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65" windowWidth="20730" windowHeight="11760" activeTab="5"/>
  </bookViews>
  <sheets>
    <sheet name="MARGIN REQUIREMNT" sheetId="2" r:id="rId1"/>
    <sheet name="Sheet3" sheetId="3" r:id="rId2"/>
    <sheet name="Sheet1" sheetId="1" r:id="rId3"/>
    <sheet name="21 DEC" sheetId="5" r:id="rId4"/>
    <sheet name="22 DEC" sheetId="10" r:id="rId5"/>
    <sheet name="26 DEC" sheetId="11" r:id="rId6"/>
    <sheet name="13 NOV" sheetId="6" r:id="rId7"/>
    <sheet name="14 NOV" sheetId="7" r:id="rId8"/>
    <sheet name="15 NOV" sheetId="8" r:id="rId9"/>
    <sheet name="16 NOV" sheetId="9" r:id="rId10"/>
  </sheets>
  <externalReferences>
    <externalReference r:id="rId11"/>
    <externalReference r:id="rId12"/>
  </externalReferences>
  <definedNames>
    <definedName name="_xlnm._FilterDatabase" localSheetId="2" hidden="1">Sheet1!$A$2:$C$1005</definedName>
  </definedNames>
  <calcPr calcId="124519"/>
</workbook>
</file>

<file path=xl/calcChain.xml><?xml version="1.0" encoding="utf-8"?>
<calcChain xmlns="http://schemas.openxmlformats.org/spreadsheetml/2006/main">
  <c r="V364" i="11"/>
  <c r="W364" s="1"/>
  <c r="V363"/>
  <c r="W363" s="1"/>
  <c r="V362"/>
  <c r="W362" s="1"/>
  <c r="V361"/>
  <c r="W361" s="1"/>
  <c r="V360"/>
  <c r="W360" s="1"/>
  <c r="V359"/>
  <c r="W359" s="1"/>
  <c r="V358"/>
  <c r="W358" s="1"/>
  <c r="V357"/>
  <c r="W357" s="1"/>
  <c r="V356"/>
  <c r="W356" s="1"/>
  <c r="V355"/>
  <c r="W355" s="1"/>
  <c r="V354"/>
  <c r="W354" s="1"/>
  <c r="V353"/>
  <c r="W353" s="1"/>
  <c r="V352"/>
  <c r="W352" s="1"/>
  <c r="V351"/>
  <c r="W351" s="1"/>
  <c r="V350"/>
  <c r="W350" s="1"/>
  <c r="V349"/>
  <c r="W349" s="1"/>
  <c r="V348"/>
  <c r="W348" s="1"/>
  <c r="V347"/>
  <c r="W347" s="1"/>
  <c r="V346"/>
  <c r="W346" s="1"/>
  <c r="V345"/>
  <c r="W345" s="1"/>
  <c r="V344"/>
  <c r="W344" s="1"/>
  <c r="V343"/>
  <c r="W343" s="1"/>
  <c r="V342"/>
  <c r="W342" s="1"/>
  <c r="V341"/>
  <c r="W341" s="1"/>
  <c r="V340"/>
  <c r="W340" s="1"/>
  <c r="V339"/>
  <c r="W339" s="1"/>
  <c r="V338"/>
  <c r="W338" s="1"/>
  <c r="V337"/>
  <c r="W337" s="1"/>
  <c r="V336"/>
  <c r="W336" s="1"/>
  <c r="V335"/>
  <c r="W335" s="1"/>
  <c r="V334"/>
  <c r="W334" s="1"/>
  <c r="V333"/>
  <c r="W333" s="1"/>
  <c r="V332"/>
  <c r="W332" s="1"/>
  <c r="V331"/>
  <c r="W331" s="1"/>
  <c r="V330"/>
  <c r="W330" s="1"/>
  <c r="V329"/>
  <c r="W329" s="1"/>
  <c r="V328"/>
  <c r="W328" s="1"/>
  <c r="V327"/>
  <c r="W327" s="1"/>
  <c r="V326"/>
  <c r="W326" s="1"/>
  <c r="V325"/>
  <c r="W325" s="1"/>
  <c r="V324"/>
  <c r="W324" s="1"/>
  <c r="V323"/>
  <c r="W323" s="1"/>
  <c r="V322"/>
  <c r="W322" s="1"/>
  <c r="V321"/>
  <c r="W321" s="1"/>
  <c r="V320"/>
  <c r="W320" s="1"/>
  <c r="V319"/>
  <c r="W319" s="1"/>
  <c r="V318"/>
  <c r="W318" s="1"/>
  <c r="V317"/>
  <c r="W317" s="1"/>
  <c r="V316"/>
  <c r="W316" s="1"/>
  <c r="V315"/>
  <c r="W315" s="1"/>
  <c r="V314"/>
  <c r="W314" s="1"/>
  <c r="V313"/>
  <c r="W313" s="1"/>
  <c r="V312"/>
  <c r="W312" s="1"/>
  <c r="V311"/>
  <c r="W311" s="1"/>
  <c r="V310"/>
  <c r="W310" s="1"/>
  <c r="V309"/>
  <c r="W309" s="1"/>
  <c r="V308"/>
  <c r="W308" s="1"/>
  <c r="V307"/>
  <c r="W307" s="1"/>
  <c r="V306"/>
  <c r="W306" s="1"/>
  <c r="V305"/>
  <c r="W305" s="1"/>
  <c r="V304"/>
  <c r="W304" s="1"/>
  <c r="V303"/>
  <c r="W303" s="1"/>
  <c r="V302"/>
  <c r="W302" s="1"/>
  <c r="V301"/>
  <c r="W301" s="1"/>
  <c r="V300"/>
  <c r="W300" s="1"/>
  <c r="V299"/>
  <c r="W299" s="1"/>
  <c r="V298"/>
  <c r="W298" s="1"/>
  <c r="V297"/>
  <c r="W297" s="1"/>
  <c r="V296"/>
  <c r="W296" s="1"/>
  <c r="V295"/>
  <c r="W295" s="1"/>
  <c r="V294"/>
  <c r="W294" s="1"/>
  <c r="V293"/>
  <c r="W293" s="1"/>
  <c r="V292"/>
  <c r="W292" s="1"/>
  <c r="V291"/>
  <c r="W291" s="1"/>
  <c r="V290"/>
  <c r="W290" s="1"/>
  <c r="V289"/>
  <c r="W289" s="1"/>
  <c r="V288"/>
  <c r="W288" s="1"/>
  <c r="V287"/>
  <c r="W287" s="1"/>
  <c r="V286"/>
  <c r="W286" s="1"/>
  <c r="V285"/>
  <c r="W285" s="1"/>
  <c r="V284"/>
  <c r="W284" s="1"/>
  <c r="V283"/>
  <c r="W283" s="1"/>
  <c r="V282"/>
  <c r="W282" s="1"/>
  <c r="V281"/>
  <c r="W281" s="1"/>
  <c r="V280"/>
  <c r="W280" s="1"/>
  <c r="V279"/>
  <c r="W279" s="1"/>
  <c r="V278"/>
  <c r="W278" s="1"/>
  <c r="V277"/>
  <c r="W277" s="1"/>
  <c r="V276"/>
  <c r="W276" s="1"/>
  <c r="V275"/>
  <c r="W275" s="1"/>
  <c r="V274"/>
  <c r="W274" s="1"/>
  <c r="V273"/>
  <c r="W273" s="1"/>
  <c r="V272"/>
  <c r="W272" s="1"/>
  <c r="V271"/>
  <c r="W271" s="1"/>
  <c r="V270"/>
  <c r="W270" s="1"/>
  <c r="V269"/>
  <c r="W269" s="1"/>
  <c r="V268"/>
  <c r="W268" s="1"/>
  <c r="V267"/>
  <c r="W267" s="1"/>
  <c r="V266"/>
  <c r="W266" s="1"/>
  <c r="V265"/>
  <c r="W265" s="1"/>
  <c r="V264"/>
  <c r="W264" s="1"/>
  <c r="V263"/>
  <c r="W263" s="1"/>
  <c r="V262"/>
  <c r="W262" s="1"/>
  <c r="V261"/>
  <c r="W261" s="1"/>
  <c r="V260"/>
  <c r="W260" s="1"/>
  <c r="V259"/>
  <c r="W259" s="1"/>
  <c r="V258"/>
  <c r="W258" s="1"/>
  <c r="V257"/>
  <c r="W257" s="1"/>
  <c r="V256"/>
  <c r="W256" s="1"/>
  <c r="V255"/>
  <c r="W255" s="1"/>
  <c r="V254"/>
  <c r="W254" s="1"/>
  <c r="V253"/>
  <c r="W253" s="1"/>
  <c r="V252"/>
  <c r="W252" s="1"/>
  <c r="V251"/>
  <c r="W251" s="1"/>
  <c r="V250"/>
  <c r="W250" s="1"/>
  <c r="V249"/>
  <c r="W249" s="1"/>
  <c r="V248"/>
  <c r="W248" s="1"/>
  <c r="V247"/>
  <c r="W247" s="1"/>
  <c r="V246"/>
  <c r="W246" s="1"/>
  <c r="V245"/>
  <c r="W245" s="1"/>
  <c r="V244"/>
  <c r="W244" s="1"/>
  <c r="V243"/>
  <c r="W243" s="1"/>
  <c r="V242"/>
  <c r="W242" s="1"/>
  <c r="V241"/>
  <c r="W241" s="1"/>
  <c r="V240"/>
  <c r="W240" s="1"/>
  <c r="V239"/>
  <c r="W239" s="1"/>
  <c r="V238"/>
  <c r="W238" s="1"/>
  <c r="V237"/>
  <c r="W237" s="1"/>
  <c r="V236"/>
  <c r="W236" s="1"/>
  <c r="V235"/>
  <c r="W235" s="1"/>
  <c r="V234"/>
  <c r="W234" s="1"/>
  <c r="V233"/>
  <c r="W233" s="1"/>
  <c r="V232"/>
  <c r="W232" s="1"/>
  <c r="V231"/>
  <c r="W231" s="1"/>
  <c r="V230"/>
  <c r="W230" s="1"/>
  <c r="V229"/>
  <c r="W229" s="1"/>
  <c r="V228"/>
  <c r="W228" s="1"/>
  <c r="V227"/>
  <c r="W227" s="1"/>
  <c r="V226"/>
  <c r="W226" s="1"/>
  <c r="V225"/>
  <c r="W225" s="1"/>
  <c r="V224"/>
  <c r="W224" s="1"/>
  <c r="V223"/>
  <c r="W223" s="1"/>
  <c r="V222"/>
  <c r="W222" s="1"/>
  <c r="V221"/>
  <c r="W221" s="1"/>
  <c r="V220"/>
  <c r="W220" s="1"/>
  <c r="V219"/>
  <c r="W219" s="1"/>
  <c r="V218"/>
  <c r="W218" s="1"/>
  <c r="V217"/>
  <c r="W217" s="1"/>
  <c r="V216"/>
  <c r="W216" s="1"/>
  <c r="V215"/>
  <c r="W215" s="1"/>
  <c r="V214"/>
  <c r="W214" s="1"/>
  <c r="V213"/>
  <c r="W213" s="1"/>
  <c r="V212"/>
  <c r="W212" s="1"/>
  <c r="V211"/>
  <c r="W211" s="1"/>
  <c r="V210"/>
  <c r="W210" s="1"/>
  <c r="V209"/>
  <c r="W209" s="1"/>
  <c r="V208"/>
  <c r="W208" s="1"/>
  <c r="V207"/>
  <c r="W207" s="1"/>
  <c r="V206"/>
  <c r="W206" s="1"/>
  <c r="V205"/>
  <c r="W205" s="1"/>
  <c r="V204"/>
  <c r="W204" s="1"/>
  <c r="V203"/>
  <c r="W203" s="1"/>
  <c r="V202"/>
  <c r="W202" s="1"/>
  <c r="V201"/>
  <c r="W201" s="1"/>
  <c r="V200"/>
  <c r="W200" s="1"/>
  <c r="V199"/>
  <c r="W199" s="1"/>
  <c r="V198"/>
  <c r="W198" s="1"/>
  <c r="V197"/>
  <c r="W197" s="1"/>
  <c r="V196"/>
  <c r="W196" s="1"/>
  <c r="V195"/>
  <c r="W195" s="1"/>
  <c r="V194"/>
  <c r="W194" s="1"/>
  <c r="V193"/>
  <c r="W193" s="1"/>
  <c r="V192"/>
  <c r="W192" s="1"/>
  <c r="V191"/>
  <c r="W191" s="1"/>
  <c r="V190"/>
  <c r="W190" s="1"/>
  <c r="V189"/>
  <c r="W189" s="1"/>
  <c r="V188"/>
  <c r="W188" s="1"/>
  <c r="V187"/>
  <c r="W187" s="1"/>
  <c r="V186"/>
  <c r="W186" s="1"/>
  <c r="V185"/>
  <c r="W185" s="1"/>
  <c r="V184"/>
  <c r="W184" s="1"/>
  <c r="V183"/>
  <c r="W183" s="1"/>
  <c r="V182"/>
  <c r="W182" s="1"/>
  <c r="V181"/>
  <c r="W181" s="1"/>
  <c r="V180"/>
  <c r="W180" s="1"/>
  <c r="V179"/>
  <c r="W179" s="1"/>
  <c r="V178"/>
  <c r="W178" s="1"/>
  <c r="V177"/>
  <c r="W177" s="1"/>
  <c r="V176"/>
  <c r="W176" s="1"/>
  <c r="V175"/>
  <c r="W175" s="1"/>
  <c r="V174"/>
  <c r="W174" s="1"/>
  <c r="V173"/>
  <c r="W173" s="1"/>
  <c r="V172"/>
  <c r="W172" s="1"/>
  <c r="V171"/>
  <c r="W171" s="1"/>
  <c r="V170"/>
  <c r="W170" s="1"/>
  <c r="V169"/>
  <c r="W169" s="1"/>
  <c r="V168"/>
  <c r="W168" s="1"/>
  <c r="V167"/>
  <c r="W167" s="1"/>
  <c r="V166"/>
  <c r="W166" s="1"/>
  <c r="V165"/>
  <c r="W165" s="1"/>
  <c r="V164"/>
  <c r="W164" s="1"/>
  <c r="V163"/>
  <c r="W163" s="1"/>
  <c r="V162"/>
  <c r="W162" s="1"/>
  <c r="V161"/>
  <c r="W161" s="1"/>
  <c r="V160"/>
  <c r="W160" s="1"/>
  <c r="V159"/>
  <c r="W159" s="1"/>
  <c r="V158"/>
  <c r="W158" s="1"/>
  <c r="V157"/>
  <c r="W157" s="1"/>
  <c r="V156"/>
  <c r="W156" s="1"/>
  <c r="V155"/>
  <c r="W155" s="1"/>
  <c r="V154"/>
  <c r="W154" s="1"/>
  <c r="V153"/>
  <c r="W153" s="1"/>
  <c r="V152"/>
  <c r="W152" s="1"/>
  <c r="V151"/>
  <c r="W151" s="1"/>
  <c r="V150"/>
  <c r="W150" s="1"/>
  <c r="V149"/>
  <c r="W149" s="1"/>
  <c r="V148"/>
  <c r="W148" s="1"/>
  <c r="V147"/>
  <c r="W147" s="1"/>
  <c r="V146"/>
  <c r="W146" s="1"/>
  <c r="V145"/>
  <c r="W145" s="1"/>
  <c r="V144"/>
  <c r="W144" s="1"/>
  <c r="V143"/>
  <c r="W143" s="1"/>
  <c r="V142"/>
  <c r="W142" s="1"/>
  <c r="V141"/>
  <c r="W141" s="1"/>
  <c r="V140"/>
  <c r="W140" s="1"/>
  <c r="V139"/>
  <c r="W139" s="1"/>
  <c r="V138"/>
  <c r="W138" s="1"/>
  <c r="V137"/>
  <c r="W137" s="1"/>
  <c r="V136"/>
  <c r="W136" s="1"/>
  <c r="V135"/>
  <c r="W135" s="1"/>
  <c r="V134"/>
  <c r="W134" s="1"/>
  <c r="V133"/>
  <c r="W133" s="1"/>
  <c r="V132"/>
  <c r="W132" s="1"/>
  <c r="V131"/>
  <c r="W131" s="1"/>
  <c r="V130"/>
  <c r="W130" s="1"/>
  <c r="V129"/>
  <c r="W129" s="1"/>
  <c r="V128"/>
  <c r="W128" s="1"/>
  <c r="V127"/>
  <c r="W127" s="1"/>
  <c r="V126"/>
  <c r="W126" s="1"/>
  <c r="V125"/>
  <c r="W125" s="1"/>
  <c r="V124"/>
  <c r="W124" s="1"/>
  <c r="V123"/>
  <c r="W123" s="1"/>
  <c r="V122"/>
  <c r="W122" s="1"/>
  <c r="V121"/>
  <c r="W121" s="1"/>
  <c r="V120"/>
  <c r="W120" s="1"/>
  <c r="V119"/>
  <c r="W119" s="1"/>
  <c r="V118"/>
  <c r="W118" s="1"/>
  <c r="V117"/>
  <c r="W117" s="1"/>
  <c r="V116"/>
  <c r="W116" s="1"/>
  <c r="V115"/>
  <c r="W115" s="1"/>
  <c r="V114"/>
  <c r="W114" s="1"/>
  <c r="V113"/>
  <c r="W113" s="1"/>
  <c r="V112"/>
  <c r="W112" s="1"/>
  <c r="V111"/>
  <c r="W111" s="1"/>
  <c r="V110"/>
  <c r="W110" s="1"/>
  <c r="V109"/>
  <c r="W109" s="1"/>
  <c r="V108"/>
  <c r="W108" s="1"/>
  <c r="V107"/>
  <c r="W107" s="1"/>
  <c r="V106"/>
  <c r="W106" s="1"/>
  <c r="V105"/>
  <c r="W105" s="1"/>
  <c r="V104"/>
  <c r="W104" s="1"/>
  <c r="V103"/>
  <c r="W103" s="1"/>
  <c r="V102"/>
  <c r="W102" s="1"/>
  <c r="V101"/>
  <c r="W101" s="1"/>
  <c r="V100"/>
  <c r="W100" s="1"/>
  <c r="V99"/>
  <c r="W99" s="1"/>
  <c r="V98"/>
  <c r="W98" s="1"/>
  <c r="V97"/>
  <c r="W97" s="1"/>
  <c r="V96"/>
  <c r="W96" s="1"/>
  <c r="V95"/>
  <c r="W95" s="1"/>
  <c r="V94"/>
  <c r="W94" s="1"/>
  <c r="V93"/>
  <c r="W93" s="1"/>
  <c r="V92"/>
  <c r="W92" s="1"/>
  <c r="V91"/>
  <c r="W91" s="1"/>
  <c r="V90"/>
  <c r="W90" s="1"/>
  <c r="V89"/>
  <c r="W89" s="1"/>
  <c r="V88"/>
  <c r="W88" s="1"/>
  <c r="V87"/>
  <c r="W87" s="1"/>
  <c r="V86"/>
  <c r="W86" s="1"/>
  <c r="V85"/>
  <c r="W85" s="1"/>
  <c r="V84"/>
  <c r="W84" s="1"/>
  <c r="V83"/>
  <c r="W83" s="1"/>
  <c r="V82"/>
  <c r="W82" s="1"/>
  <c r="V81"/>
  <c r="W81" s="1"/>
  <c r="V80"/>
  <c r="W80" s="1"/>
  <c r="V79"/>
  <c r="W79" s="1"/>
  <c r="V78"/>
  <c r="W78" s="1"/>
  <c r="V77"/>
  <c r="W77" s="1"/>
  <c r="V76"/>
  <c r="W76" s="1"/>
  <c r="V75"/>
  <c r="W75" s="1"/>
  <c r="V74"/>
  <c r="W74" s="1"/>
  <c r="V73"/>
  <c r="W73" s="1"/>
  <c r="V72"/>
  <c r="W72" s="1"/>
  <c r="V71"/>
  <c r="W71" s="1"/>
  <c r="V70"/>
  <c r="W70" s="1"/>
  <c r="V69"/>
  <c r="W69" s="1"/>
  <c r="V68"/>
  <c r="W68" s="1"/>
  <c r="V67"/>
  <c r="W67" s="1"/>
  <c r="V66"/>
  <c r="W66" s="1"/>
  <c r="V65"/>
  <c r="W65" s="1"/>
  <c r="V64"/>
  <c r="W64" s="1"/>
  <c r="V63"/>
  <c r="W63" s="1"/>
  <c r="V62"/>
  <c r="W62" s="1"/>
  <c r="V61"/>
  <c r="W61" s="1"/>
  <c r="V60"/>
  <c r="W60" s="1"/>
  <c r="V59"/>
  <c r="W59" s="1"/>
  <c r="V58"/>
  <c r="W58" s="1"/>
  <c r="V57"/>
  <c r="W57" s="1"/>
  <c r="V56"/>
  <c r="W56" s="1"/>
  <c r="V55"/>
  <c r="W55" s="1"/>
  <c r="V54"/>
  <c r="W54" s="1"/>
  <c r="V53"/>
  <c r="W53" s="1"/>
  <c r="V52"/>
  <c r="W52" s="1"/>
  <c r="V51"/>
  <c r="W51" s="1"/>
  <c r="V50"/>
  <c r="W50" s="1"/>
  <c r="V49"/>
  <c r="W49" s="1"/>
  <c r="V48"/>
  <c r="W48" s="1"/>
  <c r="V47"/>
  <c r="W47" s="1"/>
  <c r="V46"/>
  <c r="W46" s="1"/>
  <c r="V45"/>
  <c r="W45" s="1"/>
  <c r="V44"/>
  <c r="W44" s="1"/>
  <c r="V43"/>
  <c r="W43" s="1"/>
  <c r="V42"/>
  <c r="W42" s="1"/>
  <c r="V41"/>
  <c r="W41" s="1"/>
  <c r="V40"/>
  <c r="W40" s="1"/>
  <c r="V39"/>
  <c r="W39" s="1"/>
  <c r="V38"/>
  <c r="W38" s="1"/>
  <c r="V37"/>
  <c r="W37" s="1"/>
  <c r="V36"/>
  <c r="W36" s="1"/>
  <c r="V35"/>
  <c r="W35" s="1"/>
  <c r="V34"/>
  <c r="W34" s="1"/>
  <c r="V33"/>
  <c r="W33" s="1"/>
  <c r="V32"/>
  <c r="W32" s="1"/>
  <c r="V31"/>
  <c r="W31" s="1"/>
  <c r="V30"/>
  <c r="W30" s="1"/>
  <c r="V29"/>
  <c r="W29" s="1"/>
  <c r="V28"/>
  <c r="W28" s="1"/>
  <c r="V27"/>
  <c r="W27" s="1"/>
  <c r="V26"/>
  <c r="W26" s="1"/>
  <c r="V25"/>
  <c r="W25" s="1"/>
  <c r="V24"/>
  <c r="W24" s="1"/>
  <c r="V23"/>
  <c r="W23" s="1"/>
  <c r="V22"/>
  <c r="W22" s="1"/>
  <c r="V21"/>
  <c r="W21" s="1"/>
  <c r="V20"/>
  <c r="W20" s="1"/>
  <c r="V19"/>
  <c r="W19" s="1"/>
  <c r="V18"/>
  <c r="W18" s="1"/>
  <c r="V17"/>
  <c r="W17" s="1"/>
  <c r="V16"/>
  <c r="W16" s="1"/>
  <c r="V15"/>
  <c r="W15" s="1"/>
  <c r="V14"/>
  <c r="W14" s="1"/>
  <c r="V13"/>
  <c r="W13" s="1"/>
  <c r="V12"/>
  <c r="W12" s="1"/>
  <c r="V11"/>
  <c r="W11" s="1"/>
  <c r="V10"/>
  <c r="W10" s="1"/>
  <c r="V9"/>
  <c r="W9" s="1"/>
  <c r="V8"/>
  <c r="W8" s="1"/>
  <c r="V7"/>
  <c r="W7" s="1"/>
  <c r="V6"/>
  <c r="W6" s="1"/>
  <c r="V5"/>
  <c r="W5" s="1"/>
  <c r="V4"/>
  <c r="W4" s="1"/>
  <c r="V3"/>
  <c r="W3" s="1"/>
  <c r="Z364"/>
  <c r="Y364"/>
  <c r="X364"/>
  <c r="U364"/>
  <c r="H364"/>
  <c r="Z363"/>
  <c r="Y363"/>
  <c r="X363"/>
  <c r="U363"/>
  <c r="H363"/>
  <c r="Z362"/>
  <c r="Y362"/>
  <c r="X362"/>
  <c r="U362"/>
  <c r="H362"/>
  <c r="Z361"/>
  <c r="Y361"/>
  <c r="X361"/>
  <c r="U361"/>
  <c r="H361"/>
  <c r="Z360"/>
  <c r="Y360"/>
  <c r="X360"/>
  <c r="U360"/>
  <c r="H360"/>
  <c r="Z359"/>
  <c r="Y359"/>
  <c r="X359"/>
  <c r="U359"/>
  <c r="H359"/>
  <c r="Z358"/>
  <c r="Y358"/>
  <c r="X358"/>
  <c r="U358"/>
  <c r="H358"/>
  <c r="Z357"/>
  <c r="Y357"/>
  <c r="X357"/>
  <c r="U357"/>
  <c r="H357"/>
  <c r="Z356"/>
  <c r="Y356"/>
  <c r="X356"/>
  <c r="U356"/>
  <c r="H356"/>
  <c r="Z355"/>
  <c r="Y355"/>
  <c r="X355"/>
  <c r="U355"/>
  <c r="H355"/>
  <c r="Z354"/>
  <c r="Y354"/>
  <c r="X354"/>
  <c r="U354"/>
  <c r="H354"/>
  <c r="Z353"/>
  <c r="Y353"/>
  <c r="X353"/>
  <c r="U353"/>
  <c r="H353"/>
  <c r="Z352"/>
  <c r="Y352"/>
  <c r="X352"/>
  <c r="U352"/>
  <c r="H352"/>
  <c r="Z351"/>
  <c r="Y351"/>
  <c r="X351"/>
  <c r="U351"/>
  <c r="H351"/>
  <c r="Z350"/>
  <c r="Y350"/>
  <c r="X350"/>
  <c r="U350"/>
  <c r="H350"/>
  <c r="Z349"/>
  <c r="Y349"/>
  <c r="X349"/>
  <c r="U349"/>
  <c r="H349"/>
  <c r="Z348"/>
  <c r="Y348"/>
  <c r="X348"/>
  <c r="U348"/>
  <c r="H348"/>
  <c r="Z347"/>
  <c r="Y347"/>
  <c r="X347"/>
  <c r="U347"/>
  <c r="H347"/>
  <c r="Z346"/>
  <c r="Y346"/>
  <c r="X346"/>
  <c r="U346"/>
  <c r="H346"/>
  <c r="Z345"/>
  <c r="Y345"/>
  <c r="X345"/>
  <c r="U345"/>
  <c r="H345"/>
  <c r="Z344"/>
  <c r="Y344"/>
  <c r="X344"/>
  <c r="U344"/>
  <c r="H344"/>
  <c r="Z343"/>
  <c r="Y343"/>
  <c r="X343"/>
  <c r="U343"/>
  <c r="H343"/>
  <c r="Z342"/>
  <c r="Y342"/>
  <c r="X342"/>
  <c r="U342"/>
  <c r="H342"/>
  <c r="Z341"/>
  <c r="Y341"/>
  <c r="X341"/>
  <c r="U341"/>
  <c r="H341"/>
  <c r="Z340"/>
  <c r="Y340"/>
  <c r="X340"/>
  <c r="U340"/>
  <c r="H340"/>
  <c r="Z339"/>
  <c r="Y339"/>
  <c r="X339"/>
  <c r="U339"/>
  <c r="H339"/>
  <c r="Z338"/>
  <c r="Y338"/>
  <c r="X338"/>
  <c r="U338"/>
  <c r="H338"/>
  <c r="Z337"/>
  <c r="Y337"/>
  <c r="X337"/>
  <c r="U337"/>
  <c r="H337"/>
  <c r="Z336"/>
  <c r="Y336"/>
  <c r="X336"/>
  <c r="U336"/>
  <c r="H336"/>
  <c r="Z335"/>
  <c r="Y335"/>
  <c r="X335"/>
  <c r="U335"/>
  <c r="H335"/>
  <c r="Z334"/>
  <c r="Y334"/>
  <c r="X334"/>
  <c r="U334"/>
  <c r="H334"/>
  <c r="Z333"/>
  <c r="Y333"/>
  <c r="X333"/>
  <c r="U333"/>
  <c r="H333"/>
  <c r="Z332"/>
  <c r="Y332"/>
  <c r="X332"/>
  <c r="U332"/>
  <c r="H332"/>
  <c r="Z331"/>
  <c r="Y331"/>
  <c r="X331"/>
  <c r="U331"/>
  <c r="H331"/>
  <c r="Z330"/>
  <c r="Y330"/>
  <c r="X330"/>
  <c r="U330"/>
  <c r="H330"/>
  <c r="Z329"/>
  <c r="Y329"/>
  <c r="X329"/>
  <c r="U329"/>
  <c r="H329"/>
  <c r="Z328"/>
  <c r="Y328"/>
  <c r="X328"/>
  <c r="U328"/>
  <c r="H328"/>
  <c r="Z327"/>
  <c r="Y327"/>
  <c r="X327"/>
  <c r="U327"/>
  <c r="H327"/>
  <c r="Z326"/>
  <c r="Y326"/>
  <c r="X326"/>
  <c r="U326"/>
  <c r="H326"/>
  <c r="Z325"/>
  <c r="Y325"/>
  <c r="X325"/>
  <c r="U325"/>
  <c r="H325"/>
  <c r="Z324"/>
  <c r="Y324"/>
  <c r="X324"/>
  <c r="U324"/>
  <c r="H324"/>
  <c r="Z323"/>
  <c r="Y323"/>
  <c r="X323"/>
  <c r="U323"/>
  <c r="H323"/>
  <c r="Z322"/>
  <c r="Y322"/>
  <c r="X322"/>
  <c r="U322"/>
  <c r="H322"/>
  <c r="Z321"/>
  <c r="Y321"/>
  <c r="X321"/>
  <c r="U321"/>
  <c r="H321"/>
  <c r="Z320"/>
  <c r="Y320"/>
  <c r="X320"/>
  <c r="U320"/>
  <c r="H320"/>
  <c r="Z319"/>
  <c r="Y319"/>
  <c r="X319"/>
  <c r="U319"/>
  <c r="H319"/>
  <c r="Z318"/>
  <c r="Y318"/>
  <c r="X318"/>
  <c r="U318"/>
  <c r="H318"/>
  <c r="Z317"/>
  <c r="Y317"/>
  <c r="X317"/>
  <c r="U317"/>
  <c r="H317"/>
  <c r="Z316"/>
  <c r="Y316"/>
  <c r="X316"/>
  <c r="U316"/>
  <c r="H316"/>
  <c r="Z315"/>
  <c r="Y315"/>
  <c r="X315"/>
  <c r="U315"/>
  <c r="H315"/>
  <c r="Z314"/>
  <c r="Y314"/>
  <c r="X314"/>
  <c r="U314"/>
  <c r="H314"/>
  <c r="Z313"/>
  <c r="Y313"/>
  <c r="X313"/>
  <c r="U313"/>
  <c r="H313"/>
  <c r="Z312"/>
  <c r="Y312"/>
  <c r="X312"/>
  <c r="U312"/>
  <c r="H312"/>
  <c r="Z311"/>
  <c r="Y311"/>
  <c r="X311"/>
  <c r="U311"/>
  <c r="H311"/>
  <c r="Z310"/>
  <c r="Y310"/>
  <c r="X310"/>
  <c r="U310"/>
  <c r="H310"/>
  <c r="Z309"/>
  <c r="Y309"/>
  <c r="X309"/>
  <c r="U309"/>
  <c r="H309"/>
  <c r="Z308"/>
  <c r="Y308"/>
  <c r="X308"/>
  <c r="U308"/>
  <c r="H308"/>
  <c r="Z307"/>
  <c r="Y307"/>
  <c r="X307"/>
  <c r="U307"/>
  <c r="H307"/>
  <c r="Z306"/>
  <c r="Y306"/>
  <c r="X306"/>
  <c r="U306"/>
  <c r="H306"/>
  <c r="Z305"/>
  <c r="Y305"/>
  <c r="X305"/>
  <c r="U305"/>
  <c r="H305"/>
  <c r="Z304"/>
  <c r="Y304"/>
  <c r="X304"/>
  <c r="U304"/>
  <c r="H304"/>
  <c r="Z303"/>
  <c r="Y303"/>
  <c r="X303"/>
  <c r="U303"/>
  <c r="H303"/>
  <c r="Z302"/>
  <c r="Y302"/>
  <c r="X302"/>
  <c r="U302"/>
  <c r="H302"/>
  <c r="Z301"/>
  <c r="Y301"/>
  <c r="X301"/>
  <c r="U301"/>
  <c r="H301"/>
  <c r="Z300"/>
  <c r="Y300"/>
  <c r="X300"/>
  <c r="U300"/>
  <c r="H300"/>
  <c r="Z299"/>
  <c r="Y299"/>
  <c r="X299"/>
  <c r="U299"/>
  <c r="H299"/>
  <c r="Z298"/>
  <c r="Y298"/>
  <c r="X298"/>
  <c r="U298"/>
  <c r="H298"/>
  <c r="Z297"/>
  <c r="Y297"/>
  <c r="X297"/>
  <c r="U297"/>
  <c r="H297"/>
  <c r="Z296"/>
  <c r="Y296"/>
  <c r="X296"/>
  <c r="U296"/>
  <c r="H296"/>
  <c r="Z295"/>
  <c r="Y295"/>
  <c r="X295"/>
  <c r="U295"/>
  <c r="H295"/>
  <c r="Z294"/>
  <c r="Y294"/>
  <c r="X294"/>
  <c r="U294"/>
  <c r="H294"/>
  <c r="Z293"/>
  <c r="Y293"/>
  <c r="X293"/>
  <c r="U293"/>
  <c r="H293"/>
  <c r="Z292"/>
  <c r="Y292"/>
  <c r="X292"/>
  <c r="U292"/>
  <c r="H292"/>
  <c r="Z291"/>
  <c r="Y291"/>
  <c r="X291"/>
  <c r="U291"/>
  <c r="H291"/>
  <c r="Z290"/>
  <c r="Y290"/>
  <c r="X290"/>
  <c r="U290"/>
  <c r="H290"/>
  <c r="Z289"/>
  <c r="Y289"/>
  <c r="X289"/>
  <c r="U289"/>
  <c r="H289"/>
  <c r="Z288"/>
  <c r="Y288"/>
  <c r="X288"/>
  <c r="U288"/>
  <c r="H288"/>
  <c r="Z287"/>
  <c r="Y287"/>
  <c r="X287"/>
  <c r="U287"/>
  <c r="H287"/>
  <c r="Z286"/>
  <c r="Y286"/>
  <c r="X286"/>
  <c r="U286"/>
  <c r="H286"/>
  <c r="Z285"/>
  <c r="Y285"/>
  <c r="X285"/>
  <c r="U285"/>
  <c r="H285"/>
  <c r="Z284"/>
  <c r="Y284"/>
  <c r="X284"/>
  <c r="U284"/>
  <c r="H284"/>
  <c r="Z283"/>
  <c r="Y283"/>
  <c r="X283"/>
  <c r="U283"/>
  <c r="H283"/>
  <c r="Z282"/>
  <c r="Y282"/>
  <c r="X282"/>
  <c r="U282"/>
  <c r="H282"/>
  <c r="Z281"/>
  <c r="Y281"/>
  <c r="X281"/>
  <c r="U281"/>
  <c r="H281"/>
  <c r="Z280"/>
  <c r="Y280"/>
  <c r="X280"/>
  <c r="U280"/>
  <c r="H280"/>
  <c r="Z279"/>
  <c r="Y279"/>
  <c r="X279"/>
  <c r="U279"/>
  <c r="H279"/>
  <c r="Z278"/>
  <c r="Y278"/>
  <c r="X278"/>
  <c r="U278"/>
  <c r="H278"/>
  <c r="Z277"/>
  <c r="Y277"/>
  <c r="X277"/>
  <c r="U277"/>
  <c r="H277"/>
  <c r="Z276"/>
  <c r="Y276"/>
  <c r="X276"/>
  <c r="U276"/>
  <c r="H276"/>
  <c r="Z275"/>
  <c r="Y275"/>
  <c r="X275"/>
  <c r="U275"/>
  <c r="H275"/>
  <c r="Z274"/>
  <c r="Y274"/>
  <c r="X274"/>
  <c r="U274"/>
  <c r="H274"/>
  <c r="Z273"/>
  <c r="Y273"/>
  <c r="X273"/>
  <c r="U273"/>
  <c r="H273"/>
  <c r="Z272"/>
  <c r="Y272"/>
  <c r="X272"/>
  <c r="U272"/>
  <c r="H272"/>
  <c r="Z271"/>
  <c r="Y271"/>
  <c r="X271"/>
  <c r="U271"/>
  <c r="H271"/>
  <c r="Z270"/>
  <c r="Y270"/>
  <c r="X270"/>
  <c r="U270"/>
  <c r="H270"/>
  <c r="Z269"/>
  <c r="Y269"/>
  <c r="X269"/>
  <c r="U269"/>
  <c r="H269"/>
  <c r="Z268"/>
  <c r="Y268"/>
  <c r="X268"/>
  <c r="U268"/>
  <c r="H268"/>
  <c r="Z267"/>
  <c r="Y267"/>
  <c r="X267"/>
  <c r="U267"/>
  <c r="H267"/>
  <c r="Z266"/>
  <c r="Y266"/>
  <c r="X266"/>
  <c r="U266"/>
  <c r="H266"/>
  <c r="Z265"/>
  <c r="Y265"/>
  <c r="X265"/>
  <c r="U265"/>
  <c r="H265"/>
  <c r="Z264"/>
  <c r="Y264"/>
  <c r="X264"/>
  <c r="U264"/>
  <c r="H264"/>
  <c r="Z263"/>
  <c r="Y263"/>
  <c r="X263"/>
  <c r="U263"/>
  <c r="H263"/>
  <c r="Z262"/>
  <c r="Y262"/>
  <c r="X262"/>
  <c r="U262"/>
  <c r="H262"/>
  <c r="Z261"/>
  <c r="Y261"/>
  <c r="X261"/>
  <c r="U261"/>
  <c r="H261"/>
  <c r="Z260"/>
  <c r="Y260"/>
  <c r="X260"/>
  <c r="U260"/>
  <c r="H260"/>
  <c r="Z259"/>
  <c r="Y259"/>
  <c r="X259"/>
  <c r="U259"/>
  <c r="H259"/>
  <c r="Z258"/>
  <c r="Y258"/>
  <c r="X258"/>
  <c r="U258"/>
  <c r="H258"/>
  <c r="Z257"/>
  <c r="Y257"/>
  <c r="X257"/>
  <c r="U257"/>
  <c r="H257"/>
  <c r="Z256"/>
  <c r="Y256"/>
  <c r="X256"/>
  <c r="U256"/>
  <c r="H256"/>
  <c r="Z255"/>
  <c r="Y255"/>
  <c r="X255"/>
  <c r="U255"/>
  <c r="H255"/>
  <c r="Z254"/>
  <c r="Y254"/>
  <c r="X254"/>
  <c r="U254"/>
  <c r="H254"/>
  <c r="Z253"/>
  <c r="Y253"/>
  <c r="X253"/>
  <c r="U253"/>
  <c r="H253"/>
  <c r="Z252"/>
  <c r="Y252"/>
  <c r="X252"/>
  <c r="U252"/>
  <c r="H252"/>
  <c r="Z251"/>
  <c r="Y251"/>
  <c r="X251"/>
  <c r="U251"/>
  <c r="H251"/>
  <c r="Z250"/>
  <c r="Y250"/>
  <c r="X250"/>
  <c r="U250"/>
  <c r="H250"/>
  <c r="Z249"/>
  <c r="Y249"/>
  <c r="X249"/>
  <c r="U249"/>
  <c r="H249"/>
  <c r="Z248"/>
  <c r="Y248"/>
  <c r="X248"/>
  <c r="U248"/>
  <c r="H248"/>
  <c r="Z247"/>
  <c r="Y247"/>
  <c r="X247"/>
  <c r="U247"/>
  <c r="H247"/>
  <c r="Z246"/>
  <c r="Y246"/>
  <c r="X246"/>
  <c r="U246"/>
  <c r="H246"/>
  <c r="Z245"/>
  <c r="Y245"/>
  <c r="X245"/>
  <c r="U245"/>
  <c r="H245"/>
  <c r="Z244"/>
  <c r="Y244"/>
  <c r="X244"/>
  <c r="U244"/>
  <c r="H244"/>
  <c r="Z243"/>
  <c r="Y243"/>
  <c r="X243"/>
  <c r="U243"/>
  <c r="H243"/>
  <c r="Z242"/>
  <c r="Y242"/>
  <c r="X242"/>
  <c r="U242"/>
  <c r="H242"/>
  <c r="Z241"/>
  <c r="Y241"/>
  <c r="X241"/>
  <c r="U241"/>
  <c r="H241"/>
  <c r="Z240"/>
  <c r="Y240"/>
  <c r="X240"/>
  <c r="U240"/>
  <c r="H240"/>
  <c r="Z239"/>
  <c r="Y239"/>
  <c r="X239"/>
  <c r="AB239"/>
  <c r="U239"/>
  <c r="H239"/>
  <c r="Z238"/>
  <c r="Y238"/>
  <c r="X238"/>
  <c r="AB238"/>
  <c r="U238"/>
  <c r="H238"/>
  <c r="Z237"/>
  <c r="Y237"/>
  <c r="X237"/>
  <c r="AB237"/>
  <c r="U237"/>
  <c r="H237"/>
  <c r="Z236"/>
  <c r="Y236"/>
  <c r="X236"/>
  <c r="U236"/>
  <c r="H236"/>
  <c r="Z235"/>
  <c r="Y235"/>
  <c r="X235"/>
  <c r="U235"/>
  <c r="H235"/>
  <c r="Z234"/>
  <c r="Y234"/>
  <c r="X234"/>
  <c r="U234"/>
  <c r="H234"/>
  <c r="Z233"/>
  <c r="Y233"/>
  <c r="X233"/>
  <c r="U233"/>
  <c r="H233"/>
  <c r="Z232"/>
  <c r="Y232"/>
  <c r="X232"/>
  <c r="U232"/>
  <c r="H232"/>
  <c r="Z231"/>
  <c r="Y231"/>
  <c r="X231"/>
  <c r="U231"/>
  <c r="H231"/>
  <c r="Z230"/>
  <c r="Y230"/>
  <c r="X230"/>
  <c r="U230"/>
  <c r="H230"/>
  <c r="Z229"/>
  <c r="Y229"/>
  <c r="X229"/>
  <c r="U229"/>
  <c r="H229"/>
  <c r="Z228"/>
  <c r="Y228"/>
  <c r="X228"/>
  <c r="U228"/>
  <c r="H228"/>
  <c r="Z227"/>
  <c r="Y227"/>
  <c r="X227"/>
  <c r="U227"/>
  <c r="H227"/>
  <c r="Z226"/>
  <c r="Y226"/>
  <c r="X226"/>
  <c r="U226"/>
  <c r="H226"/>
  <c r="Z225"/>
  <c r="Y225"/>
  <c r="X225"/>
  <c r="U225"/>
  <c r="H225"/>
  <c r="Z224"/>
  <c r="Y224"/>
  <c r="X224"/>
  <c r="U224"/>
  <c r="H224"/>
  <c r="Z223"/>
  <c r="Y223"/>
  <c r="X223"/>
  <c r="U223"/>
  <c r="H223"/>
  <c r="Z222"/>
  <c r="Y222"/>
  <c r="X222"/>
  <c r="U222"/>
  <c r="H222"/>
  <c r="Z221"/>
  <c r="Y221"/>
  <c r="X221"/>
  <c r="U221"/>
  <c r="H221"/>
  <c r="Z220"/>
  <c r="Y220"/>
  <c r="X220"/>
  <c r="U220"/>
  <c r="H220"/>
  <c r="Z219"/>
  <c r="Y219"/>
  <c r="X219"/>
  <c r="U219"/>
  <c r="H219"/>
  <c r="Z218"/>
  <c r="Y218"/>
  <c r="X218"/>
  <c r="U218"/>
  <c r="H218"/>
  <c r="Z217"/>
  <c r="Y217"/>
  <c r="X217"/>
  <c r="U217"/>
  <c r="H217"/>
  <c r="Z216"/>
  <c r="Y216"/>
  <c r="X216"/>
  <c r="U216"/>
  <c r="H216"/>
  <c r="Z215"/>
  <c r="Y215"/>
  <c r="X215"/>
  <c r="U215"/>
  <c r="H215"/>
  <c r="Z214"/>
  <c r="Y214"/>
  <c r="X214"/>
  <c r="U214"/>
  <c r="H214"/>
  <c r="Z213"/>
  <c r="Y213"/>
  <c r="X213"/>
  <c r="U213"/>
  <c r="H213"/>
  <c r="Z212"/>
  <c r="Y212"/>
  <c r="X212"/>
  <c r="U212"/>
  <c r="H212"/>
  <c r="Z211"/>
  <c r="Y211"/>
  <c r="X211"/>
  <c r="U211"/>
  <c r="H211"/>
  <c r="Z210"/>
  <c r="Y210"/>
  <c r="X210"/>
  <c r="U210"/>
  <c r="H210"/>
  <c r="Z209"/>
  <c r="Y209"/>
  <c r="X209"/>
  <c r="U209"/>
  <c r="H209"/>
  <c r="Z208"/>
  <c r="Y208"/>
  <c r="X208"/>
  <c r="U208"/>
  <c r="H208"/>
  <c r="Z207"/>
  <c r="Y207"/>
  <c r="X207"/>
  <c r="U207"/>
  <c r="H207"/>
  <c r="Z206"/>
  <c r="Y206"/>
  <c r="X206"/>
  <c r="U206"/>
  <c r="H206"/>
  <c r="Z205"/>
  <c r="Y205"/>
  <c r="X205"/>
  <c r="U205"/>
  <c r="H205"/>
  <c r="Z204"/>
  <c r="Y204"/>
  <c r="X204"/>
  <c r="U204"/>
  <c r="H204"/>
  <c r="Z203"/>
  <c r="Y203"/>
  <c r="X203"/>
  <c r="U203"/>
  <c r="H203"/>
  <c r="Z202"/>
  <c r="Y202"/>
  <c r="X202"/>
  <c r="U202"/>
  <c r="H202"/>
  <c r="Z201"/>
  <c r="Y201"/>
  <c r="X201"/>
  <c r="U201"/>
  <c r="H201"/>
  <c r="Z200"/>
  <c r="Y200"/>
  <c r="X200"/>
  <c r="U200"/>
  <c r="H200"/>
  <c r="Z199"/>
  <c r="Y199"/>
  <c r="X199"/>
  <c r="U199"/>
  <c r="H199"/>
  <c r="Z198"/>
  <c r="Y198"/>
  <c r="X198"/>
  <c r="U198"/>
  <c r="H198"/>
  <c r="Z197"/>
  <c r="Y197"/>
  <c r="X197"/>
  <c r="U197"/>
  <c r="H197"/>
  <c r="Z196"/>
  <c r="Y196"/>
  <c r="X196"/>
  <c r="U196"/>
  <c r="H196"/>
  <c r="Z195"/>
  <c r="Y195"/>
  <c r="X195"/>
  <c r="U195"/>
  <c r="H195"/>
  <c r="Z194"/>
  <c r="Y194"/>
  <c r="X194"/>
  <c r="U194"/>
  <c r="H194"/>
  <c r="Z193"/>
  <c r="Y193"/>
  <c r="X193"/>
  <c r="U193"/>
  <c r="H193"/>
  <c r="Z192"/>
  <c r="Y192"/>
  <c r="X192"/>
  <c r="U192"/>
  <c r="H192"/>
  <c r="Z191"/>
  <c r="Y191"/>
  <c r="X191"/>
  <c r="U191"/>
  <c r="H191"/>
  <c r="Z190"/>
  <c r="Y190"/>
  <c r="X190"/>
  <c r="U190"/>
  <c r="H190"/>
  <c r="Z189"/>
  <c r="Y189"/>
  <c r="X189"/>
  <c r="U189"/>
  <c r="H189"/>
  <c r="Z188"/>
  <c r="Y188"/>
  <c r="X188"/>
  <c r="U188"/>
  <c r="H188"/>
  <c r="Z187"/>
  <c r="Y187"/>
  <c r="X187"/>
  <c r="U187"/>
  <c r="H187"/>
  <c r="Z186"/>
  <c r="Y186"/>
  <c r="X186"/>
  <c r="U186"/>
  <c r="H186"/>
  <c r="Z185"/>
  <c r="Y185"/>
  <c r="X185"/>
  <c r="U185"/>
  <c r="H185"/>
  <c r="Z184"/>
  <c r="Y184"/>
  <c r="X184"/>
  <c r="U184"/>
  <c r="H184"/>
  <c r="Z183"/>
  <c r="Y183"/>
  <c r="X183"/>
  <c r="U183"/>
  <c r="H183"/>
  <c r="Z182"/>
  <c r="Y182"/>
  <c r="X182"/>
  <c r="U182"/>
  <c r="H182"/>
  <c r="Z181"/>
  <c r="Y181"/>
  <c r="X181"/>
  <c r="U181"/>
  <c r="H181"/>
  <c r="Z180"/>
  <c r="Y180"/>
  <c r="X180"/>
  <c r="U180"/>
  <c r="H180"/>
  <c r="Z179"/>
  <c r="Y179"/>
  <c r="X179"/>
  <c r="U179"/>
  <c r="H179"/>
  <c r="Z178"/>
  <c r="Y178"/>
  <c r="X178"/>
  <c r="U178"/>
  <c r="H178"/>
  <c r="Z177"/>
  <c r="Y177"/>
  <c r="X177"/>
  <c r="U177"/>
  <c r="H177"/>
  <c r="Z176"/>
  <c r="Y176"/>
  <c r="X176"/>
  <c r="U176"/>
  <c r="H176"/>
  <c r="Z175"/>
  <c r="Y175"/>
  <c r="X175"/>
  <c r="U175"/>
  <c r="H175"/>
  <c r="Z174"/>
  <c r="Y174"/>
  <c r="X174"/>
  <c r="U174"/>
  <c r="H174"/>
  <c r="Z173"/>
  <c r="Y173"/>
  <c r="X173"/>
  <c r="U173"/>
  <c r="H173"/>
  <c r="Z172"/>
  <c r="Y172"/>
  <c r="X172"/>
  <c r="U172"/>
  <c r="H172"/>
  <c r="Z171"/>
  <c r="Y171"/>
  <c r="X171"/>
  <c r="U171"/>
  <c r="H171"/>
  <c r="Z170"/>
  <c r="Y170"/>
  <c r="X170"/>
  <c r="U170"/>
  <c r="H170"/>
  <c r="Z169"/>
  <c r="Y169"/>
  <c r="X169"/>
  <c r="U169"/>
  <c r="H169"/>
  <c r="Z168"/>
  <c r="Y168"/>
  <c r="X168"/>
  <c r="U168"/>
  <c r="H168"/>
  <c r="Z167"/>
  <c r="Y167"/>
  <c r="X167"/>
  <c r="U167"/>
  <c r="H167"/>
  <c r="Z166"/>
  <c r="Y166"/>
  <c r="X166"/>
  <c r="U166"/>
  <c r="H166"/>
  <c r="Z165"/>
  <c r="Y165"/>
  <c r="X165"/>
  <c r="U165"/>
  <c r="H165"/>
  <c r="Z164"/>
  <c r="Y164"/>
  <c r="X164"/>
  <c r="U164"/>
  <c r="H164"/>
  <c r="Z163"/>
  <c r="Y163"/>
  <c r="X163"/>
  <c r="U163"/>
  <c r="H163"/>
  <c r="Z162"/>
  <c r="Y162"/>
  <c r="X162"/>
  <c r="U162"/>
  <c r="H162"/>
  <c r="Z161"/>
  <c r="Y161"/>
  <c r="X161"/>
  <c r="U161"/>
  <c r="H161"/>
  <c r="Z160"/>
  <c r="Y160"/>
  <c r="X160"/>
  <c r="U160"/>
  <c r="H160"/>
  <c r="Z159"/>
  <c r="Y159"/>
  <c r="X159"/>
  <c r="U159"/>
  <c r="H159"/>
  <c r="Z158"/>
  <c r="Y158"/>
  <c r="X158"/>
  <c r="U158"/>
  <c r="H158"/>
  <c r="Z157"/>
  <c r="Y157"/>
  <c r="X157"/>
  <c r="U157"/>
  <c r="H157"/>
  <c r="Z156"/>
  <c r="Y156"/>
  <c r="X156"/>
  <c r="U156"/>
  <c r="H156"/>
  <c r="Z155"/>
  <c r="Y155"/>
  <c r="X155"/>
  <c r="U155"/>
  <c r="H155"/>
  <c r="Z154"/>
  <c r="Y154"/>
  <c r="X154"/>
  <c r="U154"/>
  <c r="H154"/>
  <c r="Z153"/>
  <c r="Y153"/>
  <c r="X153"/>
  <c r="U153"/>
  <c r="H153"/>
  <c r="Z152"/>
  <c r="Y152"/>
  <c r="X152"/>
  <c r="U152"/>
  <c r="H152"/>
  <c r="Z151"/>
  <c r="Y151"/>
  <c r="X151"/>
  <c r="U151"/>
  <c r="H151"/>
  <c r="Z150"/>
  <c r="Y150"/>
  <c r="X150"/>
  <c r="U150"/>
  <c r="H150"/>
  <c r="Z149"/>
  <c r="Y149"/>
  <c r="X149"/>
  <c r="U149"/>
  <c r="H149"/>
  <c r="Z148"/>
  <c r="Y148"/>
  <c r="X148"/>
  <c r="U148"/>
  <c r="H148"/>
  <c r="Z147"/>
  <c r="Y147"/>
  <c r="X147"/>
  <c r="U147"/>
  <c r="H147"/>
  <c r="Z146"/>
  <c r="Y146"/>
  <c r="X146"/>
  <c r="U146"/>
  <c r="H146"/>
  <c r="Z145"/>
  <c r="Y145"/>
  <c r="X145"/>
  <c r="U145"/>
  <c r="H145"/>
  <c r="Z144"/>
  <c r="Y144"/>
  <c r="X144"/>
  <c r="U144"/>
  <c r="H144"/>
  <c r="Z143"/>
  <c r="Y143"/>
  <c r="X143"/>
  <c r="U143"/>
  <c r="H143"/>
  <c r="Z142"/>
  <c r="Y142"/>
  <c r="X142"/>
  <c r="U142"/>
  <c r="H142"/>
  <c r="Z141"/>
  <c r="Y141"/>
  <c r="X141"/>
  <c r="U141"/>
  <c r="H141"/>
  <c r="Z140"/>
  <c r="Y140"/>
  <c r="X140"/>
  <c r="U140"/>
  <c r="H140"/>
  <c r="Z139"/>
  <c r="Y139"/>
  <c r="X139"/>
  <c r="U139"/>
  <c r="H139"/>
  <c r="Z138"/>
  <c r="Y138"/>
  <c r="X138"/>
  <c r="U138"/>
  <c r="H138"/>
  <c r="Z137"/>
  <c r="Y137"/>
  <c r="X137"/>
  <c r="U137"/>
  <c r="H137"/>
  <c r="Z136"/>
  <c r="Y136"/>
  <c r="X136"/>
  <c r="U136"/>
  <c r="H136"/>
  <c r="Z135"/>
  <c r="Y135"/>
  <c r="X135"/>
  <c r="U135"/>
  <c r="H135"/>
  <c r="Z134"/>
  <c r="Y134"/>
  <c r="X134"/>
  <c r="U134"/>
  <c r="H134"/>
  <c r="Z133"/>
  <c r="Y133"/>
  <c r="X133"/>
  <c r="U133"/>
  <c r="H133"/>
  <c r="Z132"/>
  <c r="Y132"/>
  <c r="X132"/>
  <c r="U132"/>
  <c r="H132"/>
  <c r="Z131"/>
  <c r="Y131"/>
  <c r="X131"/>
  <c r="U131"/>
  <c r="H131"/>
  <c r="Z130"/>
  <c r="Y130"/>
  <c r="X130"/>
  <c r="U130"/>
  <c r="H130"/>
  <c r="Z129"/>
  <c r="Y129"/>
  <c r="X129"/>
  <c r="U129"/>
  <c r="H129"/>
  <c r="Z128"/>
  <c r="Y128"/>
  <c r="X128"/>
  <c r="U128"/>
  <c r="H128"/>
  <c r="Z127"/>
  <c r="Y127"/>
  <c r="X127"/>
  <c r="U127"/>
  <c r="H127"/>
  <c r="Z126"/>
  <c r="Y126"/>
  <c r="X126"/>
  <c r="U126"/>
  <c r="H126"/>
  <c r="Z125"/>
  <c r="Y125"/>
  <c r="X125"/>
  <c r="U125"/>
  <c r="H125"/>
  <c r="Z124"/>
  <c r="Y124"/>
  <c r="X124"/>
  <c r="U124"/>
  <c r="H124"/>
  <c r="Z123"/>
  <c r="Y123"/>
  <c r="X123"/>
  <c r="U123"/>
  <c r="H123"/>
  <c r="Z122"/>
  <c r="Y122"/>
  <c r="X122"/>
  <c r="U122"/>
  <c r="H122"/>
  <c r="Z121"/>
  <c r="Y121"/>
  <c r="X121"/>
  <c r="U121"/>
  <c r="H121"/>
  <c r="Z120"/>
  <c r="Y120"/>
  <c r="X120"/>
  <c r="U120"/>
  <c r="H120"/>
  <c r="Z119"/>
  <c r="Y119"/>
  <c r="X119"/>
  <c r="U119"/>
  <c r="H119"/>
  <c r="Z118"/>
  <c r="Y118"/>
  <c r="X118"/>
  <c r="U118"/>
  <c r="H118"/>
  <c r="Z117"/>
  <c r="Y117"/>
  <c r="X117"/>
  <c r="U117"/>
  <c r="H117"/>
  <c r="Z116"/>
  <c r="Y116"/>
  <c r="X116"/>
  <c r="U116"/>
  <c r="H116"/>
  <c r="Z115"/>
  <c r="Y115"/>
  <c r="X115"/>
  <c r="U115"/>
  <c r="H115"/>
  <c r="Z114"/>
  <c r="Y114"/>
  <c r="X114"/>
  <c r="U114"/>
  <c r="H114"/>
  <c r="Z113"/>
  <c r="Y113"/>
  <c r="X113"/>
  <c r="U113"/>
  <c r="H113"/>
  <c r="Z112"/>
  <c r="Y112"/>
  <c r="X112"/>
  <c r="U112"/>
  <c r="H112"/>
  <c r="Z111"/>
  <c r="Y111"/>
  <c r="X111"/>
  <c r="U111"/>
  <c r="H111"/>
  <c r="Z110"/>
  <c r="Y110"/>
  <c r="X110"/>
  <c r="U110"/>
  <c r="H110"/>
  <c r="Z109"/>
  <c r="Y109"/>
  <c r="X109"/>
  <c r="U109"/>
  <c r="H109"/>
  <c r="Z108"/>
  <c r="Y108"/>
  <c r="X108"/>
  <c r="U108"/>
  <c r="H108"/>
  <c r="Z107"/>
  <c r="Y107"/>
  <c r="X107"/>
  <c r="U107"/>
  <c r="H107"/>
  <c r="Z106"/>
  <c r="Y106"/>
  <c r="X106"/>
  <c r="U106"/>
  <c r="H106"/>
  <c r="Z105"/>
  <c r="Y105"/>
  <c r="X105"/>
  <c r="U105"/>
  <c r="H105"/>
  <c r="Z104"/>
  <c r="Y104"/>
  <c r="X104"/>
  <c r="U104"/>
  <c r="H104"/>
  <c r="Z103"/>
  <c r="Y103"/>
  <c r="X103"/>
  <c r="U103"/>
  <c r="H103"/>
  <c r="Z102"/>
  <c r="Y102"/>
  <c r="X102"/>
  <c r="U102"/>
  <c r="H102"/>
  <c r="Z101"/>
  <c r="Y101"/>
  <c r="X101"/>
  <c r="U101"/>
  <c r="H101"/>
  <c r="Z100"/>
  <c r="Y100"/>
  <c r="X100"/>
  <c r="U100"/>
  <c r="H100"/>
  <c r="Z99"/>
  <c r="Y99"/>
  <c r="X99"/>
  <c r="U99"/>
  <c r="H99"/>
  <c r="Z98"/>
  <c r="Y98"/>
  <c r="X98"/>
  <c r="U98"/>
  <c r="H98"/>
  <c r="Z97"/>
  <c r="Y97"/>
  <c r="X97"/>
  <c r="U97"/>
  <c r="H97"/>
  <c r="Z96"/>
  <c r="Y96"/>
  <c r="X96"/>
  <c r="U96"/>
  <c r="H96"/>
  <c r="Z95"/>
  <c r="Y95"/>
  <c r="X95"/>
  <c r="U95"/>
  <c r="H95"/>
  <c r="Z94"/>
  <c r="Y94"/>
  <c r="X94"/>
  <c r="U94"/>
  <c r="H94"/>
  <c r="Z93"/>
  <c r="Y93"/>
  <c r="X93"/>
  <c r="U93"/>
  <c r="H93"/>
  <c r="Z92"/>
  <c r="Y92"/>
  <c r="X92"/>
  <c r="U92"/>
  <c r="H92"/>
  <c r="Z91"/>
  <c r="Y91"/>
  <c r="X91"/>
  <c r="U91"/>
  <c r="H91"/>
  <c r="Z90"/>
  <c r="Y90"/>
  <c r="X90"/>
  <c r="U90"/>
  <c r="H90"/>
  <c r="Z89"/>
  <c r="Y89"/>
  <c r="X89"/>
  <c r="U89"/>
  <c r="H89"/>
  <c r="Z88"/>
  <c r="Y88"/>
  <c r="X88"/>
  <c r="U88"/>
  <c r="H88"/>
  <c r="Z87"/>
  <c r="Y87"/>
  <c r="X87"/>
  <c r="U87"/>
  <c r="H87"/>
  <c r="Z86"/>
  <c r="Y86"/>
  <c r="X86"/>
  <c r="U86"/>
  <c r="H86"/>
  <c r="Z85"/>
  <c r="Y85"/>
  <c r="X85"/>
  <c r="U85"/>
  <c r="H85"/>
  <c r="Z84"/>
  <c r="Y84"/>
  <c r="X84"/>
  <c r="U84"/>
  <c r="H84"/>
  <c r="Z83"/>
  <c r="Y83"/>
  <c r="X83"/>
  <c r="U83"/>
  <c r="H83"/>
  <c r="Z82"/>
  <c r="Y82"/>
  <c r="X82"/>
  <c r="U82"/>
  <c r="H82"/>
  <c r="Z81"/>
  <c r="Y81"/>
  <c r="X81"/>
  <c r="U81"/>
  <c r="H81"/>
  <c r="Z80"/>
  <c r="Y80"/>
  <c r="X80"/>
  <c r="U80"/>
  <c r="H80"/>
  <c r="Z79"/>
  <c r="Y79"/>
  <c r="X79"/>
  <c r="U79"/>
  <c r="H79"/>
  <c r="Z78"/>
  <c r="Y78"/>
  <c r="X78"/>
  <c r="U78"/>
  <c r="H78"/>
  <c r="Z77"/>
  <c r="Y77"/>
  <c r="X77"/>
  <c r="U77"/>
  <c r="H77"/>
  <c r="Z76"/>
  <c r="Y76"/>
  <c r="X76"/>
  <c r="U76"/>
  <c r="H76"/>
  <c r="Z75"/>
  <c r="Y75"/>
  <c r="X75"/>
  <c r="U75"/>
  <c r="H75"/>
  <c r="Z74"/>
  <c r="Y74"/>
  <c r="X74"/>
  <c r="U74"/>
  <c r="H74"/>
  <c r="Z73"/>
  <c r="Y73"/>
  <c r="X73"/>
  <c r="U73"/>
  <c r="H73"/>
  <c r="Z72"/>
  <c r="Y72"/>
  <c r="X72"/>
  <c r="U72"/>
  <c r="H72"/>
  <c r="Z71"/>
  <c r="Y71"/>
  <c r="X71"/>
  <c r="U71"/>
  <c r="H71"/>
  <c r="Z70"/>
  <c r="Y70"/>
  <c r="X70"/>
  <c r="U70"/>
  <c r="H70"/>
  <c r="Z69"/>
  <c r="Y69"/>
  <c r="X69"/>
  <c r="U69"/>
  <c r="H69"/>
  <c r="Z68"/>
  <c r="Y68"/>
  <c r="X68"/>
  <c r="U68"/>
  <c r="H68"/>
  <c r="Z67"/>
  <c r="Y67"/>
  <c r="X67"/>
  <c r="U67"/>
  <c r="H67"/>
  <c r="Z66"/>
  <c r="Y66"/>
  <c r="X66"/>
  <c r="U66"/>
  <c r="H66"/>
  <c r="Z65"/>
  <c r="Y65"/>
  <c r="X65"/>
  <c r="U65"/>
  <c r="H65"/>
  <c r="Z64"/>
  <c r="Y64"/>
  <c r="X64"/>
  <c r="U64"/>
  <c r="H64"/>
  <c r="Z63"/>
  <c r="Y63"/>
  <c r="X63"/>
  <c r="U63"/>
  <c r="H63"/>
  <c r="Z62"/>
  <c r="Y62"/>
  <c r="X62"/>
  <c r="U62"/>
  <c r="H62"/>
  <c r="Z61"/>
  <c r="Y61"/>
  <c r="X61"/>
  <c r="U61"/>
  <c r="H61"/>
  <c r="Z60"/>
  <c r="Y60"/>
  <c r="X60"/>
  <c r="U60"/>
  <c r="H60"/>
  <c r="Z59"/>
  <c r="Y59"/>
  <c r="X59"/>
  <c r="U59"/>
  <c r="H59"/>
  <c r="Z58"/>
  <c r="Y58"/>
  <c r="X58"/>
  <c r="U58"/>
  <c r="H58"/>
  <c r="Z57"/>
  <c r="Y57"/>
  <c r="X57"/>
  <c r="U57"/>
  <c r="H57"/>
  <c r="Z56"/>
  <c r="Y56"/>
  <c r="X56"/>
  <c r="U56"/>
  <c r="H56"/>
  <c r="Z55"/>
  <c r="Y55"/>
  <c r="X55"/>
  <c r="U55"/>
  <c r="H55"/>
  <c r="Z54"/>
  <c r="Y54"/>
  <c r="X54"/>
  <c r="U54"/>
  <c r="H54"/>
  <c r="Z53"/>
  <c r="Y53"/>
  <c r="X53"/>
  <c r="U53"/>
  <c r="H53"/>
  <c r="Z52"/>
  <c r="Y52"/>
  <c r="X52"/>
  <c r="U52"/>
  <c r="H52"/>
  <c r="Z51"/>
  <c r="Y51"/>
  <c r="X51"/>
  <c r="U51"/>
  <c r="H51"/>
  <c r="Z50"/>
  <c r="Y50"/>
  <c r="X50"/>
  <c r="U50"/>
  <c r="H50"/>
  <c r="Z49"/>
  <c r="Y49"/>
  <c r="X49"/>
  <c r="U49"/>
  <c r="H49"/>
  <c r="Z48"/>
  <c r="Y48"/>
  <c r="X48"/>
  <c r="U48"/>
  <c r="H48"/>
  <c r="Z47"/>
  <c r="Y47"/>
  <c r="X47"/>
  <c r="U47"/>
  <c r="H47"/>
  <c r="Z46"/>
  <c r="Y46"/>
  <c r="X46"/>
  <c r="U46"/>
  <c r="H46"/>
  <c r="Z45"/>
  <c r="Y45"/>
  <c r="X45"/>
  <c r="U45"/>
  <c r="H45"/>
  <c r="Z44"/>
  <c r="Y44"/>
  <c r="X44"/>
  <c r="U44"/>
  <c r="H44"/>
  <c r="Z43"/>
  <c r="Y43"/>
  <c r="X43"/>
  <c r="U43"/>
  <c r="H43"/>
  <c r="Z42"/>
  <c r="Y42"/>
  <c r="X42"/>
  <c r="U42"/>
  <c r="H42"/>
  <c r="Z41"/>
  <c r="Y41"/>
  <c r="X41"/>
  <c r="U41"/>
  <c r="H41"/>
  <c r="Z40"/>
  <c r="Y40"/>
  <c r="X40"/>
  <c r="U40"/>
  <c r="H40"/>
  <c r="Z39"/>
  <c r="Y39"/>
  <c r="X39"/>
  <c r="U39"/>
  <c r="H39"/>
  <c r="Z38"/>
  <c r="Y38"/>
  <c r="X38"/>
  <c r="U38"/>
  <c r="H38"/>
  <c r="Z37"/>
  <c r="Y37"/>
  <c r="X37"/>
  <c r="U37"/>
  <c r="H37"/>
  <c r="Z36"/>
  <c r="Y36"/>
  <c r="X36"/>
  <c r="U36"/>
  <c r="H36"/>
  <c r="Z35"/>
  <c r="Y35"/>
  <c r="X35"/>
  <c r="U35"/>
  <c r="H35"/>
  <c r="Z34"/>
  <c r="Y34"/>
  <c r="X34"/>
  <c r="U34"/>
  <c r="H34"/>
  <c r="Z33"/>
  <c r="Y33"/>
  <c r="X33"/>
  <c r="U33"/>
  <c r="H33"/>
  <c r="Z32"/>
  <c r="Y32"/>
  <c r="X32"/>
  <c r="U32"/>
  <c r="H32"/>
  <c r="Z31"/>
  <c r="Y31"/>
  <c r="X31"/>
  <c r="U31"/>
  <c r="H31"/>
  <c r="Z30"/>
  <c r="Y30"/>
  <c r="X30"/>
  <c r="U30"/>
  <c r="H30"/>
  <c r="Z29"/>
  <c r="Y29"/>
  <c r="X29"/>
  <c r="U29"/>
  <c r="H29"/>
  <c r="Z28"/>
  <c r="Y28"/>
  <c r="X28"/>
  <c r="U28"/>
  <c r="H28"/>
  <c r="Z27"/>
  <c r="Y27"/>
  <c r="X27"/>
  <c r="U27"/>
  <c r="H27"/>
  <c r="Z26"/>
  <c r="Y26"/>
  <c r="X26"/>
  <c r="U26"/>
  <c r="H26"/>
  <c r="Z25"/>
  <c r="Y25"/>
  <c r="X25"/>
  <c r="U25"/>
  <c r="H25"/>
  <c r="Z24"/>
  <c r="Y24"/>
  <c r="X24"/>
  <c r="U24"/>
  <c r="H24"/>
  <c r="Z23"/>
  <c r="Y23"/>
  <c r="X23"/>
  <c r="U23"/>
  <c r="H23"/>
  <c r="Z22"/>
  <c r="Y22"/>
  <c r="X22"/>
  <c r="U22"/>
  <c r="H22"/>
  <c r="Z21"/>
  <c r="Y21"/>
  <c r="X21"/>
  <c r="U21"/>
  <c r="H21"/>
  <c r="Z20"/>
  <c r="Y20"/>
  <c r="X20"/>
  <c r="U20"/>
  <c r="H20"/>
  <c r="Z19"/>
  <c r="Y19"/>
  <c r="X19"/>
  <c r="U19"/>
  <c r="H19"/>
  <c r="Z18"/>
  <c r="Y18"/>
  <c r="X18"/>
  <c r="U18"/>
  <c r="H18"/>
  <c r="Z17"/>
  <c r="Y17"/>
  <c r="X17"/>
  <c r="U17"/>
  <c r="H17"/>
  <c r="Z16"/>
  <c r="Y16"/>
  <c r="X16"/>
  <c r="U16"/>
  <c r="H16"/>
  <c r="Z15"/>
  <c r="Y15"/>
  <c r="X15"/>
  <c r="U15"/>
  <c r="H15"/>
  <c r="Z14"/>
  <c r="Y14"/>
  <c r="X14"/>
  <c r="U14"/>
  <c r="H14"/>
  <c r="Z13"/>
  <c r="Y13"/>
  <c r="X13"/>
  <c r="U13"/>
  <c r="H13"/>
  <c r="Z12"/>
  <c r="Y12"/>
  <c r="X12"/>
  <c r="U12"/>
  <c r="H12"/>
  <c r="Z11"/>
  <c r="Y11"/>
  <c r="X11"/>
  <c r="U11"/>
  <c r="H11"/>
  <c r="Z10"/>
  <c r="Y10"/>
  <c r="X10"/>
  <c r="U10"/>
  <c r="H10"/>
  <c r="Z9"/>
  <c r="Y9"/>
  <c r="X9"/>
  <c r="U9"/>
  <c r="H9"/>
  <c r="Z8"/>
  <c r="Y8"/>
  <c r="X8"/>
  <c r="U8"/>
  <c r="H8"/>
  <c r="Z7"/>
  <c r="Y7"/>
  <c r="X7"/>
  <c r="U7"/>
  <c r="H7"/>
  <c r="Z6"/>
  <c r="Y6"/>
  <c r="X6"/>
  <c r="U6"/>
  <c r="H6"/>
  <c r="Z5"/>
  <c r="Y5"/>
  <c r="X5"/>
  <c r="U5"/>
  <c r="H5"/>
  <c r="Z4"/>
  <c r="Y4"/>
  <c r="X4"/>
  <c r="U4"/>
  <c r="H4"/>
  <c r="Z3"/>
  <c r="Y3"/>
  <c r="X3"/>
  <c r="U3"/>
  <c r="H3"/>
  <c r="V734" i="10"/>
  <c r="W734" s="1"/>
  <c r="V733"/>
  <c r="W733" s="1"/>
  <c r="V732"/>
  <c r="W732" s="1"/>
  <c r="V731"/>
  <c r="W731" s="1"/>
  <c r="V730"/>
  <c r="W730" s="1"/>
  <c r="V729"/>
  <c r="W729" s="1"/>
  <c r="V728"/>
  <c r="W728" s="1"/>
  <c r="V727"/>
  <c r="W727" s="1"/>
  <c r="V726"/>
  <c r="W726" s="1"/>
  <c r="V725"/>
  <c r="W725" s="1"/>
  <c r="V724"/>
  <c r="W724" s="1"/>
  <c r="V723"/>
  <c r="W723" s="1"/>
  <c r="V722"/>
  <c r="W722" s="1"/>
  <c r="V721"/>
  <c r="W721" s="1"/>
  <c r="V720"/>
  <c r="W720" s="1"/>
  <c r="V719"/>
  <c r="W719" s="1"/>
  <c r="V718"/>
  <c r="W718" s="1"/>
  <c r="V717"/>
  <c r="W717" s="1"/>
  <c r="V716"/>
  <c r="W716" s="1"/>
  <c r="V715"/>
  <c r="W715" s="1"/>
  <c r="V714"/>
  <c r="W714" s="1"/>
  <c r="V713"/>
  <c r="W713" s="1"/>
  <c r="V712"/>
  <c r="W712" s="1"/>
  <c r="V711"/>
  <c r="W711" s="1"/>
  <c r="V710"/>
  <c r="W710" s="1"/>
  <c r="V709"/>
  <c r="W709" s="1"/>
  <c r="V708"/>
  <c r="W708" s="1"/>
  <c r="V707"/>
  <c r="W707" s="1"/>
  <c r="V706"/>
  <c r="W706" s="1"/>
  <c r="V705"/>
  <c r="W705" s="1"/>
  <c r="V704"/>
  <c r="W704" s="1"/>
  <c r="V703"/>
  <c r="W703" s="1"/>
  <c r="V702"/>
  <c r="W702" s="1"/>
  <c r="V701"/>
  <c r="W701" s="1"/>
  <c r="V700"/>
  <c r="W700" s="1"/>
  <c r="V699"/>
  <c r="W699" s="1"/>
  <c r="V698"/>
  <c r="W698" s="1"/>
  <c r="V697"/>
  <c r="W697" s="1"/>
  <c r="V696"/>
  <c r="W696" s="1"/>
  <c r="V695"/>
  <c r="W695" s="1"/>
  <c r="V694"/>
  <c r="W694" s="1"/>
  <c r="V693"/>
  <c r="W693" s="1"/>
  <c r="V692"/>
  <c r="W692" s="1"/>
  <c r="V691"/>
  <c r="W691" s="1"/>
  <c r="V690"/>
  <c r="W690" s="1"/>
  <c r="V689"/>
  <c r="W689" s="1"/>
  <c r="V688"/>
  <c r="W688" s="1"/>
  <c r="V687"/>
  <c r="W687" s="1"/>
  <c r="V686"/>
  <c r="W686" s="1"/>
  <c r="V685"/>
  <c r="W685" s="1"/>
  <c r="V684"/>
  <c r="W684" s="1"/>
  <c r="V683"/>
  <c r="W683" s="1"/>
  <c r="V682"/>
  <c r="W682" s="1"/>
  <c r="V681"/>
  <c r="W681" s="1"/>
  <c r="V680"/>
  <c r="W680" s="1"/>
  <c r="V679"/>
  <c r="W679" s="1"/>
  <c r="V678"/>
  <c r="W678" s="1"/>
  <c r="V677"/>
  <c r="W677" s="1"/>
  <c r="V676"/>
  <c r="W676" s="1"/>
  <c r="V675"/>
  <c r="W675" s="1"/>
  <c r="V674"/>
  <c r="W674" s="1"/>
  <c r="V673"/>
  <c r="W673" s="1"/>
  <c r="V672"/>
  <c r="W672" s="1"/>
  <c r="V671"/>
  <c r="W671" s="1"/>
  <c r="V670"/>
  <c r="W670" s="1"/>
  <c r="V669"/>
  <c r="W669" s="1"/>
  <c r="V668"/>
  <c r="W668" s="1"/>
  <c r="V667"/>
  <c r="W667" s="1"/>
  <c r="V666"/>
  <c r="W666" s="1"/>
  <c r="V665"/>
  <c r="W665" s="1"/>
  <c r="V664"/>
  <c r="W664" s="1"/>
  <c r="V663"/>
  <c r="W663" s="1"/>
  <c r="V662"/>
  <c r="W662" s="1"/>
  <c r="V661"/>
  <c r="W661" s="1"/>
  <c r="V660"/>
  <c r="W660" s="1"/>
  <c r="V659"/>
  <c r="W659" s="1"/>
  <c r="V658"/>
  <c r="W658" s="1"/>
  <c r="V657"/>
  <c r="W657" s="1"/>
  <c r="V656"/>
  <c r="W656" s="1"/>
  <c r="V655"/>
  <c r="W655" s="1"/>
  <c r="V654"/>
  <c r="W654" s="1"/>
  <c r="V653"/>
  <c r="W653" s="1"/>
  <c r="V652"/>
  <c r="W652" s="1"/>
  <c r="V651"/>
  <c r="W651" s="1"/>
  <c r="V650"/>
  <c r="W650" s="1"/>
  <c r="V649"/>
  <c r="W649" s="1"/>
  <c r="V648"/>
  <c r="W648" s="1"/>
  <c r="V647"/>
  <c r="W647" s="1"/>
  <c r="V646"/>
  <c r="W646" s="1"/>
  <c r="V645"/>
  <c r="W645" s="1"/>
  <c r="V644"/>
  <c r="W644" s="1"/>
  <c r="V643"/>
  <c r="W643" s="1"/>
  <c r="V642"/>
  <c r="W642" s="1"/>
  <c r="V641"/>
  <c r="W641" s="1"/>
  <c r="V640"/>
  <c r="W640" s="1"/>
  <c r="V639"/>
  <c r="W639" s="1"/>
  <c r="V638"/>
  <c r="W638" s="1"/>
  <c r="V637"/>
  <c r="W637" s="1"/>
  <c r="V636"/>
  <c r="W636" s="1"/>
  <c r="V635"/>
  <c r="W635" s="1"/>
  <c r="V634"/>
  <c r="W634" s="1"/>
  <c r="V633"/>
  <c r="W633" s="1"/>
  <c r="V632"/>
  <c r="W632" s="1"/>
  <c r="V631"/>
  <c r="W631" s="1"/>
  <c r="V630"/>
  <c r="W630" s="1"/>
  <c r="V629"/>
  <c r="W629" s="1"/>
  <c r="V628"/>
  <c r="W628" s="1"/>
  <c r="V627"/>
  <c r="W627" s="1"/>
  <c r="V626"/>
  <c r="W626" s="1"/>
  <c r="V625"/>
  <c r="W625" s="1"/>
  <c r="V624"/>
  <c r="W624" s="1"/>
  <c r="V623"/>
  <c r="W623" s="1"/>
  <c r="V622"/>
  <c r="W622" s="1"/>
  <c r="V621"/>
  <c r="W621" s="1"/>
  <c r="V620"/>
  <c r="W620" s="1"/>
  <c r="V619"/>
  <c r="W619" s="1"/>
  <c r="V618"/>
  <c r="W618" s="1"/>
  <c r="V617"/>
  <c r="W617" s="1"/>
  <c r="V616"/>
  <c r="W616" s="1"/>
  <c r="V615"/>
  <c r="W615" s="1"/>
  <c r="V614"/>
  <c r="W614" s="1"/>
  <c r="V613"/>
  <c r="W613" s="1"/>
  <c r="V612"/>
  <c r="W612" s="1"/>
  <c r="V611"/>
  <c r="W611" s="1"/>
  <c r="V610"/>
  <c r="W610" s="1"/>
  <c r="V609"/>
  <c r="W609" s="1"/>
  <c r="V608"/>
  <c r="W608" s="1"/>
  <c r="V607"/>
  <c r="W607" s="1"/>
  <c r="V606"/>
  <c r="W606" s="1"/>
  <c r="V605"/>
  <c r="W605" s="1"/>
  <c r="V604"/>
  <c r="W604" s="1"/>
  <c r="V603"/>
  <c r="W603" s="1"/>
  <c r="V602"/>
  <c r="W602" s="1"/>
  <c r="V601"/>
  <c r="W601" s="1"/>
  <c r="V600"/>
  <c r="W600" s="1"/>
  <c r="V599"/>
  <c r="W599" s="1"/>
  <c r="V598"/>
  <c r="W598" s="1"/>
  <c r="V597"/>
  <c r="W597" s="1"/>
  <c r="V596"/>
  <c r="W596" s="1"/>
  <c r="V595"/>
  <c r="W595" s="1"/>
  <c r="V594"/>
  <c r="W594" s="1"/>
  <c r="V593"/>
  <c r="W593" s="1"/>
  <c r="V592"/>
  <c r="W592" s="1"/>
  <c r="V591"/>
  <c r="W591" s="1"/>
  <c r="V590"/>
  <c r="W590" s="1"/>
  <c r="V589"/>
  <c r="W589" s="1"/>
  <c r="V588"/>
  <c r="W588" s="1"/>
  <c r="V587"/>
  <c r="W587" s="1"/>
  <c r="V586"/>
  <c r="W586" s="1"/>
  <c r="V585"/>
  <c r="W585" s="1"/>
  <c r="V584"/>
  <c r="W584" s="1"/>
  <c r="V583"/>
  <c r="W583" s="1"/>
  <c r="V582"/>
  <c r="W582" s="1"/>
  <c r="V581"/>
  <c r="W581" s="1"/>
  <c r="V580"/>
  <c r="W580" s="1"/>
  <c r="V579"/>
  <c r="W579" s="1"/>
  <c r="V578"/>
  <c r="W578" s="1"/>
  <c r="V577"/>
  <c r="W577" s="1"/>
  <c r="V576"/>
  <c r="W576" s="1"/>
  <c r="V575"/>
  <c r="W575" s="1"/>
  <c r="V574"/>
  <c r="W574" s="1"/>
  <c r="V573"/>
  <c r="W573" s="1"/>
  <c r="V572"/>
  <c r="W572" s="1"/>
  <c r="V571"/>
  <c r="W571" s="1"/>
  <c r="V570"/>
  <c r="W570" s="1"/>
  <c r="V569"/>
  <c r="W569" s="1"/>
  <c r="V568"/>
  <c r="W568" s="1"/>
  <c r="V567"/>
  <c r="W567" s="1"/>
  <c r="V566"/>
  <c r="W566" s="1"/>
  <c r="V565"/>
  <c r="W565" s="1"/>
  <c r="V564"/>
  <c r="W564" s="1"/>
  <c r="V563"/>
  <c r="W563" s="1"/>
  <c r="V562"/>
  <c r="W562" s="1"/>
  <c r="V561"/>
  <c r="W561" s="1"/>
  <c r="V560"/>
  <c r="W560" s="1"/>
  <c r="V559"/>
  <c r="W559" s="1"/>
  <c r="V558"/>
  <c r="W558" s="1"/>
  <c r="V557"/>
  <c r="W557" s="1"/>
  <c r="V556"/>
  <c r="W556" s="1"/>
  <c r="V555"/>
  <c r="W555" s="1"/>
  <c r="V554"/>
  <c r="W554" s="1"/>
  <c r="V553"/>
  <c r="W553" s="1"/>
  <c r="V552"/>
  <c r="W552" s="1"/>
  <c r="V551"/>
  <c r="W551" s="1"/>
  <c r="V550"/>
  <c r="W550" s="1"/>
  <c r="V549"/>
  <c r="W549" s="1"/>
  <c r="V548"/>
  <c r="W548" s="1"/>
  <c r="V547"/>
  <c r="W547" s="1"/>
  <c r="V546"/>
  <c r="W546" s="1"/>
  <c r="V545"/>
  <c r="W545" s="1"/>
  <c r="V544"/>
  <c r="W544" s="1"/>
  <c r="V543"/>
  <c r="W543" s="1"/>
  <c r="V542"/>
  <c r="W542" s="1"/>
  <c r="V541"/>
  <c r="W541" s="1"/>
  <c r="V540"/>
  <c r="W540" s="1"/>
  <c r="V539"/>
  <c r="W539" s="1"/>
  <c r="V538"/>
  <c r="W538" s="1"/>
  <c r="V537"/>
  <c r="W537" s="1"/>
  <c r="V536"/>
  <c r="W536" s="1"/>
  <c r="V535"/>
  <c r="W535" s="1"/>
  <c r="V534"/>
  <c r="W534" s="1"/>
  <c r="V533"/>
  <c r="W533" s="1"/>
  <c r="V532"/>
  <c r="W532" s="1"/>
  <c r="V531"/>
  <c r="W531" s="1"/>
  <c r="V530"/>
  <c r="W530" s="1"/>
  <c r="V529"/>
  <c r="W529" s="1"/>
  <c r="V528"/>
  <c r="W528" s="1"/>
  <c r="V527"/>
  <c r="W527" s="1"/>
  <c r="V526"/>
  <c r="W526" s="1"/>
  <c r="V525"/>
  <c r="W525" s="1"/>
  <c r="V524"/>
  <c r="W524" s="1"/>
  <c r="V523"/>
  <c r="W523" s="1"/>
  <c r="V522"/>
  <c r="W522" s="1"/>
  <c r="V521"/>
  <c r="W521" s="1"/>
  <c r="V520"/>
  <c r="W520" s="1"/>
  <c r="V519"/>
  <c r="W519" s="1"/>
  <c r="V518"/>
  <c r="W518" s="1"/>
  <c r="V517"/>
  <c r="W517" s="1"/>
  <c r="V516"/>
  <c r="W516" s="1"/>
  <c r="V515"/>
  <c r="W515" s="1"/>
  <c r="V514"/>
  <c r="W514" s="1"/>
  <c r="V513"/>
  <c r="W513" s="1"/>
  <c r="V512"/>
  <c r="W512" s="1"/>
  <c r="V511"/>
  <c r="W511" s="1"/>
  <c r="V510"/>
  <c r="W510" s="1"/>
  <c r="V509"/>
  <c r="W509" s="1"/>
  <c r="V508"/>
  <c r="W508" s="1"/>
  <c r="V507"/>
  <c r="W507" s="1"/>
  <c r="V506"/>
  <c r="W506" s="1"/>
  <c r="V505"/>
  <c r="W505" s="1"/>
  <c r="V504"/>
  <c r="W504" s="1"/>
  <c r="V503"/>
  <c r="W503" s="1"/>
  <c r="V502"/>
  <c r="W502" s="1"/>
  <c r="V501"/>
  <c r="W501" s="1"/>
  <c r="V500"/>
  <c r="W500" s="1"/>
  <c r="V499"/>
  <c r="W499" s="1"/>
  <c r="V498"/>
  <c r="W498" s="1"/>
  <c r="V497"/>
  <c r="W497" s="1"/>
  <c r="V496"/>
  <c r="W496" s="1"/>
  <c r="V495"/>
  <c r="W495" s="1"/>
  <c r="V494"/>
  <c r="W494" s="1"/>
  <c r="V493"/>
  <c r="W493" s="1"/>
  <c r="V492"/>
  <c r="W492" s="1"/>
  <c r="V491"/>
  <c r="W491" s="1"/>
  <c r="V490"/>
  <c r="W490" s="1"/>
  <c r="V489"/>
  <c r="W489" s="1"/>
  <c r="V488"/>
  <c r="W488" s="1"/>
  <c r="V487"/>
  <c r="W487" s="1"/>
  <c r="V486"/>
  <c r="W486" s="1"/>
  <c r="V485"/>
  <c r="W485" s="1"/>
  <c r="V484"/>
  <c r="W484" s="1"/>
  <c r="V483"/>
  <c r="W483" s="1"/>
  <c r="V482"/>
  <c r="W482" s="1"/>
  <c r="V481"/>
  <c r="W481" s="1"/>
  <c r="V480"/>
  <c r="W480" s="1"/>
  <c r="V479"/>
  <c r="W479" s="1"/>
  <c r="W478"/>
  <c r="V478"/>
  <c r="W477"/>
  <c r="V477"/>
  <c r="W476"/>
  <c r="V476"/>
  <c r="W475"/>
  <c r="V475"/>
  <c r="W474"/>
  <c r="V474"/>
  <c r="W473"/>
  <c r="V473"/>
  <c r="W472"/>
  <c r="V472"/>
  <c r="W471"/>
  <c r="V471"/>
  <c r="W470"/>
  <c r="V470"/>
  <c r="W469"/>
  <c r="V469"/>
  <c r="W468"/>
  <c r="V468"/>
  <c r="W467"/>
  <c r="V467"/>
  <c r="W466"/>
  <c r="V466"/>
  <c r="W465"/>
  <c r="V465"/>
  <c r="W464"/>
  <c r="V464"/>
  <c r="W463"/>
  <c r="V463"/>
  <c r="W462"/>
  <c r="V462"/>
  <c r="W461"/>
  <c r="V461"/>
  <c r="W460"/>
  <c r="V460"/>
  <c r="W459"/>
  <c r="V459"/>
  <c r="W458"/>
  <c r="V458"/>
  <c r="W457"/>
  <c r="V457"/>
  <c r="W456"/>
  <c r="V456"/>
  <c r="W455"/>
  <c r="V455"/>
  <c r="W454"/>
  <c r="V454"/>
  <c r="W453"/>
  <c r="V453"/>
  <c r="W452"/>
  <c r="V452"/>
  <c r="W451"/>
  <c r="V451"/>
  <c r="W450"/>
  <c r="V450"/>
  <c r="W449"/>
  <c r="V449"/>
  <c r="W448"/>
  <c r="V448"/>
  <c r="W447"/>
  <c r="V447"/>
  <c r="W446"/>
  <c r="V446"/>
  <c r="W445"/>
  <c r="V445"/>
  <c r="W444"/>
  <c r="V444"/>
  <c r="W443"/>
  <c r="V443"/>
  <c r="W442"/>
  <c r="V442"/>
  <c r="W441"/>
  <c r="V441"/>
  <c r="W440"/>
  <c r="V440"/>
  <c r="W439"/>
  <c r="V439"/>
  <c r="W438"/>
  <c r="V438"/>
  <c r="W437"/>
  <c r="V437"/>
  <c r="W436"/>
  <c r="V436"/>
  <c r="W435"/>
  <c r="V435"/>
  <c r="W434"/>
  <c r="V434"/>
  <c r="W433"/>
  <c r="V433"/>
  <c r="W432"/>
  <c r="V432"/>
  <c r="W431"/>
  <c r="V431"/>
  <c r="W430"/>
  <c r="V430"/>
  <c r="W429"/>
  <c r="V429"/>
  <c r="W428"/>
  <c r="V428"/>
  <c r="W427"/>
  <c r="V427"/>
  <c r="W426"/>
  <c r="V426"/>
  <c r="W425"/>
  <c r="V425"/>
  <c r="W424"/>
  <c r="V424"/>
  <c r="W423"/>
  <c r="V423"/>
  <c r="W422"/>
  <c r="V422"/>
  <c r="W421"/>
  <c r="V421"/>
  <c r="W420"/>
  <c r="V420"/>
  <c r="W419"/>
  <c r="V419"/>
  <c r="W418"/>
  <c r="V418"/>
  <c r="W417"/>
  <c r="V417"/>
  <c r="W416"/>
  <c r="V416"/>
  <c r="W415"/>
  <c r="V415"/>
  <c r="W414"/>
  <c r="V414"/>
  <c r="W413"/>
  <c r="V413"/>
  <c r="W412"/>
  <c r="V412"/>
  <c r="W411"/>
  <c r="V411"/>
  <c r="W410"/>
  <c r="V410"/>
  <c r="W409"/>
  <c r="V409"/>
  <c r="W408"/>
  <c r="V408"/>
  <c r="W407"/>
  <c r="V407"/>
  <c r="W406"/>
  <c r="V406"/>
  <c r="W405"/>
  <c r="V405"/>
  <c r="W404"/>
  <c r="V404"/>
  <c r="W403"/>
  <c r="V403"/>
  <c r="W402"/>
  <c r="V402"/>
  <c r="W401"/>
  <c r="V401"/>
  <c r="W400"/>
  <c r="V400"/>
  <c r="W399"/>
  <c r="V399"/>
  <c r="W398"/>
  <c r="V398"/>
  <c r="W397"/>
  <c r="V397"/>
  <c r="W396"/>
  <c r="V396"/>
  <c r="W395"/>
  <c r="V395"/>
  <c r="W394"/>
  <c r="V394"/>
  <c r="W393"/>
  <c r="V393"/>
  <c r="W392"/>
  <c r="V392"/>
  <c r="W391"/>
  <c r="V391"/>
  <c r="W390"/>
  <c r="V390"/>
  <c r="W389"/>
  <c r="V389"/>
  <c r="W388"/>
  <c r="V388"/>
  <c r="W387"/>
  <c r="V387"/>
  <c r="W386"/>
  <c r="V386"/>
  <c r="W385"/>
  <c r="V385"/>
  <c r="V384"/>
  <c r="W384" s="1"/>
  <c r="V383"/>
  <c r="W383" s="1"/>
  <c r="V382"/>
  <c r="W382" s="1"/>
  <c r="V381"/>
  <c r="W381" s="1"/>
  <c r="V380"/>
  <c r="W380" s="1"/>
  <c r="V379"/>
  <c r="W379" s="1"/>
  <c r="V378"/>
  <c r="W378" s="1"/>
  <c r="V377"/>
  <c r="W377" s="1"/>
  <c r="V376"/>
  <c r="W376" s="1"/>
  <c r="V375"/>
  <c r="W375" s="1"/>
  <c r="V374"/>
  <c r="W374" s="1"/>
  <c r="V373"/>
  <c r="W373" s="1"/>
  <c r="V372"/>
  <c r="W372" s="1"/>
  <c r="V371"/>
  <c r="W371" s="1"/>
  <c r="V370"/>
  <c r="W370" s="1"/>
  <c r="V369"/>
  <c r="W369" s="1"/>
  <c r="V368"/>
  <c r="W368" s="1"/>
  <c r="V367"/>
  <c r="W367" s="1"/>
  <c r="V366"/>
  <c r="W366" s="1"/>
  <c r="V365"/>
  <c r="W365" s="1"/>
  <c r="V364"/>
  <c r="W364" s="1"/>
  <c r="V363"/>
  <c r="W363" s="1"/>
  <c r="V362"/>
  <c r="W362" s="1"/>
  <c r="V361"/>
  <c r="W361" s="1"/>
  <c r="V360"/>
  <c r="W360" s="1"/>
  <c r="V359"/>
  <c r="W359" s="1"/>
  <c r="V358"/>
  <c r="W358" s="1"/>
  <c r="V357"/>
  <c r="W357" s="1"/>
  <c r="V356"/>
  <c r="W356" s="1"/>
  <c r="V355"/>
  <c r="W355" s="1"/>
  <c r="V354"/>
  <c r="W354" s="1"/>
  <c r="V353"/>
  <c r="W353" s="1"/>
  <c r="V352"/>
  <c r="W352" s="1"/>
  <c r="V351"/>
  <c r="W351" s="1"/>
  <c r="V350"/>
  <c r="W350" s="1"/>
  <c r="V349"/>
  <c r="W349" s="1"/>
  <c r="V348"/>
  <c r="W348" s="1"/>
  <c r="V347"/>
  <c r="W347" s="1"/>
  <c r="V346"/>
  <c r="W346" s="1"/>
  <c r="V345"/>
  <c r="W345" s="1"/>
  <c r="V344"/>
  <c r="W344" s="1"/>
  <c r="V343"/>
  <c r="W343" s="1"/>
  <c r="V342"/>
  <c r="W342" s="1"/>
  <c r="V341"/>
  <c r="W341" s="1"/>
  <c r="V340"/>
  <c r="W340" s="1"/>
  <c r="V339"/>
  <c r="W339" s="1"/>
  <c r="V338"/>
  <c r="W338" s="1"/>
  <c r="V337"/>
  <c r="W337" s="1"/>
  <c r="V336"/>
  <c r="W336" s="1"/>
  <c r="V335"/>
  <c r="W335" s="1"/>
  <c r="V334"/>
  <c r="W334" s="1"/>
  <c r="V333"/>
  <c r="W333" s="1"/>
  <c r="V332"/>
  <c r="W332" s="1"/>
  <c r="V331"/>
  <c r="W331" s="1"/>
  <c r="V330"/>
  <c r="W330" s="1"/>
  <c r="V329"/>
  <c r="W329" s="1"/>
  <c r="V328"/>
  <c r="W328" s="1"/>
  <c r="V327"/>
  <c r="W327" s="1"/>
  <c r="V326"/>
  <c r="W326" s="1"/>
  <c r="V325"/>
  <c r="W325" s="1"/>
  <c r="V324"/>
  <c r="W324" s="1"/>
  <c r="V323"/>
  <c r="W323" s="1"/>
  <c r="V322"/>
  <c r="W322" s="1"/>
  <c r="V321"/>
  <c r="W321" s="1"/>
  <c r="V320"/>
  <c r="W320" s="1"/>
  <c r="V319"/>
  <c r="W319" s="1"/>
  <c r="V318"/>
  <c r="W318" s="1"/>
  <c r="V317"/>
  <c r="W317" s="1"/>
  <c r="V316"/>
  <c r="W316" s="1"/>
  <c r="V315"/>
  <c r="W315" s="1"/>
  <c r="V314"/>
  <c r="W314" s="1"/>
  <c r="V313"/>
  <c r="W313" s="1"/>
  <c r="V312"/>
  <c r="W312" s="1"/>
  <c r="V311"/>
  <c r="W311" s="1"/>
  <c r="V310"/>
  <c r="W310" s="1"/>
  <c r="V309"/>
  <c r="W309" s="1"/>
  <c r="V308"/>
  <c r="W308" s="1"/>
  <c r="V307"/>
  <c r="W307" s="1"/>
  <c r="V306"/>
  <c r="W306" s="1"/>
  <c r="V305"/>
  <c r="W305" s="1"/>
  <c r="V304"/>
  <c r="W304" s="1"/>
  <c r="V303"/>
  <c r="W303" s="1"/>
  <c r="V302"/>
  <c r="W302" s="1"/>
  <c r="V301"/>
  <c r="W301" s="1"/>
  <c r="V300"/>
  <c r="W300" s="1"/>
  <c r="V299"/>
  <c r="W299" s="1"/>
  <c r="V298"/>
  <c r="W298" s="1"/>
  <c r="V297"/>
  <c r="W297" s="1"/>
  <c r="V296"/>
  <c r="W296" s="1"/>
  <c r="V295"/>
  <c r="W295" s="1"/>
  <c r="V294"/>
  <c r="W294" s="1"/>
  <c r="V293"/>
  <c r="W293" s="1"/>
  <c r="V292"/>
  <c r="W292" s="1"/>
  <c r="V291"/>
  <c r="W291" s="1"/>
  <c r="V290"/>
  <c r="W290" s="1"/>
  <c r="V289"/>
  <c r="W289" s="1"/>
  <c r="V288"/>
  <c r="W288" s="1"/>
  <c r="V287"/>
  <c r="W287" s="1"/>
  <c r="V286"/>
  <c r="W286" s="1"/>
  <c r="V285"/>
  <c r="W285" s="1"/>
  <c r="V284"/>
  <c r="W284" s="1"/>
  <c r="V283"/>
  <c r="W283" s="1"/>
  <c r="V282"/>
  <c r="W282" s="1"/>
  <c r="V281"/>
  <c r="W281" s="1"/>
  <c r="V280"/>
  <c r="W280" s="1"/>
  <c r="V279"/>
  <c r="W279" s="1"/>
  <c r="V278"/>
  <c r="W278" s="1"/>
  <c r="V277"/>
  <c r="W277" s="1"/>
  <c r="V276"/>
  <c r="W276" s="1"/>
  <c r="V275"/>
  <c r="W275" s="1"/>
  <c r="V274"/>
  <c r="W274" s="1"/>
  <c r="V273"/>
  <c r="W273" s="1"/>
  <c r="V272"/>
  <c r="W272" s="1"/>
  <c r="V271"/>
  <c r="W271" s="1"/>
  <c r="V270"/>
  <c r="W270" s="1"/>
  <c r="V269"/>
  <c r="W269" s="1"/>
  <c r="V268"/>
  <c r="W268" s="1"/>
  <c r="V267"/>
  <c r="W267" s="1"/>
  <c r="V266"/>
  <c r="W266" s="1"/>
  <c r="V265"/>
  <c r="W265" s="1"/>
  <c r="V264"/>
  <c r="W264" s="1"/>
  <c r="V263"/>
  <c r="W263" s="1"/>
  <c r="V262"/>
  <c r="W262" s="1"/>
  <c r="V261"/>
  <c r="W261" s="1"/>
  <c r="V260"/>
  <c r="W260" s="1"/>
  <c r="V259"/>
  <c r="W259" s="1"/>
  <c r="V258"/>
  <c r="W258" s="1"/>
  <c r="V257"/>
  <c r="W257" s="1"/>
  <c r="V256"/>
  <c r="W256" s="1"/>
  <c r="V255"/>
  <c r="W255" s="1"/>
  <c r="V254"/>
  <c r="W254" s="1"/>
  <c r="V253"/>
  <c r="W253" s="1"/>
  <c r="V252"/>
  <c r="W252" s="1"/>
  <c r="V251"/>
  <c r="W251" s="1"/>
  <c r="V250"/>
  <c r="W250" s="1"/>
  <c r="V249"/>
  <c r="W249" s="1"/>
  <c r="V248"/>
  <c r="W248" s="1"/>
  <c r="V247"/>
  <c r="W247" s="1"/>
  <c r="V246"/>
  <c r="W246" s="1"/>
  <c r="V245"/>
  <c r="W245" s="1"/>
  <c r="V244"/>
  <c r="W244" s="1"/>
  <c r="V243"/>
  <c r="W243" s="1"/>
  <c r="V242"/>
  <c r="W242" s="1"/>
  <c r="V241"/>
  <c r="W241" s="1"/>
  <c r="V240"/>
  <c r="W240" s="1"/>
  <c r="V239"/>
  <c r="W239" s="1"/>
  <c r="V238"/>
  <c r="W238" s="1"/>
  <c r="V237"/>
  <c r="W237" s="1"/>
  <c r="V236"/>
  <c r="W236" s="1"/>
  <c r="V235"/>
  <c r="W235" s="1"/>
  <c r="V234"/>
  <c r="W234" s="1"/>
  <c r="V233"/>
  <c r="W233" s="1"/>
  <c r="V232"/>
  <c r="W232" s="1"/>
  <c r="V231"/>
  <c r="W231" s="1"/>
  <c r="V230"/>
  <c r="W230" s="1"/>
  <c r="V229"/>
  <c r="W229" s="1"/>
  <c r="V228"/>
  <c r="W228" s="1"/>
  <c r="V227"/>
  <c r="W227" s="1"/>
  <c r="V226"/>
  <c r="W226" s="1"/>
  <c r="V225"/>
  <c r="W225" s="1"/>
  <c r="V224"/>
  <c r="W224" s="1"/>
  <c r="V223"/>
  <c r="W223" s="1"/>
  <c r="V222"/>
  <c r="W222" s="1"/>
  <c r="V221"/>
  <c r="W221" s="1"/>
  <c r="V220"/>
  <c r="W220" s="1"/>
  <c r="V219"/>
  <c r="W219" s="1"/>
  <c r="V218"/>
  <c r="W218" s="1"/>
  <c r="V217"/>
  <c r="W217" s="1"/>
  <c r="V216"/>
  <c r="W216" s="1"/>
  <c r="V215"/>
  <c r="W215" s="1"/>
  <c r="V214"/>
  <c r="W214" s="1"/>
  <c r="V213"/>
  <c r="W213" s="1"/>
  <c r="V212"/>
  <c r="W212" s="1"/>
  <c r="V211"/>
  <c r="W211" s="1"/>
  <c r="V210"/>
  <c r="W210" s="1"/>
  <c r="V209"/>
  <c r="W209" s="1"/>
  <c r="V208"/>
  <c r="W208" s="1"/>
  <c r="V207"/>
  <c r="W207" s="1"/>
  <c r="V206"/>
  <c r="W206" s="1"/>
  <c r="V205"/>
  <c r="W205" s="1"/>
  <c r="V204"/>
  <c r="W204" s="1"/>
  <c r="V203"/>
  <c r="W203" s="1"/>
  <c r="V202"/>
  <c r="W202" s="1"/>
  <c r="V201"/>
  <c r="W201" s="1"/>
  <c r="V200"/>
  <c r="W200" s="1"/>
  <c r="V199"/>
  <c r="W199" s="1"/>
  <c r="V198"/>
  <c r="W198" s="1"/>
  <c r="V197"/>
  <c r="W197" s="1"/>
  <c r="V196"/>
  <c r="W196" s="1"/>
  <c r="V195"/>
  <c r="W195" s="1"/>
  <c r="V194"/>
  <c r="W194" s="1"/>
  <c r="V193"/>
  <c r="W193" s="1"/>
  <c r="V192"/>
  <c r="W192" s="1"/>
  <c r="V191"/>
  <c r="W191" s="1"/>
  <c r="V190"/>
  <c r="W190" s="1"/>
  <c r="V189"/>
  <c r="W189" s="1"/>
  <c r="V188"/>
  <c r="W188" s="1"/>
  <c r="V187"/>
  <c r="W187" s="1"/>
  <c r="V186"/>
  <c r="W186" s="1"/>
  <c r="V185"/>
  <c r="W185" s="1"/>
  <c r="V184"/>
  <c r="W184" s="1"/>
  <c r="V183"/>
  <c r="W183" s="1"/>
  <c r="V182"/>
  <c r="W182" s="1"/>
  <c r="V181"/>
  <c r="W181" s="1"/>
  <c r="V180"/>
  <c r="W180" s="1"/>
  <c r="V179"/>
  <c r="W179" s="1"/>
  <c r="V178"/>
  <c r="W178" s="1"/>
  <c r="V177"/>
  <c r="W177" s="1"/>
  <c r="V176"/>
  <c r="W176" s="1"/>
  <c r="V175"/>
  <c r="W175" s="1"/>
  <c r="V174"/>
  <c r="W174" s="1"/>
  <c r="V173"/>
  <c r="W173" s="1"/>
  <c r="V172"/>
  <c r="W172" s="1"/>
  <c r="V171"/>
  <c r="W171" s="1"/>
  <c r="V170"/>
  <c r="W170" s="1"/>
  <c r="V169"/>
  <c r="W169" s="1"/>
  <c r="V168"/>
  <c r="W168" s="1"/>
  <c r="V167"/>
  <c r="W167" s="1"/>
  <c r="V166"/>
  <c r="W166" s="1"/>
  <c r="V165"/>
  <c r="W165" s="1"/>
  <c r="V164"/>
  <c r="W164" s="1"/>
  <c r="V163"/>
  <c r="W163" s="1"/>
  <c r="V162"/>
  <c r="W162" s="1"/>
  <c r="V161"/>
  <c r="W161" s="1"/>
  <c r="V160"/>
  <c r="W160" s="1"/>
  <c r="V159"/>
  <c r="W159" s="1"/>
  <c r="V158"/>
  <c r="W158" s="1"/>
  <c r="V157"/>
  <c r="W157" s="1"/>
  <c r="V156"/>
  <c r="W156" s="1"/>
  <c r="V155"/>
  <c r="W155" s="1"/>
  <c r="V154"/>
  <c r="W154" s="1"/>
  <c r="V153"/>
  <c r="W153" s="1"/>
  <c r="V152"/>
  <c r="W152" s="1"/>
  <c r="V151"/>
  <c r="W151" s="1"/>
  <c r="V150"/>
  <c r="W150" s="1"/>
  <c r="V149"/>
  <c r="W149" s="1"/>
  <c r="V148"/>
  <c r="W148" s="1"/>
  <c r="V147"/>
  <c r="W147" s="1"/>
  <c r="V146"/>
  <c r="W146" s="1"/>
  <c r="V145"/>
  <c r="W145" s="1"/>
  <c r="V144"/>
  <c r="W144" s="1"/>
  <c r="V143"/>
  <c r="W143" s="1"/>
  <c r="V142"/>
  <c r="W142" s="1"/>
  <c r="V141"/>
  <c r="W141" s="1"/>
  <c r="V140"/>
  <c r="W140" s="1"/>
  <c r="V139"/>
  <c r="W139" s="1"/>
  <c r="V138"/>
  <c r="W138" s="1"/>
  <c r="V137"/>
  <c r="W137" s="1"/>
  <c r="V136"/>
  <c r="W136" s="1"/>
  <c r="V135"/>
  <c r="W135" s="1"/>
  <c r="V134"/>
  <c r="W134" s="1"/>
  <c r="V133"/>
  <c r="W133" s="1"/>
  <c r="V132"/>
  <c r="W132" s="1"/>
  <c r="V131"/>
  <c r="W131" s="1"/>
  <c r="V130"/>
  <c r="W130" s="1"/>
  <c r="V129"/>
  <c r="W129" s="1"/>
  <c r="V128"/>
  <c r="W128" s="1"/>
  <c r="V127"/>
  <c r="W127" s="1"/>
  <c r="V126"/>
  <c r="W126" s="1"/>
  <c r="V125"/>
  <c r="W125" s="1"/>
  <c r="V124"/>
  <c r="W124" s="1"/>
  <c r="V123"/>
  <c r="W123" s="1"/>
  <c r="V122"/>
  <c r="W122" s="1"/>
  <c r="V121"/>
  <c r="W121" s="1"/>
  <c r="V120"/>
  <c r="W120" s="1"/>
  <c r="V119"/>
  <c r="W119" s="1"/>
  <c r="V118"/>
  <c r="W118" s="1"/>
  <c r="V117"/>
  <c r="W117" s="1"/>
  <c r="V116"/>
  <c r="W116" s="1"/>
  <c r="V115"/>
  <c r="W115" s="1"/>
  <c r="V114"/>
  <c r="W114" s="1"/>
  <c r="V113"/>
  <c r="W113" s="1"/>
  <c r="V112"/>
  <c r="W112" s="1"/>
  <c r="V111"/>
  <c r="W111" s="1"/>
  <c r="V110"/>
  <c r="W110" s="1"/>
  <c r="V109"/>
  <c r="W109" s="1"/>
  <c r="V108"/>
  <c r="W108" s="1"/>
  <c r="V107"/>
  <c r="W107" s="1"/>
  <c r="V106"/>
  <c r="W106" s="1"/>
  <c r="V105"/>
  <c r="W105" s="1"/>
  <c r="V104"/>
  <c r="W104" s="1"/>
  <c r="V103"/>
  <c r="W103" s="1"/>
  <c r="V102"/>
  <c r="W102" s="1"/>
  <c r="V101"/>
  <c r="W101" s="1"/>
  <c r="V100"/>
  <c r="W100" s="1"/>
  <c r="V99"/>
  <c r="W99" s="1"/>
  <c r="V98"/>
  <c r="W98" s="1"/>
  <c r="V97"/>
  <c r="W97" s="1"/>
  <c r="V96"/>
  <c r="W96" s="1"/>
  <c r="V95"/>
  <c r="W95" s="1"/>
  <c r="V94"/>
  <c r="W94" s="1"/>
  <c r="V93"/>
  <c r="W93" s="1"/>
  <c r="V92"/>
  <c r="W92" s="1"/>
  <c r="V91"/>
  <c r="W91" s="1"/>
  <c r="V90"/>
  <c r="W90" s="1"/>
  <c r="V89"/>
  <c r="W89" s="1"/>
  <c r="V88"/>
  <c r="W88" s="1"/>
  <c r="V87"/>
  <c r="W87" s="1"/>
  <c r="V86"/>
  <c r="W86" s="1"/>
  <c r="V85"/>
  <c r="W85" s="1"/>
  <c r="V84"/>
  <c r="W84" s="1"/>
  <c r="V83"/>
  <c r="W83" s="1"/>
  <c r="V82"/>
  <c r="W82" s="1"/>
  <c r="V81"/>
  <c r="W81" s="1"/>
  <c r="V80"/>
  <c r="W80" s="1"/>
  <c r="V79"/>
  <c r="W79" s="1"/>
  <c r="V78"/>
  <c r="W78" s="1"/>
  <c r="V77"/>
  <c r="W77" s="1"/>
  <c r="V76"/>
  <c r="W76" s="1"/>
  <c r="V75"/>
  <c r="W75" s="1"/>
  <c r="V74"/>
  <c r="W74" s="1"/>
  <c r="V73"/>
  <c r="W73" s="1"/>
  <c r="V72"/>
  <c r="W72" s="1"/>
  <c r="V71"/>
  <c r="W71" s="1"/>
  <c r="V70"/>
  <c r="W70" s="1"/>
  <c r="V69"/>
  <c r="W69" s="1"/>
  <c r="V68"/>
  <c r="W68" s="1"/>
  <c r="V67"/>
  <c r="W67" s="1"/>
  <c r="V66"/>
  <c r="W66" s="1"/>
  <c r="V65"/>
  <c r="W65" s="1"/>
  <c r="V64"/>
  <c r="W64" s="1"/>
  <c r="V63"/>
  <c r="W63" s="1"/>
  <c r="V62"/>
  <c r="W62" s="1"/>
  <c r="V61"/>
  <c r="W61" s="1"/>
  <c r="V60"/>
  <c r="W60" s="1"/>
  <c r="V59"/>
  <c r="W59" s="1"/>
  <c r="V58"/>
  <c r="W58" s="1"/>
  <c r="V57"/>
  <c r="W57" s="1"/>
  <c r="V56"/>
  <c r="W56" s="1"/>
  <c r="V55"/>
  <c r="W55" s="1"/>
  <c r="V54"/>
  <c r="W54" s="1"/>
  <c r="V53"/>
  <c r="W53" s="1"/>
  <c r="V52"/>
  <c r="W52" s="1"/>
  <c r="V51"/>
  <c r="W51" s="1"/>
  <c r="V50"/>
  <c r="W50" s="1"/>
  <c r="V49"/>
  <c r="W49" s="1"/>
  <c r="V48"/>
  <c r="W48" s="1"/>
  <c r="V47"/>
  <c r="W47" s="1"/>
  <c r="V46"/>
  <c r="W46" s="1"/>
  <c r="V45"/>
  <c r="W45" s="1"/>
  <c r="V44"/>
  <c r="W44" s="1"/>
  <c r="V43"/>
  <c r="W43" s="1"/>
  <c r="V42"/>
  <c r="W42" s="1"/>
  <c r="V41"/>
  <c r="W41" s="1"/>
  <c r="V40"/>
  <c r="W40" s="1"/>
  <c r="V39"/>
  <c r="W39" s="1"/>
  <c r="V38"/>
  <c r="W38" s="1"/>
  <c r="V37"/>
  <c r="W37" s="1"/>
  <c r="V36"/>
  <c r="W36" s="1"/>
  <c r="V35"/>
  <c r="W35" s="1"/>
  <c r="V34"/>
  <c r="W34" s="1"/>
  <c r="V33"/>
  <c r="W33" s="1"/>
  <c r="V32"/>
  <c r="W32" s="1"/>
  <c r="V31"/>
  <c r="W31" s="1"/>
  <c r="V30"/>
  <c r="W30" s="1"/>
  <c r="V29"/>
  <c r="W29" s="1"/>
  <c r="V28"/>
  <c r="W28" s="1"/>
  <c r="V27"/>
  <c r="W27" s="1"/>
  <c r="V26"/>
  <c r="W26" s="1"/>
  <c r="V25"/>
  <c r="W25" s="1"/>
  <c r="V24"/>
  <c r="W24" s="1"/>
  <c r="V23"/>
  <c r="W23" s="1"/>
  <c r="V22"/>
  <c r="W22" s="1"/>
  <c r="V21"/>
  <c r="W21" s="1"/>
  <c r="V20"/>
  <c r="W20" s="1"/>
  <c r="V19"/>
  <c r="W19" s="1"/>
  <c r="V18"/>
  <c r="W18" s="1"/>
  <c r="V17"/>
  <c r="W17" s="1"/>
  <c r="V16"/>
  <c r="W16" s="1"/>
  <c r="V15"/>
  <c r="W15" s="1"/>
  <c r="V14"/>
  <c r="W14" s="1"/>
  <c r="V13"/>
  <c r="W13" s="1"/>
  <c r="V12"/>
  <c r="W12" s="1"/>
  <c r="V11"/>
  <c r="W11" s="1"/>
  <c r="V10"/>
  <c r="W10" s="1"/>
  <c r="V9"/>
  <c r="W9" s="1"/>
  <c r="V8"/>
  <c r="W8" s="1"/>
  <c r="V7"/>
  <c r="W7" s="1"/>
  <c r="V6"/>
  <c r="W6" s="1"/>
  <c r="V5"/>
  <c r="W5" s="1"/>
  <c r="V4"/>
  <c r="W4" s="1"/>
  <c r="V3"/>
  <c r="W3"/>
  <c r="Z734"/>
  <c r="Y734"/>
  <c r="X734"/>
  <c r="AB734"/>
  <c r="U734"/>
  <c r="Z733"/>
  <c r="Y733"/>
  <c r="AB733" s="1"/>
  <c r="X733"/>
  <c r="AC733"/>
  <c r="U733"/>
  <c r="Z732"/>
  <c r="Y732"/>
  <c r="X732"/>
  <c r="AB732"/>
  <c r="U732"/>
  <c r="Z731"/>
  <c r="AC731" s="1"/>
  <c r="Y731"/>
  <c r="AB731" s="1"/>
  <c r="X731"/>
  <c r="U731"/>
  <c r="Z730"/>
  <c r="Y730"/>
  <c r="X730"/>
  <c r="AB730"/>
  <c r="U730"/>
  <c r="Z729"/>
  <c r="Y729"/>
  <c r="AB729" s="1"/>
  <c r="X729"/>
  <c r="AC729"/>
  <c r="U729"/>
  <c r="AC728"/>
  <c r="AA728"/>
  <c r="Z728"/>
  <c r="Y728"/>
  <c r="AB728" s="1"/>
  <c r="X728"/>
  <c r="U728"/>
  <c r="Z727"/>
  <c r="Y727"/>
  <c r="X727"/>
  <c r="AC727"/>
  <c r="U727"/>
  <c r="Z726"/>
  <c r="Y726"/>
  <c r="X726"/>
  <c r="AB726"/>
  <c r="U726"/>
  <c r="Z725"/>
  <c r="Y725"/>
  <c r="X725"/>
  <c r="AC725"/>
  <c r="U725"/>
  <c r="AC724"/>
  <c r="AA724"/>
  <c r="Z724"/>
  <c r="Y724"/>
  <c r="AB724" s="1"/>
  <c r="X724"/>
  <c r="U724"/>
  <c r="Z723"/>
  <c r="Y723"/>
  <c r="X723"/>
  <c r="AC723"/>
  <c r="U723"/>
  <c r="Z722"/>
  <c r="Y722"/>
  <c r="X722"/>
  <c r="AB722"/>
  <c r="U722"/>
  <c r="Z721"/>
  <c r="Y721"/>
  <c r="X721"/>
  <c r="AC721"/>
  <c r="U721"/>
  <c r="AC720"/>
  <c r="AA720"/>
  <c r="Z720"/>
  <c r="Y720"/>
  <c r="AB720" s="1"/>
  <c r="X720"/>
  <c r="U720"/>
  <c r="Z719"/>
  <c r="Y719"/>
  <c r="X719"/>
  <c r="AC719"/>
  <c r="U719"/>
  <c r="AC718"/>
  <c r="AA718"/>
  <c r="Z718"/>
  <c r="Y718"/>
  <c r="AB718" s="1"/>
  <c r="X718"/>
  <c r="U718"/>
  <c r="Z717"/>
  <c r="Y717"/>
  <c r="X717"/>
  <c r="AC717"/>
  <c r="U717"/>
  <c r="AC716"/>
  <c r="AA716"/>
  <c r="Z716"/>
  <c r="Y716"/>
  <c r="AB716" s="1"/>
  <c r="X716"/>
  <c r="U716"/>
  <c r="Z715"/>
  <c r="Y715"/>
  <c r="X715"/>
  <c r="AC715"/>
  <c r="U715"/>
  <c r="AC714"/>
  <c r="AA714"/>
  <c r="Z714"/>
  <c r="Y714"/>
  <c r="AB714" s="1"/>
  <c r="X714"/>
  <c r="U714"/>
  <c r="Z713"/>
  <c r="Y713"/>
  <c r="X713"/>
  <c r="AC713"/>
  <c r="U713"/>
  <c r="Z712"/>
  <c r="Y712"/>
  <c r="X712"/>
  <c r="AB712"/>
  <c r="U712"/>
  <c r="Z711"/>
  <c r="Y711"/>
  <c r="X711"/>
  <c r="AC711"/>
  <c r="U711"/>
  <c r="AC710"/>
  <c r="AA710"/>
  <c r="Z710"/>
  <c r="Y710"/>
  <c r="AB710" s="1"/>
  <c r="X710"/>
  <c r="U710"/>
  <c r="Z709"/>
  <c r="Y709"/>
  <c r="X709"/>
  <c r="AC709"/>
  <c r="U709"/>
  <c r="AC708"/>
  <c r="AA708"/>
  <c r="Z708"/>
  <c r="Y708"/>
  <c r="AB708" s="1"/>
  <c r="X708"/>
  <c r="U708"/>
  <c r="Z707"/>
  <c r="Y707"/>
  <c r="X707"/>
  <c r="AC707"/>
  <c r="U707"/>
  <c r="AC706"/>
  <c r="AA706"/>
  <c r="Z706"/>
  <c r="Y706"/>
  <c r="AB706" s="1"/>
  <c r="X706"/>
  <c r="U706"/>
  <c r="Z705"/>
  <c r="Y705"/>
  <c r="X705"/>
  <c r="AC705"/>
  <c r="U705"/>
  <c r="AC704"/>
  <c r="AA704"/>
  <c r="Z704"/>
  <c r="Y704"/>
  <c r="AB704" s="1"/>
  <c r="X704"/>
  <c r="U704"/>
  <c r="Z703"/>
  <c r="Y703"/>
  <c r="X703"/>
  <c r="AC703"/>
  <c r="U703"/>
  <c r="AC702"/>
  <c r="AA702"/>
  <c r="Z702"/>
  <c r="Y702"/>
  <c r="AB702" s="1"/>
  <c r="X702"/>
  <c r="U702"/>
  <c r="Z701"/>
  <c r="Y701"/>
  <c r="X701"/>
  <c r="AC701"/>
  <c r="U701"/>
  <c r="Z700"/>
  <c r="Y700"/>
  <c r="X700"/>
  <c r="AB700"/>
  <c r="U700"/>
  <c r="Z699"/>
  <c r="Y699"/>
  <c r="X699"/>
  <c r="AC699"/>
  <c r="U699"/>
  <c r="AC698"/>
  <c r="AA698"/>
  <c r="Z698"/>
  <c r="Y698"/>
  <c r="AB698" s="1"/>
  <c r="X698"/>
  <c r="U698"/>
  <c r="Z697"/>
  <c r="Y697"/>
  <c r="X697"/>
  <c r="AC697"/>
  <c r="U697"/>
  <c r="AC696"/>
  <c r="AA696"/>
  <c r="Z696"/>
  <c r="Y696"/>
  <c r="AB696" s="1"/>
  <c r="X696"/>
  <c r="U696"/>
  <c r="Z695"/>
  <c r="Y695"/>
  <c r="X695"/>
  <c r="AC695"/>
  <c r="U695"/>
  <c r="AC694"/>
  <c r="AA694"/>
  <c r="Z694"/>
  <c r="Y694"/>
  <c r="AB694" s="1"/>
  <c r="X694"/>
  <c r="U694"/>
  <c r="Z693"/>
  <c r="Y693"/>
  <c r="X693"/>
  <c r="AC693"/>
  <c r="U693"/>
  <c r="Z692"/>
  <c r="Y692"/>
  <c r="X692"/>
  <c r="AB692"/>
  <c r="U692"/>
  <c r="Z691"/>
  <c r="Y691"/>
  <c r="X691"/>
  <c r="AC691"/>
  <c r="U691"/>
  <c r="Z690"/>
  <c r="Y690"/>
  <c r="X690"/>
  <c r="AB690"/>
  <c r="U690"/>
  <c r="Z689"/>
  <c r="Y689"/>
  <c r="X689"/>
  <c r="AC689"/>
  <c r="U689"/>
  <c r="Z688"/>
  <c r="Y688"/>
  <c r="X688"/>
  <c r="AB688"/>
  <c r="U688"/>
  <c r="Z687"/>
  <c r="Y687"/>
  <c r="X687"/>
  <c r="AC687"/>
  <c r="U687"/>
  <c r="AC686"/>
  <c r="AA686"/>
  <c r="Z686"/>
  <c r="Y686"/>
  <c r="AB686" s="1"/>
  <c r="X686"/>
  <c r="U686"/>
  <c r="Z685"/>
  <c r="Y685"/>
  <c r="X685"/>
  <c r="AC685"/>
  <c r="U685"/>
  <c r="AC684"/>
  <c r="AA684"/>
  <c r="Z684"/>
  <c r="Y684"/>
  <c r="AB684" s="1"/>
  <c r="X684"/>
  <c r="U684"/>
  <c r="Z683"/>
  <c r="Y683"/>
  <c r="X683"/>
  <c r="AC683"/>
  <c r="U683"/>
  <c r="AC682"/>
  <c r="AA682"/>
  <c r="Z682"/>
  <c r="Y682"/>
  <c r="AB682" s="1"/>
  <c r="X682"/>
  <c r="U682"/>
  <c r="Z681"/>
  <c r="Y681"/>
  <c r="X681"/>
  <c r="AC681"/>
  <c r="U681"/>
  <c r="Z680"/>
  <c r="Y680"/>
  <c r="X680"/>
  <c r="AB680"/>
  <c r="U680"/>
  <c r="Z679"/>
  <c r="Y679"/>
  <c r="X679"/>
  <c r="AC679"/>
  <c r="U679"/>
  <c r="AC678"/>
  <c r="AA678"/>
  <c r="Z678"/>
  <c r="Y678"/>
  <c r="AB678" s="1"/>
  <c r="X678"/>
  <c r="U678"/>
  <c r="Z677"/>
  <c r="Y677"/>
  <c r="X677"/>
  <c r="AC677"/>
  <c r="U677"/>
  <c r="Z676"/>
  <c r="Y676"/>
  <c r="X676"/>
  <c r="AB676"/>
  <c r="U676"/>
  <c r="Z675"/>
  <c r="Y675"/>
  <c r="X675"/>
  <c r="AC675"/>
  <c r="U675"/>
  <c r="Z674"/>
  <c r="Y674"/>
  <c r="X674"/>
  <c r="AB674"/>
  <c r="U674"/>
  <c r="Z673"/>
  <c r="Y673"/>
  <c r="X673"/>
  <c r="AC673"/>
  <c r="U673"/>
  <c r="Z672"/>
  <c r="Y672"/>
  <c r="X672"/>
  <c r="AB672"/>
  <c r="U672"/>
  <c r="Z671"/>
  <c r="Y671"/>
  <c r="X671"/>
  <c r="AC671"/>
  <c r="U671"/>
  <c r="AC670"/>
  <c r="AA670"/>
  <c r="Z670"/>
  <c r="Y670"/>
  <c r="AB670" s="1"/>
  <c r="X670"/>
  <c r="U670"/>
  <c r="Z669"/>
  <c r="Y669"/>
  <c r="X669"/>
  <c r="AC669"/>
  <c r="U669"/>
  <c r="AC668"/>
  <c r="AA668"/>
  <c r="Z668"/>
  <c r="Y668"/>
  <c r="AB668" s="1"/>
  <c r="X668"/>
  <c r="U668"/>
  <c r="Z667"/>
  <c r="Y667"/>
  <c r="X667"/>
  <c r="AC667"/>
  <c r="U667"/>
  <c r="AC666"/>
  <c r="AA666"/>
  <c r="Z666"/>
  <c r="Y666"/>
  <c r="AB666" s="1"/>
  <c r="X666"/>
  <c r="U666"/>
  <c r="Z665"/>
  <c r="Y665"/>
  <c r="X665"/>
  <c r="AC665"/>
  <c r="U665"/>
  <c r="AC664"/>
  <c r="AA664"/>
  <c r="Z664"/>
  <c r="Y664"/>
  <c r="AB664" s="1"/>
  <c r="X664"/>
  <c r="U664"/>
  <c r="Z663"/>
  <c r="Y663"/>
  <c r="X663"/>
  <c r="AC663"/>
  <c r="U663"/>
  <c r="AC662"/>
  <c r="AA662"/>
  <c r="Z662"/>
  <c r="Y662"/>
  <c r="AB662" s="1"/>
  <c r="X662"/>
  <c r="U662"/>
  <c r="Z661"/>
  <c r="Y661"/>
  <c r="X661"/>
  <c r="AC661"/>
  <c r="U661"/>
  <c r="AC660"/>
  <c r="AA660"/>
  <c r="Z660"/>
  <c r="Y660"/>
  <c r="AB660" s="1"/>
  <c r="X660"/>
  <c r="U660"/>
  <c r="Z659"/>
  <c r="Y659"/>
  <c r="X659"/>
  <c r="AC659"/>
  <c r="U659"/>
  <c r="AC658"/>
  <c r="AA658"/>
  <c r="Z658"/>
  <c r="Y658"/>
  <c r="AB658" s="1"/>
  <c r="X658"/>
  <c r="U658"/>
  <c r="Z657"/>
  <c r="AC657" s="1"/>
  <c r="Y657"/>
  <c r="AB657" s="1"/>
  <c r="X657"/>
  <c r="U657"/>
  <c r="AB656"/>
  <c r="Z656"/>
  <c r="AC656" s="1"/>
  <c r="Y656"/>
  <c r="X656"/>
  <c r="AA656" s="1"/>
  <c r="U656"/>
  <c r="Z655"/>
  <c r="Y655"/>
  <c r="AB655" s="1"/>
  <c r="X655"/>
  <c r="AC655"/>
  <c r="U655"/>
  <c r="AC654"/>
  <c r="AA654"/>
  <c r="Z654"/>
  <c r="Y654"/>
  <c r="AB654" s="1"/>
  <c r="X654"/>
  <c r="U654"/>
  <c r="Z653"/>
  <c r="AC653" s="1"/>
  <c r="Y653"/>
  <c r="AB653" s="1"/>
  <c r="X653"/>
  <c r="U653"/>
  <c r="AB652"/>
  <c r="Z652"/>
  <c r="AC652" s="1"/>
  <c r="Y652"/>
  <c r="X652"/>
  <c r="AA652" s="1"/>
  <c r="U652"/>
  <c r="Z651"/>
  <c r="Y651"/>
  <c r="AB651" s="1"/>
  <c r="X651"/>
  <c r="AC651"/>
  <c r="U651"/>
  <c r="AC650"/>
  <c r="AA650"/>
  <c r="Z650"/>
  <c r="Y650"/>
  <c r="AB650" s="1"/>
  <c r="X650"/>
  <c r="U650"/>
  <c r="Z649"/>
  <c r="AC649" s="1"/>
  <c r="Y649"/>
  <c r="AB649" s="1"/>
  <c r="X649"/>
  <c r="U649"/>
  <c r="AB648"/>
  <c r="Z648"/>
  <c r="AC648" s="1"/>
  <c r="Y648"/>
  <c r="X648"/>
  <c r="AA648" s="1"/>
  <c r="U648"/>
  <c r="Z647"/>
  <c r="Y647"/>
  <c r="AB647" s="1"/>
  <c r="X647"/>
  <c r="AC647"/>
  <c r="U647"/>
  <c r="AC646"/>
  <c r="AA646"/>
  <c r="Z646"/>
  <c r="Y646"/>
  <c r="AB646" s="1"/>
  <c r="X646"/>
  <c r="U646"/>
  <c r="Z645"/>
  <c r="AC645" s="1"/>
  <c r="Y645"/>
  <c r="AB645" s="1"/>
  <c r="X645"/>
  <c r="U645"/>
  <c r="AB644"/>
  <c r="Z644"/>
  <c r="AC644" s="1"/>
  <c r="Y644"/>
  <c r="X644"/>
  <c r="AA644" s="1"/>
  <c r="U644"/>
  <c r="Z643"/>
  <c r="Y643"/>
  <c r="AB643" s="1"/>
  <c r="X643"/>
  <c r="AC643"/>
  <c r="U643"/>
  <c r="AC642"/>
  <c r="AA642"/>
  <c r="Z642"/>
  <c r="Y642"/>
  <c r="AB642" s="1"/>
  <c r="X642"/>
  <c r="U642"/>
  <c r="Z641"/>
  <c r="AC641" s="1"/>
  <c r="Y641"/>
  <c r="AB641" s="1"/>
  <c r="X641"/>
  <c r="U641"/>
  <c r="AB640"/>
  <c r="Z640"/>
  <c r="AC640" s="1"/>
  <c r="Y640"/>
  <c r="X640"/>
  <c r="AA640" s="1"/>
  <c r="U640"/>
  <c r="Z639"/>
  <c r="Y639"/>
  <c r="AB639" s="1"/>
  <c r="X639"/>
  <c r="AC639"/>
  <c r="U639"/>
  <c r="AC638"/>
  <c r="AA638"/>
  <c r="Z638"/>
  <c r="Y638"/>
  <c r="AB638" s="1"/>
  <c r="X638"/>
  <c r="U638"/>
  <c r="Z637"/>
  <c r="AC637" s="1"/>
  <c r="Y637"/>
  <c r="AB637" s="1"/>
  <c r="X637"/>
  <c r="U637"/>
  <c r="AB636"/>
  <c r="Z636"/>
  <c r="AC636" s="1"/>
  <c r="Y636"/>
  <c r="X636"/>
  <c r="AA636" s="1"/>
  <c r="U636"/>
  <c r="Z635"/>
  <c r="Y635"/>
  <c r="AB635" s="1"/>
  <c r="X635"/>
  <c r="AC635"/>
  <c r="U635"/>
  <c r="AC634"/>
  <c r="AA634"/>
  <c r="Z634"/>
  <c r="Y634"/>
  <c r="AB634" s="1"/>
  <c r="X634"/>
  <c r="U634"/>
  <c r="Z633"/>
  <c r="AC633" s="1"/>
  <c r="Y633"/>
  <c r="AB633" s="1"/>
  <c r="X633"/>
  <c r="U633"/>
  <c r="AB632"/>
  <c r="Z632"/>
  <c r="AC632" s="1"/>
  <c r="Y632"/>
  <c r="X632"/>
  <c r="AA632" s="1"/>
  <c r="U632"/>
  <c r="Z631"/>
  <c r="Y631"/>
  <c r="AB631" s="1"/>
  <c r="X631"/>
  <c r="AC631"/>
  <c r="U631"/>
  <c r="AC630"/>
  <c r="AA630"/>
  <c r="Z630"/>
  <c r="Y630"/>
  <c r="AB630" s="1"/>
  <c r="X630"/>
  <c r="U630"/>
  <c r="Z629"/>
  <c r="AC629" s="1"/>
  <c r="Y629"/>
  <c r="AB629" s="1"/>
  <c r="X629"/>
  <c r="U629"/>
  <c r="AB628"/>
  <c r="Z628"/>
  <c r="AC628" s="1"/>
  <c r="Y628"/>
  <c r="X628"/>
  <c r="AA628" s="1"/>
  <c r="U628"/>
  <c r="Z627"/>
  <c r="Y627"/>
  <c r="AB627" s="1"/>
  <c r="X627"/>
  <c r="AC627"/>
  <c r="U627"/>
  <c r="AC626"/>
  <c r="AA626"/>
  <c r="Z626"/>
  <c r="Y626"/>
  <c r="AB626" s="1"/>
  <c r="X626"/>
  <c r="U626"/>
  <c r="Z625"/>
  <c r="AC625" s="1"/>
  <c r="Y625"/>
  <c r="AB625" s="1"/>
  <c r="X625"/>
  <c r="U625"/>
  <c r="AB624"/>
  <c r="Z624"/>
  <c r="AC624" s="1"/>
  <c r="Y624"/>
  <c r="X624"/>
  <c r="AA624" s="1"/>
  <c r="U624"/>
  <c r="Z623"/>
  <c r="AC623" s="1"/>
  <c r="Y623"/>
  <c r="X623"/>
  <c r="U623"/>
  <c r="AB622"/>
  <c r="Z622"/>
  <c r="AC622" s="1"/>
  <c r="Y622"/>
  <c r="X622"/>
  <c r="AA622" s="1"/>
  <c r="U622"/>
  <c r="Z621"/>
  <c r="AC621" s="1"/>
  <c r="Y621"/>
  <c r="X621"/>
  <c r="U621"/>
  <c r="AB620"/>
  <c r="Z620"/>
  <c r="AC620" s="1"/>
  <c r="Y620"/>
  <c r="X620"/>
  <c r="AA620" s="1"/>
  <c r="U620"/>
  <c r="Z619"/>
  <c r="AC619" s="1"/>
  <c r="Y619"/>
  <c r="X619"/>
  <c r="U619"/>
  <c r="AB618"/>
  <c r="Z618"/>
  <c r="AC618" s="1"/>
  <c r="Y618"/>
  <c r="X618"/>
  <c r="AA618" s="1"/>
  <c r="U618"/>
  <c r="Z617"/>
  <c r="AC617" s="1"/>
  <c r="Y617"/>
  <c r="X617"/>
  <c r="U617"/>
  <c r="AB616"/>
  <c r="Z616"/>
  <c r="AC616" s="1"/>
  <c r="Y616"/>
  <c r="X616"/>
  <c r="AA616" s="1"/>
  <c r="U616"/>
  <c r="Z615"/>
  <c r="AC615" s="1"/>
  <c r="Y615"/>
  <c r="X615"/>
  <c r="U615"/>
  <c r="AB614"/>
  <c r="Z614"/>
  <c r="AC614" s="1"/>
  <c r="Y614"/>
  <c r="X614"/>
  <c r="AA614" s="1"/>
  <c r="U614"/>
  <c r="Z613"/>
  <c r="AC613" s="1"/>
  <c r="Y613"/>
  <c r="X613"/>
  <c r="U613"/>
  <c r="AB612"/>
  <c r="Z612"/>
  <c r="AC612" s="1"/>
  <c r="Y612"/>
  <c r="X612"/>
  <c r="AA612" s="1"/>
  <c r="U612"/>
  <c r="Z611"/>
  <c r="AC611" s="1"/>
  <c r="Y611"/>
  <c r="X611"/>
  <c r="U611"/>
  <c r="AB610"/>
  <c r="Z610"/>
  <c r="AC610" s="1"/>
  <c r="Y610"/>
  <c r="X610"/>
  <c r="AA610" s="1"/>
  <c r="U610"/>
  <c r="Z609"/>
  <c r="Y609"/>
  <c r="X609"/>
  <c r="U609"/>
  <c r="Z608"/>
  <c r="Y608"/>
  <c r="X608"/>
  <c r="AB608"/>
  <c r="U608"/>
  <c r="Z607"/>
  <c r="Y607"/>
  <c r="X607"/>
  <c r="U607"/>
  <c r="Z606"/>
  <c r="Y606"/>
  <c r="X606"/>
  <c r="AB606"/>
  <c r="U606"/>
  <c r="Z605"/>
  <c r="Y605"/>
  <c r="X605"/>
  <c r="U605"/>
  <c r="Z604"/>
  <c r="Y604"/>
  <c r="X604"/>
  <c r="AB604"/>
  <c r="U604"/>
  <c r="Z603"/>
  <c r="Y603"/>
  <c r="X603"/>
  <c r="U603"/>
  <c r="Z602"/>
  <c r="Y602"/>
  <c r="X602"/>
  <c r="AB602"/>
  <c r="U602"/>
  <c r="Z601"/>
  <c r="Y601"/>
  <c r="X601"/>
  <c r="U601"/>
  <c r="Z600"/>
  <c r="Y600"/>
  <c r="X600"/>
  <c r="AB600"/>
  <c r="U600"/>
  <c r="Z599"/>
  <c r="Y599"/>
  <c r="X599"/>
  <c r="U599"/>
  <c r="Z598"/>
  <c r="Y598"/>
  <c r="X598"/>
  <c r="AB598"/>
  <c r="U598"/>
  <c r="Z597"/>
  <c r="Y597"/>
  <c r="X597"/>
  <c r="U597"/>
  <c r="Z596"/>
  <c r="Y596"/>
  <c r="X596"/>
  <c r="AB596"/>
  <c r="U596"/>
  <c r="Z595"/>
  <c r="Y595"/>
  <c r="X595"/>
  <c r="U595"/>
  <c r="Z594"/>
  <c r="Y594"/>
  <c r="X594"/>
  <c r="AB594"/>
  <c r="U594"/>
  <c r="Z593"/>
  <c r="Y593"/>
  <c r="X593"/>
  <c r="U593"/>
  <c r="Z592"/>
  <c r="Y592"/>
  <c r="X592"/>
  <c r="AB592"/>
  <c r="U592"/>
  <c r="Z591"/>
  <c r="Y591"/>
  <c r="X591"/>
  <c r="U591"/>
  <c r="Z590"/>
  <c r="Y590"/>
  <c r="X590"/>
  <c r="AB590"/>
  <c r="U590"/>
  <c r="Z589"/>
  <c r="Y589"/>
  <c r="X589"/>
  <c r="U589"/>
  <c r="Z588"/>
  <c r="Y588"/>
  <c r="X588"/>
  <c r="AB588"/>
  <c r="U588"/>
  <c r="Z587"/>
  <c r="Y587"/>
  <c r="X587"/>
  <c r="U587"/>
  <c r="Z586"/>
  <c r="Y586"/>
  <c r="X586"/>
  <c r="AB586"/>
  <c r="U586"/>
  <c r="Z585"/>
  <c r="Y585"/>
  <c r="X585"/>
  <c r="U585"/>
  <c r="Z584"/>
  <c r="Y584"/>
  <c r="X584"/>
  <c r="AB584"/>
  <c r="U584"/>
  <c r="Z583"/>
  <c r="Y583"/>
  <c r="X583"/>
  <c r="U583"/>
  <c r="Z582"/>
  <c r="Y582"/>
  <c r="X582"/>
  <c r="AB582"/>
  <c r="U582"/>
  <c r="Z581"/>
  <c r="Y581"/>
  <c r="X581"/>
  <c r="U581"/>
  <c r="Z580"/>
  <c r="Y580"/>
  <c r="X580"/>
  <c r="AB580"/>
  <c r="U580"/>
  <c r="Z579"/>
  <c r="Y579"/>
  <c r="X579"/>
  <c r="U579"/>
  <c r="Z578"/>
  <c r="Y578"/>
  <c r="X578"/>
  <c r="AB578"/>
  <c r="U578"/>
  <c r="Z577"/>
  <c r="Y577"/>
  <c r="X577"/>
  <c r="U577"/>
  <c r="Z576"/>
  <c r="Y576"/>
  <c r="X576"/>
  <c r="AB576"/>
  <c r="U576"/>
  <c r="Z575"/>
  <c r="Y575"/>
  <c r="X575"/>
  <c r="U575"/>
  <c r="Z574"/>
  <c r="Y574"/>
  <c r="X574"/>
  <c r="AB574"/>
  <c r="U574"/>
  <c r="Z573"/>
  <c r="Y573"/>
  <c r="X573"/>
  <c r="U573"/>
  <c r="Z572"/>
  <c r="Y572"/>
  <c r="X572"/>
  <c r="AB572"/>
  <c r="U572"/>
  <c r="Z571"/>
  <c r="Y571"/>
  <c r="X571"/>
  <c r="U571"/>
  <c r="Z570"/>
  <c r="Y570"/>
  <c r="X570"/>
  <c r="AB570"/>
  <c r="U570"/>
  <c r="Z569"/>
  <c r="Y569"/>
  <c r="X569"/>
  <c r="U569"/>
  <c r="Z568"/>
  <c r="Y568"/>
  <c r="X568"/>
  <c r="AB568"/>
  <c r="U568"/>
  <c r="Z567"/>
  <c r="Y567"/>
  <c r="X567"/>
  <c r="U567"/>
  <c r="Z566"/>
  <c r="Y566"/>
  <c r="X566"/>
  <c r="AB566"/>
  <c r="U566"/>
  <c r="Z565"/>
  <c r="Y565"/>
  <c r="X565"/>
  <c r="U565"/>
  <c r="Z564"/>
  <c r="Y564"/>
  <c r="X564"/>
  <c r="AB564"/>
  <c r="U564"/>
  <c r="Z563"/>
  <c r="Y563"/>
  <c r="X563"/>
  <c r="U563"/>
  <c r="Z562"/>
  <c r="Y562"/>
  <c r="X562"/>
  <c r="AB562"/>
  <c r="U562"/>
  <c r="Z561"/>
  <c r="Y561"/>
  <c r="X561"/>
  <c r="U561"/>
  <c r="Z560"/>
  <c r="Y560"/>
  <c r="X560"/>
  <c r="AB560"/>
  <c r="U560"/>
  <c r="Z559"/>
  <c r="Y559"/>
  <c r="X559"/>
  <c r="U559"/>
  <c r="Z558"/>
  <c r="Y558"/>
  <c r="X558"/>
  <c r="AB558"/>
  <c r="U558"/>
  <c r="Z557"/>
  <c r="Y557"/>
  <c r="X557"/>
  <c r="U557"/>
  <c r="Z556"/>
  <c r="Y556"/>
  <c r="X556"/>
  <c r="AB556"/>
  <c r="U556"/>
  <c r="Z555"/>
  <c r="Y555"/>
  <c r="X555"/>
  <c r="U555"/>
  <c r="Z554"/>
  <c r="Y554"/>
  <c r="X554"/>
  <c r="AB554"/>
  <c r="U554"/>
  <c r="Z553"/>
  <c r="Y553"/>
  <c r="X553"/>
  <c r="U553"/>
  <c r="Z552"/>
  <c r="Y552"/>
  <c r="X552"/>
  <c r="AB552"/>
  <c r="U552"/>
  <c r="Z551"/>
  <c r="Y551"/>
  <c r="X551"/>
  <c r="U551"/>
  <c r="Z550"/>
  <c r="Y550"/>
  <c r="X550"/>
  <c r="AB550"/>
  <c r="U550"/>
  <c r="Z549"/>
  <c r="Y549"/>
  <c r="X549"/>
  <c r="U549"/>
  <c r="Z548"/>
  <c r="Y548"/>
  <c r="X548"/>
  <c r="AB548"/>
  <c r="U548"/>
  <c r="Z547"/>
  <c r="Y547"/>
  <c r="X547"/>
  <c r="U547"/>
  <c r="Z546"/>
  <c r="Y546"/>
  <c r="X546"/>
  <c r="AB546"/>
  <c r="U546"/>
  <c r="Z545"/>
  <c r="Y545"/>
  <c r="X545"/>
  <c r="U545"/>
  <c r="Z544"/>
  <c r="Y544"/>
  <c r="X544"/>
  <c r="AB544"/>
  <c r="U544"/>
  <c r="Z543"/>
  <c r="Y543"/>
  <c r="X543"/>
  <c r="U543"/>
  <c r="Z542"/>
  <c r="Y542"/>
  <c r="X542"/>
  <c r="AB542"/>
  <c r="U542"/>
  <c r="Z541"/>
  <c r="Y541"/>
  <c r="X541"/>
  <c r="U541"/>
  <c r="Z540"/>
  <c r="Y540"/>
  <c r="X540"/>
  <c r="AB540"/>
  <c r="U540"/>
  <c r="Z539"/>
  <c r="Y539"/>
  <c r="X539"/>
  <c r="U539"/>
  <c r="Z538"/>
  <c r="Y538"/>
  <c r="X538"/>
  <c r="AB538"/>
  <c r="U538"/>
  <c r="Z537"/>
  <c r="Y537"/>
  <c r="X537"/>
  <c r="U537"/>
  <c r="Z536"/>
  <c r="Y536"/>
  <c r="X536"/>
  <c r="AB536"/>
  <c r="U536"/>
  <c r="Z535"/>
  <c r="Y535"/>
  <c r="X535"/>
  <c r="U535"/>
  <c r="Z534"/>
  <c r="Y534"/>
  <c r="X534"/>
  <c r="AB534"/>
  <c r="U534"/>
  <c r="Z533"/>
  <c r="Y533"/>
  <c r="X533"/>
  <c r="U533"/>
  <c r="Z532"/>
  <c r="Y532"/>
  <c r="X532"/>
  <c r="AB532"/>
  <c r="U532"/>
  <c r="Z531"/>
  <c r="Y531"/>
  <c r="X531"/>
  <c r="U531"/>
  <c r="Z530"/>
  <c r="Y530"/>
  <c r="X530"/>
  <c r="AB530"/>
  <c r="U530"/>
  <c r="Z529"/>
  <c r="Y529"/>
  <c r="X529"/>
  <c r="U529"/>
  <c r="Z528"/>
  <c r="Y528"/>
  <c r="X528"/>
  <c r="AB528"/>
  <c r="U528"/>
  <c r="Z527"/>
  <c r="Y527"/>
  <c r="X527"/>
  <c r="U527"/>
  <c r="Z526"/>
  <c r="Y526"/>
  <c r="X526"/>
  <c r="AB526"/>
  <c r="U526"/>
  <c r="Z525"/>
  <c r="Y525"/>
  <c r="X525"/>
  <c r="U525"/>
  <c r="Z524"/>
  <c r="Y524"/>
  <c r="X524"/>
  <c r="AB524"/>
  <c r="U524"/>
  <c r="Z523"/>
  <c r="Y523"/>
  <c r="X523"/>
  <c r="U523"/>
  <c r="Z522"/>
  <c r="Y522"/>
  <c r="X522"/>
  <c r="AB522"/>
  <c r="U522"/>
  <c r="Z521"/>
  <c r="Y521"/>
  <c r="X521"/>
  <c r="U521"/>
  <c r="Z520"/>
  <c r="Y520"/>
  <c r="X520"/>
  <c r="AB520"/>
  <c r="U520"/>
  <c r="Z519"/>
  <c r="Y519"/>
  <c r="X519"/>
  <c r="U519"/>
  <c r="Z518"/>
  <c r="Y518"/>
  <c r="X518"/>
  <c r="AB518"/>
  <c r="U518"/>
  <c r="Z517"/>
  <c r="Y517"/>
  <c r="X517"/>
  <c r="U517"/>
  <c r="Z516"/>
  <c r="Y516"/>
  <c r="X516"/>
  <c r="AB516"/>
  <c r="U516"/>
  <c r="Z515"/>
  <c r="Y515"/>
  <c r="X515"/>
  <c r="U515"/>
  <c r="Z514"/>
  <c r="Y514"/>
  <c r="X514"/>
  <c r="AB514"/>
  <c r="U514"/>
  <c r="Z513"/>
  <c r="Y513"/>
  <c r="X513"/>
  <c r="U513"/>
  <c r="Z512"/>
  <c r="Y512"/>
  <c r="X512"/>
  <c r="AB512"/>
  <c r="U512"/>
  <c r="Z511"/>
  <c r="Y511"/>
  <c r="X511"/>
  <c r="U511"/>
  <c r="Z510"/>
  <c r="Y510"/>
  <c r="X510"/>
  <c r="AB510"/>
  <c r="U510"/>
  <c r="Z509"/>
  <c r="Y509"/>
  <c r="X509"/>
  <c r="U509"/>
  <c r="Z508"/>
  <c r="Y508"/>
  <c r="X508"/>
  <c r="AB508"/>
  <c r="U508"/>
  <c r="Z507"/>
  <c r="Y507"/>
  <c r="X507"/>
  <c r="U507"/>
  <c r="Z506"/>
  <c r="Y506"/>
  <c r="X506"/>
  <c r="AB506"/>
  <c r="U506"/>
  <c r="Z505"/>
  <c r="Y505"/>
  <c r="X505"/>
  <c r="U505"/>
  <c r="Z504"/>
  <c r="Y504"/>
  <c r="X504"/>
  <c r="AB504"/>
  <c r="U504"/>
  <c r="Z503"/>
  <c r="Y503"/>
  <c r="X503"/>
  <c r="U503"/>
  <c r="Z502"/>
  <c r="Y502"/>
  <c r="X502"/>
  <c r="AB502"/>
  <c r="U502"/>
  <c r="Z501"/>
  <c r="Y501"/>
  <c r="X501"/>
  <c r="U501"/>
  <c r="Z500"/>
  <c r="Y500"/>
  <c r="X500"/>
  <c r="AB500"/>
  <c r="U500"/>
  <c r="Z499"/>
  <c r="Y499"/>
  <c r="X499"/>
  <c r="U499"/>
  <c r="Z498"/>
  <c r="Y498"/>
  <c r="X498"/>
  <c r="AB498"/>
  <c r="U498"/>
  <c r="Z497"/>
  <c r="Y497"/>
  <c r="X497"/>
  <c r="U497"/>
  <c r="Z496"/>
  <c r="Y496"/>
  <c r="X496"/>
  <c r="AB496"/>
  <c r="U496"/>
  <c r="Z495"/>
  <c r="Y495"/>
  <c r="X495"/>
  <c r="U495"/>
  <c r="Z494"/>
  <c r="Y494"/>
  <c r="X494"/>
  <c r="AB494"/>
  <c r="U494"/>
  <c r="Z493"/>
  <c r="Y493"/>
  <c r="X493"/>
  <c r="U493"/>
  <c r="Z492"/>
  <c r="Y492"/>
  <c r="X492"/>
  <c r="AB492"/>
  <c r="U492"/>
  <c r="Z491"/>
  <c r="Y491"/>
  <c r="X491"/>
  <c r="U491"/>
  <c r="Z490"/>
  <c r="Y490"/>
  <c r="X490"/>
  <c r="AB490"/>
  <c r="U490"/>
  <c r="Z489"/>
  <c r="Y489"/>
  <c r="X489"/>
  <c r="U489"/>
  <c r="Z488"/>
  <c r="Y488"/>
  <c r="X488"/>
  <c r="AB488"/>
  <c r="U488"/>
  <c r="Z487"/>
  <c r="Y487"/>
  <c r="X487"/>
  <c r="U487"/>
  <c r="Z486"/>
  <c r="Y486"/>
  <c r="X486"/>
  <c r="U486"/>
  <c r="Z485"/>
  <c r="Y485"/>
  <c r="X485"/>
  <c r="U485"/>
  <c r="Z484"/>
  <c r="Y484"/>
  <c r="X484"/>
  <c r="AB484"/>
  <c r="U484"/>
  <c r="Z483"/>
  <c r="Y483"/>
  <c r="X483"/>
  <c r="U483"/>
  <c r="Z482"/>
  <c r="Y482"/>
  <c r="X482"/>
  <c r="AB482"/>
  <c r="U482"/>
  <c r="Z481"/>
  <c r="Y481"/>
  <c r="X481"/>
  <c r="U481"/>
  <c r="Z480"/>
  <c r="Y480"/>
  <c r="X480"/>
  <c r="AB480"/>
  <c r="U480"/>
  <c r="Z479"/>
  <c r="Y479"/>
  <c r="X479"/>
  <c r="U479"/>
  <c r="Z478"/>
  <c r="Y478"/>
  <c r="AB478" s="1"/>
  <c r="X478"/>
  <c r="U478"/>
  <c r="Z477"/>
  <c r="Y477"/>
  <c r="X477"/>
  <c r="U477"/>
  <c r="Z476"/>
  <c r="Y476"/>
  <c r="X476"/>
  <c r="AB476"/>
  <c r="U476"/>
  <c r="Z475"/>
  <c r="Y475"/>
  <c r="X475"/>
  <c r="U475"/>
  <c r="Z474"/>
  <c r="Y474"/>
  <c r="X474"/>
  <c r="AB474"/>
  <c r="U474"/>
  <c r="Z473"/>
  <c r="Y473"/>
  <c r="X473"/>
  <c r="U473"/>
  <c r="Z472"/>
  <c r="Y472"/>
  <c r="X472"/>
  <c r="AB472"/>
  <c r="U472"/>
  <c r="Z471"/>
  <c r="Y471"/>
  <c r="X471"/>
  <c r="U471"/>
  <c r="Z470"/>
  <c r="Y470"/>
  <c r="X470"/>
  <c r="AB470"/>
  <c r="U470"/>
  <c r="Z469"/>
  <c r="Y469"/>
  <c r="X469"/>
  <c r="U469"/>
  <c r="Z468"/>
  <c r="Y468"/>
  <c r="X468"/>
  <c r="AB468"/>
  <c r="U468"/>
  <c r="Z467"/>
  <c r="Y467"/>
  <c r="X467"/>
  <c r="U467"/>
  <c r="Z466"/>
  <c r="Y466"/>
  <c r="X466"/>
  <c r="AB466"/>
  <c r="U466"/>
  <c r="Z465"/>
  <c r="Y465"/>
  <c r="X465"/>
  <c r="U465"/>
  <c r="Z464"/>
  <c r="Y464"/>
  <c r="X464"/>
  <c r="AB464"/>
  <c r="U464"/>
  <c r="Z463"/>
  <c r="Y463"/>
  <c r="X463"/>
  <c r="U463"/>
  <c r="Z462"/>
  <c r="Y462"/>
  <c r="X462"/>
  <c r="AB462"/>
  <c r="U462"/>
  <c r="Z461"/>
  <c r="Y461"/>
  <c r="X461"/>
  <c r="U461"/>
  <c r="Z460"/>
  <c r="Y460"/>
  <c r="X460"/>
  <c r="AB460"/>
  <c r="U460"/>
  <c r="Z459"/>
  <c r="Y459"/>
  <c r="X459"/>
  <c r="U459"/>
  <c r="Z458"/>
  <c r="Y458"/>
  <c r="X458"/>
  <c r="AB458"/>
  <c r="U458"/>
  <c r="Z457"/>
  <c r="Y457"/>
  <c r="X457"/>
  <c r="U457"/>
  <c r="Z456"/>
  <c r="Y456"/>
  <c r="X456"/>
  <c r="AB456"/>
  <c r="U456"/>
  <c r="Z455"/>
  <c r="Y455"/>
  <c r="X455"/>
  <c r="U455"/>
  <c r="Z454"/>
  <c r="Y454"/>
  <c r="X454"/>
  <c r="AB454"/>
  <c r="U454"/>
  <c r="Z453"/>
  <c r="Y453"/>
  <c r="X453"/>
  <c r="U453"/>
  <c r="Z452"/>
  <c r="Y452"/>
  <c r="X452"/>
  <c r="AB452"/>
  <c r="U452"/>
  <c r="Z451"/>
  <c r="Y451"/>
  <c r="X451"/>
  <c r="U451"/>
  <c r="Z450"/>
  <c r="Y450"/>
  <c r="X450"/>
  <c r="AB450"/>
  <c r="U450"/>
  <c r="Z449"/>
  <c r="Y449"/>
  <c r="X449"/>
  <c r="U449"/>
  <c r="Z448"/>
  <c r="Y448"/>
  <c r="X448"/>
  <c r="AB448"/>
  <c r="U448"/>
  <c r="Z447"/>
  <c r="Y447"/>
  <c r="X447"/>
  <c r="U447"/>
  <c r="Z446"/>
  <c r="Y446"/>
  <c r="X446"/>
  <c r="AB446"/>
  <c r="U446"/>
  <c r="Z445"/>
  <c r="Y445"/>
  <c r="X445"/>
  <c r="U445"/>
  <c r="Z444"/>
  <c r="Y444"/>
  <c r="X444"/>
  <c r="AB444"/>
  <c r="U444"/>
  <c r="Z443"/>
  <c r="Y443"/>
  <c r="X443"/>
  <c r="U443"/>
  <c r="Z442"/>
  <c r="Y442"/>
  <c r="X442"/>
  <c r="AB442"/>
  <c r="U442"/>
  <c r="Z441"/>
  <c r="Y441"/>
  <c r="X441"/>
  <c r="U441"/>
  <c r="Z440"/>
  <c r="Y440"/>
  <c r="X440"/>
  <c r="AB440"/>
  <c r="U440"/>
  <c r="Z439"/>
  <c r="Y439"/>
  <c r="X439"/>
  <c r="U439"/>
  <c r="Z438"/>
  <c r="Y438"/>
  <c r="X438"/>
  <c r="AB438"/>
  <c r="U438"/>
  <c r="Z437"/>
  <c r="Y437"/>
  <c r="X437"/>
  <c r="U437"/>
  <c r="Z436"/>
  <c r="Y436"/>
  <c r="X436"/>
  <c r="AB436"/>
  <c r="U436"/>
  <c r="Z435"/>
  <c r="Y435"/>
  <c r="X435"/>
  <c r="U435"/>
  <c r="Z434"/>
  <c r="Y434"/>
  <c r="X434"/>
  <c r="AB434"/>
  <c r="U434"/>
  <c r="Z433"/>
  <c r="Y433"/>
  <c r="X433"/>
  <c r="U433"/>
  <c r="Z432"/>
  <c r="Y432"/>
  <c r="X432"/>
  <c r="AB432"/>
  <c r="U432"/>
  <c r="Z431"/>
  <c r="Y431"/>
  <c r="X431"/>
  <c r="U431"/>
  <c r="Z430"/>
  <c r="Y430"/>
  <c r="X430"/>
  <c r="AB430"/>
  <c r="U430"/>
  <c r="Z429"/>
  <c r="Y429"/>
  <c r="X429"/>
  <c r="U429"/>
  <c r="Z428"/>
  <c r="Y428"/>
  <c r="X428"/>
  <c r="AB428"/>
  <c r="U428"/>
  <c r="Z427"/>
  <c r="Y427"/>
  <c r="X427"/>
  <c r="U427"/>
  <c r="Z426"/>
  <c r="Y426"/>
  <c r="X426"/>
  <c r="AB426"/>
  <c r="U426"/>
  <c r="Z425"/>
  <c r="Y425"/>
  <c r="X425"/>
  <c r="U425"/>
  <c r="Z424"/>
  <c r="Y424"/>
  <c r="X424"/>
  <c r="AB424"/>
  <c r="U424"/>
  <c r="Z423"/>
  <c r="Y423"/>
  <c r="X423"/>
  <c r="U423"/>
  <c r="Z422"/>
  <c r="Y422"/>
  <c r="X422"/>
  <c r="AB422"/>
  <c r="U422"/>
  <c r="Z421"/>
  <c r="Y421"/>
  <c r="X421"/>
  <c r="U421"/>
  <c r="Z420"/>
  <c r="Y420"/>
  <c r="X420"/>
  <c r="AB420"/>
  <c r="U420"/>
  <c r="Z419"/>
  <c r="Y419"/>
  <c r="X419"/>
  <c r="U419"/>
  <c r="Z418"/>
  <c r="Y418"/>
  <c r="X418"/>
  <c r="AB418"/>
  <c r="U418"/>
  <c r="Z417"/>
  <c r="Y417"/>
  <c r="X417"/>
  <c r="U417"/>
  <c r="Z416"/>
  <c r="Y416"/>
  <c r="X416"/>
  <c r="AB416"/>
  <c r="U416"/>
  <c r="Z415"/>
  <c r="Y415"/>
  <c r="X415"/>
  <c r="U415"/>
  <c r="Z414"/>
  <c r="Y414"/>
  <c r="X414"/>
  <c r="AB414"/>
  <c r="U414"/>
  <c r="Z413"/>
  <c r="Y413"/>
  <c r="X413"/>
  <c r="U413"/>
  <c r="Z412"/>
  <c r="Y412"/>
  <c r="X412"/>
  <c r="AB412"/>
  <c r="U412"/>
  <c r="Z411"/>
  <c r="Y411"/>
  <c r="X411"/>
  <c r="U411"/>
  <c r="Z410"/>
  <c r="Y410"/>
  <c r="X410"/>
  <c r="AB410"/>
  <c r="U410"/>
  <c r="Z409"/>
  <c r="Y409"/>
  <c r="X409"/>
  <c r="U409"/>
  <c r="Z408"/>
  <c r="Y408"/>
  <c r="X408"/>
  <c r="AB408"/>
  <c r="U408"/>
  <c r="Z407"/>
  <c r="Y407"/>
  <c r="X407"/>
  <c r="U407"/>
  <c r="Z406"/>
  <c r="Y406"/>
  <c r="X406"/>
  <c r="AB406"/>
  <c r="U406"/>
  <c r="Z405"/>
  <c r="Y405"/>
  <c r="X405"/>
  <c r="U405"/>
  <c r="Z404"/>
  <c r="Y404"/>
  <c r="X404"/>
  <c r="AB404"/>
  <c r="U404"/>
  <c r="Z403"/>
  <c r="Y403"/>
  <c r="X403"/>
  <c r="U403"/>
  <c r="Z402"/>
  <c r="Y402"/>
  <c r="X402"/>
  <c r="AB402"/>
  <c r="U402"/>
  <c r="Z401"/>
  <c r="Y401"/>
  <c r="X401"/>
  <c r="U401"/>
  <c r="Z400"/>
  <c r="Y400"/>
  <c r="X400"/>
  <c r="AB400"/>
  <c r="U400"/>
  <c r="Z399"/>
  <c r="Y399"/>
  <c r="X399"/>
  <c r="U399"/>
  <c r="Z398"/>
  <c r="Y398"/>
  <c r="X398"/>
  <c r="AB398"/>
  <c r="U398"/>
  <c r="Z397"/>
  <c r="Y397"/>
  <c r="X397"/>
  <c r="U397"/>
  <c r="Z396"/>
  <c r="Y396"/>
  <c r="X396"/>
  <c r="AB396"/>
  <c r="U396"/>
  <c r="Z395"/>
  <c r="Y395"/>
  <c r="X395"/>
  <c r="U395"/>
  <c r="Z394"/>
  <c r="Y394"/>
  <c r="X394"/>
  <c r="AB394"/>
  <c r="U394"/>
  <c r="Z393"/>
  <c r="Y393"/>
  <c r="X393"/>
  <c r="U393"/>
  <c r="Z392"/>
  <c r="Y392"/>
  <c r="X392"/>
  <c r="AB392"/>
  <c r="U392"/>
  <c r="Z391"/>
  <c r="Y391"/>
  <c r="X391"/>
  <c r="U391"/>
  <c r="Z390"/>
  <c r="Y390"/>
  <c r="X390"/>
  <c r="AB390"/>
  <c r="U390"/>
  <c r="Z389"/>
  <c r="Y389"/>
  <c r="X389"/>
  <c r="U389"/>
  <c r="Z388"/>
  <c r="Y388"/>
  <c r="X388"/>
  <c r="AB388"/>
  <c r="U388"/>
  <c r="Z387"/>
  <c r="Y387"/>
  <c r="X387"/>
  <c r="U387"/>
  <c r="Z386"/>
  <c r="Y386"/>
  <c r="X386"/>
  <c r="AB386"/>
  <c r="U386"/>
  <c r="Z385"/>
  <c r="Y385"/>
  <c r="X385"/>
  <c r="U385"/>
  <c r="Z384"/>
  <c r="Y384"/>
  <c r="X384"/>
  <c r="U384"/>
  <c r="Z383"/>
  <c r="Y383"/>
  <c r="X383"/>
  <c r="U383"/>
  <c r="Z382"/>
  <c r="Y382"/>
  <c r="X382"/>
  <c r="AB382"/>
  <c r="U382"/>
  <c r="Z381"/>
  <c r="Y381"/>
  <c r="X381"/>
  <c r="U381"/>
  <c r="Z380"/>
  <c r="Y380"/>
  <c r="X380"/>
  <c r="U380"/>
  <c r="Z379"/>
  <c r="Y379"/>
  <c r="X379"/>
  <c r="U379"/>
  <c r="Z378"/>
  <c r="Y378"/>
  <c r="X378"/>
  <c r="AB378"/>
  <c r="U378"/>
  <c r="Z377"/>
  <c r="Y377"/>
  <c r="X377"/>
  <c r="U377"/>
  <c r="Z376"/>
  <c r="Y376"/>
  <c r="X376"/>
  <c r="U376"/>
  <c r="Z375"/>
  <c r="Y375"/>
  <c r="X375"/>
  <c r="U375"/>
  <c r="Z374"/>
  <c r="Y374"/>
  <c r="X374"/>
  <c r="AB374"/>
  <c r="U374"/>
  <c r="Z373"/>
  <c r="Y373"/>
  <c r="X373"/>
  <c r="U373"/>
  <c r="Z372"/>
  <c r="Y372"/>
  <c r="X372"/>
  <c r="U372"/>
  <c r="Z371"/>
  <c r="Y371"/>
  <c r="X371"/>
  <c r="U371"/>
  <c r="Z370"/>
  <c r="Y370"/>
  <c r="X370"/>
  <c r="AB370"/>
  <c r="U370"/>
  <c r="Z369"/>
  <c r="Y369"/>
  <c r="X369"/>
  <c r="U369"/>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Z368"/>
  <c r="Y368"/>
  <c r="X368"/>
  <c r="U368"/>
  <c r="H368"/>
  <c r="Z367"/>
  <c r="Y367"/>
  <c r="X367"/>
  <c r="U367"/>
  <c r="H367"/>
  <c r="Z366"/>
  <c r="Y366"/>
  <c r="X366"/>
  <c r="U366"/>
  <c r="H366"/>
  <c r="Z365"/>
  <c r="Y365"/>
  <c r="X365"/>
  <c r="U365"/>
  <c r="H365"/>
  <c r="Z364"/>
  <c r="Y364"/>
  <c r="X364"/>
  <c r="U364"/>
  <c r="H364"/>
  <c r="Z363"/>
  <c r="Y363"/>
  <c r="X363"/>
  <c r="U363"/>
  <c r="H363"/>
  <c r="Z362"/>
  <c r="Y362"/>
  <c r="X362"/>
  <c r="U362"/>
  <c r="H362"/>
  <c r="Z361"/>
  <c r="Y361"/>
  <c r="X361"/>
  <c r="U361"/>
  <c r="H361"/>
  <c r="Z360"/>
  <c r="Y360"/>
  <c r="X360"/>
  <c r="U360"/>
  <c r="H360"/>
  <c r="Z359"/>
  <c r="Y359"/>
  <c r="X359"/>
  <c r="U359"/>
  <c r="H359"/>
  <c r="Z358"/>
  <c r="Y358"/>
  <c r="X358"/>
  <c r="U358"/>
  <c r="H358"/>
  <c r="Z357"/>
  <c r="Y357"/>
  <c r="X357"/>
  <c r="U357"/>
  <c r="H357"/>
  <c r="Z356"/>
  <c r="Y356"/>
  <c r="X356"/>
  <c r="U356"/>
  <c r="H356"/>
  <c r="Z355"/>
  <c r="Y355"/>
  <c r="X355"/>
  <c r="U355"/>
  <c r="H355"/>
  <c r="Z354"/>
  <c r="Y354"/>
  <c r="X354"/>
  <c r="U354"/>
  <c r="H354"/>
  <c r="Z353"/>
  <c r="Y353"/>
  <c r="X353"/>
  <c r="U353"/>
  <c r="H353"/>
  <c r="Z352"/>
  <c r="Y352"/>
  <c r="X352"/>
  <c r="U352"/>
  <c r="H352"/>
  <c r="Z351"/>
  <c r="Y351"/>
  <c r="X351"/>
  <c r="U351"/>
  <c r="H351"/>
  <c r="Z350"/>
  <c r="Y350"/>
  <c r="X350"/>
  <c r="U350"/>
  <c r="H350"/>
  <c r="Z349"/>
  <c r="Y349"/>
  <c r="X349"/>
  <c r="U349"/>
  <c r="H349"/>
  <c r="Z348"/>
  <c r="Y348"/>
  <c r="X348"/>
  <c r="U348"/>
  <c r="H348"/>
  <c r="Z347"/>
  <c r="Y347"/>
  <c r="X347"/>
  <c r="U347"/>
  <c r="H347"/>
  <c r="Z346"/>
  <c r="Y346"/>
  <c r="X346"/>
  <c r="U346"/>
  <c r="H346"/>
  <c r="Z345"/>
  <c r="Y345"/>
  <c r="X345"/>
  <c r="U345"/>
  <c r="H345"/>
  <c r="Z344"/>
  <c r="Y344"/>
  <c r="X344"/>
  <c r="U344"/>
  <c r="H344"/>
  <c r="Z343"/>
  <c r="Y343"/>
  <c r="X343"/>
  <c r="U343"/>
  <c r="H343"/>
  <c r="Z342"/>
  <c r="Y342"/>
  <c r="X342"/>
  <c r="U342"/>
  <c r="H342"/>
  <c r="Z341"/>
  <c r="Y341"/>
  <c r="X341"/>
  <c r="U341"/>
  <c r="H341"/>
  <c r="Z340"/>
  <c r="Y340"/>
  <c r="X340"/>
  <c r="U340"/>
  <c r="H340"/>
  <c r="Z339"/>
  <c r="Y339"/>
  <c r="X339"/>
  <c r="U339"/>
  <c r="H339"/>
  <c r="Z338"/>
  <c r="Y338"/>
  <c r="X338"/>
  <c r="U338"/>
  <c r="H338"/>
  <c r="Z337"/>
  <c r="Y337"/>
  <c r="X337"/>
  <c r="U337"/>
  <c r="H337"/>
  <c r="Z336"/>
  <c r="Y336"/>
  <c r="X336"/>
  <c r="U336"/>
  <c r="H336"/>
  <c r="Z335"/>
  <c r="Y335"/>
  <c r="X335"/>
  <c r="U335"/>
  <c r="H335"/>
  <c r="Z334"/>
  <c r="Y334"/>
  <c r="X334"/>
  <c r="U334"/>
  <c r="H334"/>
  <c r="Z333"/>
  <c r="Y333"/>
  <c r="X333"/>
  <c r="U333"/>
  <c r="H333"/>
  <c r="Z332"/>
  <c r="Y332"/>
  <c r="X332"/>
  <c r="U332"/>
  <c r="H332"/>
  <c r="Z331"/>
  <c r="Y331"/>
  <c r="X331"/>
  <c r="U331"/>
  <c r="H331"/>
  <c r="Z330"/>
  <c r="Y330"/>
  <c r="X330"/>
  <c r="U330"/>
  <c r="H330"/>
  <c r="Z329"/>
  <c r="Y329"/>
  <c r="X329"/>
  <c r="U329"/>
  <c r="H329"/>
  <c r="Z328"/>
  <c r="Y328"/>
  <c r="X328"/>
  <c r="U328"/>
  <c r="H328"/>
  <c r="Z327"/>
  <c r="Y327"/>
  <c r="X327"/>
  <c r="U327"/>
  <c r="H327"/>
  <c r="Z326"/>
  <c r="Y326"/>
  <c r="X326"/>
  <c r="U326"/>
  <c r="H326"/>
  <c r="Z325"/>
  <c r="Y325"/>
  <c r="X325"/>
  <c r="U325"/>
  <c r="H325"/>
  <c r="Z324"/>
  <c r="Y324"/>
  <c r="X324"/>
  <c r="U324"/>
  <c r="H324"/>
  <c r="Z323"/>
  <c r="Y323"/>
  <c r="X323"/>
  <c r="U323"/>
  <c r="H323"/>
  <c r="Z322"/>
  <c r="Y322"/>
  <c r="X322"/>
  <c r="U322"/>
  <c r="H322"/>
  <c r="Z321"/>
  <c r="Y321"/>
  <c r="X321"/>
  <c r="U321"/>
  <c r="H321"/>
  <c r="Z320"/>
  <c r="Y320"/>
  <c r="X320"/>
  <c r="U320"/>
  <c r="H320"/>
  <c r="Z319"/>
  <c r="Y319"/>
  <c r="X319"/>
  <c r="U319"/>
  <c r="H319"/>
  <c r="Z318"/>
  <c r="Y318"/>
  <c r="X318"/>
  <c r="U318"/>
  <c r="H318"/>
  <c r="Z317"/>
  <c r="Y317"/>
  <c r="X317"/>
  <c r="U317"/>
  <c r="H317"/>
  <c r="Z316"/>
  <c r="Y316"/>
  <c r="X316"/>
  <c r="U316"/>
  <c r="H316"/>
  <c r="Z315"/>
  <c r="Y315"/>
  <c r="X315"/>
  <c r="U315"/>
  <c r="H315"/>
  <c r="Z314"/>
  <c r="Y314"/>
  <c r="X314"/>
  <c r="U314"/>
  <c r="H314"/>
  <c r="Z313"/>
  <c r="Y313"/>
  <c r="X313"/>
  <c r="U313"/>
  <c r="H313"/>
  <c r="Z312"/>
  <c r="Y312"/>
  <c r="X312"/>
  <c r="U312"/>
  <c r="H312"/>
  <c r="Z311"/>
  <c r="Y311"/>
  <c r="X311"/>
  <c r="U311"/>
  <c r="H311"/>
  <c r="Z310"/>
  <c r="Y310"/>
  <c r="X310"/>
  <c r="U310"/>
  <c r="H310"/>
  <c r="Z309"/>
  <c r="Y309"/>
  <c r="X309"/>
  <c r="U309"/>
  <c r="H309"/>
  <c r="Z308"/>
  <c r="Y308"/>
  <c r="X308"/>
  <c r="U308"/>
  <c r="H308"/>
  <c r="Z307"/>
  <c r="Y307"/>
  <c r="X307"/>
  <c r="U307"/>
  <c r="H307"/>
  <c r="Z306"/>
  <c r="Y306"/>
  <c r="X306"/>
  <c r="U306"/>
  <c r="H306"/>
  <c r="Z305"/>
  <c r="Y305"/>
  <c r="X305"/>
  <c r="U305"/>
  <c r="H305"/>
  <c r="Z304"/>
  <c r="Y304"/>
  <c r="X304"/>
  <c r="U304"/>
  <c r="H304"/>
  <c r="Z303"/>
  <c r="Y303"/>
  <c r="X303"/>
  <c r="U303"/>
  <c r="H303"/>
  <c r="Z302"/>
  <c r="Y302"/>
  <c r="X302"/>
  <c r="U302"/>
  <c r="H302"/>
  <c r="Z301"/>
  <c r="Y301"/>
  <c r="X301"/>
  <c r="U301"/>
  <c r="H301"/>
  <c r="Z300"/>
  <c r="Y300"/>
  <c r="X300"/>
  <c r="U300"/>
  <c r="H300"/>
  <c r="Z299"/>
  <c r="Y299"/>
  <c r="X299"/>
  <c r="U299"/>
  <c r="H299"/>
  <c r="Z298"/>
  <c r="Y298"/>
  <c r="X298"/>
  <c r="U298"/>
  <c r="H298"/>
  <c r="Z297"/>
  <c r="Y297"/>
  <c r="X297"/>
  <c r="U297"/>
  <c r="H297"/>
  <c r="Z296"/>
  <c r="Y296"/>
  <c r="X296"/>
  <c r="U296"/>
  <c r="H296"/>
  <c r="Z295"/>
  <c r="Y295"/>
  <c r="X295"/>
  <c r="U295"/>
  <c r="H295"/>
  <c r="Z294"/>
  <c r="Y294"/>
  <c r="X294"/>
  <c r="U294"/>
  <c r="H294"/>
  <c r="Z293"/>
  <c r="Y293"/>
  <c r="X293"/>
  <c r="U293"/>
  <c r="H293"/>
  <c r="Z292"/>
  <c r="Y292"/>
  <c r="X292"/>
  <c r="U292"/>
  <c r="H292"/>
  <c r="Z291"/>
  <c r="Y291"/>
  <c r="X291"/>
  <c r="U291"/>
  <c r="H291"/>
  <c r="Z290"/>
  <c r="Y290"/>
  <c r="X290"/>
  <c r="U290"/>
  <c r="H290"/>
  <c r="Z289"/>
  <c r="Y289"/>
  <c r="X289"/>
  <c r="U289"/>
  <c r="H289"/>
  <c r="Z288"/>
  <c r="Y288"/>
  <c r="X288"/>
  <c r="U288"/>
  <c r="H288"/>
  <c r="Z287"/>
  <c r="Y287"/>
  <c r="X287"/>
  <c r="U287"/>
  <c r="H287"/>
  <c r="Z286"/>
  <c r="Y286"/>
  <c r="X286"/>
  <c r="U286"/>
  <c r="H286"/>
  <c r="Z285"/>
  <c r="Y285"/>
  <c r="X285"/>
  <c r="U285"/>
  <c r="H285"/>
  <c r="Z284"/>
  <c r="Y284"/>
  <c r="X284"/>
  <c r="U284"/>
  <c r="H284"/>
  <c r="Z283"/>
  <c r="Y283"/>
  <c r="X283"/>
  <c r="U283"/>
  <c r="H283"/>
  <c r="Z282"/>
  <c r="Y282"/>
  <c r="X282"/>
  <c r="U282"/>
  <c r="H282"/>
  <c r="Z281"/>
  <c r="Y281"/>
  <c r="X281"/>
  <c r="U281"/>
  <c r="H281"/>
  <c r="Z280"/>
  <c r="Y280"/>
  <c r="X280"/>
  <c r="U280"/>
  <c r="H280"/>
  <c r="Z279"/>
  <c r="Y279"/>
  <c r="X279"/>
  <c r="U279"/>
  <c r="H279"/>
  <c r="Z278"/>
  <c r="Y278"/>
  <c r="X278"/>
  <c r="U278"/>
  <c r="H278"/>
  <c r="Z277"/>
  <c r="Y277"/>
  <c r="X277"/>
  <c r="U277"/>
  <c r="H277"/>
  <c r="Z276"/>
  <c r="Y276"/>
  <c r="X276"/>
  <c r="U276"/>
  <c r="H276"/>
  <c r="Z275"/>
  <c r="Y275"/>
  <c r="X275"/>
  <c r="U275"/>
  <c r="H275"/>
  <c r="Z274"/>
  <c r="Y274"/>
  <c r="X274"/>
  <c r="U274"/>
  <c r="H274"/>
  <c r="Z273"/>
  <c r="Y273"/>
  <c r="X273"/>
  <c r="U273"/>
  <c r="H273"/>
  <c r="Z272"/>
  <c r="Y272"/>
  <c r="X272"/>
  <c r="U272"/>
  <c r="H272"/>
  <c r="Z271"/>
  <c r="Y271"/>
  <c r="X271"/>
  <c r="U271"/>
  <c r="H271"/>
  <c r="Z270"/>
  <c r="Y270"/>
  <c r="X270"/>
  <c r="U270"/>
  <c r="H270"/>
  <c r="Z269"/>
  <c r="Y269"/>
  <c r="X269"/>
  <c r="U269"/>
  <c r="H269"/>
  <c r="Z268"/>
  <c r="Y268"/>
  <c r="X268"/>
  <c r="U268"/>
  <c r="H268"/>
  <c r="Z267"/>
  <c r="Y267"/>
  <c r="X267"/>
  <c r="U267"/>
  <c r="H267"/>
  <c r="Z266"/>
  <c r="Y266"/>
  <c r="X266"/>
  <c r="U266"/>
  <c r="H266"/>
  <c r="Z265"/>
  <c r="Y265"/>
  <c r="X265"/>
  <c r="U265"/>
  <c r="H265"/>
  <c r="Z264"/>
  <c r="Y264"/>
  <c r="X264"/>
  <c r="U264"/>
  <c r="H264"/>
  <c r="Z263"/>
  <c r="Y263"/>
  <c r="X263"/>
  <c r="U263"/>
  <c r="H263"/>
  <c r="Z262"/>
  <c r="Y262"/>
  <c r="X262"/>
  <c r="U262"/>
  <c r="H262"/>
  <c r="Z261"/>
  <c r="Y261"/>
  <c r="X261"/>
  <c r="U261"/>
  <c r="H261"/>
  <c r="Z260"/>
  <c r="Y260"/>
  <c r="X260"/>
  <c r="U260"/>
  <c r="H260"/>
  <c r="Z259"/>
  <c r="Y259"/>
  <c r="X259"/>
  <c r="U259"/>
  <c r="H259"/>
  <c r="Z258"/>
  <c r="Y258"/>
  <c r="X258"/>
  <c r="U258"/>
  <c r="H258"/>
  <c r="Z257"/>
  <c r="Y257"/>
  <c r="X257"/>
  <c r="U257"/>
  <c r="H257"/>
  <c r="Z256"/>
  <c r="Y256"/>
  <c r="X256"/>
  <c r="U256"/>
  <c r="H256"/>
  <c r="Z255"/>
  <c r="Y255"/>
  <c r="X255"/>
  <c r="U255"/>
  <c r="H255"/>
  <c r="Z254"/>
  <c r="Y254"/>
  <c r="X254"/>
  <c r="U254"/>
  <c r="H254"/>
  <c r="Z253"/>
  <c r="Y253"/>
  <c r="X253"/>
  <c r="U253"/>
  <c r="H253"/>
  <c r="Z252"/>
  <c r="Y252"/>
  <c r="X252"/>
  <c r="U252"/>
  <c r="H252"/>
  <c r="Z251"/>
  <c r="Y251"/>
  <c r="X251"/>
  <c r="U251"/>
  <c r="H251"/>
  <c r="Z250"/>
  <c r="Y250"/>
  <c r="X250"/>
  <c r="U250"/>
  <c r="H250"/>
  <c r="Z249"/>
  <c r="Y249"/>
  <c r="X249"/>
  <c r="U249"/>
  <c r="H249"/>
  <c r="Z248"/>
  <c r="Y248"/>
  <c r="X248"/>
  <c r="U248"/>
  <c r="H248"/>
  <c r="Z247"/>
  <c r="Y247"/>
  <c r="X247"/>
  <c r="U247"/>
  <c r="H247"/>
  <c r="Z246"/>
  <c r="Y246"/>
  <c r="X246"/>
  <c r="U246"/>
  <c r="H246"/>
  <c r="Z245"/>
  <c r="Y245"/>
  <c r="X245"/>
  <c r="U245"/>
  <c r="H245"/>
  <c r="Z244"/>
  <c r="Y244"/>
  <c r="X244"/>
  <c r="U244"/>
  <c r="H244"/>
  <c r="Z243"/>
  <c r="Y243"/>
  <c r="X243"/>
  <c r="U243"/>
  <c r="H243"/>
  <c r="Z242"/>
  <c r="Y242"/>
  <c r="X242"/>
  <c r="U242"/>
  <c r="H242"/>
  <c r="Z241"/>
  <c r="Y241"/>
  <c r="X241"/>
  <c r="U241"/>
  <c r="H241"/>
  <c r="Z240"/>
  <c r="Y240"/>
  <c r="X240"/>
  <c r="U240"/>
  <c r="H240"/>
  <c r="Z239"/>
  <c r="Y239"/>
  <c r="X239"/>
  <c r="U239"/>
  <c r="H239"/>
  <c r="Z238"/>
  <c r="Y238"/>
  <c r="X238"/>
  <c r="U238"/>
  <c r="H238"/>
  <c r="Z237"/>
  <c r="Y237"/>
  <c r="X237"/>
  <c r="U237"/>
  <c r="H237"/>
  <c r="Z236"/>
  <c r="Y236"/>
  <c r="X236"/>
  <c r="U236"/>
  <c r="H236"/>
  <c r="Z235"/>
  <c r="Y235"/>
  <c r="X235"/>
  <c r="U235"/>
  <c r="H235"/>
  <c r="Z234"/>
  <c r="Y234"/>
  <c r="X234"/>
  <c r="U234"/>
  <c r="H234"/>
  <c r="Z233"/>
  <c r="Y233"/>
  <c r="X233"/>
  <c r="U233"/>
  <c r="H233"/>
  <c r="Z232"/>
  <c r="Y232"/>
  <c r="X232"/>
  <c r="U232"/>
  <c r="H232"/>
  <c r="Z231"/>
  <c r="Y231"/>
  <c r="X231"/>
  <c r="U231"/>
  <c r="H231"/>
  <c r="Z230"/>
  <c r="Y230"/>
  <c r="X230"/>
  <c r="U230"/>
  <c r="H230"/>
  <c r="Z229"/>
  <c r="Y229"/>
  <c r="X229"/>
  <c r="U229"/>
  <c r="H229"/>
  <c r="Z228"/>
  <c r="Y228"/>
  <c r="X228"/>
  <c r="U228"/>
  <c r="H228"/>
  <c r="Z227"/>
  <c r="Y227"/>
  <c r="X227"/>
  <c r="U227"/>
  <c r="H227"/>
  <c r="Z226"/>
  <c r="Y226"/>
  <c r="X226"/>
  <c r="U226"/>
  <c r="H226"/>
  <c r="Z225"/>
  <c r="Y225"/>
  <c r="X225"/>
  <c r="U225"/>
  <c r="H225"/>
  <c r="Z224"/>
  <c r="Y224"/>
  <c r="X224"/>
  <c r="U224"/>
  <c r="H224"/>
  <c r="Z223"/>
  <c r="Y223"/>
  <c r="X223"/>
  <c r="U223"/>
  <c r="H223"/>
  <c r="Z222"/>
  <c r="Y222"/>
  <c r="X222"/>
  <c r="U222"/>
  <c r="H222"/>
  <c r="Z221"/>
  <c r="Y221"/>
  <c r="X221"/>
  <c r="U221"/>
  <c r="H221"/>
  <c r="Z220"/>
  <c r="Y220"/>
  <c r="X220"/>
  <c r="U220"/>
  <c r="H220"/>
  <c r="Z219"/>
  <c r="Y219"/>
  <c r="X219"/>
  <c r="U219"/>
  <c r="H219"/>
  <c r="Z218"/>
  <c r="Y218"/>
  <c r="X218"/>
  <c r="U218"/>
  <c r="H218"/>
  <c r="Z217"/>
  <c r="Y217"/>
  <c r="X217"/>
  <c r="U217"/>
  <c r="H217"/>
  <c r="Z216"/>
  <c r="Y216"/>
  <c r="X216"/>
  <c r="U216"/>
  <c r="H216"/>
  <c r="Z215"/>
  <c r="Y215"/>
  <c r="X215"/>
  <c r="U215"/>
  <c r="H215"/>
  <c r="Z214"/>
  <c r="Y214"/>
  <c r="X214"/>
  <c r="U214"/>
  <c r="H214"/>
  <c r="Z213"/>
  <c r="Y213"/>
  <c r="X213"/>
  <c r="U213"/>
  <c r="H213"/>
  <c r="Z212"/>
  <c r="Y212"/>
  <c r="X212"/>
  <c r="U212"/>
  <c r="H212"/>
  <c r="Z211"/>
  <c r="Y211"/>
  <c r="X211"/>
  <c r="U211"/>
  <c r="H211"/>
  <c r="Z210"/>
  <c r="Y210"/>
  <c r="X210"/>
  <c r="U210"/>
  <c r="H210"/>
  <c r="Z209"/>
  <c r="Y209"/>
  <c r="X209"/>
  <c r="U209"/>
  <c r="H209"/>
  <c r="Z208"/>
  <c r="Y208"/>
  <c r="X208"/>
  <c r="U208"/>
  <c r="H208"/>
  <c r="Z207"/>
  <c r="Y207"/>
  <c r="X207"/>
  <c r="U207"/>
  <c r="H207"/>
  <c r="Z206"/>
  <c r="Y206"/>
  <c r="X206"/>
  <c r="U206"/>
  <c r="H206"/>
  <c r="Z205"/>
  <c r="Y205"/>
  <c r="X205"/>
  <c r="U205"/>
  <c r="H205"/>
  <c r="Z204"/>
  <c r="Y204"/>
  <c r="X204"/>
  <c r="U204"/>
  <c r="H204"/>
  <c r="Z203"/>
  <c r="Y203"/>
  <c r="X203"/>
  <c r="U203"/>
  <c r="H203"/>
  <c r="Z202"/>
  <c r="Y202"/>
  <c r="X202"/>
  <c r="U202"/>
  <c r="H202"/>
  <c r="Z201"/>
  <c r="Y201"/>
  <c r="X201"/>
  <c r="U201"/>
  <c r="H201"/>
  <c r="Z200"/>
  <c r="Y200"/>
  <c r="X200"/>
  <c r="U200"/>
  <c r="H200"/>
  <c r="Z199"/>
  <c r="Y199"/>
  <c r="X199"/>
  <c r="U199"/>
  <c r="H199"/>
  <c r="Z198"/>
  <c r="Y198"/>
  <c r="X198"/>
  <c r="U198"/>
  <c r="H198"/>
  <c r="Z197"/>
  <c r="Y197"/>
  <c r="X197"/>
  <c r="U197"/>
  <c r="H197"/>
  <c r="Z196"/>
  <c r="Y196"/>
  <c r="X196"/>
  <c r="U196"/>
  <c r="H196"/>
  <c r="Z195"/>
  <c r="Y195"/>
  <c r="X195"/>
  <c r="U195"/>
  <c r="H195"/>
  <c r="Z194"/>
  <c r="Y194"/>
  <c r="X194"/>
  <c r="U194"/>
  <c r="H194"/>
  <c r="Z193"/>
  <c r="Y193"/>
  <c r="X193"/>
  <c r="U193"/>
  <c r="H193"/>
  <c r="Z192"/>
  <c r="Y192"/>
  <c r="X192"/>
  <c r="U192"/>
  <c r="H192"/>
  <c r="Z191"/>
  <c r="Y191"/>
  <c r="X191"/>
  <c r="U191"/>
  <c r="H191"/>
  <c r="Z190"/>
  <c r="Y190"/>
  <c r="X190"/>
  <c r="U190"/>
  <c r="H190"/>
  <c r="Z189"/>
  <c r="Y189"/>
  <c r="X189"/>
  <c r="U189"/>
  <c r="H189"/>
  <c r="Z188"/>
  <c r="Y188"/>
  <c r="X188"/>
  <c r="U188"/>
  <c r="H188"/>
  <c r="Z187"/>
  <c r="Y187"/>
  <c r="X187"/>
  <c r="U187"/>
  <c r="H187"/>
  <c r="Z186"/>
  <c r="Y186"/>
  <c r="X186"/>
  <c r="U186"/>
  <c r="H186"/>
  <c r="Z185"/>
  <c r="Y185"/>
  <c r="X185"/>
  <c r="U185"/>
  <c r="H185"/>
  <c r="Z184"/>
  <c r="Y184"/>
  <c r="X184"/>
  <c r="U184"/>
  <c r="H184"/>
  <c r="Z183"/>
  <c r="Y183"/>
  <c r="X183"/>
  <c r="U183"/>
  <c r="H183"/>
  <c r="Z182"/>
  <c r="Y182"/>
  <c r="X182"/>
  <c r="U182"/>
  <c r="H182"/>
  <c r="Z181"/>
  <c r="Y181"/>
  <c r="X181"/>
  <c r="U181"/>
  <c r="H181"/>
  <c r="Z180"/>
  <c r="Y180"/>
  <c r="X180"/>
  <c r="U180"/>
  <c r="H180"/>
  <c r="Z179"/>
  <c r="Y179"/>
  <c r="X179"/>
  <c r="U179"/>
  <c r="H179"/>
  <c r="Z178"/>
  <c r="Y178"/>
  <c r="X178"/>
  <c r="U178"/>
  <c r="H178"/>
  <c r="Z177"/>
  <c r="Y177"/>
  <c r="X177"/>
  <c r="U177"/>
  <c r="H177"/>
  <c r="Z176"/>
  <c r="Y176"/>
  <c r="X176"/>
  <c r="U176"/>
  <c r="H176"/>
  <c r="Z175"/>
  <c r="Y175"/>
  <c r="X175"/>
  <c r="U175"/>
  <c r="H175"/>
  <c r="Z174"/>
  <c r="Y174"/>
  <c r="X174"/>
  <c r="U174"/>
  <c r="H174"/>
  <c r="Z173"/>
  <c r="Y173"/>
  <c r="X173"/>
  <c r="U173"/>
  <c r="H173"/>
  <c r="Z172"/>
  <c r="Y172"/>
  <c r="X172"/>
  <c r="U172"/>
  <c r="H172"/>
  <c r="Z171"/>
  <c r="Y171"/>
  <c r="X171"/>
  <c r="U171"/>
  <c r="H171"/>
  <c r="Z170"/>
  <c r="Y170"/>
  <c r="X170"/>
  <c r="U170"/>
  <c r="H170"/>
  <c r="Z169"/>
  <c r="Y169"/>
  <c r="X169"/>
  <c r="U169"/>
  <c r="H169"/>
  <c r="Z168"/>
  <c r="Y168"/>
  <c r="X168"/>
  <c r="U168"/>
  <c r="H168"/>
  <c r="Z167"/>
  <c r="Y167"/>
  <c r="X167"/>
  <c r="U167"/>
  <c r="H167"/>
  <c r="Z166"/>
  <c r="Y166"/>
  <c r="X166"/>
  <c r="U166"/>
  <c r="H166"/>
  <c r="Z165"/>
  <c r="Y165"/>
  <c r="X165"/>
  <c r="U165"/>
  <c r="H165"/>
  <c r="Z164"/>
  <c r="Y164"/>
  <c r="X164"/>
  <c r="U164"/>
  <c r="H164"/>
  <c r="Z163"/>
  <c r="Y163"/>
  <c r="X163"/>
  <c r="U163"/>
  <c r="H163"/>
  <c r="Z162"/>
  <c r="Y162"/>
  <c r="X162"/>
  <c r="U162"/>
  <c r="H162"/>
  <c r="Z161"/>
  <c r="Y161"/>
  <c r="X161"/>
  <c r="U161"/>
  <c r="H161"/>
  <c r="Z160"/>
  <c r="Y160"/>
  <c r="X160"/>
  <c r="U160"/>
  <c r="H160"/>
  <c r="Z159"/>
  <c r="Y159"/>
  <c r="X159"/>
  <c r="U159"/>
  <c r="H159"/>
  <c r="Z158"/>
  <c r="Y158"/>
  <c r="X158"/>
  <c r="U158"/>
  <c r="H158"/>
  <c r="Z157"/>
  <c r="Y157"/>
  <c r="X157"/>
  <c r="U157"/>
  <c r="H157"/>
  <c r="Z156"/>
  <c r="Y156"/>
  <c r="X156"/>
  <c r="U156"/>
  <c r="H156"/>
  <c r="Z155"/>
  <c r="Y155"/>
  <c r="X155"/>
  <c r="U155"/>
  <c r="H155"/>
  <c r="Z154"/>
  <c r="Y154"/>
  <c r="X154"/>
  <c r="U154"/>
  <c r="H154"/>
  <c r="Z153"/>
  <c r="Y153"/>
  <c r="X153"/>
  <c r="U153"/>
  <c r="H153"/>
  <c r="Z152"/>
  <c r="Y152"/>
  <c r="X152"/>
  <c r="U152"/>
  <c r="H152"/>
  <c r="Z151"/>
  <c r="Y151"/>
  <c r="X151"/>
  <c r="U151"/>
  <c r="H151"/>
  <c r="Z150"/>
  <c r="Y150"/>
  <c r="X150"/>
  <c r="U150"/>
  <c r="H150"/>
  <c r="Z149"/>
  <c r="Y149"/>
  <c r="X149"/>
  <c r="U149"/>
  <c r="H149"/>
  <c r="Z148"/>
  <c r="Y148"/>
  <c r="X148"/>
  <c r="U148"/>
  <c r="H148"/>
  <c r="Z147"/>
  <c r="Y147"/>
  <c r="X147"/>
  <c r="U147"/>
  <c r="H147"/>
  <c r="Z146"/>
  <c r="Y146"/>
  <c r="X146"/>
  <c r="U146"/>
  <c r="H146"/>
  <c r="Z145"/>
  <c r="Y145"/>
  <c r="X145"/>
  <c r="U145"/>
  <c r="H145"/>
  <c r="Z144"/>
  <c r="Y144"/>
  <c r="X144"/>
  <c r="U144"/>
  <c r="H144"/>
  <c r="Z143"/>
  <c r="Y143"/>
  <c r="X143"/>
  <c r="U143"/>
  <c r="H143"/>
  <c r="Z142"/>
  <c r="Y142"/>
  <c r="X142"/>
  <c r="U142"/>
  <c r="H142"/>
  <c r="Z141"/>
  <c r="Y141"/>
  <c r="X141"/>
  <c r="U141"/>
  <c r="H141"/>
  <c r="Z140"/>
  <c r="Y140"/>
  <c r="X140"/>
  <c r="U140"/>
  <c r="H140"/>
  <c r="Z139"/>
  <c r="Y139"/>
  <c r="AB139" s="1"/>
  <c r="X139"/>
  <c r="U139"/>
  <c r="H139"/>
  <c r="Z138"/>
  <c r="Y138"/>
  <c r="X138"/>
  <c r="U138"/>
  <c r="H138"/>
  <c r="Z137"/>
  <c r="Y137"/>
  <c r="AB137" s="1"/>
  <c r="X137"/>
  <c r="U137"/>
  <c r="H137"/>
  <c r="Z136"/>
  <c r="Y136"/>
  <c r="X136"/>
  <c r="U136"/>
  <c r="H136"/>
  <c r="Z135"/>
  <c r="Y135"/>
  <c r="AB135" s="1"/>
  <c r="X135"/>
  <c r="U135"/>
  <c r="H135"/>
  <c r="Z134"/>
  <c r="Y134"/>
  <c r="X134"/>
  <c r="U134"/>
  <c r="H134"/>
  <c r="Z133"/>
  <c r="Y133"/>
  <c r="AB133" s="1"/>
  <c r="X133"/>
  <c r="U133"/>
  <c r="H133"/>
  <c r="Z132"/>
  <c r="Y132"/>
  <c r="X132"/>
  <c r="U132"/>
  <c r="H132"/>
  <c r="Z131"/>
  <c r="Y131"/>
  <c r="AB131" s="1"/>
  <c r="X131"/>
  <c r="U131"/>
  <c r="H131"/>
  <c r="Z130"/>
  <c r="Y130"/>
  <c r="X130"/>
  <c r="U130"/>
  <c r="H130"/>
  <c r="Z129"/>
  <c r="Y129"/>
  <c r="AB129" s="1"/>
  <c r="X129"/>
  <c r="U129"/>
  <c r="H129"/>
  <c r="Z128"/>
  <c r="Y128"/>
  <c r="X128"/>
  <c r="U128"/>
  <c r="H128"/>
  <c r="Z127"/>
  <c r="Y127"/>
  <c r="AB127" s="1"/>
  <c r="X127"/>
  <c r="U127"/>
  <c r="H127"/>
  <c r="Z126"/>
  <c r="Y126"/>
  <c r="X126"/>
  <c r="U126"/>
  <c r="H126"/>
  <c r="Z125"/>
  <c r="Y125"/>
  <c r="AB125" s="1"/>
  <c r="X125"/>
  <c r="U125"/>
  <c r="H125"/>
  <c r="Z124"/>
  <c r="Y124"/>
  <c r="X124"/>
  <c r="U124"/>
  <c r="H124"/>
  <c r="Z123"/>
  <c r="Y123"/>
  <c r="AB123" s="1"/>
  <c r="X123"/>
  <c r="U123"/>
  <c r="H123"/>
  <c r="Z122"/>
  <c r="Y122"/>
  <c r="X122"/>
  <c r="U122"/>
  <c r="H122"/>
  <c r="Z121"/>
  <c r="Y121"/>
  <c r="AB121" s="1"/>
  <c r="X121"/>
  <c r="U121"/>
  <c r="H121"/>
  <c r="Z120"/>
  <c r="Y120"/>
  <c r="X120"/>
  <c r="U120"/>
  <c r="H120"/>
  <c r="Z119"/>
  <c r="Y119"/>
  <c r="AB119" s="1"/>
  <c r="X119"/>
  <c r="U119"/>
  <c r="H119"/>
  <c r="Z118"/>
  <c r="Y118"/>
  <c r="X118"/>
  <c r="U118"/>
  <c r="H118"/>
  <c r="Z117"/>
  <c r="Y117"/>
  <c r="AB117" s="1"/>
  <c r="X117"/>
  <c r="U117"/>
  <c r="H117"/>
  <c r="Z116"/>
  <c r="Y116"/>
  <c r="X116"/>
  <c r="U116"/>
  <c r="H116"/>
  <c r="Z115"/>
  <c r="Y115"/>
  <c r="AB115" s="1"/>
  <c r="X115"/>
  <c r="U115"/>
  <c r="H115"/>
  <c r="Z114"/>
  <c r="Y114"/>
  <c r="X114"/>
  <c r="U114"/>
  <c r="H114"/>
  <c r="Z113"/>
  <c r="Y113"/>
  <c r="AB113" s="1"/>
  <c r="X113"/>
  <c r="U113"/>
  <c r="H113"/>
  <c r="Z112"/>
  <c r="Y112"/>
  <c r="X112"/>
  <c r="U112"/>
  <c r="H112"/>
  <c r="Z111"/>
  <c r="Y111"/>
  <c r="AB111" s="1"/>
  <c r="X111"/>
  <c r="U111"/>
  <c r="H111"/>
  <c r="Z110"/>
  <c r="Y110"/>
  <c r="X110"/>
  <c r="U110"/>
  <c r="H110"/>
  <c r="Z109"/>
  <c r="Y109"/>
  <c r="AB109" s="1"/>
  <c r="X109"/>
  <c r="U109"/>
  <c r="H109"/>
  <c r="Z108"/>
  <c r="Y108"/>
  <c r="X108"/>
  <c r="U108"/>
  <c r="H108"/>
  <c r="Z107"/>
  <c r="Y107"/>
  <c r="AB107" s="1"/>
  <c r="X107"/>
  <c r="U107"/>
  <c r="H107"/>
  <c r="Z106"/>
  <c r="Y106"/>
  <c r="X106"/>
  <c r="U106"/>
  <c r="H106"/>
  <c r="Z105"/>
  <c r="Y105"/>
  <c r="X105"/>
  <c r="U105"/>
  <c r="H105"/>
  <c r="Z104"/>
  <c r="Y104"/>
  <c r="X104"/>
  <c r="U104"/>
  <c r="H104"/>
  <c r="Z103"/>
  <c r="Y103"/>
  <c r="X103"/>
  <c r="U103"/>
  <c r="H103"/>
  <c r="Z102"/>
  <c r="Y102"/>
  <c r="X102"/>
  <c r="U102"/>
  <c r="H102"/>
  <c r="Z101"/>
  <c r="Y101"/>
  <c r="X101"/>
  <c r="U101"/>
  <c r="H101"/>
  <c r="Z100"/>
  <c r="Y100"/>
  <c r="X100"/>
  <c r="U100"/>
  <c r="H100"/>
  <c r="Z99"/>
  <c r="Y99"/>
  <c r="X99"/>
  <c r="U99"/>
  <c r="H99"/>
  <c r="Z98"/>
  <c r="Y98"/>
  <c r="X98"/>
  <c r="U98"/>
  <c r="H98"/>
  <c r="Z97"/>
  <c r="Y97"/>
  <c r="X97"/>
  <c r="U97"/>
  <c r="H97"/>
  <c r="Z96"/>
  <c r="Y96"/>
  <c r="X96"/>
  <c r="U96"/>
  <c r="H96"/>
  <c r="Z95"/>
  <c r="Y95"/>
  <c r="X95"/>
  <c r="U95"/>
  <c r="H95"/>
  <c r="Z94"/>
  <c r="Y94"/>
  <c r="X94"/>
  <c r="U94"/>
  <c r="H94"/>
  <c r="Z93"/>
  <c r="Y93"/>
  <c r="X93"/>
  <c r="U93"/>
  <c r="H93"/>
  <c r="Z92"/>
  <c r="Y92"/>
  <c r="X92"/>
  <c r="U92"/>
  <c r="H92"/>
  <c r="Z91"/>
  <c r="Y91"/>
  <c r="X91"/>
  <c r="U91"/>
  <c r="H91"/>
  <c r="Z90"/>
  <c r="Y90"/>
  <c r="X90"/>
  <c r="U90"/>
  <c r="H90"/>
  <c r="Z89"/>
  <c r="Y89"/>
  <c r="X89"/>
  <c r="U89"/>
  <c r="H89"/>
  <c r="Z88"/>
  <c r="Y88"/>
  <c r="X88"/>
  <c r="U88"/>
  <c r="H88"/>
  <c r="Z87"/>
  <c r="Y87"/>
  <c r="X87"/>
  <c r="U87"/>
  <c r="H87"/>
  <c r="Z86"/>
  <c r="Y86"/>
  <c r="X86"/>
  <c r="U86"/>
  <c r="H86"/>
  <c r="Z85"/>
  <c r="Y85"/>
  <c r="X85"/>
  <c r="U85"/>
  <c r="H85"/>
  <c r="Z84"/>
  <c r="Y84"/>
  <c r="X84"/>
  <c r="U84"/>
  <c r="H84"/>
  <c r="Z83"/>
  <c r="Y83"/>
  <c r="X83"/>
  <c r="U83"/>
  <c r="H83"/>
  <c r="Z82"/>
  <c r="Y82"/>
  <c r="X82"/>
  <c r="U82"/>
  <c r="H82"/>
  <c r="Z81"/>
  <c r="Y81"/>
  <c r="X81"/>
  <c r="U81"/>
  <c r="H81"/>
  <c r="Z80"/>
  <c r="Y80"/>
  <c r="X80"/>
  <c r="U80"/>
  <c r="H80"/>
  <c r="Z79"/>
  <c r="Y79"/>
  <c r="X79"/>
  <c r="U79"/>
  <c r="H79"/>
  <c r="Z78"/>
  <c r="Y78"/>
  <c r="X78"/>
  <c r="U78"/>
  <c r="H78"/>
  <c r="Z77"/>
  <c r="Y77"/>
  <c r="X77"/>
  <c r="U77"/>
  <c r="H77"/>
  <c r="Z76"/>
  <c r="Y76"/>
  <c r="X76"/>
  <c r="U76"/>
  <c r="H76"/>
  <c r="Z75"/>
  <c r="Y75"/>
  <c r="X75"/>
  <c r="U75"/>
  <c r="H75"/>
  <c r="Z74"/>
  <c r="Y74"/>
  <c r="X74"/>
  <c r="U74"/>
  <c r="H74"/>
  <c r="Z73"/>
  <c r="Y73"/>
  <c r="X73"/>
  <c r="U73"/>
  <c r="H73"/>
  <c r="Z72"/>
  <c r="Y72"/>
  <c r="X72"/>
  <c r="U72"/>
  <c r="H72"/>
  <c r="Z71"/>
  <c r="Y71"/>
  <c r="X71"/>
  <c r="U71"/>
  <c r="H71"/>
  <c r="Z70"/>
  <c r="Y70"/>
  <c r="X70"/>
  <c r="U70"/>
  <c r="H70"/>
  <c r="Z69"/>
  <c r="Y69"/>
  <c r="X69"/>
  <c r="U69"/>
  <c r="H69"/>
  <c r="Z68"/>
  <c r="Y68"/>
  <c r="X68"/>
  <c r="U68"/>
  <c r="H68"/>
  <c r="Z67"/>
  <c r="Y67"/>
  <c r="X67"/>
  <c r="U67"/>
  <c r="H67"/>
  <c r="Z66"/>
  <c r="Y66"/>
  <c r="X66"/>
  <c r="U66"/>
  <c r="H66"/>
  <c r="Z65"/>
  <c r="Y65"/>
  <c r="X65"/>
  <c r="U65"/>
  <c r="H65"/>
  <c r="Z64"/>
  <c r="Y64"/>
  <c r="X64"/>
  <c r="U64"/>
  <c r="H64"/>
  <c r="Z63"/>
  <c r="Y63"/>
  <c r="X63"/>
  <c r="U63"/>
  <c r="H63"/>
  <c r="Z62"/>
  <c r="Y62"/>
  <c r="X62"/>
  <c r="U62"/>
  <c r="H62"/>
  <c r="Z61"/>
  <c r="Y61"/>
  <c r="X61"/>
  <c r="U61"/>
  <c r="H61"/>
  <c r="Z60"/>
  <c r="Y60"/>
  <c r="X60"/>
  <c r="U60"/>
  <c r="H60"/>
  <c r="Z59"/>
  <c r="Y59"/>
  <c r="X59"/>
  <c r="U59"/>
  <c r="H59"/>
  <c r="Z58"/>
  <c r="Y58"/>
  <c r="X58"/>
  <c r="U58"/>
  <c r="H58"/>
  <c r="Z57"/>
  <c r="Y57"/>
  <c r="X57"/>
  <c r="U57"/>
  <c r="H57"/>
  <c r="Z56"/>
  <c r="Y56"/>
  <c r="X56"/>
  <c r="U56"/>
  <c r="H56"/>
  <c r="Z55"/>
  <c r="Y55"/>
  <c r="X55"/>
  <c r="U55"/>
  <c r="H55"/>
  <c r="Z54"/>
  <c r="Y54"/>
  <c r="X54"/>
  <c r="U54"/>
  <c r="H54"/>
  <c r="Z53"/>
  <c r="Y53"/>
  <c r="X53"/>
  <c r="U53"/>
  <c r="H53"/>
  <c r="Z52"/>
  <c r="AC52" s="1"/>
  <c r="Y52"/>
  <c r="X52"/>
  <c r="U52"/>
  <c r="H52"/>
  <c r="Z51"/>
  <c r="Y51"/>
  <c r="X51"/>
  <c r="U51"/>
  <c r="H51"/>
  <c r="Z50"/>
  <c r="Y50"/>
  <c r="X50"/>
  <c r="U50"/>
  <c r="H50"/>
  <c r="Z49"/>
  <c r="Y49"/>
  <c r="X49"/>
  <c r="U49"/>
  <c r="H49"/>
  <c r="Z48"/>
  <c r="Y48"/>
  <c r="X48"/>
  <c r="U48"/>
  <c r="H48"/>
  <c r="Z47"/>
  <c r="Y47"/>
  <c r="X47"/>
  <c r="U47"/>
  <c r="H47"/>
  <c r="Z46"/>
  <c r="Y46"/>
  <c r="X46"/>
  <c r="U46"/>
  <c r="H46"/>
  <c r="Z45"/>
  <c r="Y45"/>
  <c r="X45"/>
  <c r="U45"/>
  <c r="H45"/>
  <c r="Z44"/>
  <c r="Y44"/>
  <c r="X44"/>
  <c r="U44"/>
  <c r="H44"/>
  <c r="Z43"/>
  <c r="Y43"/>
  <c r="X43"/>
  <c r="U43"/>
  <c r="H43"/>
  <c r="Z42"/>
  <c r="Y42"/>
  <c r="X42"/>
  <c r="U42"/>
  <c r="H42"/>
  <c r="Z41"/>
  <c r="Y41"/>
  <c r="X41"/>
  <c r="U41"/>
  <c r="H41"/>
  <c r="Z40"/>
  <c r="Y40"/>
  <c r="X40"/>
  <c r="U40"/>
  <c r="H40"/>
  <c r="Z39"/>
  <c r="Y39"/>
  <c r="X39"/>
  <c r="U39"/>
  <c r="H39"/>
  <c r="Z38"/>
  <c r="AC38" s="1"/>
  <c r="Y38"/>
  <c r="X38"/>
  <c r="U38"/>
  <c r="H38"/>
  <c r="Z37"/>
  <c r="Y37"/>
  <c r="X37"/>
  <c r="U37"/>
  <c r="H37"/>
  <c r="Z36"/>
  <c r="AC36" s="1"/>
  <c r="Y36"/>
  <c r="X36"/>
  <c r="U36"/>
  <c r="H36"/>
  <c r="Z35"/>
  <c r="Y35"/>
  <c r="X35"/>
  <c r="U35"/>
  <c r="H35"/>
  <c r="Z34"/>
  <c r="Y34"/>
  <c r="X34"/>
  <c r="U34"/>
  <c r="H34"/>
  <c r="Z33"/>
  <c r="Y33"/>
  <c r="X33"/>
  <c r="U33"/>
  <c r="H33"/>
  <c r="Z32"/>
  <c r="Y32"/>
  <c r="X32"/>
  <c r="U32"/>
  <c r="H32"/>
  <c r="Z31"/>
  <c r="Y31"/>
  <c r="X31"/>
  <c r="U31"/>
  <c r="H31"/>
  <c r="Z30"/>
  <c r="Y30"/>
  <c r="X30"/>
  <c r="U30"/>
  <c r="H30"/>
  <c r="Z29"/>
  <c r="Y29"/>
  <c r="X29"/>
  <c r="U29"/>
  <c r="H29"/>
  <c r="Z28"/>
  <c r="AC28" s="1"/>
  <c r="Y28"/>
  <c r="X28"/>
  <c r="U28"/>
  <c r="H28"/>
  <c r="Z27"/>
  <c r="Y27"/>
  <c r="X27"/>
  <c r="U27"/>
  <c r="H27"/>
  <c r="Z26"/>
  <c r="AC26" s="1"/>
  <c r="Y26"/>
  <c r="X26"/>
  <c r="U26"/>
  <c r="H26"/>
  <c r="Z25"/>
  <c r="Y25"/>
  <c r="X25"/>
  <c r="U25"/>
  <c r="H25"/>
  <c r="Z24"/>
  <c r="AC24" s="1"/>
  <c r="Y24"/>
  <c r="X24"/>
  <c r="U24"/>
  <c r="H24"/>
  <c r="Z23"/>
  <c r="Y23"/>
  <c r="X23"/>
  <c r="U23"/>
  <c r="H23"/>
  <c r="Z22"/>
  <c r="AC22" s="1"/>
  <c r="Y22"/>
  <c r="X22"/>
  <c r="U22"/>
  <c r="H22"/>
  <c r="Z21"/>
  <c r="Y21"/>
  <c r="X21"/>
  <c r="U21"/>
  <c r="H21"/>
  <c r="Z20"/>
  <c r="AC20" s="1"/>
  <c r="Y20"/>
  <c r="X20"/>
  <c r="U20"/>
  <c r="H20"/>
  <c r="Z19"/>
  <c r="Y19"/>
  <c r="X19"/>
  <c r="U19"/>
  <c r="H19"/>
  <c r="Z18"/>
  <c r="AC18" s="1"/>
  <c r="Y18"/>
  <c r="X18"/>
  <c r="U18"/>
  <c r="H18"/>
  <c r="Z17"/>
  <c r="Y17"/>
  <c r="X17"/>
  <c r="U17"/>
  <c r="H17"/>
  <c r="Z16"/>
  <c r="Y16"/>
  <c r="X16"/>
  <c r="U16"/>
  <c r="H16"/>
  <c r="Z15"/>
  <c r="Y15"/>
  <c r="X15"/>
  <c r="U15"/>
  <c r="H15"/>
  <c r="Z14"/>
  <c r="Y14"/>
  <c r="X14"/>
  <c r="U14"/>
  <c r="H14"/>
  <c r="Z13"/>
  <c r="Y13"/>
  <c r="X13"/>
  <c r="U13"/>
  <c r="H13"/>
  <c r="Z12"/>
  <c r="Y12"/>
  <c r="X12"/>
  <c r="U12"/>
  <c r="H12"/>
  <c r="Z11"/>
  <c r="Y11"/>
  <c r="X11"/>
  <c r="U11"/>
  <c r="H11"/>
  <c r="Z10"/>
  <c r="Y10"/>
  <c r="X10"/>
  <c r="U10"/>
  <c r="H10"/>
  <c r="Z9"/>
  <c r="Y9"/>
  <c r="X9"/>
  <c r="U9"/>
  <c r="H9"/>
  <c r="Z8"/>
  <c r="Y8"/>
  <c r="X8"/>
  <c r="U8"/>
  <c r="H8"/>
  <c r="Z7"/>
  <c r="Y7"/>
  <c r="X7"/>
  <c r="U7"/>
  <c r="H7"/>
  <c r="Z6"/>
  <c r="Y6"/>
  <c r="X6"/>
  <c r="U6"/>
  <c r="H6"/>
  <c r="Z5"/>
  <c r="Y5"/>
  <c r="X5"/>
  <c r="U5"/>
  <c r="H5"/>
  <c r="Z4"/>
  <c r="Y4"/>
  <c r="X4"/>
  <c r="U4"/>
  <c r="H4"/>
  <c r="Z3"/>
  <c r="Y3"/>
  <c r="X3"/>
  <c r="U3"/>
  <c r="H3"/>
  <c r="L3" i="2"/>
  <c r="M3"/>
  <c r="L4"/>
  <c r="M4"/>
  <c r="L5"/>
  <c r="M5"/>
  <c r="L6"/>
  <c r="M6"/>
  <c r="L7"/>
  <c r="M7"/>
  <c r="L8"/>
  <c r="M8"/>
  <c r="L9"/>
  <c r="M9"/>
  <c r="L10"/>
  <c r="M10"/>
  <c r="L11"/>
  <c r="M11"/>
  <c r="L12"/>
  <c r="M12"/>
  <c r="L13"/>
  <c r="M13"/>
  <c r="L14"/>
  <c r="M14"/>
  <c r="L15"/>
  <c r="M15"/>
  <c r="L16"/>
  <c r="M16"/>
  <c r="L17"/>
  <c r="M17"/>
  <c r="L18"/>
  <c r="M18"/>
  <c r="L19"/>
  <c r="M19"/>
  <c r="L20"/>
  <c r="M20"/>
  <c r="L21"/>
  <c r="M21"/>
  <c r="L22"/>
  <c r="M22"/>
  <c r="L23"/>
  <c r="M23"/>
  <c r="L24"/>
  <c r="M24"/>
  <c r="L25"/>
  <c r="M25"/>
  <c r="L26"/>
  <c r="M26"/>
  <c r="L27"/>
  <c r="M27"/>
  <c r="L28"/>
  <c r="M28"/>
  <c r="L29"/>
  <c r="M29"/>
  <c r="L30"/>
  <c r="M30"/>
  <c r="L31"/>
  <c r="M31"/>
  <c r="L32"/>
  <c r="M32"/>
  <c r="L33"/>
  <c r="M33"/>
  <c r="L34"/>
  <c r="M34"/>
  <c r="L35"/>
  <c r="M35"/>
  <c r="L36"/>
  <c r="M36"/>
  <c r="L37"/>
  <c r="M37"/>
  <c r="L38"/>
  <c r="M38"/>
  <c r="L39"/>
  <c r="M39"/>
  <c r="L40"/>
  <c r="M40"/>
  <c r="L41"/>
  <c r="M41"/>
  <c r="L42"/>
  <c r="M42"/>
  <c r="L43"/>
  <c r="M43"/>
  <c r="L44"/>
  <c r="M44"/>
  <c r="L45"/>
  <c r="M45"/>
  <c r="L46"/>
  <c r="M46"/>
  <c r="L47"/>
  <c r="M47"/>
  <c r="L48"/>
  <c r="M48"/>
  <c r="L49"/>
  <c r="M49"/>
  <c r="L50"/>
  <c r="M50"/>
  <c r="L51"/>
  <c r="M51"/>
  <c r="L52"/>
  <c r="M52"/>
  <c r="L53"/>
  <c r="M53"/>
  <c r="L54"/>
  <c r="M54"/>
  <c r="L55"/>
  <c r="M55"/>
  <c r="L56"/>
  <c r="M56"/>
  <c r="L57"/>
  <c r="M57"/>
  <c r="L58"/>
  <c r="M58"/>
  <c r="L59"/>
  <c r="M59"/>
  <c r="L60"/>
  <c r="M60"/>
  <c r="L61"/>
  <c r="M61"/>
  <c r="L62"/>
  <c r="M62"/>
  <c r="L63"/>
  <c r="M63"/>
  <c r="L64"/>
  <c r="M64"/>
  <c r="L65"/>
  <c r="M65"/>
  <c r="L66"/>
  <c r="M66"/>
  <c r="L67"/>
  <c r="M67"/>
  <c r="L68"/>
  <c r="M68"/>
  <c r="L69"/>
  <c r="M69"/>
  <c r="L70"/>
  <c r="M70"/>
  <c r="L71"/>
  <c r="M71"/>
  <c r="L72"/>
  <c r="M72"/>
  <c r="L73"/>
  <c r="M73"/>
  <c r="L74"/>
  <c r="M74"/>
  <c r="L75"/>
  <c r="M75"/>
  <c r="L76"/>
  <c r="M76"/>
  <c r="L77"/>
  <c r="M77"/>
  <c r="L78"/>
  <c r="M78"/>
  <c r="L79"/>
  <c r="M79"/>
  <c r="L80"/>
  <c r="M80"/>
  <c r="L81"/>
  <c r="M81"/>
  <c r="L82"/>
  <c r="M82"/>
  <c r="L83"/>
  <c r="M83"/>
  <c r="L84"/>
  <c r="M84"/>
  <c r="L85"/>
  <c r="M85"/>
  <c r="L86"/>
  <c r="M86"/>
  <c r="L87"/>
  <c r="M87"/>
  <c r="L88"/>
  <c r="M88"/>
  <c r="L89"/>
  <c r="M89"/>
  <c r="L90"/>
  <c r="M90"/>
  <c r="L91"/>
  <c r="M91"/>
  <c r="L92"/>
  <c r="M92"/>
  <c r="L93"/>
  <c r="M93"/>
  <c r="L94"/>
  <c r="M94"/>
  <c r="L95"/>
  <c r="M95"/>
  <c r="L96"/>
  <c r="M96"/>
  <c r="L97"/>
  <c r="M97"/>
  <c r="L98"/>
  <c r="M98"/>
  <c r="L99"/>
  <c r="M99"/>
  <c r="L100"/>
  <c r="M100"/>
  <c r="L101"/>
  <c r="M101"/>
  <c r="L102"/>
  <c r="M102"/>
  <c r="L103"/>
  <c r="M103"/>
  <c r="L104"/>
  <c r="M104"/>
  <c r="L105"/>
  <c r="M105"/>
  <c r="L106"/>
  <c r="M106"/>
  <c r="L107"/>
  <c r="M107"/>
  <c r="L108"/>
  <c r="M108"/>
  <c r="L109"/>
  <c r="M109"/>
  <c r="L110"/>
  <c r="M110"/>
  <c r="L111"/>
  <c r="M111"/>
  <c r="L112"/>
  <c r="M112"/>
  <c r="L113"/>
  <c r="M113"/>
  <c r="L114"/>
  <c r="M114"/>
  <c r="L115"/>
  <c r="M115"/>
  <c r="L116"/>
  <c r="M116"/>
  <c r="L117"/>
  <c r="M117"/>
  <c r="L118"/>
  <c r="M118"/>
  <c r="L119"/>
  <c r="M119"/>
  <c r="L120"/>
  <c r="M120"/>
  <c r="L121"/>
  <c r="M121"/>
  <c r="L122"/>
  <c r="M122"/>
  <c r="L123"/>
  <c r="M123"/>
  <c r="L124"/>
  <c r="M124"/>
  <c r="L125"/>
  <c r="M125"/>
  <c r="L126"/>
  <c r="M126"/>
  <c r="L127"/>
  <c r="M127"/>
  <c r="L128"/>
  <c r="M128"/>
  <c r="L129"/>
  <c r="M129"/>
  <c r="L130"/>
  <c r="M130"/>
  <c r="L131"/>
  <c r="M131"/>
  <c r="L132"/>
  <c r="M132"/>
  <c r="L133"/>
  <c r="M133"/>
  <c r="L134"/>
  <c r="M134"/>
  <c r="L135"/>
  <c r="M135"/>
  <c r="L136"/>
  <c r="M136"/>
  <c r="L137"/>
  <c r="M137"/>
  <c r="L138"/>
  <c r="M138"/>
  <c r="L139"/>
  <c r="M139"/>
  <c r="L140"/>
  <c r="M140"/>
  <c r="L141"/>
  <c r="M141"/>
  <c r="L142"/>
  <c r="M142"/>
  <c r="L143"/>
  <c r="M143"/>
  <c r="L144"/>
  <c r="M144"/>
  <c r="L145"/>
  <c r="M145"/>
  <c r="L146"/>
  <c r="M146"/>
  <c r="L147"/>
  <c r="M147"/>
  <c r="L148"/>
  <c r="M148"/>
  <c r="L149"/>
  <c r="M149"/>
  <c r="L150"/>
  <c r="M150"/>
  <c r="L151"/>
  <c r="M151"/>
  <c r="L152"/>
  <c r="M152"/>
  <c r="L153"/>
  <c r="M153"/>
  <c r="L154"/>
  <c r="M154"/>
  <c r="L155"/>
  <c r="M155"/>
  <c r="L156"/>
  <c r="M156"/>
  <c r="L157"/>
  <c r="M157"/>
  <c r="L158"/>
  <c r="M158"/>
  <c r="L159"/>
  <c r="M159"/>
  <c r="L160"/>
  <c r="M160"/>
  <c r="L161"/>
  <c r="M161"/>
  <c r="L162"/>
  <c r="M162"/>
  <c r="L163"/>
  <c r="M163"/>
  <c r="L164"/>
  <c r="M164"/>
  <c r="L165"/>
  <c r="M165"/>
  <c r="L166"/>
  <c r="M166"/>
  <c r="L167"/>
  <c r="M167"/>
  <c r="L168"/>
  <c r="M168"/>
  <c r="L169"/>
  <c r="M169"/>
  <c r="L170"/>
  <c r="M170"/>
  <c r="L171"/>
  <c r="M171"/>
  <c r="L172"/>
  <c r="M172"/>
  <c r="L173"/>
  <c r="M173"/>
  <c r="L174"/>
  <c r="M174"/>
  <c r="L175"/>
  <c r="M175"/>
  <c r="L176"/>
  <c r="M176"/>
  <c r="L177"/>
  <c r="M177"/>
  <c r="L178"/>
  <c r="M178"/>
  <c r="L179"/>
  <c r="M179"/>
  <c r="L180"/>
  <c r="M180"/>
  <c r="L181"/>
  <c r="M181"/>
  <c r="L182"/>
  <c r="M182"/>
  <c r="L183"/>
  <c r="M183"/>
  <c r="L184"/>
  <c r="M184"/>
  <c r="L185"/>
  <c r="M185"/>
  <c r="L186"/>
  <c r="M186"/>
  <c r="L187"/>
  <c r="M187"/>
  <c r="L188"/>
  <c r="M188"/>
  <c r="L189"/>
  <c r="M189"/>
  <c r="L190"/>
  <c r="M190"/>
  <c r="L191"/>
  <c r="M191"/>
  <c r="L192"/>
  <c r="M192"/>
  <c r="L193"/>
  <c r="M193"/>
  <c r="L194"/>
  <c r="M194"/>
  <c r="L195"/>
  <c r="M195"/>
  <c r="L196"/>
  <c r="M196"/>
  <c r="L197"/>
  <c r="M197"/>
  <c r="L198"/>
  <c r="M198"/>
  <c r="L199"/>
  <c r="M199"/>
  <c r="L200"/>
  <c r="M200"/>
  <c r="L201"/>
  <c r="M201"/>
  <c r="L202"/>
  <c r="M202"/>
  <c r="L203"/>
  <c r="M203"/>
  <c r="L204"/>
  <c r="M204"/>
  <c r="L205"/>
  <c r="M205"/>
  <c r="L206"/>
  <c r="M206"/>
  <c r="L207"/>
  <c r="M207"/>
  <c r="L208"/>
  <c r="M208"/>
  <c r="L209"/>
  <c r="M209"/>
  <c r="L210"/>
  <c r="M210"/>
  <c r="V368" i="5"/>
  <c r="W368" s="1"/>
  <c r="V367"/>
  <c r="W367" s="1"/>
  <c r="V366"/>
  <c r="W366" s="1"/>
  <c r="V365"/>
  <c r="W365" s="1"/>
  <c r="V364"/>
  <c r="W364" s="1"/>
  <c r="V363"/>
  <c r="W363" s="1"/>
  <c r="V362"/>
  <c r="W362" s="1"/>
  <c r="V361"/>
  <c r="W361" s="1"/>
  <c r="V360"/>
  <c r="W360" s="1"/>
  <c r="V359"/>
  <c r="W359" s="1"/>
  <c r="V358"/>
  <c r="W358" s="1"/>
  <c r="V357"/>
  <c r="W357" s="1"/>
  <c r="V356"/>
  <c r="W356" s="1"/>
  <c r="V355"/>
  <c r="W355" s="1"/>
  <c r="V354"/>
  <c r="W354" s="1"/>
  <c r="V353"/>
  <c r="W353" s="1"/>
  <c r="V352"/>
  <c r="W352" s="1"/>
  <c r="V351"/>
  <c r="W351" s="1"/>
  <c r="V350"/>
  <c r="W350" s="1"/>
  <c r="V349"/>
  <c r="W349" s="1"/>
  <c r="V348"/>
  <c r="W348" s="1"/>
  <c r="V347"/>
  <c r="W347" s="1"/>
  <c r="V346"/>
  <c r="W346" s="1"/>
  <c r="V345"/>
  <c r="W345" s="1"/>
  <c r="V344"/>
  <c r="W344" s="1"/>
  <c r="V343"/>
  <c r="W343" s="1"/>
  <c r="V342"/>
  <c r="W342" s="1"/>
  <c r="V341"/>
  <c r="W341" s="1"/>
  <c r="V340"/>
  <c r="W340" s="1"/>
  <c r="V339"/>
  <c r="W339" s="1"/>
  <c r="V338"/>
  <c r="W338" s="1"/>
  <c r="V337"/>
  <c r="W337" s="1"/>
  <c r="V336"/>
  <c r="W336" s="1"/>
  <c r="V335"/>
  <c r="W335" s="1"/>
  <c r="V334"/>
  <c r="W334" s="1"/>
  <c r="V333"/>
  <c r="W333" s="1"/>
  <c r="V332"/>
  <c r="W332" s="1"/>
  <c r="V331"/>
  <c r="W331" s="1"/>
  <c r="V330"/>
  <c r="W330" s="1"/>
  <c r="V329"/>
  <c r="W329" s="1"/>
  <c r="V328"/>
  <c r="W328" s="1"/>
  <c r="V327"/>
  <c r="W327" s="1"/>
  <c r="V326"/>
  <c r="W326" s="1"/>
  <c r="V325"/>
  <c r="W325" s="1"/>
  <c r="V324"/>
  <c r="W324" s="1"/>
  <c r="V323"/>
  <c r="W323" s="1"/>
  <c r="V322"/>
  <c r="W322" s="1"/>
  <c r="V321"/>
  <c r="W321" s="1"/>
  <c r="V320"/>
  <c r="W320" s="1"/>
  <c r="V319"/>
  <c r="W319" s="1"/>
  <c r="V318"/>
  <c r="W318" s="1"/>
  <c r="V317"/>
  <c r="W317" s="1"/>
  <c r="V316"/>
  <c r="W316" s="1"/>
  <c r="V315"/>
  <c r="W315" s="1"/>
  <c r="V314"/>
  <c r="W314" s="1"/>
  <c r="V313"/>
  <c r="W313" s="1"/>
  <c r="V312"/>
  <c r="W312" s="1"/>
  <c r="V311"/>
  <c r="W311" s="1"/>
  <c r="V310"/>
  <c r="W310" s="1"/>
  <c r="V309"/>
  <c r="W309" s="1"/>
  <c r="V308"/>
  <c r="W308" s="1"/>
  <c r="V307"/>
  <c r="W307" s="1"/>
  <c r="V306"/>
  <c r="W306" s="1"/>
  <c r="V305"/>
  <c r="W305" s="1"/>
  <c r="V304"/>
  <c r="W304" s="1"/>
  <c r="V303"/>
  <c r="W303" s="1"/>
  <c r="V302"/>
  <c r="W302" s="1"/>
  <c r="V301"/>
  <c r="W301" s="1"/>
  <c r="V300"/>
  <c r="W300" s="1"/>
  <c r="V299"/>
  <c r="W299" s="1"/>
  <c r="V298"/>
  <c r="W298" s="1"/>
  <c r="V297"/>
  <c r="W297" s="1"/>
  <c r="V296"/>
  <c r="W296" s="1"/>
  <c r="V295"/>
  <c r="W295" s="1"/>
  <c r="V294"/>
  <c r="W294" s="1"/>
  <c r="V293"/>
  <c r="W293" s="1"/>
  <c r="V292"/>
  <c r="W292" s="1"/>
  <c r="V291"/>
  <c r="W291" s="1"/>
  <c r="V290"/>
  <c r="W290" s="1"/>
  <c r="V289"/>
  <c r="W289" s="1"/>
  <c r="V288"/>
  <c r="W288" s="1"/>
  <c r="V287"/>
  <c r="W287" s="1"/>
  <c r="V286"/>
  <c r="W286" s="1"/>
  <c r="V285"/>
  <c r="W285" s="1"/>
  <c r="V284"/>
  <c r="W284" s="1"/>
  <c r="V283"/>
  <c r="W283" s="1"/>
  <c r="V282"/>
  <c r="W282" s="1"/>
  <c r="V281"/>
  <c r="W281" s="1"/>
  <c r="V280"/>
  <c r="W280" s="1"/>
  <c r="V279"/>
  <c r="W279" s="1"/>
  <c r="V278"/>
  <c r="W278" s="1"/>
  <c r="V277"/>
  <c r="W277" s="1"/>
  <c r="V276"/>
  <c r="W276" s="1"/>
  <c r="V275"/>
  <c r="W275" s="1"/>
  <c r="V274"/>
  <c r="W274" s="1"/>
  <c r="V273"/>
  <c r="W273" s="1"/>
  <c r="V272"/>
  <c r="W272" s="1"/>
  <c r="V271"/>
  <c r="W271" s="1"/>
  <c r="V270"/>
  <c r="W270" s="1"/>
  <c r="V269"/>
  <c r="W269" s="1"/>
  <c r="V268"/>
  <c r="W268" s="1"/>
  <c r="V267"/>
  <c r="W267" s="1"/>
  <c r="V266"/>
  <c r="W266" s="1"/>
  <c r="V265"/>
  <c r="W265" s="1"/>
  <c r="V264"/>
  <c r="W264" s="1"/>
  <c r="V263"/>
  <c r="W263" s="1"/>
  <c r="V262"/>
  <c r="W262" s="1"/>
  <c r="V261"/>
  <c r="W261" s="1"/>
  <c r="V260"/>
  <c r="W260" s="1"/>
  <c r="V259"/>
  <c r="W259" s="1"/>
  <c r="V258"/>
  <c r="W258" s="1"/>
  <c r="V257"/>
  <c r="W257" s="1"/>
  <c r="V256"/>
  <c r="W256" s="1"/>
  <c r="V255"/>
  <c r="W255" s="1"/>
  <c r="V254"/>
  <c r="W254" s="1"/>
  <c r="V253"/>
  <c r="W253" s="1"/>
  <c r="V252"/>
  <c r="W252" s="1"/>
  <c r="V251"/>
  <c r="W251" s="1"/>
  <c r="V250"/>
  <c r="W250" s="1"/>
  <c r="V249"/>
  <c r="W249" s="1"/>
  <c r="V248"/>
  <c r="W248" s="1"/>
  <c r="V247"/>
  <c r="W247" s="1"/>
  <c r="V246"/>
  <c r="W246" s="1"/>
  <c r="V245"/>
  <c r="W245" s="1"/>
  <c r="V244"/>
  <c r="W244" s="1"/>
  <c r="V243"/>
  <c r="W243" s="1"/>
  <c r="V242"/>
  <c r="W242" s="1"/>
  <c r="V241"/>
  <c r="W241" s="1"/>
  <c r="V240"/>
  <c r="W240" s="1"/>
  <c r="V239"/>
  <c r="W239" s="1"/>
  <c r="V238"/>
  <c r="W238" s="1"/>
  <c r="V237"/>
  <c r="W237" s="1"/>
  <c r="V236"/>
  <c r="W236" s="1"/>
  <c r="V235"/>
  <c r="W235" s="1"/>
  <c r="V234"/>
  <c r="W234" s="1"/>
  <c r="V233"/>
  <c r="W233" s="1"/>
  <c r="V232"/>
  <c r="W232" s="1"/>
  <c r="V231"/>
  <c r="W231" s="1"/>
  <c r="V230"/>
  <c r="W230" s="1"/>
  <c r="V229"/>
  <c r="W229" s="1"/>
  <c r="V228"/>
  <c r="W228" s="1"/>
  <c r="V227"/>
  <c r="W227" s="1"/>
  <c r="V226"/>
  <c r="W226" s="1"/>
  <c r="V225"/>
  <c r="W225" s="1"/>
  <c r="V224"/>
  <c r="W224" s="1"/>
  <c r="V223"/>
  <c r="W223" s="1"/>
  <c r="V222"/>
  <c r="W222" s="1"/>
  <c r="V221"/>
  <c r="W221" s="1"/>
  <c r="V220"/>
  <c r="W220" s="1"/>
  <c r="V219"/>
  <c r="W219" s="1"/>
  <c r="V218"/>
  <c r="W218" s="1"/>
  <c r="V217"/>
  <c r="W217" s="1"/>
  <c r="V216"/>
  <c r="W216" s="1"/>
  <c r="V215"/>
  <c r="W215" s="1"/>
  <c r="V214"/>
  <c r="W214" s="1"/>
  <c r="V213"/>
  <c r="W213" s="1"/>
  <c r="V212"/>
  <c r="W212" s="1"/>
  <c r="V211"/>
  <c r="W211" s="1"/>
  <c r="V210"/>
  <c r="W210" s="1"/>
  <c r="V209"/>
  <c r="W209" s="1"/>
  <c r="V208"/>
  <c r="W208" s="1"/>
  <c r="V207"/>
  <c r="W207" s="1"/>
  <c r="V206"/>
  <c r="W206" s="1"/>
  <c r="V205"/>
  <c r="W205" s="1"/>
  <c r="V204"/>
  <c r="W204" s="1"/>
  <c r="V203"/>
  <c r="W203" s="1"/>
  <c r="V202"/>
  <c r="W202" s="1"/>
  <c r="V201"/>
  <c r="W201" s="1"/>
  <c r="V200"/>
  <c r="W200" s="1"/>
  <c r="V199"/>
  <c r="W199" s="1"/>
  <c r="V198"/>
  <c r="W198" s="1"/>
  <c r="V197"/>
  <c r="W197" s="1"/>
  <c r="V196"/>
  <c r="W196" s="1"/>
  <c r="V195"/>
  <c r="W195" s="1"/>
  <c r="V194"/>
  <c r="W194" s="1"/>
  <c r="V193"/>
  <c r="W193" s="1"/>
  <c r="V192"/>
  <c r="W192" s="1"/>
  <c r="V191"/>
  <c r="W191" s="1"/>
  <c r="V190"/>
  <c r="W190" s="1"/>
  <c r="V189"/>
  <c r="W189" s="1"/>
  <c r="V188"/>
  <c r="W188" s="1"/>
  <c r="V187"/>
  <c r="W187" s="1"/>
  <c r="V186"/>
  <c r="W186" s="1"/>
  <c r="V185"/>
  <c r="W185" s="1"/>
  <c r="V184"/>
  <c r="W184" s="1"/>
  <c r="V183"/>
  <c r="W183" s="1"/>
  <c r="V182"/>
  <c r="W182" s="1"/>
  <c r="V181"/>
  <c r="W181" s="1"/>
  <c r="V180"/>
  <c r="W180" s="1"/>
  <c r="V179"/>
  <c r="W179" s="1"/>
  <c r="V178"/>
  <c r="W178" s="1"/>
  <c r="V177"/>
  <c r="W177" s="1"/>
  <c r="V176"/>
  <c r="W176" s="1"/>
  <c r="V175"/>
  <c r="W175" s="1"/>
  <c r="V174"/>
  <c r="W174" s="1"/>
  <c r="V173"/>
  <c r="W173" s="1"/>
  <c r="V172"/>
  <c r="W172" s="1"/>
  <c r="V171"/>
  <c r="W171" s="1"/>
  <c r="V170"/>
  <c r="W170" s="1"/>
  <c r="V169"/>
  <c r="W169" s="1"/>
  <c r="V168"/>
  <c r="W168" s="1"/>
  <c r="V167"/>
  <c r="W167" s="1"/>
  <c r="V166"/>
  <c r="W166" s="1"/>
  <c r="V165"/>
  <c r="W165" s="1"/>
  <c r="V164"/>
  <c r="W164" s="1"/>
  <c r="V163"/>
  <c r="W163" s="1"/>
  <c r="V162"/>
  <c r="W162" s="1"/>
  <c r="V161"/>
  <c r="W161" s="1"/>
  <c r="V160"/>
  <c r="W160" s="1"/>
  <c r="V159"/>
  <c r="W159" s="1"/>
  <c r="V158"/>
  <c r="W158" s="1"/>
  <c r="V157"/>
  <c r="W157" s="1"/>
  <c r="V156"/>
  <c r="W156" s="1"/>
  <c r="V155"/>
  <c r="W155" s="1"/>
  <c r="V154"/>
  <c r="W154" s="1"/>
  <c r="V153"/>
  <c r="W153" s="1"/>
  <c r="V152"/>
  <c r="W152" s="1"/>
  <c r="V151"/>
  <c r="W151" s="1"/>
  <c r="V150"/>
  <c r="W150" s="1"/>
  <c r="V149"/>
  <c r="W149" s="1"/>
  <c r="V148"/>
  <c r="W148" s="1"/>
  <c r="V147"/>
  <c r="W147" s="1"/>
  <c r="V146"/>
  <c r="W146" s="1"/>
  <c r="V145"/>
  <c r="W145" s="1"/>
  <c r="V144"/>
  <c r="W144" s="1"/>
  <c r="V143"/>
  <c r="W143" s="1"/>
  <c r="V142"/>
  <c r="W142" s="1"/>
  <c r="V141"/>
  <c r="W141" s="1"/>
  <c r="V140"/>
  <c r="W140" s="1"/>
  <c r="V139"/>
  <c r="W139" s="1"/>
  <c r="V138"/>
  <c r="W138" s="1"/>
  <c r="V137"/>
  <c r="W137" s="1"/>
  <c r="V136"/>
  <c r="W136" s="1"/>
  <c r="V135"/>
  <c r="W135" s="1"/>
  <c r="V134"/>
  <c r="W134" s="1"/>
  <c r="V133"/>
  <c r="W133" s="1"/>
  <c r="V132"/>
  <c r="W132" s="1"/>
  <c r="V131"/>
  <c r="W131" s="1"/>
  <c r="V130"/>
  <c r="W130" s="1"/>
  <c r="V129"/>
  <c r="W129" s="1"/>
  <c r="V128"/>
  <c r="W128" s="1"/>
  <c r="V127"/>
  <c r="W127" s="1"/>
  <c r="V126"/>
  <c r="W126" s="1"/>
  <c r="V125"/>
  <c r="W125" s="1"/>
  <c r="V124"/>
  <c r="W124" s="1"/>
  <c r="V123"/>
  <c r="W123" s="1"/>
  <c r="V122"/>
  <c r="W122" s="1"/>
  <c r="V121"/>
  <c r="W121" s="1"/>
  <c r="V120"/>
  <c r="W120" s="1"/>
  <c r="V119"/>
  <c r="W119" s="1"/>
  <c r="V118"/>
  <c r="W118" s="1"/>
  <c r="V117"/>
  <c r="W117" s="1"/>
  <c r="V116"/>
  <c r="W116" s="1"/>
  <c r="V115"/>
  <c r="W115" s="1"/>
  <c r="V114"/>
  <c r="W114" s="1"/>
  <c r="V113"/>
  <c r="W113" s="1"/>
  <c r="W112"/>
  <c r="V112"/>
  <c r="W111"/>
  <c r="V111"/>
  <c r="W110"/>
  <c r="V110"/>
  <c r="W109"/>
  <c r="V109"/>
  <c r="W108"/>
  <c r="V108"/>
  <c r="W107"/>
  <c r="V107"/>
  <c r="W106"/>
  <c r="V106"/>
  <c r="W105"/>
  <c r="V105"/>
  <c r="W104"/>
  <c r="V104"/>
  <c r="W103"/>
  <c r="V103"/>
  <c r="W102"/>
  <c r="V102"/>
  <c r="W101"/>
  <c r="V101"/>
  <c r="W100"/>
  <c r="V100"/>
  <c r="W99"/>
  <c r="V99"/>
  <c r="W98"/>
  <c r="V98"/>
  <c r="W97"/>
  <c r="V97"/>
  <c r="W96"/>
  <c r="V96"/>
  <c r="W95"/>
  <c r="V95"/>
  <c r="W94"/>
  <c r="V94"/>
  <c r="W93"/>
  <c r="V93"/>
  <c r="W92"/>
  <c r="V92"/>
  <c r="W91"/>
  <c r="V91"/>
  <c r="W90"/>
  <c r="V90"/>
  <c r="W89"/>
  <c r="V89"/>
  <c r="W88"/>
  <c r="V88"/>
  <c r="W87"/>
  <c r="V87"/>
  <c r="W86"/>
  <c r="V86"/>
  <c r="W85"/>
  <c r="V85"/>
  <c r="W84"/>
  <c r="V84"/>
  <c r="W83"/>
  <c r="V83"/>
  <c r="W82"/>
  <c r="V82"/>
  <c r="W81"/>
  <c r="V81"/>
  <c r="W80"/>
  <c r="V80"/>
  <c r="W79"/>
  <c r="V79"/>
  <c r="W78"/>
  <c r="V78"/>
  <c r="W77"/>
  <c r="V77"/>
  <c r="W76"/>
  <c r="V76"/>
  <c r="W75"/>
  <c r="V75"/>
  <c r="W74"/>
  <c r="V74"/>
  <c r="W73"/>
  <c r="V73"/>
  <c r="W72"/>
  <c r="V72"/>
  <c r="W71"/>
  <c r="V71"/>
  <c r="W70"/>
  <c r="V70"/>
  <c r="W69"/>
  <c r="V69"/>
  <c r="W68"/>
  <c r="V68"/>
  <c r="W67"/>
  <c r="V67"/>
  <c r="W66"/>
  <c r="V66"/>
  <c r="W65"/>
  <c r="V65"/>
  <c r="W64"/>
  <c r="V64"/>
  <c r="W63"/>
  <c r="V63"/>
  <c r="W62"/>
  <c r="V62"/>
  <c r="W61"/>
  <c r="V61"/>
  <c r="W60"/>
  <c r="V60"/>
  <c r="W59"/>
  <c r="V59"/>
  <c r="W58"/>
  <c r="V58"/>
  <c r="W57"/>
  <c r="V57"/>
  <c r="W56"/>
  <c r="V56"/>
  <c r="W55"/>
  <c r="V55"/>
  <c r="W54"/>
  <c r="V54"/>
  <c r="W53"/>
  <c r="V53"/>
  <c r="W52"/>
  <c r="V52"/>
  <c r="W51"/>
  <c r="V51"/>
  <c r="W50"/>
  <c r="V50"/>
  <c r="W49"/>
  <c r="V49"/>
  <c r="W48"/>
  <c r="V48"/>
  <c r="W47"/>
  <c r="V47"/>
  <c r="W46"/>
  <c r="V46"/>
  <c r="W45"/>
  <c r="V45"/>
  <c r="W44"/>
  <c r="V44"/>
  <c r="W43"/>
  <c r="V43"/>
  <c r="W42"/>
  <c r="V42"/>
  <c r="W41"/>
  <c r="V41"/>
  <c r="W40"/>
  <c r="V40"/>
  <c r="W39"/>
  <c r="V39"/>
  <c r="W38"/>
  <c r="V38"/>
  <c r="W37"/>
  <c r="V37"/>
  <c r="W36"/>
  <c r="V36"/>
  <c r="W35"/>
  <c r="V35"/>
  <c r="W34"/>
  <c r="V34"/>
  <c r="W33"/>
  <c r="V33"/>
  <c r="W32"/>
  <c r="V32"/>
  <c r="W31"/>
  <c r="V31"/>
  <c r="W30"/>
  <c r="V30"/>
  <c r="W29"/>
  <c r="V29"/>
  <c r="W28"/>
  <c r="V28"/>
  <c r="W27"/>
  <c r="V27"/>
  <c r="W26"/>
  <c r="V26"/>
  <c r="W25"/>
  <c r="V25"/>
  <c r="W24"/>
  <c r="V24"/>
  <c r="W23"/>
  <c r="V23"/>
  <c r="W22"/>
  <c r="V22"/>
  <c r="W21"/>
  <c r="V21"/>
  <c r="W20"/>
  <c r="V20"/>
  <c r="W19"/>
  <c r="V19"/>
  <c r="W18"/>
  <c r="V18"/>
  <c r="W17"/>
  <c r="V17"/>
  <c r="W16"/>
  <c r="V16"/>
  <c r="W15"/>
  <c r="V15"/>
  <c r="W14"/>
  <c r="V14"/>
  <c r="W13"/>
  <c r="V13"/>
  <c r="W12"/>
  <c r="V12"/>
  <c r="W11"/>
  <c r="V11"/>
  <c r="W10"/>
  <c r="V10"/>
  <c r="W9"/>
  <c r="V9"/>
  <c r="W8"/>
  <c r="V8"/>
  <c r="W7"/>
  <c r="V7"/>
  <c r="W6"/>
  <c r="V6"/>
  <c r="W5"/>
  <c r="V5"/>
  <c r="W4"/>
  <c r="V4"/>
  <c r="W3"/>
  <c r="V3"/>
  <c r="Z368"/>
  <c r="Y368"/>
  <c r="X368"/>
  <c r="U368"/>
  <c r="Z367"/>
  <c r="Y367"/>
  <c r="X367"/>
  <c r="AC367"/>
  <c r="U367"/>
  <c r="Z366"/>
  <c r="Y366"/>
  <c r="X366"/>
  <c r="U366"/>
  <c r="Z365"/>
  <c r="AC365" s="1"/>
  <c r="Y365"/>
  <c r="X365"/>
  <c r="U365"/>
  <c r="Z364"/>
  <c r="Y364"/>
  <c r="X364"/>
  <c r="U364"/>
  <c r="Z363"/>
  <c r="Y363"/>
  <c r="X363"/>
  <c r="AC363"/>
  <c r="U363"/>
  <c r="Z362"/>
  <c r="Y362"/>
  <c r="X362"/>
  <c r="U362"/>
  <c r="Z361"/>
  <c r="AC361" s="1"/>
  <c r="Y361"/>
  <c r="X361"/>
  <c r="U361"/>
  <c r="Z360"/>
  <c r="Y360"/>
  <c r="X360"/>
  <c r="U360"/>
  <c r="Z359"/>
  <c r="Y359"/>
  <c r="X359"/>
  <c r="AC359"/>
  <c r="U359"/>
  <c r="Z358"/>
  <c r="Y358"/>
  <c r="X358"/>
  <c r="U358"/>
  <c r="Z357"/>
  <c r="AC357" s="1"/>
  <c r="Y357"/>
  <c r="X357"/>
  <c r="U357"/>
  <c r="Z356"/>
  <c r="Y356"/>
  <c r="X356"/>
  <c r="U356"/>
  <c r="Z355"/>
  <c r="Y355"/>
  <c r="X355"/>
  <c r="AC355"/>
  <c r="U355"/>
  <c r="Z354"/>
  <c r="Y354"/>
  <c r="X354"/>
  <c r="U354"/>
  <c r="Z353"/>
  <c r="AC353" s="1"/>
  <c r="Y353"/>
  <c r="X353"/>
  <c r="U353"/>
  <c r="Z352"/>
  <c r="Y352"/>
  <c r="X352"/>
  <c r="U352"/>
  <c r="Z351"/>
  <c r="Y351"/>
  <c r="X351"/>
  <c r="AC351"/>
  <c r="U351"/>
  <c r="Z350"/>
  <c r="Y350"/>
  <c r="X350"/>
  <c r="U350"/>
  <c r="Z349"/>
  <c r="AC349" s="1"/>
  <c r="Y349"/>
  <c r="X349"/>
  <c r="U349"/>
  <c r="Z348"/>
  <c r="Y348"/>
  <c r="X348"/>
  <c r="U348"/>
  <c r="Z347"/>
  <c r="Y347"/>
  <c r="X347"/>
  <c r="AC347"/>
  <c r="U347"/>
  <c r="Z346"/>
  <c r="Y346"/>
  <c r="X346"/>
  <c r="U346"/>
  <c r="Z345"/>
  <c r="AC345" s="1"/>
  <c r="Y345"/>
  <c r="X345"/>
  <c r="U345"/>
  <c r="Z344"/>
  <c r="Y344"/>
  <c r="X344"/>
  <c r="U344"/>
  <c r="Z343"/>
  <c r="Y343"/>
  <c r="X343"/>
  <c r="AC343"/>
  <c r="U343"/>
  <c r="Z342"/>
  <c r="Y342"/>
  <c r="X342"/>
  <c r="U342"/>
  <c r="Z341"/>
  <c r="AC341" s="1"/>
  <c r="Y341"/>
  <c r="X341"/>
  <c r="U341"/>
  <c r="Z340"/>
  <c r="Y340"/>
  <c r="X340"/>
  <c r="U340"/>
  <c r="Z339"/>
  <c r="Y339"/>
  <c r="X339"/>
  <c r="AC339"/>
  <c r="U339"/>
  <c r="Z338"/>
  <c r="Y338"/>
  <c r="X338"/>
  <c r="U338"/>
  <c r="Z337"/>
  <c r="AC337" s="1"/>
  <c r="Y337"/>
  <c r="X337"/>
  <c r="U337"/>
  <c r="Z336"/>
  <c r="Y336"/>
  <c r="X336"/>
  <c r="U336"/>
  <c r="Z335"/>
  <c r="Y335"/>
  <c r="X335"/>
  <c r="AC335"/>
  <c r="U335"/>
  <c r="Z334"/>
  <c r="Y334"/>
  <c r="X334"/>
  <c r="U334"/>
  <c r="Z333"/>
  <c r="AC333" s="1"/>
  <c r="Y333"/>
  <c r="X333"/>
  <c r="U333"/>
  <c r="Z332"/>
  <c r="Y332"/>
  <c r="X332"/>
  <c r="U332"/>
  <c r="Z331"/>
  <c r="Y331"/>
  <c r="X331"/>
  <c r="AC331"/>
  <c r="U331"/>
  <c r="Z330"/>
  <c r="Y330"/>
  <c r="X330"/>
  <c r="U330"/>
  <c r="Z329"/>
  <c r="AC329" s="1"/>
  <c r="Y329"/>
  <c r="X329"/>
  <c r="U329"/>
  <c r="Z328"/>
  <c r="Y328"/>
  <c r="X328"/>
  <c r="U328"/>
  <c r="Z327"/>
  <c r="Y327"/>
  <c r="X327"/>
  <c r="AC327"/>
  <c r="U327"/>
  <c r="Z326"/>
  <c r="Y326"/>
  <c r="X326"/>
  <c r="U326"/>
  <c r="Z325"/>
  <c r="AC325" s="1"/>
  <c r="Y325"/>
  <c r="X325"/>
  <c r="U325"/>
  <c r="Z324"/>
  <c r="Y324"/>
  <c r="X324"/>
  <c r="U324"/>
  <c r="Z323"/>
  <c r="Y323"/>
  <c r="X323"/>
  <c r="AC323"/>
  <c r="U323"/>
  <c r="Z322"/>
  <c r="Y322"/>
  <c r="X322"/>
  <c r="U322"/>
  <c r="Z321"/>
  <c r="AC321" s="1"/>
  <c r="Y321"/>
  <c r="X321"/>
  <c r="U321"/>
  <c r="Z320"/>
  <c r="Y320"/>
  <c r="X320"/>
  <c r="U320"/>
  <c r="Z319"/>
  <c r="Y319"/>
  <c r="X319"/>
  <c r="AC319"/>
  <c r="U319"/>
  <c r="Z318"/>
  <c r="Y318"/>
  <c r="X318"/>
  <c r="U318"/>
  <c r="Z317"/>
  <c r="AC317" s="1"/>
  <c r="Y317"/>
  <c r="X317"/>
  <c r="U317"/>
  <c r="Z316"/>
  <c r="Y316"/>
  <c r="X316"/>
  <c r="U316"/>
  <c r="Z315"/>
  <c r="Y315"/>
  <c r="X315"/>
  <c r="AC315"/>
  <c r="U315"/>
  <c r="Z314"/>
  <c r="Y314"/>
  <c r="X314"/>
  <c r="U314"/>
  <c r="Z313"/>
  <c r="AC313" s="1"/>
  <c r="Y313"/>
  <c r="X313"/>
  <c r="U313"/>
  <c r="Z312"/>
  <c r="Y312"/>
  <c r="X312"/>
  <c r="U312"/>
  <c r="Z311"/>
  <c r="Y311"/>
  <c r="X311"/>
  <c r="AC311"/>
  <c r="U311"/>
  <c r="Z310"/>
  <c r="Y310"/>
  <c r="X310"/>
  <c r="U310"/>
  <c r="Z309"/>
  <c r="AC309" s="1"/>
  <c r="Y309"/>
  <c r="X309"/>
  <c r="U309"/>
  <c r="Z308"/>
  <c r="Y308"/>
  <c r="X308"/>
  <c r="U308"/>
  <c r="Z307"/>
  <c r="Y307"/>
  <c r="X307"/>
  <c r="AC307"/>
  <c r="U307"/>
  <c r="Z306"/>
  <c r="Y306"/>
  <c r="X306"/>
  <c r="U306"/>
  <c r="Z305"/>
  <c r="AC305" s="1"/>
  <c r="Y305"/>
  <c r="X305"/>
  <c r="U305"/>
  <c r="Z304"/>
  <c r="Y304"/>
  <c r="X304"/>
  <c r="U304"/>
  <c r="Z303"/>
  <c r="Y303"/>
  <c r="X303"/>
  <c r="AC303"/>
  <c r="U303"/>
  <c r="Z302"/>
  <c r="Y302"/>
  <c r="X302"/>
  <c r="U302"/>
  <c r="Z301"/>
  <c r="AC301" s="1"/>
  <c r="Y301"/>
  <c r="X301"/>
  <c r="U301"/>
  <c r="Z300"/>
  <c r="Y300"/>
  <c r="X300"/>
  <c r="U300"/>
  <c r="Z299"/>
  <c r="Y299"/>
  <c r="X299"/>
  <c r="AC299"/>
  <c r="U299"/>
  <c r="Z298"/>
  <c r="Y298"/>
  <c r="X298"/>
  <c r="U298"/>
  <c r="Z297"/>
  <c r="AC297" s="1"/>
  <c r="Y297"/>
  <c r="X297"/>
  <c r="U297"/>
  <c r="Z296"/>
  <c r="Y296"/>
  <c r="X296"/>
  <c r="U296"/>
  <c r="Z295"/>
  <c r="Y295"/>
  <c r="X295"/>
  <c r="AC295"/>
  <c r="U295"/>
  <c r="Z294"/>
  <c r="Y294"/>
  <c r="X294"/>
  <c r="U294"/>
  <c r="Z293"/>
  <c r="AC293" s="1"/>
  <c r="Y293"/>
  <c r="X293"/>
  <c r="U293"/>
  <c r="Z292"/>
  <c r="Y292"/>
  <c r="X292"/>
  <c r="U292"/>
  <c r="Z291"/>
  <c r="Y291"/>
  <c r="X291"/>
  <c r="AC291"/>
  <c r="U291"/>
  <c r="Z290"/>
  <c r="Y290"/>
  <c r="X290"/>
  <c r="U290"/>
  <c r="Z289"/>
  <c r="AC289" s="1"/>
  <c r="Y289"/>
  <c r="X289"/>
  <c r="U289"/>
  <c r="Z288"/>
  <c r="Y288"/>
  <c r="X288"/>
  <c r="U288"/>
  <c r="Z287"/>
  <c r="Y287"/>
  <c r="X287"/>
  <c r="AC287"/>
  <c r="U287"/>
  <c r="Z286"/>
  <c r="Y286"/>
  <c r="X286"/>
  <c r="U286"/>
  <c r="Z285"/>
  <c r="Y285"/>
  <c r="X285"/>
  <c r="U285"/>
  <c r="Z284"/>
  <c r="Y284"/>
  <c r="X284"/>
  <c r="AB284"/>
  <c r="U284"/>
  <c r="Z283"/>
  <c r="Y283"/>
  <c r="X283"/>
  <c r="U283"/>
  <c r="Z282"/>
  <c r="Y282"/>
  <c r="X282"/>
  <c r="AB282"/>
  <c r="U282"/>
  <c r="Z281"/>
  <c r="Y281"/>
  <c r="X281"/>
  <c r="U281"/>
  <c r="Z280"/>
  <c r="Y280"/>
  <c r="X280"/>
  <c r="AB280"/>
  <c r="U280"/>
  <c r="Z279"/>
  <c r="Y279"/>
  <c r="X279"/>
  <c r="U279"/>
  <c r="Z278"/>
  <c r="Y278"/>
  <c r="X278"/>
  <c r="AB278"/>
  <c r="U278"/>
  <c r="Z277"/>
  <c r="Y277"/>
  <c r="X277"/>
  <c r="U277"/>
  <c r="Z276"/>
  <c r="Y276"/>
  <c r="X276"/>
  <c r="AB276"/>
  <c r="U276"/>
  <c r="Z275"/>
  <c r="Y275"/>
  <c r="X275"/>
  <c r="U275"/>
  <c r="Z274"/>
  <c r="Y274"/>
  <c r="X274"/>
  <c r="AB274"/>
  <c r="U274"/>
  <c r="Z273"/>
  <c r="Y273"/>
  <c r="X273"/>
  <c r="U273"/>
  <c r="Z272"/>
  <c r="Y272"/>
  <c r="X272"/>
  <c r="AB272"/>
  <c r="U272"/>
  <c r="Z271"/>
  <c r="Y271"/>
  <c r="X271"/>
  <c r="U271"/>
  <c r="Z270"/>
  <c r="Y270"/>
  <c r="X270"/>
  <c r="AB270"/>
  <c r="U270"/>
  <c r="Z269"/>
  <c r="Y269"/>
  <c r="X269"/>
  <c r="U269"/>
  <c r="Z268"/>
  <c r="Y268"/>
  <c r="X268"/>
  <c r="AB268"/>
  <c r="U268"/>
  <c r="Z267"/>
  <c r="Y267"/>
  <c r="X267"/>
  <c r="U267"/>
  <c r="Z266"/>
  <c r="Y266"/>
  <c r="X266"/>
  <c r="AB266"/>
  <c r="U266"/>
  <c r="Z265"/>
  <c r="Y265"/>
  <c r="X265"/>
  <c r="U265"/>
  <c r="Z264"/>
  <c r="Y264"/>
  <c r="X264"/>
  <c r="AB264"/>
  <c r="U264"/>
  <c r="Z263"/>
  <c r="Y263"/>
  <c r="X263"/>
  <c r="U263"/>
  <c r="Z262"/>
  <c r="Y262"/>
  <c r="X262"/>
  <c r="AB262"/>
  <c r="U262"/>
  <c r="Z261"/>
  <c r="Y261"/>
  <c r="X261"/>
  <c r="U261"/>
  <c r="Z260"/>
  <c r="Y260"/>
  <c r="X260"/>
  <c r="AB260"/>
  <c r="U260"/>
  <c r="Z259"/>
  <c r="Y259"/>
  <c r="X259"/>
  <c r="U259"/>
  <c r="Z258"/>
  <c r="Y258"/>
  <c r="X258"/>
  <c r="AB258"/>
  <c r="U258"/>
  <c r="Z257"/>
  <c r="Y257"/>
  <c r="X257"/>
  <c r="U257"/>
  <c r="Z256"/>
  <c r="Y256"/>
  <c r="X256"/>
  <c r="AB256"/>
  <c r="U256"/>
  <c r="Z255"/>
  <c r="Y255"/>
  <c r="X255"/>
  <c r="U255"/>
  <c r="Z254"/>
  <c r="Y254"/>
  <c r="X254"/>
  <c r="AB254"/>
  <c r="U254"/>
  <c r="Z253"/>
  <c r="Y253"/>
  <c r="X253"/>
  <c r="U253"/>
  <c r="Z252"/>
  <c r="Y252"/>
  <c r="X252"/>
  <c r="AB252"/>
  <c r="U252"/>
  <c r="Z251"/>
  <c r="Y251"/>
  <c r="X251"/>
  <c r="U251"/>
  <c r="Z250"/>
  <c r="Y250"/>
  <c r="X250"/>
  <c r="AB250"/>
  <c r="U250"/>
  <c r="Z249"/>
  <c r="Y249"/>
  <c r="X249"/>
  <c r="U249"/>
  <c r="Z248"/>
  <c r="Y248"/>
  <c r="X248"/>
  <c r="AB248"/>
  <c r="U248"/>
  <c r="Z247"/>
  <c r="Y247"/>
  <c r="X247"/>
  <c r="U247"/>
  <c r="Z246"/>
  <c r="Y246"/>
  <c r="X246"/>
  <c r="AB246"/>
  <c r="U246"/>
  <c r="Z245"/>
  <c r="Y245"/>
  <c r="X245"/>
  <c r="U245"/>
  <c r="Z244"/>
  <c r="Y244"/>
  <c r="X244"/>
  <c r="AB244"/>
  <c r="U244"/>
  <c r="Z243"/>
  <c r="Y243"/>
  <c r="X243"/>
  <c r="U243"/>
  <c r="Z242"/>
  <c r="Y242"/>
  <c r="X242"/>
  <c r="AB242"/>
  <c r="U242"/>
  <c r="Z241"/>
  <c r="Y241"/>
  <c r="X241"/>
  <c r="U241"/>
  <c r="Z240"/>
  <c r="Y240"/>
  <c r="X240"/>
  <c r="AB240"/>
  <c r="U240"/>
  <c r="Z239"/>
  <c r="Y239"/>
  <c r="X239"/>
  <c r="U239"/>
  <c r="Z238"/>
  <c r="Y238"/>
  <c r="X238"/>
  <c r="AB238"/>
  <c r="U238"/>
  <c r="Z237"/>
  <c r="Y237"/>
  <c r="X237"/>
  <c r="U237"/>
  <c r="Z236"/>
  <c r="Y236"/>
  <c r="X236"/>
  <c r="AB236"/>
  <c r="U236"/>
  <c r="Z235"/>
  <c r="Y235"/>
  <c r="X235"/>
  <c r="U235"/>
  <c r="Z234"/>
  <c r="Y234"/>
  <c r="X234"/>
  <c r="AB234"/>
  <c r="U234"/>
  <c r="Z233"/>
  <c r="Y233"/>
  <c r="X233"/>
  <c r="U233"/>
  <c r="Z232"/>
  <c r="Y232"/>
  <c r="X232"/>
  <c r="AB232"/>
  <c r="U232"/>
  <c r="Z231"/>
  <c r="Y231"/>
  <c r="X231"/>
  <c r="U231"/>
  <c r="Z230"/>
  <c r="Y230"/>
  <c r="X230"/>
  <c r="AB230"/>
  <c r="U230"/>
  <c r="Z229"/>
  <c r="Y229"/>
  <c r="X229"/>
  <c r="U229"/>
  <c r="Z228"/>
  <c r="Y228"/>
  <c r="X228"/>
  <c r="AB228"/>
  <c r="U228"/>
  <c r="Z227"/>
  <c r="Y227"/>
  <c r="X227"/>
  <c r="U227"/>
  <c r="Z226"/>
  <c r="Y226"/>
  <c r="X226"/>
  <c r="AB226"/>
  <c r="U226"/>
  <c r="Z225"/>
  <c r="Y225"/>
  <c r="X225"/>
  <c r="U225"/>
  <c r="Z224"/>
  <c r="Y224"/>
  <c r="X224"/>
  <c r="AB224"/>
  <c r="U224"/>
  <c r="Z223"/>
  <c r="Y223"/>
  <c r="X223"/>
  <c r="U223"/>
  <c r="Z222"/>
  <c r="Y222"/>
  <c r="X222"/>
  <c r="AB222"/>
  <c r="U222"/>
  <c r="Z221"/>
  <c r="Y221"/>
  <c r="X221"/>
  <c r="U221"/>
  <c r="Z220"/>
  <c r="Y220"/>
  <c r="X220"/>
  <c r="AB220"/>
  <c r="U220"/>
  <c r="Z219"/>
  <c r="Y219"/>
  <c r="X219"/>
  <c r="U219"/>
  <c r="Z218"/>
  <c r="Y218"/>
  <c r="X218"/>
  <c r="AB218"/>
  <c r="U218"/>
  <c r="Z217"/>
  <c r="Y217"/>
  <c r="X217"/>
  <c r="U217"/>
  <c r="Z216"/>
  <c r="Y216"/>
  <c r="X216"/>
  <c r="AB216"/>
  <c r="U216"/>
  <c r="Z215"/>
  <c r="Y215"/>
  <c r="X215"/>
  <c r="U215"/>
  <c r="Z214"/>
  <c r="Y214"/>
  <c r="X214"/>
  <c r="AB214"/>
  <c r="U214"/>
  <c r="Z213"/>
  <c r="Y213"/>
  <c r="X213"/>
  <c r="U213"/>
  <c r="Z212"/>
  <c r="Y212"/>
  <c r="X212"/>
  <c r="AB212"/>
  <c r="U212"/>
  <c r="Z211"/>
  <c r="Y211"/>
  <c r="X211"/>
  <c r="U211"/>
  <c r="Z210"/>
  <c r="Y210"/>
  <c r="X210"/>
  <c r="AB210"/>
  <c r="U210"/>
  <c r="Z209"/>
  <c r="Y209"/>
  <c r="X209"/>
  <c r="U209"/>
  <c r="Z208"/>
  <c r="Y208"/>
  <c r="X208"/>
  <c r="AB208"/>
  <c r="U208"/>
  <c r="Z207"/>
  <c r="Y207"/>
  <c r="X207"/>
  <c r="U207"/>
  <c r="Z206"/>
  <c r="Y206"/>
  <c r="X206"/>
  <c r="AB206"/>
  <c r="U206"/>
  <c r="Z205"/>
  <c r="Y205"/>
  <c r="X205"/>
  <c r="U205"/>
  <c r="Z204"/>
  <c r="Y204"/>
  <c r="X204"/>
  <c r="AB204"/>
  <c r="U204"/>
  <c r="Z203"/>
  <c r="Y203"/>
  <c r="X203"/>
  <c r="U203"/>
  <c r="Z202"/>
  <c r="Y202"/>
  <c r="X202"/>
  <c r="AB202"/>
  <c r="U202"/>
  <c r="Z201"/>
  <c r="Y201"/>
  <c r="X201"/>
  <c r="U201"/>
  <c r="Z200"/>
  <c r="Y200"/>
  <c r="X200"/>
  <c r="AB200"/>
  <c r="U200"/>
  <c r="Z199"/>
  <c r="Y199"/>
  <c r="X199"/>
  <c r="U199"/>
  <c r="Z198"/>
  <c r="Y198"/>
  <c r="X198"/>
  <c r="AB198"/>
  <c r="U198"/>
  <c r="Z197"/>
  <c r="Y197"/>
  <c r="X197"/>
  <c r="U197"/>
  <c r="Z196"/>
  <c r="Y196"/>
  <c r="X196"/>
  <c r="AB196"/>
  <c r="U196"/>
  <c r="Z195"/>
  <c r="Y195"/>
  <c r="X195"/>
  <c r="U195"/>
  <c r="Z194"/>
  <c r="Y194"/>
  <c r="X194"/>
  <c r="AB194"/>
  <c r="U194"/>
  <c r="Z193"/>
  <c r="Y193"/>
  <c r="X193"/>
  <c r="U193"/>
  <c r="Z192"/>
  <c r="Y192"/>
  <c r="X192"/>
  <c r="AB192"/>
  <c r="U192"/>
  <c r="Z191"/>
  <c r="Y191"/>
  <c r="X191"/>
  <c r="U191"/>
  <c r="Z190"/>
  <c r="Y190"/>
  <c r="X190"/>
  <c r="AB190"/>
  <c r="U190"/>
  <c r="Z189"/>
  <c r="Y189"/>
  <c r="X189"/>
  <c r="U189"/>
  <c r="Z188"/>
  <c r="Y188"/>
  <c r="X188"/>
  <c r="AB188"/>
  <c r="U188"/>
  <c r="Z187"/>
  <c r="Y187"/>
  <c r="X187"/>
  <c r="U187"/>
  <c r="Z186"/>
  <c r="Y186"/>
  <c r="X186"/>
  <c r="AB186"/>
  <c r="U186"/>
  <c r="Z185"/>
  <c r="Y185"/>
  <c r="X185"/>
  <c r="U185"/>
  <c r="Z184"/>
  <c r="Y184"/>
  <c r="X184"/>
  <c r="AB184"/>
  <c r="U184"/>
  <c r="Z183"/>
  <c r="Y183"/>
  <c r="X183"/>
  <c r="U183"/>
  <c r="Z182"/>
  <c r="Y182"/>
  <c r="X182"/>
  <c r="AB182"/>
  <c r="U182"/>
  <c r="Z181"/>
  <c r="Y181"/>
  <c r="X181"/>
  <c r="U181"/>
  <c r="Z180"/>
  <c r="Y180"/>
  <c r="X180"/>
  <c r="AB180"/>
  <c r="U180"/>
  <c r="Z179"/>
  <c r="Y179"/>
  <c r="X179"/>
  <c r="U179"/>
  <c r="Z178"/>
  <c r="Y178"/>
  <c r="X178"/>
  <c r="AB178"/>
  <c r="U178"/>
  <c r="Z177"/>
  <c r="Y177"/>
  <c r="X177"/>
  <c r="U177"/>
  <c r="Z176"/>
  <c r="Y176"/>
  <c r="X176"/>
  <c r="AB176"/>
  <c r="U176"/>
  <c r="Z175"/>
  <c r="Y175"/>
  <c r="X175"/>
  <c r="U175"/>
  <c r="Z174"/>
  <c r="Y174"/>
  <c r="X174"/>
  <c r="AB174"/>
  <c r="U174"/>
  <c r="Z173"/>
  <c r="Y173"/>
  <c r="X173"/>
  <c r="U173"/>
  <c r="Z172"/>
  <c r="Y172"/>
  <c r="X172"/>
  <c r="AB172"/>
  <c r="U172"/>
  <c r="Z171"/>
  <c r="Y171"/>
  <c r="X171"/>
  <c r="U171"/>
  <c r="Z170"/>
  <c r="Y170"/>
  <c r="X170"/>
  <c r="AB170"/>
  <c r="U170"/>
  <c r="Z169"/>
  <c r="Y169"/>
  <c r="X169"/>
  <c r="U169"/>
  <c r="Z168"/>
  <c r="Y168"/>
  <c r="X168"/>
  <c r="AB168"/>
  <c r="U168"/>
  <c r="Z167"/>
  <c r="Y167"/>
  <c r="X167"/>
  <c r="U167"/>
  <c r="Z166"/>
  <c r="Y166"/>
  <c r="X166"/>
  <c r="AB166"/>
  <c r="U166"/>
  <c r="Z165"/>
  <c r="Y165"/>
  <c r="X165"/>
  <c r="U165"/>
  <c r="Z164"/>
  <c r="Y164"/>
  <c r="X164"/>
  <c r="AB164"/>
  <c r="U164"/>
  <c r="Z163"/>
  <c r="Y163"/>
  <c r="X163"/>
  <c r="U163"/>
  <c r="Z162"/>
  <c r="Y162"/>
  <c r="X162"/>
  <c r="AB162"/>
  <c r="U162"/>
  <c r="Z161"/>
  <c r="Y161"/>
  <c r="X161"/>
  <c r="U161"/>
  <c r="Z160"/>
  <c r="Y160"/>
  <c r="X160"/>
  <c r="AB160"/>
  <c r="U160"/>
  <c r="Z159"/>
  <c r="Y159"/>
  <c r="X159"/>
  <c r="U159"/>
  <c r="Z158"/>
  <c r="Y158"/>
  <c r="X158"/>
  <c r="AB158"/>
  <c r="U158"/>
  <c r="Z157"/>
  <c r="Y157"/>
  <c r="X157"/>
  <c r="U157"/>
  <c r="Z156"/>
  <c r="Y156"/>
  <c r="X156"/>
  <c r="AB156"/>
  <c r="U156"/>
  <c r="Z155"/>
  <c r="Y155"/>
  <c r="X155"/>
  <c r="U155"/>
  <c r="Z154"/>
  <c r="Y154"/>
  <c r="X154"/>
  <c r="AB154"/>
  <c r="U154"/>
  <c r="Z153"/>
  <c r="Y153"/>
  <c r="X153"/>
  <c r="U153"/>
  <c r="Z152"/>
  <c r="Y152"/>
  <c r="X152"/>
  <c r="AB152"/>
  <c r="U152"/>
  <c r="Z151"/>
  <c r="Y151"/>
  <c r="X151"/>
  <c r="U151"/>
  <c r="Z150"/>
  <c r="Y150"/>
  <c r="X150"/>
  <c r="AB150"/>
  <c r="U150"/>
  <c r="Z149"/>
  <c r="Y149"/>
  <c r="X149"/>
  <c r="U149"/>
  <c r="Z148"/>
  <c r="Y148"/>
  <c r="X148"/>
  <c r="AB148"/>
  <c r="U148"/>
  <c r="Z147"/>
  <c r="Y147"/>
  <c r="X147"/>
  <c r="U147"/>
  <c r="Z146"/>
  <c r="Y146"/>
  <c r="X146"/>
  <c r="AB146"/>
  <c r="U146"/>
  <c r="Z145"/>
  <c r="Y145"/>
  <c r="X145"/>
  <c r="U145"/>
  <c r="Z144"/>
  <c r="Y144"/>
  <c r="X144"/>
  <c r="AB144"/>
  <c r="U144"/>
  <c r="Z143"/>
  <c r="Y143"/>
  <c r="X143"/>
  <c r="U143"/>
  <c r="Z142"/>
  <c r="Y142"/>
  <c r="X142"/>
  <c r="AB142"/>
  <c r="U142"/>
  <c r="Z141"/>
  <c r="Y141"/>
  <c r="X141"/>
  <c r="U141"/>
  <c r="Z140"/>
  <c r="Y140"/>
  <c r="X140"/>
  <c r="AB140"/>
  <c r="U140"/>
  <c r="Z139"/>
  <c r="Y139"/>
  <c r="X139"/>
  <c r="U139"/>
  <c r="Z138"/>
  <c r="Y138"/>
  <c r="X138"/>
  <c r="AB138"/>
  <c r="U138"/>
  <c r="Z137"/>
  <c r="Y137"/>
  <c r="X137"/>
  <c r="U137"/>
  <c r="Z136"/>
  <c r="Y136"/>
  <c r="X136"/>
  <c r="AB136"/>
  <c r="U136"/>
  <c r="Z135"/>
  <c r="Y135"/>
  <c r="X135"/>
  <c r="U135"/>
  <c r="Z134"/>
  <c r="Y134"/>
  <c r="X134"/>
  <c r="AB134"/>
  <c r="U134"/>
  <c r="Z133"/>
  <c r="Y133"/>
  <c r="X133"/>
  <c r="U133"/>
  <c r="Z132"/>
  <c r="Y132"/>
  <c r="X132"/>
  <c r="AB132"/>
  <c r="U132"/>
  <c r="Z131"/>
  <c r="Y131"/>
  <c r="X131"/>
  <c r="U131"/>
  <c r="Z130"/>
  <c r="Y130"/>
  <c r="X130"/>
  <c r="AB130"/>
  <c r="U130"/>
  <c r="Z129"/>
  <c r="Y129"/>
  <c r="X129"/>
  <c r="U129"/>
  <c r="Z128"/>
  <c r="Y128"/>
  <c r="X128"/>
  <c r="AB128"/>
  <c r="U128"/>
  <c r="Z127"/>
  <c r="Y127"/>
  <c r="X127"/>
  <c r="U127"/>
  <c r="Z126"/>
  <c r="Y126"/>
  <c r="X126"/>
  <c r="AB126"/>
  <c r="U126"/>
  <c r="Z125"/>
  <c r="Y125"/>
  <c r="X125"/>
  <c r="U125"/>
  <c r="Z124"/>
  <c r="Y124"/>
  <c r="X124"/>
  <c r="AB124"/>
  <c r="U124"/>
  <c r="Z123"/>
  <c r="Y123"/>
  <c r="X123"/>
  <c r="U123"/>
  <c r="Z122"/>
  <c r="Y122"/>
  <c r="X122"/>
  <c r="AB122"/>
  <c r="U122"/>
  <c r="Z121"/>
  <c r="Y121"/>
  <c r="X121"/>
  <c r="U121"/>
  <c r="Z120"/>
  <c r="Y120"/>
  <c r="X120"/>
  <c r="AB120"/>
  <c r="U120"/>
  <c r="Z119"/>
  <c r="Y119"/>
  <c r="X119"/>
  <c r="U119"/>
  <c r="Z118"/>
  <c r="Y118"/>
  <c r="X118"/>
  <c r="AB118"/>
  <c r="U118"/>
  <c r="Z117"/>
  <c r="Y117"/>
  <c r="X117"/>
  <c r="U117"/>
  <c r="Z116"/>
  <c r="Y116"/>
  <c r="X116"/>
  <c r="U116"/>
  <c r="Z115"/>
  <c r="Y115"/>
  <c r="X115"/>
  <c r="U115"/>
  <c r="Z114"/>
  <c r="Y114"/>
  <c r="X114"/>
  <c r="U114"/>
  <c r="Z113"/>
  <c r="Y113"/>
  <c r="X113"/>
  <c r="U113"/>
  <c r="Z112"/>
  <c r="Y112"/>
  <c r="X112"/>
  <c r="AB112"/>
  <c r="U112"/>
  <c r="Z111"/>
  <c r="Y111"/>
  <c r="X111"/>
  <c r="U111"/>
  <c r="Z110"/>
  <c r="Y110"/>
  <c r="X110"/>
  <c r="U110"/>
  <c r="Z109"/>
  <c r="Y109"/>
  <c r="X109"/>
  <c r="U109"/>
  <c r="Z108"/>
  <c r="Y108"/>
  <c r="X108"/>
  <c r="AB108"/>
  <c r="U108"/>
  <c r="Z107"/>
  <c r="Y107"/>
  <c r="X107"/>
  <c r="U107"/>
  <c r="Z106"/>
  <c r="Y106"/>
  <c r="X106"/>
  <c r="U106"/>
  <c r="Z105"/>
  <c r="Y105"/>
  <c r="X105"/>
  <c r="U105"/>
  <c r="Z104"/>
  <c r="Y104"/>
  <c r="X104"/>
  <c r="AB104"/>
  <c r="U104"/>
  <c r="Z103"/>
  <c r="Y103"/>
  <c r="X103"/>
  <c r="U103"/>
  <c r="Z102"/>
  <c r="Y102"/>
  <c r="X102"/>
  <c r="U102"/>
  <c r="Z101"/>
  <c r="Y101"/>
  <c r="X101"/>
  <c r="U101"/>
  <c r="Z100"/>
  <c r="Y100"/>
  <c r="X100"/>
  <c r="AB100"/>
  <c r="U100"/>
  <c r="Z99"/>
  <c r="Y99"/>
  <c r="X99"/>
  <c r="U99"/>
  <c r="Z98"/>
  <c r="Y98"/>
  <c r="X98"/>
  <c r="U98"/>
  <c r="Z97"/>
  <c r="Y97"/>
  <c r="X97"/>
  <c r="U97"/>
  <c r="Z96"/>
  <c r="Y96"/>
  <c r="X96"/>
  <c r="AB96"/>
  <c r="U96"/>
  <c r="Z95"/>
  <c r="Y95"/>
  <c r="X95"/>
  <c r="U95"/>
  <c r="Z94"/>
  <c r="Y94"/>
  <c r="X94"/>
  <c r="U94"/>
  <c r="Z93"/>
  <c r="Y93"/>
  <c r="X93"/>
  <c r="U93"/>
  <c r="Z92"/>
  <c r="Y92"/>
  <c r="X92"/>
  <c r="AB92"/>
  <c r="U92"/>
  <c r="Z91"/>
  <c r="Y91"/>
  <c r="X91"/>
  <c r="U91"/>
  <c r="Z90"/>
  <c r="Y90"/>
  <c r="X90"/>
  <c r="U90"/>
  <c r="Z89"/>
  <c r="Y89"/>
  <c r="X89"/>
  <c r="U89"/>
  <c r="Z88"/>
  <c r="Y88"/>
  <c r="X88"/>
  <c r="AB88"/>
  <c r="U88"/>
  <c r="Z87"/>
  <c r="Y87"/>
  <c r="X87"/>
  <c r="U87"/>
  <c r="Z86"/>
  <c r="Y86"/>
  <c r="X86"/>
  <c r="U86"/>
  <c r="Z85"/>
  <c r="Y85"/>
  <c r="X85"/>
  <c r="U85"/>
  <c r="Z84"/>
  <c r="Y84"/>
  <c r="X84"/>
  <c r="AB84"/>
  <c r="U84"/>
  <c r="Z83"/>
  <c r="Y83"/>
  <c r="X83"/>
  <c r="U83"/>
  <c r="Z82"/>
  <c r="Y82"/>
  <c r="X82"/>
  <c r="U82"/>
  <c r="Z81"/>
  <c r="Y81"/>
  <c r="X81"/>
  <c r="U81"/>
  <c r="Z80"/>
  <c r="Y80"/>
  <c r="X80"/>
  <c r="AB80"/>
  <c r="U80"/>
  <c r="Z79"/>
  <c r="Y79"/>
  <c r="X79"/>
  <c r="U79"/>
  <c r="Z78"/>
  <c r="Y78"/>
  <c r="X78"/>
  <c r="U78"/>
  <c r="Z77"/>
  <c r="Y77"/>
  <c r="X77"/>
  <c r="U77"/>
  <c r="Z76"/>
  <c r="Y76"/>
  <c r="X76"/>
  <c r="AB76"/>
  <c r="U76"/>
  <c r="Z75"/>
  <c r="Y75"/>
  <c r="X75"/>
  <c r="U75"/>
  <c r="Z74"/>
  <c r="Y74"/>
  <c r="X74"/>
  <c r="U74"/>
  <c r="Z73"/>
  <c r="Y73"/>
  <c r="X73"/>
  <c r="U73"/>
  <c r="Z72"/>
  <c r="Y72"/>
  <c r="X72"/>
  <c r="AB72"/>
  <c r="U72"/>
  <c r="Z71"/>
  <c r="Y71"/>
  <c r="X71"/>
  <c r="U71"/>
  <c r="Z70"/>
  <c r="Y70"/>
  <c r="X70"/>
  <c r="U70"/>
  <c r="Z69"/>
  <c r="Y69"/>
  <c r="X69"/>
  <c r="U69"/>
  <c r="Z68"/>
  <c r="Y68"/>
  <c r="X68"/>
  <c r="AB68"/>
  <c r="U68"/>
  <c r="Z67"/>
  <c r="Y67"/>
  <c r="X67"/>
  <c r="U67"/>
  <c r="Z66"/>
  <c r="Y66"/>
  <c r="X66"/>
  <c r="U66"/>
  <c r="Z65"/>
  <c r="Y65"/>
  <c r="X65"/>
  <c r="U65"/>
  <c r="Z64"/>
  <c r="Y64"/>
  <c r="X64"/>
  <c r="AB64"/>
  <c r="U64"/>
  <c r="Z63"/>
  <c r="Y63"/>
  <c r="X63"/>
  <c r="U63"/>
  <c r="Z62"/>
  <c r="Y62"/>
  <c r="X62"/>
  <c r="U62"/>
  <c r="Z61"/>
  <c r="Y61"/>
  <c r="X61"/>
  <c r="U61"/>
  <c r="Z60"/>
  <c r="Y60"/>
  <c r="X60"/>
  <c r="AB60"/>
  <c r="U60"/>
  <c r="Z59"/>
  <c r="Y59"/>
  <c r="X59"/>
  <c r="U59"/>
  <c r="Z58"/>
  <c r="Y58"/>
  <c r="X58"/>
  <c r="U58"/>
  <c r="Z57"/>
  <c r="Y57"/>
  <c r="X57"/>
  <c r="U57"/>
  <c r="Z56"/>
  <c r="Y56"/>
  <c r="X56"/>
  <c r="AB56"/>
  <c r="U56"/>
  <c r="Z55"/>
  <c r="Y55"/>
  <c r="X55"/>
  <c r="U55"/>
  <c r="Z54"/>
  <c r="Y54"/>
  <c r="X54"/>
  <c r="U54"/>
  <c r="Z53"/>
  <c r="Y53"/>
  <c r="X53"/>
  <c r="U53"/>
  <c r="Z52"/>
  <c r="Y52"/>
  <c r="X52"/>
  <c r="AB52"/>
  <c r="U52"/>
  <c r="Z51"/>
  <c r="Y51"/>
  <c r="X51"/>
  <c r="U51"/>
  <c r="Z50"/>
  <c r="Y50"/>
  <c r="AB50" s="1"/>
  <c r="X50"/>
  <c r="U50"/>
  <c r="Z49"/>
  <c r="Y49"/>
  <c r="X49"/>
  <c r="U49"/>
  <c r="Z48"/>
  <c r="Y48"/>
  <c r="X48"/>
  <c r="U48"/>
  <c r="Z47"/>
  <c r="Y47"/>
  <c r="X47"/>
  <c r="U47"/>
  <c r="Z46"/>
  <c r="Y46"/>
  <c r="AB46" s="1"/>
  <c r="X46"/>
  <c r="U46"/>
  <c r="Z45"/>
  <c r="Y45"/>
  <c r="X45"/>
  <c r="U45"/>
  <c r="Z44"/>
  <c r="Y44"/>
  <c r="X44"/>
  <c r="U44"/>
  <c r="Z43"/>
  <c r="Y43"/>
  <c r="X43"/>
  <c r="U43"/>
  <c r="Z42"/>
  <c r="Y42"/>
  <c r="AB42" s="1"/>
  <c r="X42"/>
  <c r="U42"/>
  <c r="Z41"/>
  <c r="Y41"/>
  <c r="X41"/>
  <c r="U41"/>
  <c r="Z40"/>
  <c r="Y40"/>
  <c r="X40"/>
  <c r="U40"/>
  <c r="Z39"/>
  <c r="Y39"/>
  <c r="X39"/>
  <c r="U39"/>
  <c r="Z38"/>
  <c r="AC38" s="1"/>
  <c r="Y38"/>
  <c r="X38"/>
  <c r="U38"/>
  <c r="Z37"/>
  <c r="Y37"/>
  <c r="X37"/>
  <c r="U37"/>
  <c r="Z36"/>
  <c r="Y36"/>
  <c r="X36"/>
  <c r="U36"/>
  <c r="Z35"/>
  <c r="Y35"/>
  <c r="X35"/>
  <c r="U35"/>
  <c r="Z34"/>
  <c r="AC34" s="1"/>
  <c r="Y34"/>
  <c r="X34"/>
  <c r="U34"/>
  <c r="Z33"/>
  <c r="Y33"/>
  <c r="X33"/>
  <c r="U33"/>
  <c r="Z32"/>
  <c r="Y32"/>
  <c r="X32"/>
  <c r="U32"/>
  <c r="Z31"/>
  <c r="Y31"/>
  <c r="X31"/>
  <c r="U31"/>
  <c r="Z30"/>
  <c r="AC30" s="1"/>
  <c r="Y30"/>
  <c r="X30"/>
  <c r="U30"/>
  <c r="Z29"/>
  <c r="Y29"/>
  <c r="X29"/>
  <c r="U29"/>
  <c r="Z28"/>
  <c r="Y28"/>
  <c r="X28"/>
  <c r="U28"/>
  <c r="Z27"/>
  <c r="Y27"/>
  <c r="X27"/>
  <c r="U27"/>
  <c r="Z26"/>
  <c r="AC26" s="1"/>
  <c r="Y26"/>
  <c r="X26"/>
  <c r="U26"/>
  <c r="Z25"/>
  <c r="Y25"/>
  <c r="X25"/>
  <c r="U25"/>
  <c r="Z24"/>
  <c r="Y24"/>
  <c r="X24"/>
  <c r="U24"/>
  <c r="Z23"/>
  <c r="Y23"/>
  <c r="X23"/>
  <c r="U23"/>
  <c r="Z22"/>
  <c r="AC22" s="1"/>
  <c r="Y22"/>
  <c r="X22"/>
  <c r="U22"/>
  <c r="Z21"/>
  <c r="Y21"/>
  <c r="X21"/>
  <c r="U21"/>
  <c r="Z20"/>
  <c r="Y20"/>
  <c r="X20"/>
  <c r="U20"/>
  <c r="Z19"/>
  <c r="Y19"/>
  <c r="X19"/>
  <c r="U19"/>
  <c r="Z18"/>
  <c r="AC18" s="1"/>
  <c r="Y18"/>
  <c r="X18"/>
  <c r="U18"/>
  <c r="Z17"/>
  <c r="Y17"/>
  <c r="X17"/>
  <c r="U17"/>
  <c r="Z16"/>
  <c r="Y16"/>
  <c r="X16"/>
  <c r="U16"/>
  <c r="Z15"/>
  <c r="Y15"/>
  <c r="X15"/>
  <c r="U15"/>
  <c r="Z14"/>
  <c r="AC14" s="1"/>
  <c r="Y14"/>
  <c r="X14"/>
  <c r="U14"/>
  <c r="Z13"/>
  <c r="Y13"/>
  <c r="X13"/>
  <c r="U13"/>
  <c r="Z12"/>
  <c r="Y12"/>
  <c r="X12"/>
  <c r="U12"/>
  <c r="Z11"/>
  <c r="Y11"/>
  <c r="X11"/>
  <c r="U11"/>
  <c r="Z10"/>
  <c r="AC10" s="1"/>
  <c r="Y10"/>
  <c r="X10"/>
  <c r="U10"/>
  <c r="Z9"/>
  <c r="Y9"/>
  <c r="X9"/>
  <c r="U9"/>
  <c r="Z8"/>
  <c r="Y8"/>
  <c r="X8"/>
  <c r="U8"/>
  <c r="Z7"/>
  <c r="Y7"/>
  <c r="X7"/>
  <c r="U7"/>
  <c r="Z6"/>
  <c r="AC6" s="1"/>
  <c r="Y6"/>
  <c r="X6"/>
  <c r="U6"/>
  <c r="Z5"/>
  <c r="Y5"/>
  <c r="X5"/>
  <c r="U5"/>
  <c r="Z4"/>
  <c r="Y4"/>
  <c r="X4"/>
  <c r="U4"/>
  <c r="Z3"/>
  <c r="Y3"/>
  <c r="X3"/>
  <c r="U3"/>
  <c r="AC4" l="1"/>
  <c r="AC8"/>
  <c r="AC12"/>
  <c r="AC16"/>
  <c r="AC20"/>
  <c r="AC24"/>
  <c r="AC28"/>
  <c r="AC32"/>
  <c r="AC36"/>
  <c r="AB40"/>
  <c r="AB44"/>
  <c r="AB48"/>
  <c r="AB54"/>
  <c r="AB58"/>
  <c r="AB62"/>
  <c r="AB66"/>
  <c r="AB70"/>
  <c r="AB74"/>
  <c r="AB78"/>
  <c r="AB82"/>
  <c r="AB86"/>
  <c r="AB90"/>
  <c r="AB94"/>
  <c r="AB98"/>
  <c r="AB102"/>
  <c r="AB106"/>
  <c r="AB110"/>
  <c r="AB114"/>
  <c r="AB116"/>
  <c r="AC19" i="10"/>
  <c r="AC21"/>
  <c r="AC23"/>
  <c r="AC25"/>
  <c r="AC27"/>
  <c r="AC29"/>
  <c r="AC37"/>
  <c r="AC51"/>
  <c r="AB141"/>
  <c r="AB143"/>
  <c r="AB145"/>
  <c r="AB147"/>
  <c r="AB149"/>
  <c r="AB151"/>
  <c r="AB153"/>
  <c r="AB155"/>
  <c r="AB157"/>
  <c r="AB159"/>
  <c r="AB161"/>
  <c r="AB163"/>
  <c r="AB165"/>
  <c r="AB167"/>
  <c r="AB169"/>
  <c r="AB171"/>
  <c r="AB173"/>
  <c r="AB175"/>
  <c r="AB177"/>
  <c r="AB179"/>
  <c r="AB181"/>
  <c r="AB183"/>
  <c r="AB185"/>
  <c r="AB187"/>
  <c r="AB189"/>
  <c r="AB191"/>
  <c r="AB193"/>
  <c r="AB195"/>
  <c r="AB197"/>
  <c r="AB199"/>
  <c r="AB201"/>
  <c r="AB203"/>
  <c r="AB205"/>
  <c r="AB207"/>
  <c r="AB209"/>
  <c r="AB211"/>
  <c r="AB213"/>
  <c r="AB215"/>
  <c r="AB217"/>
  <c r="AB219"/>
  <c r="AB221"/>
  <c r="AB223"/>
  <c r="AB225"/>
  <c r="AB227"/>
  <c r="AB229"/>
  <c r="AB231"/>
  <c r="AB233"/>
  <c r="AB251"/>
  <c r="AB253"/>
  <c r="AB255"/>
  <c r="AB257"/>
  <c r="AB259"/>
  <c r="AB261"/>
  <c r="AB263"/>
  <c r="AB265"/>
  <c r="AB267"/>
  <c r="AB269"/>
  <c r="AB271"/>
  <c r="AB273"/>
  <c r="AB4" i="11"/>
  <c r="AB6"/>
  <c r="AB8"/>
  <c r="AB10"/>
  <c r="AB12"/>
  <c r="AB14"/>
  <c r="AB16"/>
  <c r="AB18"/>
  <c r="AB20"/>
  <c r="AB22"/>
  <c r="AB24"/>
  <c r="AB26"/>
  <c r="AB28"/>
  <c r="AB30"/>
  <c r="AB32"/>
  <c r="AB34"/>
  <c r="AB36"/>
  <c r="AB38"/>
  <c r="AB40"/>
  <c r="AB42"/>
  <c r="AB44"/>
  <c r="AB46"/>
  <c r="AB48"/>
  <c r="AB50"/>
  <c r="AB52"/>
  <c r="AB54"/>
  <c r="AB56"/>
  <c r="AB58"/>
  <c r="AB60"/>
  <c r="AB62"/>
  <c r="AB64"/>
  <c r="AB66"/>
  <c r="AB68"/>
  <c r="AB70"/>
  <c r="AB72"/>
  <c r="AB74"/>
  <c r="AB76"/>
  <c r="AB78"/>
  <c r="AB80"/>
  <c r="AB82"/>
  <c r="AB84"/>
  <c r="AB86"/>
  <c r="AB88"/>
  <c r="AB90"/>
  <c r="AB92"/>
  <c r="AB94"/>
  <c r="AB96"/>
  <c r="AB98"/>
  <c r="AB100"/>
  <c r="AB102"/>
  <c r="AB104"/>
  <c r="AB106"/>
  <c r="AB108"/>
  <c r="AB106" i="10"/>
  <c r="AB108"/>
  <c r="AB110"/>
  <c r="AB112"/>
  <c r="AB114"/>
  <c r="AB116"/>
  <c r="AB118"/>
  <c r="AB120"/>
  <c r="AB122"/>
  <c r="AB124"/>
  <c r="AB126"/>
  <c r="AB128"/>
  <c r="AB130"/>
  <c r="AB132"/>
  <c r="AB134"/>
  <c r="AB136"/>
  <c r="AB138"/>
  <c r="AB140"/>
  <c r="AB142"/>
  <c r="AB144"/>
  <c r="AB146"/>
  <c r="AB148"/>
  <c r="AB150"/>
  <c r="AB152"/>
  <c r="AB154"/>
  <c r="AB156"/>
  <c r="AB158"/>
  <c r="AB160"/>
  <c r="AB162"/>
  <c r="AB164"/>
  <c r="AB166"/>
  <c r="AB168"/>
  <c r="AB170"/>
  <c r="AB172"/>
  <c r="AB174"/>
  <c r="AB176"/>
  <c r="AB178"/>
  <c r="AB180"/>
  <c r="AB182"/>
  <c r="AB184"/>
  <c r="AB186"/>
  <c r="AB188"/>
  <c r="AB190"/>
  <c r="AB192"/>
  <c r="AB194"/>
  <c r="AB196"/>
  <c r="AB198"/>
  <c r="AB200"/>
  <c r="AB202"/>
  <c r="AB204"/>
  <c r="AB206"/>
  <c r="AB208"/>
  <c r="AB210"/>
  <c r="AB212"/>
  <c r="AB214"/>
  <c r="AB216"/>
  <c r="AB218"/>
  <c r="AB220"/>
  <c r="AB222"/>
  <c r="AB224"/>
  <c r="AB226"/>
  <c r="AB228"/>
  <c r="AB230"/>
  <c r="AB232"/>
  <c r="AB234"/>
  <c r="AB250"/>
  <c r="AB252"/>
  <c r="AB254"/>
  <c r="AB256"/>
  <c r="AB258"/>
  <c r="AB260"/>
  <c r="AB262"/>
  <c r="AB264"/>
  <c r="AB266"/>
  <c r="AB268"/>
  <c r="AB270"/>
  <c r="AB272"/>
  <c r="AB274"/>
  <c r="AB372"/>
  <c r="AB376"/>
  <c r="AB380"/>
  <c r="AB384"/>
  <c r="AB5" i="11"/>
  <c r="AB19"/>
  <c r="AB33"/>
  <c r="AB39"/>
  <c r="AB41"/>
  <c r="AB43"/>
  <c r="AB45"/>
  <c r="AB47"/>
  <c r="AB49"/>
  <c r="AB51"/>
  <c r="AB53"/>
  <c r="AB55"/>
  <c r="AB57"/>
  <c r="AB59"/>
  <c r="AB61"/>
  <c r="AB63"/>
  <c r="AB65"/>
  <c r="AB67"/>
  <c r="AB69"/>
  <c r="AB71"/>
  <c r="AB73"/>
  <c r="AB75"/>
  <c r="AB77"/>
  <c r="AB79"/>
  <c r="AB81"/>
  <c r="AB83"/>
  <c r="AB85"/>
  <c r="AB87"/>
  <c r="AB89"/>
  <c r="AB91"/>
  <c r="AB93"/>
  <c r="AB95"/>
  <c r="AB97"/>
  <c r="AB99"/>
  <c r="AB101"/>
  <c r="AB103"/>
  <c r="AB105"/>
  <c r="AB107"/>
  <c r="AB110"/>
  <c r="AB112"/>
  <c r="AB114"/>
  <c r="AB116"/>
  <c r="AB118"/>
  <c r="AB120"/>
  <c r="AB122"/>
  <c r="AB124"/>
  <c r="AB126"/>
  <c r="AB128"/>
  <c r="AB130"/>
  <c r="AB132"/>
  <c r="AB134"/>
  <c r="AB136"/>
  <c r="AB138"/>
  <c r="AB140"/>
  <c r="AB142"/>
  <c r="AB144"/>
  <c r="AB146"/>
  <c r="AB148"/>
  <c r="AB150"/>
  <c r="AB152"/>
  <c r="AB154"/>
  <c r="AB156"/>
  <c r="AB158"/>
  <c r="AB160"/>
  <c r="AB162"/>
  <c r="AB164"/>
  <c r="AB166"/>
  <c r="AB168"/>
  <c r="AB170"/>
  <c r="AB172"/>
  <c r="AB174"/>
  <c r="AB176"/>
  <c r="AB178"/>
  <c r="AB180"/>
  <c r="AB182"/>
  <c r="AB184"/>
  <c r="AB186"/>
  <c r="AB188"/>
  <c r="AB190"/>
  <c r="AB192"/>
  <c r="AB194"/>
  <c r="AB196"/>
  <c r="AB198"/>
  <c r="AB200"/>
  <c r="AB202"/>
  <c r="AB204"/>
  <c r="AB206"/>
  <c r="AB208"/>
  <c r="AB210"/>
  <c r="AB212"/>
  <c r="AB214"/>
  <c r="AB216"/>
  <c r="AB218"/>
  <c r="AB220"/>
  <c r="AB222"/>
  <c r="AB224"/>
  <c r="AB226"/>
  <c r="AB228"/>
  <c r="AB230"/>
  <c r="AB232"/>
  <c r="AB234"/>
  <c r="AB242"/>
  <c r="AB246"/>
  <c r="AB248"/>
  <c r="AB250"/>
  <c r="AB252"/>
  <c r="AB254"/>
  <c r="AB256"/>
  <c r="AB258"/>
  <c r="AB260"/>
  <c r="AB262"/>
  <c r="AB264"/>
  <c r="AB266"/>
  <c r="AB268"/>
  <c r="AB270"/>
  <c r="AB272"/>
  <c r="AB274"/>
  <c r="AB276"/>
  <c r="AB278"/>
  <c r="AB280"/>
  <c r="AB282"/>
  <c r="AB284"/>
  <c r="AB286"/>
  <c r="AB288"/>
  <c r="AB290"/>
  <c r="AB292"/>
  <c r="AB294"/>
  <c r="AB296"/>
  <c r="AB298"/>
  <c r="AB300"/>
  <c r="AB302"/>
  <c r="AB304"/>
  <c r="AB306"/>
  <c r="AB308"/>
  <c r="AB310"/>
  <c r="AB312"/>
  <c r="AB314"/>
  <c r="AB316"/>
  <c r="AB318"/>
  <c r="AB320"/>
  <c r="AB322"/>
  <c r="AB324"/>
  <c r="AB326"/>
  <c r="AB328"/>
  <c r="AB330"/>
  <c r="AB332"/>
  <c r="AB334"/>
  <c r="AB336"/>
  <c r="AB338"/>
  <c r="AB340"/>
  <c r="AB109"/>
  <c r="AB111"/>
  <c r="AB113"/>
  <c r="AB115"/>
  <c r="AB117"/>
  <c r="AB119"/>
  <c r="AB121"/>
  <c r="AB123"/>
  <c r="AB125"/>
  <c r="AB127"/>
  <c r="AB129"/>
  <c r="AB131"/>
  <c r="AB133"/>
  <c r="AB135"/>
  <c r="AB137"/>
  <c r="AB139"/>
  <c r="AB141"/>
  <c r="AB143"/>
  <c r="AB145"/>
  <c r="AB147"/>
  <c r="AB149"/>
  <c r="AB151"/>
  <c r="AB153"/>
  <c r="AB155"/>
  <c r="AB157"/>
  <c r="AB159"/>
  <c r="AB161"/>
  <c r="AB163"/>
  <c r="AB165"/>
  <c r="AB167"/>
  <c r="AB169"/>
  <c r="AB171"/>
  <c r="AB173"/>
  <c r="AB175"/>
  <c r="AB177"/>
  <c r="AB179"/>
  <c r="AB181"/>
  <c r="AB183"/>
  <c r="AB185"/>
  <c r="AB187"/>
  <c r="AB189"/>
  <c r="AB191"/>
  <c r="AB193"/>
  <c r="AB195"/>
  <c r="AB197"/>
  <c r="AB199"/>
  <c r="AB201"/>
  <c r="AB203"/>
  <c r="AB205"/>
  <c r="AB207"/>
  <c r="AB209"/>
  <c r="AB211"/>
  <c r="AB213"/>
  <c r="AB215"/>
  <c r="AB217"/>
  <c r="AB219"/>
  <c r="AB221"/>
  <c r="AB223"/>
  <c r="AB225"/>
  <c r="AB227"/>
  <c r="AB229"/>
  <c r="AB231"/>
  <c r="AB233"/>
  <c r="AB235"/>
  <c r="AB241"/>
  <c r="AB243"/>
  <c r="AB245"/>
  <c r="AB247"/>
  <c r="AB251"/>
  <c r="AB253"/>
  <c r="AB255"/>
  <c r="AB257"/>
  <c r="AB259"/>
  <c r="AB261"/>
  <c r="AB263"/>
  <c r="AB265"/>
  <c r="AB267"/>
  <c r="AB269"/>
  <c r="AB271"/>
  <c r="AB273"/>
  <c r="AB275"/>
  <c r="AB277"/>
  <c r="AB279"/>
  <c r="AB281"/>
  <c r="AB283"/>
  <c r="AB285"/>
  <c r="AB287"/>
  <c r="AB289"/>
  <c r="AB291"/>
  <c r="AB293"/>
  <c r="AB295"/>
  <c r="AB297"/>
  <c r="AB299"/>
  <c r="AB301"/>
  <c r="AB303"/>
  <c r="AB305"/>
  <c r="AB307"/>
  <c r="AB309"/>
  <c r="AB311"/>
  <c r="AB313"/>
  <c r="AB315"/>
  <c r="AB317"/>
  <c r="AB319"/>
  <c r="AB321"/>
  <c r="AB323"/>
  <c r="AB325"/>
  <c r="AB327"/>
  <c r="AB329"/>
  <c r="AB331"/>
  <c r="AB333"/>
  <c r="AB335"/>
  <c r="AB337"/>
  <c r="AB339"/>
  <c r="AB3"/>
  <c r="AC3"/>
  <c r="AB7"/>
  <c r="AC7"/>
  <c r="AB236"/>
  <c r="AC236"/>
  <c r="AB240"/>
  <c r="AC240"/>
  <c r="AB244"/>
  <c r="AC244"/>
  <c r="AB17"/>
  <c r="AB23"/>
  <c r="AB25"/>
  <c r="AB27"/>
  <c r="AB29"/>
  <c r="AB35"/>
  <c r="AB37"/>
  <c r="AC238"/>
  <c r="AC242"/>
  <c r="AC246"/>
  <c r="AC5"/>
  <c r="AB9"/>
  <c r="AB11"/>
  <c r="AB13"/>
  <c r="AB15"/>
  <c r="AB21"/>
  <c r="AB31"/>
  <c r="AA3"/>
  <c r="AC4"/>
  <c r="AA5"/>
  <c r="AC6"/>
  <c r="AA7"/>
  <c r="AC8"/>
  <c r="AA4"/>
  <c r="AA6"/>
  <c r="AA8"/>
  <c r="AB249"/>
  <c r="AC249"/>
  <c r="AA249"/>
  <c r="AA9"/>
  <c r="AC9"/>
  <c r="AA10"/>
  <c r="AC10"/>
  <c r="AA11"/>
  <c r="AC11"/>
  <c r="AA12"/>
  <c r="AC12"/>
  <c r="AA13"/>
  <c r="AC13"/>
  <c r="AA14"/>
  <c r="AC14"/>
  <c r="AA15"/>
  <c r="AC15"/>
  <c r="AA16"/>
  <c r="AC16"/>
  <c r="AA17"/>
  <c r="AC17"/>
  <c r="AA18"/>
  <c r="AC18"/>
  <c r="AA19"/>
  <c r="AC19"/>
  <c r="AA20"/>
  <c r="AC20"/>
  <c r="AA21"/>
  <c r="AC21"/>
  <c r="AA22"/>
  <c r="AC22"/>
  <c r="AA23"/>
  <c r="AC23"/>
  <c r="AA24"/>
  <c r="AC24"/>
  <c r="AA25"/>
  <c r="AC25"/>
  <c r="AA26"/>
  <c r="AC26"/>
  <c r="AA27"/>
  <c r="AC27"/>
  <c r="AA28"/>
  <c r="AC28"/>
  <c r="AA29"/>
  <c r="AC29"/>
  <c r="AA30"/>
  <c r="AC30"/>
  <c r="AA31"/>
  <c r="AC31"/>
  <c r="AA32"/>
  <c r="AC32"/>
  <c r="AA33"/>
  <c r="AC33"/>
  <c r="AA34"/>
  <c r="AC34"/>
  <c r="AA35"/>
  <c r="AC35"/>
  <c r="AA36"/>
  <c r="AC36"/>
  <c r="AA37"/>
  <c r="AC37"/>
  <c r="AA38"/>
  <c r="AC38"/>
  <c r="AA39"/>
  <c r="AC39"/>
  <c r="AA40"/>
  <c r="AC40"/>
  <c r="AA41"/>
  <c r="AC41"/>
  <c r="AA42"/>
  <c r="AC42"/>
  <c r="AA43"/>
  <c r="AC43"/>
  <c r="AA44"/>
  <c r="AC44"/>
  <c r="AA45"/>
  <c r="AC45"/>
  <c r="AA46"/>
  <c r="AC46"/>
  <c r="AA47"/>
  <c r="AC47"/>
  <c r="AA48"/>
  <c r="AC48"/>
  <c r="AA49"/>
  <c r="AC49"/>
  <c r="AA50"/>
  <c r="AC50"/>
  <c r="AA51"/>
  <c r="AC51"/>
  <c r="AA52"/>
  <c r="AC52"/>
  <c r="AA53"/>
  <c r="AC53"/>
  <c r="AA54"/>
  <c r="AC54"/>
  <c r="AA55"/>
  <c r="AC55"/>
  <c r="AA56"/>
  <c r="AC56"/>
  <c r="AA57"/>
  <c r="AC57"/>
  <c r="AA58"/>
  <c r="AC58"/>
  <c r="AA59"/>
  <c r="AC59"/>
  <c r="AA60"/>
  <c r="AC60"/>
  <c r="AA61"/>
  <c r="AC61"/>
  <c r="AA62"/>
  <c r="AC62"/>
  <c r="AA63"/>
  <c r="AC63"/>
  <c r="AA64"/>
  <c r="AC64"/>
  <c r="AA65"/>
  <c r="AC65"/>
  <c r="AA66"/>
  <c r="AC66"/>
  <c r="AA67"/>
  <c r="AC67"/>
  <c r="AA68"/>
  <c r="AC68"/>
  <c r="AA69"/>
  <c r="AC69"/>
  <c r="AA70"/>
  <c r="AC70"/>
  <c r="AA71"/>
  <c r="AC71"/>
  <c r="AA72"/>
  <c r="AC72"/>
  <c r="AA73"/>
  <c r="AC73"/>
  <c r="AA74"/>
  <c r="AC74"/>
  <c r="AA75"/>
  <c r="AC75"/>
  <c r="AA76"/>
  <c r="AC76"/>
  <c r="AA77"/>
  <c r="AC77"/>
  <c r="AA78"/>
  <c r="AC78"/>
  <c r="AA79"/>
  <c r="AC79"/>
  <c r="AA80"/>
  <c r="AC80"/>
  <c r="AA81"/>
  <c r="AC81"/>
  <c r="AA82"/>
  <c r="AC82"/>
  <c r="AA83"/>
  <c r="AC83"/>
  <c r="AA84"/>
  <c r="AC84"/>
  <c r="AA85"/>
  <c r="AC85"/>
  <c r="AA86"/>
  <c r="AC86"/>
  <c r="AA87"/>
  <c r="AC87"/>
  <c r="AA88"/>
  <c r="AC88"/>
  <c r="AA89"/>
  <c r="AC89"/>
  <c r="AA90"/>
  <c r="AC90"/>
  <c r="AA91"/>
  <c r="AC91"/>
  <c r="AA92"/>
  <c r="AC92"/>
  <c r="AA93"/>
  <c r="AC93"/>
  <c r="AA94"/>
  <c r="AC94"/>
  <c r="AA95"/>
  <c r="AC95"/>
  <c r="AA96"/>
  <c r="AC96"/>
  <c r="AA97"/>
  <c r="AC97"/>
  <c r="AA98"/>
  <c r="AC98"/>
  <c r="AA99"/>
  <c r="AC99"/>
  <c r="AA100"/>
  <c r="AC100"/>
  <c r="AA101"/>
  <c r="AC101"/>
  <c r="AA102"/>
  <c r="AC102"/>
  <c r="AA103"/>
  <c r="AC103"/>
  <c r="AA104"/>
  <c r="AC104"/>
  <c r="AA105"/>
  <c r="AC105"/>
  <c r="AA106"/>
  <c r="AC106"/>
  <c r="AA107"/>
  <c r="AC107"/>
  <c r="AA108"/>
  <c r="AC108"/>
  <c r="AA109"/>
  <c r="AC109"/>
  <c r="AA110"/>
  <c r="AC110"/>
  <c r="AA111"/>
  <c r="AC111"/>
  <c r="AA112"/>
  <c r="AC112"/>
  <c r="AA113"/>
  <c r="AC113"/>
  <c r="AA114"/>
  <c r="AC114"/>
  <c r="AA115"/>
  <c r="AC115"/>
  <c r="AA116"/>
  <c r="AC116"/>
  <c r="AA117"/>
  <c r="AC117"/>
  <c r="AA118"/>
  <c r="AC118"/>
  <c r="AA119"/>
  <c r="AC119"/>
  <c r="AA120"/>
  <c r="AC120"/>
  <c r="AA121"/>
  <c r="AC121"/>
  <c r="AA122"/>
  <c r="AC122"/>
  <c r="AA123"/>
  <c r="AC123"/>
  <c r="AA124"/>
  <c r="AC124"/>
  <c r="AA125"/>
  <c r="AC125"/>
  <c r="AA126"/>
  <c r="AC126"/>
  <c r="AA127"/>
  <c r="AC127"/>
  <c r="AA128"/>
  <c r="AC128"/>
  <c r="AA129"/>
  <c r="AC129"/>
  <c r="AA130"/>
  <c r="AC130"/>
  <c r="AA131"/>
  <c r="AC131"/>
  <c r="AA132"/>
  <c r="AC132"/>
  <c r="AA133"/>
  <c r="AC133"/>
  <c r="AA134"/>
  <c r="AC134"/>
  <c r="AA135"/>
  <c r="AC135"/>
  <c r="AA136"/>
  <c r="AC136"/>
  <c r="AA137"/>
  <c r="AC137"/>
  <c r="AA138"/>
  <c r="AC138"/>
  <c r="AA139"/>
  <c r="AC139"/>
  <c r="AA140"/>
  <c r="AC140"/>
  <c r="AA141"/>
  <c r="AC141"/>
  <c r="AA142"/>
  <c r="AC142"/>
  <c r="AA143"/>
  <c r="AC143"/>
  <c r="AA144"/>
  <c r="AC144"/>
  <c r="AA145"/>
  <c r="AC145"/>
  <c r="AA146"/>
  <c r="AC146"/>
  <c r="AA147"/>
  <c r="AC147"/>
  <c r="AA148"/>
  <c r="AC148"/>
  <c r="AA149"/>
  <c r="AC149"/>
  <c r="AA150"/>
  <c r="AC150"/>
  <c r="AA151"/>
  <c r="AC151"/>
  <c r="AA152"/>
  <c r="AC152"/>
  <c r="AA153"/>
  <c r="AC153"/>
  <c r="AA154"/>
  <c r="AC154"/>
  <c r="AA155"/>
  <c r="AC155"/>
  <c r="AA156"/>
  <c r="AC156"/>
  <c r="AA157"/>
  <c r="AC157"/>
  <c r="AA158"/>
  <c r="AC158"/>
  <c r="AA159"/>
  <c r="AC159"/>
  <c r="AA160"/>
  <c r="AC160"/>
  <c r="AA161"/>
  <c r="AC161"/>
  <c r="AA162"/>
  <c r="AC162"/>
  <c r="AA163"/>
  <c r="AC163"/>
  <c r="AA164"/>
  <c r="AC164"/>
  <c r="AA165"/>
  <c r="AC165"/>
  <c r="AA166"/>
  <c r="AC166"/>
  <c r="AA167"/>
  <c r="AC167"/>
  <c r="AA168"/>
  <c r="AC168"/>
  <c r="AA169"/>
  <c r="AC169"/>
  <c r="AA170"/>
  <c r="AC170"/>
  <c r="AA171"/>
  <c r="AC171"/>
  <c r="AA172"/>
  <c r="AC172"/>
  <c r="AA173"/>
  <c r="AC173"/>
  <c r="AA174"/>
  <c r="AC174"/>
  <c r="AA175"/>
  <c r="AC175"/>
  <c r="AA176"/>
  <c r="AC176"/>
  <c r="AA177"/>
  <c r="AC177"/>
  <c r="AA178"/>
  <c r="AC178"/>
  <c r="AA179"/>
  <c r="AC179"/>
  <c r="AA180"/>
  <c r="AC180"/>
  <c r="AA181"/>
  <c r="AC181"/>
  <c r="AA182"/>
  <c r="AC182"/>
  <c r="AA183"/>
  <c r="AC183"/>
  <c r="AA184"/>
  <c r="AC184"/>
  <c r="AA185"/>
  <c r="AC185"/>
  <c r="AA186"/>
  <c r="AC186"/>
  <c r="AA187"/>
  <c r="AC187"/>
  <c r="AA188"/>
  <c r="AC188"/>
  <c r="AA189"/>
  <c r="AC189"/>
  <c r="AA190"/>
  <c r="AC190"/>
  <c r="AA191"/>
  <c r="AC191"/>
  <c r="AA192"/>
  <c r="AC192"/>
  <c r="AA193"/>
  <c r="AC193"/>
  <c r="AA194"/>
  <c r="AC194"/>
  <c r="AA195"/>
  <c r="AC195"/>
  <c r="AA196"/>
  <c r="AC196"/>
  <c r="AA197"/>
  <c r="AC197"/>
  <c r="AA198"/>
  <c r="AC198"/>
  <c r="AA199"/>
  <c r="AC199"/>
  <c r="AA200"/>
  <c r="AC200"/>
  <c r="AA201"/>
  <c r="AC201"/>
  <c r="AA202"/>
  <c r="AC202"/>
  <c r="AA203"/>
  <c r="AC203"/>
  <c r="AA204"/>
  <c r="AC204"/>
  <c r="AA205"/>
  <c r="AC205"/>
  <c r="AA206"/>
  <c r="AC206"/>
  <c r="AA207"/>
  <c r="AC207"/>
  <c r="AA208"/>
  <c r="AC208"/>
  <c r="AA209"/>
  <c r="AC209"/>
  <c r="AA210"/>
  <c r="AC210"/>
  <c r="AA211"/>
  <c r="AC211"/>
  <c r="AA212"/>
  <c r="AC212"/>
  <c r="AA213"/>
  <c r="AC213"/>
  <c r="AA214"/>
  <c r="AC214"/>
  <c r="AA215"/>
  <c r="AC215"/>
  <c r="AA216"/>
  <c r="AC216"/>
  <c r="AA217"/>
  <c r="AC217"/>
  <c r="AA218"/>
  <c r="AC218"/>
  <c r="AA219"/>
  <c r="AC219"/>
  <c r="AA220"/>
  <c r="AC220"/>
  <c r="AA221"/>
  <c r="AC221"/>
  <c r="AA222"/>
  <c r="AC222"/>
  <c r="AA223"/>
  <c r="AC223"/>
  <c r="AA224"/>
  <c r="AC224"/>
  <c r="AA225"/>
  <c r="AC225"/>
  <c r="AA226"/>
  <c r="AC226"/>
  <c r="AA227"/>
  <c r="AC227"/>
  <c r="AA228"/>
  <c r="AC228"/>
  <c r="AA229"/>
  <c r="AC229"/>
  <c r="AA230"/>
  <c r="AC230"/>
  <c r="AA231"/>
  <c r="AC231"/>
  <c r="AA232"/>
  <c r="AC232"/>
  <c r="AA233"/>
  <c r="AC233"/>
  <c r="AA234"/>
  <c r="AC234"/>
  <c r="AA235"/>
  <c r="AA237"/>
  <c r="AA239"/>
  <c r="AA241"/>
  <c r="AA243"/>
  <c r="AA245"/>
  <c r="AA247"/>
  <c r="AC248"/>
  <c r="AB341"/>
  <c r="AC341"/>
  <c r="AA341"/>
  <c r="AB342"/>
  <c r="AC342"/>
  <c r="AA342"/>
  <c r="AB343"/>
  <c r="AC343"/>
  <c r="AA343"/>
  <c r="AB344"/>
  <c r="AC344"/>
  <c r="AA344"/>
  <c r="AB345"/>
  <c r="AC345"/>
  <c r="AA345"/>
  <c r="AB346"/>
  <c r="AC346"/>
  <c r="AA346"/>
  <c r="AB347"/>
  <c r="AC347"/>
  <c r="AA347"/>
  <c r="AB348"/>
  <c r="AC348"/>
  <c r="AA348"/>
  <c r="AB349"/>
  <c r="AC349"/>
  <c r="AA349"/>
  <c r="AB350"/>
  <c r="AC350"/>
  <c r="AA350"/>
  <c r="AB351"/>
  <c r="AC351"/>
  <c r="AA351"/>
  <c r="AB352"/>
  <c r="AC352"/>
  <c r="AA352"/>
  <c r="AB353"/>
  <c r="AC353"/>
  <c r="AA353"/>
  <c r="AB354"/>
  <c r="AC354"/>
  <c r="AA354"/>
  <c r="AB355"/>
  <c r="AC355"/>
  <c r="AA355"/>
  <c r="AB356"/>
  <c r="AC356"/>
  <c r="AA356"/>
  <c r="AB357"/>
  <c r="AC357"/>
  <c r="AA357"/>
  <c r="AB358"/>
  <c r="AC358"/>
  <c r="AA358"/>
  <c r="AB359"/>
  <c r="AC359"/>
  <c r="AA359"/>
  <c r="AB360"/>
  <c r="AC360"/>
  <c r="AA360"/>
  <c r="AB361"/>
  <c r="AC361"/>
  <c r="AA361"/>
  <c r="AB362"/>
  <c r="AC362"/>
  <c r="AA362"/>
  <c r="AB363"/>
  <c r="AC363"/>
  <c r="AA363"/>
  <c r="AB364"/>
  <c r="AC364"/>
  <c r="AA364"/>
  <c r="AC235"/>
  <c r="AA236"/>
  <c r="AC237"/>
  <c r="AA238"/>
  <c r="AC239"/>
  <c r="AA240"/>
  <c r="AC241"/>
  <c r="AA242"/>
  <c r="AC243"/>
  <c r="AA244"/>
  <c r="AC245"/>
  <c r="AA246"/>
  <c r="AC247"/>
  <c r="AA248"/>
  <c r="AA250"/>
  <c r="AC250"/>
  <c r="AA251"/>
  <c r="AC251"/>
  <c r="AA252"/>
  <c r="AC252"/>
  <c r="AA253"/>
  <c r="AC253"/>
  <c r="AA254"/>
  <c r="AC254"/>
  <c r="AA255"/>
  <c r="AC255"/>
  <c r="AA256"/>
  <c r="AC256"/>
  <c r="AA257"/>
  <c r="AC257"/>
  <c r="AA258"/>
  <c r="AC258"/>
  <c r="AA259"/>
  <c r="AC259"/>
  <c r="AA260"/>
  <c r="AC260"/>
  <c r="AA261"/>
  <c r="AC261"/>
  <c r="AA262"/>
  <c r="AC262"/>
  <c r="AA263"/>
  <c r="AC263"/>
  <c r="AA264"/>
  <c r="AC264"/>
  <c r="AA265"/>
  <c r="AC265"/>
  <c r="AA266"/>
  <c r="AC266"/>
  <c r="AA267"/>
  <c r="AC267"/>
  <c r="AA268"/>
  <c r="AC268"/>
  <c r="AA269"/>
  <c r="AC269"/>
  <c r="AA270"/>
  <c r="AC270"/>
  <c r="AA271"/>
  <c r="AC271"/>
  <c r="AA272"/>
  <c r="AC272"/>
  <c r="AA273"/>
  <c r="AC273"/>
  <c r="AA274"/>
  <c r="AC274"/>
  <c r="AA275"/>
  <c r="AC275"/>
  <c r="AA276"/>
  <c r="AC276"/>
  <c r="AA277"/>
  <c r="AC277"/>
  <c r="AA278"/>
  <c r="AC278"/>
  <c r="AA279"/>
  <c r="AC279"/>
  <c r="AA280"/>
  <c r="AC280"/>
  <c r="AA281"/>
  <c r="AC281"/>
  <c r="AA282"/>
  <c r="AC282"/>
  <c r="AA283"/>
  <c r="AC283"/>
  <c r="AA284"/>
  <c r="AC284"/>
  <c r="AA285"/>
  <c r="AC285"/>
  <c r="AA286"/>
  <c r="AC286"/>
  <c r="AA287"/>
  <c r="AC287"/>
  <c r="AA288"/>
  <c r="AC288"/>
  <c r="AA289"/>
  <c r="AC289"/>
  <c r="AA290"/>
  <c r="AC290"/>
  <c r="AA291"/>
  <c r="AC291"/>
  <c r="AA292"/>
  <c r="AC292"/>
  <c r="AA293"/>
  <c r="AC293"/>
  <c r="AA294"/>
  <c r="AC294"/>
  <c r="AA295"/>
  <c r="AC295"/>
  <c r="AA296"/>
  <c r="AC296"/>
  <c r="AA297"/>
  <c r="AC297"/>
  <c r="AA298"/>
  <c r="AC298"/>
  <c r="AA299"/>
  <c r="AC299"/>
  <c r="AA300"/>
  <c r="AC300"/>
  <c r="AA301"/>
  <c r="AC301"/>
  <c r="AA302"/>
  <c r="AC302"/>
  <c r="AA303"/>
  <c r="AC303"/>
  <c r="AA304"/>
  <c r="AC304"/>
  <c r="AA305"/>
  <c r="AC305"/>
  <c r="AA306"/>
  <c r="AC306"/>
  <c r="AA307"/>
  <c r="AC307"/>
  <c r="AA308"/>
  <c r="AC308"/>
  <c r="AA309"/>
  <c r="AC309"/>
  <c r="AA310"/>
  <c r="AC310"/>
  <c r="AA311"/>
  <c r="AC311"/>
  <c r="AA312"/>
  <c r="AC312"/>
  <c r="AA313"/>
  <c r="AC313"/>
  <c r="AA314"/>
  <c r="AC314"/>
  <c r="AA315"/>
  <c r="AC315"/>
  <c r="AA316"/>
  <c r="AC316"/>
  <c r="AA317"/>
  <c r="AC317"/>
  <c r="AA318"/>
  <c r="AC318"/>
  <c r="AA319"/>
  <c r="AC319"/>
  <c r="AA320"/>
  <c r="AC320"/>
  <c r="AA321"/>
  <c r="AC321"/>
  <c r="AA322"/>
  <c r="AC322"/>
  <c r="AA323"/>
  <c r="AC323"/>
  <c r="AA324"/>
  <c r="AC324"/>
  <c r="AA325"/>
  <c r="AC325"/>
  <c r="AA326"/>
  <c r="AC326"/>
  <c r="AA327"/>
  <c r="AC327"/>
  <c r="AA328"/>
  <c r="AC328"/>
  <c r="AA329"/>
  <c r="AC329"/>
  <c r="AA330"/>
  <c r="AC330"/>
  <c r="AA331"/>
  <c r="AC331"/>
  <c r="AA332"/>
  <c r="AC332"/>
  <c r="AA333"/>
  <c r="AC333"/>
  <c r="AA334"/>
  <c r="AC334"/>
  <c r="AA335"/>
  <c r="AC335"/>
  <c r="AA336"/>
  <c r="AC336"/>
  <c r="AA337"/>
  <c r="AC337"/>
  <c r="AA338"/>
  <c r="AC338"/>
  <c r="AA339"/>
  <c r="AC339"/>
  <c r="AA340"/>
  <c r="AC340"/>
  <c r="AC369" i="10"/>
  <c r="AA369"/>
  <c r="AB369"/>
  <c r="AC373"/>
  <c r="AA373"/>
  <c r="AB373"/>
  <c r="AC377"/>
  <c r="AA377"/>
  <c r="AB377"/>
  <c r="AC381"/>
  <c r="AA381"/>
  <c r="AB381"/>
  <c r="AC385"/>
  <c r="AA385"/>
  <c r="AB385"/>
  <c r="AC389"/>
  <c r="AA389"/>
  <c r="AB389"/>
  <c r="AC393"/>
  <c r="AA393"/>
  <c r="AB393"/>
  <c r="AC397"/>
  <c r="AA397"/>
  <c r="AB397"/>
  <c r="AC401"/>
  <c r="AA401"/>
  <c r="AB401"/>
  <c r="AC405"/>
  <c r="AA405"/>
  <c r="AB405"/>
  <c r="AC409"/>
  <c r="AA409"/>
  <c r="AB409"/>
  <c r="AC413"/>
  <c r="AA413"/>
  <c r="AB413"/>
  <c r="AC417"/>
  <c r="AA417"/>
  <c r="AB417"/>
  <c r="AC421"/>
  <c r="AA421"/>
  <c r="AB421"/>
  <c r="AC425"/>
  <c r="AA425"/>
  <c r="AB425"/>
  <c r="AC429"/>
  <c r="AA429"/>
  <c r="AB429"/>
  <c r="AC433"/>
  <c r="AA433"/>
  <c r="AB433"/>
  <c r="AC437"/>
  <c r="AA437"/>
  <c r="AB437"/>
  <c r="AC441"/>
  <c r="AA441"/>
  <c r="AB441"/>
  <c r="AC445"/>
  <c r="AA445"/>
  <c r="AB445"/>
  <c r="AC449"/>
  <c r="AA449"/>
  <c r="AB449"/>
  <c r="AC453"/>
  <c r="AA453"/>
  <c r="AB453"/>
  <c r="AC457"/>
  <c r="AA457"/>
  <c r="AB457"/>
  <c r="AC461"/>
  <c r="AA461"/>
  <c r="AB461"/>
  <c r="AC465"/>
  <c r="AA465"/>
  <c r="AB465"/>
  <c r="AC469"/>
  <c r="AA469"/>
  <c r="AB469"/>
  <c r="AC473"/>
  <c r="AA473"/>
  <c r="AB473"/>
  <c r="AC477"/>
  <c r="AA477"/>
  <c r="AB477"/>
  <c r="AC481"/>
  <c r="AA481"/>
  <c r="AB481"/>
  <c r="AC371"/>
  <c r="AA371"/>
  <c r="AB371"/>
  <c r="AC375"/>
  <c r="AA375"/>
  <c r="AB375"/>
  <c r="AC379"/>
  <c r="AA379"/>
  <c r="AB379"/>
  <c r="AC383"/>
  <c r="AA383"/>
  <c r="AB383"/>
  <c r="AC387"/>
  <c r="AA387"/>
  <c r="AB387"/>
  <c r="AC391"/>
  <c r="AA391"/>
  <c r="AB391"/>
  <c r="AC395"/>
  <c r="AA395"/>
  <c r="AB395"/>
  <c r="AC399"/>
  <c r="AA399"/>
  <c r="AB399"/>
  <c r="AC403"/>
  <c r="AA403"/>
  <c r="AB403"/>
  <c r="AC407"/>
  <c r="AA407"/>
  <c r="AB407"/>
  <c r="AC411"/>
  <c r="AA411"/>
  <c r="AB411"/>
  <c r="AC415"/>
  <c r="AA415"/>
  <c r="AB415"/>
  <c r="AC419"/>
  <c r="AA419"/>
  <c r="AB419"/>
  <c r="AC423"/>
  <c r="AA423"/>
  <c r="AB423"/>
  <c r="AC427"/>
  <c r="AA427"/>
  <c r="AB427"/>
  <c r="AC431"/>
  <c r="AA431"/>
  <c r="AB431"/>
  <c r="AC435"/>
  <c r="AA435"/>
  <c r="AB435"/>
  <c r="AC439"/>
  <c r="AA439"/>
  <c r="AB439"/>
  <c r="AC443"/>
  <c r="AA443"/>
  <c r="AB443"/>
  <c r="AC447"/>
  <c r="AA447"/>
  <c r="AB447"/>
  <c r="AC451"/>
  <c r="AA451"/>
  <c r="AB451"/>
  <c r="AC455"/>
  <c r="AA455"/>
  <c r="AB455"/>
  <c r="AC459"/>
  <c r="AA459"/>
  <c r="AB459"/>
  <c r="AC463"/>
  <c r="AA463"/>
  <c r="AB463"/>
  <c r="AC467"/>
  <c r="AA467"/>
  <c r="AB467"/>
  <c r="AC471"/>
  <c r="AA471"/>
  <c r="AB471"/>
  <c r="AC475"/>
  <c r="AA475"/>
  <c r="AB475"/>
  <c r="AC479"/>
  <c r="AA479"/>
  <c r="AB479"/>
  <c r="AC483"/>
  <c r="AA483"/>
  <c r="AB483"/>
  <c r="AB486"/>
  <c r="AC486"/>
  <c r="AA486"/>
  <c r="AC489"/>
  <c r="AA489"/>
  <c r="AB489"/>
  <c r="AC493"/>
  <c r="AA493"/>
  <c r="AB493"/>
  <c r="AC497"/>
  <c r="AA497"/>
  <c r="AB497"/>
  <c r="AC501"/>
  <c r="AA501"/>
  <c r="AB501"/>
  <c r="AC505"/>
  <c r="AA505"/>
  <c r="AB505"/>
  <c r="AC509"/>
  <c r="AA509"/>
  <c r="AB509"/>
  <c r="AC513"/>
  <c r="AA513"/>
  <c r="AB513"/>
  <c r="AC517"/>
  <c r="AA517"/>
  <c r="AB517"/>
  <c r="AC521"/>
  <c r="AA521"/>
  <c r="AB521"/>
  <c r="AC525"/>
  <c r="AA525"/>
  <c r="AB525"/>
  <c r="AC529"/>
  <c r="AA529"/>
  <c r="AB529"/>
  <c r="AC533"/>
  <c r="AA533"/>
  <c r="AB533"/>
  <c r="AC537"/>
  <c r="AA537"/>
  <c r="AB537"/>
  <c r="AC541"/>
  <c r="AA541"/>
  <c r="AB541"/>
  <c r="AC545"/>
  <c r="AA545"/>
  <c r="AB545"/>
  <c r="AC549"/>
  <c r="AA549"/>
  <c r="AB549"/>
  <c r="AC553"/>
  <c r="AA553"/>
  <c r="AB553"/>
  <c r="AC557"/>
  <c r="AA557"/>
  <c r="AB557"/>
  <c r="AC561"/>
  <c r="AA561"/>
  <c r="AB561"/>
  <c r="AC565"/>
  <c r="AA565"/>
  <c r="AB565"/>
  <c r="AC569"/>
  <c r="AA569"/>
  <c r="AB569"/>
  <c r="AC573"/>
  <c r="AA573"/>
  <c r="AB573"/>
  <c r="AC577"/>
  <c r="AA577"/>
  <c r="AB577"/>
  <c r="AC581"/>
  <c r="AA581"/>
  <c r="AB581"/>
  <c r="AC585"/>
  <c r="AA585"/>
  <c r="AB585"/>
  <c r="AC589"/>
  <c r="AA589"/>
  <c r="AB589"/>
  <c r="AC593"/>
  <c r="AA593"/>
  <c r="AB593"/>
  <c r="AC597"/>
  <c r="AA597"/>
  <c r="AB597"/>
  <c r="AC601"/>
  <c r="AA601"/>
  <c r="AB601"/>
  <c r="AC605"/>
  <c r="AA605"/>
  <c r="AB605"/>
  <c r="AC609"/>
  <c r="AA609"/>
  <c r="AB609"/>
  <c r="AA370"/>
  <c r="AC370"/>
  <c r="AA372"/>
  <c r="AC372"/>
  <c r="AA374"/>
  <c r="AC374"/>
  <c r="AA376"/>
  <c r="AC376"/>
  <c r="AA378"/>
  <c r="AC378"/>
  <c r="AA380"/>
  <c r="AC380"/>
  <c r="AA382"/>
  <c r="AC382"/>
  <c r="AA384"/>
  <c r="AC384"/>
  <c r="AA386"/>
  <c r="AC386"/>
  <c r="AA388"/>
  <c r="AC388"/>
  <c r="AA390"/>
  <c r="AC390"/>
  <c r="AA392"/>
  <c r="AC392"/>
  <c r="AA394"/>
  <c r="AC394"/>
  <c r="AA396"/>
  <c r="AC396"/>
  <c r="AA398"/>
  <c r="AC398"/>
  <c r="AA400"/>
  <c r="AC400"/>
  <c r="AA402"/>
  <c r="AC402"/>
  <c r="AA404"/>
  <c r="AC404"/>
  <c r="AA406"/>
  <c r="AC406"/>
  <c r="AA408"/>
  <c r="AC408"/>
  <c r="AA410"/>
  <c r="AC410"/>
  <c r="AA412"/>
  <c r="AC412"/>
  <c r="AA414"/>
  <c r="AC414"/>
  <c r="AA416"/>
  <c r="AC416"/>
  <c r="AA418"/>
  <c r="AC418"/>
  <c r="AA420"/>
  <c r="AC420"/>
  <c r="AA422"/>
  <c r="AC422"/>
  <c r="AA424"/>
  <c r="AC424"/>
  <c r="AA426"/>
  <c r="AC426"/>
  <c r="AA428"/>
  <c r="AC428"/>
  <c r="AA430"/>
  <c r="AC430"/>
  <c r="AA432"/>
  <c r="AC432"/>
  <c r="AA434"/>
  <c r="AC434"/>
  <c r="AA436"/>
  <c r="AC436"/>
  <c r="AA438"/>
  <c r="AC438"/>
  <c r="AA440"/>
  <c r="AC440"/>
  <c r="AA442"/>
  <c r="AC442"/>
  <c r="AA444"/>
  <c r="AC444"/>
  <c r="AA446"/>
  <c r="AC446"/>
  <c r="AA448"/>
  <c r="AC448"/>
  <c r="AA450"/>
  <c r="AC450"/>
  <c r="AA452"/>
  <c r="AC452"/>
  <c r="AA454"/>
  <c r="AC454"/>
  <c r="AA456"/>
  <c r="AC456"/>
  <c r="AA458"/>
  <c r="AC458"/>
  <c r="AA460"/>
  <c r="AC460"/>
  <c r="AA462"/>
  <c r="AC462"/>
  <c r="AA464"/>
  <c r="AC464"/>
  <c r="AA466"/>
  <c r="AC466"/>
  <c r="AA468"/>
  <c r="AC468"/>
  <c r="AA470"/>
  <c r="AC470"/>
  <c r="AA472"/>
  <c r="AC472"/>
  <c r="AA474"/>
  <c r="AC474"/>
  <c r="AA476"/>
  <c r="AC476"/>
  <c r="AA478"/>
  <c r="AC478"/>
  <c r="AA480"/>
  <c r="AC480"/>
  <c r="AA482"/>
  <c r="AC482"/>
  <c r="AA484"/>
  <c r="AC485"/>
  <c r="AA485"/>
  <c r="AC487"/>
  <c r="AA487"/>
  <c r="AB487"/>
  <c r="AC491"/>
  <c r="AA491"/>
  <c r="AB491"/>
  <c r="AC495"/>
  <c r="AA495"/>
  <c r="AB495"/>
  <c r="AC499"/>
  <c r="AA499"/>
  <c r="AB499"/>
  <c r="AC503"/>
  <c r="AA503"/>
  <c r="AB503"/>
  <c r="AC507"/>
  <c r="AA507"/>
  <c r="AB507"/>
  <c r="AC511"/>
  <c r="AA511"/>
  <c r="AB511"/>
  <c r="AC515"/>
  <c r="AA515"/>
  <c r="AB515"/>
  <c r="AC519"/>
  <c r="AA519"/>
  <c r="AB519"/>
  <c r="AC523"/>
  <c r="AA523"/>
  <c r="AB523"/>
  <c r="AC527"/>
  <c r="AA527"/>
  <c r="AB527"/>
  <c r="AC531"/>
  <c r="AA531"/>
  <c r="AB531"/>
  <c r="AC535"/>
  <c r="AA535"/>
  <c r="AB535"/>
  <c r="AC539"/>
  <c r="AA539"/>
  <c r="AB539"/>
  <c r="AC543"/>
  <c r="AA543"/>
  <c r="AB543"/>
  <c r="AC547"/>
  <c r="AA547"/>
  <c r="AB547"/>
  <c r="AC551"/>
  <c r="AA551"/>
  <c r="AB551"/>
  <c r="AC555"/>
  <c r="AA555"/>
  <c r="AB555"/>
  <c r="AC559"/>
  <c r="AA559"/>
  <c r="AB559"/>
  <c r="AC563"/>
  <c r="AA563"/>
  <c r="AB563"/>
  <c r="AC567"/>
  <c r="AA567"/>
  <c r="AB567"/>
  <c r="AC571"/>
  <c r="AA571"/>
  <c r="AB571"/>
  <c r="AC575"/>
  <c r="AA575"/>
  <c r="AB575"/>
  <c r="AC579"/>
  <c r="AA579"/>
  <c r="AB579"/>
  <c r="AC583"/>
  <c r="AA583"/>
  <c r="AB583"/>
  <c r="AC587"/>
  <c r="AA587"/>
  <c r="AB587"/>
  <c r="AC591"/>
  <c r="AA591"/>
  <c r="AB591"/>
  <c r="AC595"/>
  <c r="AA595"/>
  <c r="AB595"/>
  <c r="AC599"/>
  <c r="AA599"/>
  <c r="AB599"/>
  <c r="AC603"/>
  <c r="AA603"/>
  <c r="AB603"/>
  <c r="AC607"/>
  <c r="AA607"/>
  <c r="AB607"/>
  <c r="AC484"/>
  <c r="AB485"/>
  <c r="AA488"/>
  <c r="AC488"/>
  <c r="AA490"/>
  <c r="AC490"/>
  <c r="AA492"/>
  <c r="AC492"/>
  <c r="AA494"/>
  <c r="AC494"/>
  <c r="AA496"/>
  <c r="AC496"/>
  <c r="AA498"/>
  <c r="AC498"/>
  <c r="AA500"/>
  <c r="AC500"/>
  <c r="AA502"/>
  <c r="AC502"/>
  <c r="AA504"/>
  <c r="AC504"/>
  <c r="AA506"/>
  <c r="AC506"/>
  <c r="AA508"/>
  <c r="AC508"/>
  <c r="AA510"/>
  <c r="AC510"/>
  <c r="AA512"/>
  <c r="AC512"/>
  <c r="AA514"/>
  <c r="AC514"/>
  <c r="AA516"/>
  <c r="AC516"/>
  <c r="AA518"/>
  <c r="AC518"/>
  <c r="AA520"/>
  <c r="AC520"/>
  <c r="AA522"/>
  <c r="AC522"/>
  <c r="AA524"/>
  <c r="AC524"/>
  <c r="AA526"/>
  <c r="AC526"/>
  <c r="AA528"/>
  <c r="AC528"/>
  <c r="AA530"/>
  <c r="AC530"/>
  <c r="AA532"/>
  <c r="AC532"/>
  <c r="AA534"/>
  <c r="AC534"/>
  <c r="AA536"/>
  <c r="AC536"/>
  <c r="AA538"/>
  <c r="AC538"/>
  <c r="AA540"/>
  <c r="AC540"/>
  <c r="AA542"/>
  <c r="AC542"/>
  <c r="AA544"/>
  <c r="AC544"/>
  <c r="AA546"/>
  <c r="AC546"/>
  <c r="AA548"/>
  <c r="AC548"/>
  <c r="AA550"/>
  <c r="AC550"/>
  <c r="AA552"/>
  <c r="AC552"/>
  <c r="AA554"/>
  <c r="AC554"/>
  <c r="AA556"/>
  <c r="AC556"/>
  <c r="AA558"/>
  <c r="AC558"/>
  <c r="AA560"/>
  <c r="AC560"/>
  <c r="AA562"/>
  <c r="AC562"/>
  <c r="AA564"/>
  <c r="AC564"/>
  <c r="AA566"/>
  <c r="AC566"/>
  <c r="AA568"/>
  <c r="AC568"/>
  <c r="AA570"/>
  <c r="AC570"/>
  <c r="AA572"/>
  <c r="AC572"/>
  <c r="AA574"/>
  <c r="AC574"/>
  <c r="AA576"/>
  <c r="AC576"/>
  <c r="AA578"/>
  <c r="AC578"/>
  <c r="AA580"/>
  <c r="AC580"/>
  <c r="AA582"/>
  <c r="AC582"/>
  <c r="AA584"/>
  <c r="AC584"/>
  <c r="AA586"/>
  <c r="AC586"/>
  <c r="AA588"/>
  <c r="AC588"/>
  <c r="AA590"/>
  <c r="AC590"/>
  <c r="AA592"/>
  <c r="AC592"/>
  <c r="AA594"/>
  <c r="AC594"/>
  <c r="AA596"/>
  <c r="AC596"/>
  <c r="AA598"/>
  <c r="AC598"/>
  <c r="AA600"/>
  <c r="AC600"/>
  <c r="AA602"/>
  <c r="AC602"/>
  <c r="AA604"/>
  <c r="AC604"/>
  <c r="AA606"/>
  <c r="AC606"/>
  <c r="AA608"/>
  <c r="AC608"/>
  <c r="AB611"/>
  <c r="AB613"/>
  <c r="AB615"/>
  <c r="AB617"/>
  <c r="AB619"/>
  <c r="AB621"/>
  <c r="AB623"/>
  <c r="AB659"/>
  <c r="AB661"/>
  <c r="AB663"/>
  <c r="AB665"/>
  <c r="AB667"/>
  <c r="AB669"/>
  <c r="AB671"/>
  <c r="AA672"/>
  <c r="AC672"/>
  <c r="AB673"/>
  <c r="AA674"/>
  <c r="AC674"/>
  <c r="AB675"/>
  <c r="AA676"/>
  <c r="AC676"/>
  <c r="AB677"/>
  <c r="AB679"/>
  <c r="AA680"/>
  <c r="AC680"/>
  <c r="AB681"/>
  <c r="AB683"/>
  <c r="AB685"/>
  <c r="AB687"/>
  <c r="AA688"/>
  <c r="AC688"/>
  <c r="AB689"/>
  <c r="AA690"/>
  <c r="AC690"/>
  <c r="AB691"/>
  <c r="AA692"/>
  <c r="AC692"/>
  <c r="AB693"/>
  <c r="AB695"/>
  <c r="AB697"/>
  <c r="AB699"/>
  <c r="AA700"/>
  <c r="AC700"/>
  <c r="AB701"/>
  <c r="AB703"/>
  <c r="AB705"/>
  <c r="AB707"/>
  <c r="AB709"/>
  <c r="AB711"/>
  <c r="AA712"/>
  <c r="AC712"/>
  <c r="AB713"/>
  <c r="AB715"/>
  <c r="AB717"/>
  <c r="AB719"/>
  <c r="AB721"/>
  <c r="AA722"/>
  <c r="AC722"/>
  <c r="AB723"/>
  <c r="AB725"/>
  <c r="AA726"/>
  <c r="AC726"/>
  <c r="AB727"/>
  <c r="AA730"/>
  <c r="AC730"/>
  <c r="AA732"/>
  <c r="AC732"/>
  <c r="AA734"/>
  <c r="AC734"/>
  <c r="AA611"/>
  <c r="AA613"/>
  <c r="AA615"/>
  <c r="AA617"/>
  <c r="AA619"/>
  <c r="AA621"/>
  <c r="AA623"/>
  <c r="AA625"/>
  <c r="AA627"/>
  <c r="AA629"/>
  <c r="AA631"/>
  <c r="AA633"/>
  <c r="AA635"/>
  <c r="AA637"/>
  <c r="AA639"/>
  <c r="AA641"/>
  <c r="AA643"/>
  <c r="AA645"/>
  <c r="AA647"/>
  <c r="AA649"/>
  <c r="AA651"/>
  <c r="AA653"/>
  <c r="AA655"/>
  <c r="AA657"/>
  <c r="AA659"/>
  <c r="AA661"/>
  <c r="AA663"/>
  <c r="AA665"/>
  <c r="AA667"/>
  <c r="AA669"/>
  <c r="AA671"/>
  <c r="AA673"/>
  <c r="AA675"/>
  <c r="AA677"/>
  <c r="AA679"/>
  <c r="AA681"/>
  <c r="AA683"/>
  <c r="AA685"/>
  <c r="AA687"/>
  <c r="AA689"/>
  <c r="AA691"/>
  <c r="AA693"/>
  <c r="AA695"/>
  <c r="AA697"/>
  <c r="AA699"/>
  <c r="AA701"/>
  <c r="AA703"/>
  <c r="AA705"/>
  <c r="AA707"/>
  <c r="AA709"/>
  <c r="AA711"/>
  <c r="AA713"/>
  <c r="AA715"/>
  <c r="AA717"/>
  <c r="AA719"/>
  <c r="AA721"/>
  <c r="AA723"/>
  <c r="AA725"/>
  <c r="AA727"/>
  <c r="AA729"/>
  <c r="AA731"/>
  <c r="AA733"/>
  <c r="AC3"/>
  <c r="AA3"/>
  <c r="AB3"/>
  <c r="AC4"/>
  <c r="AA4"/>
  <c r="AB4"/>
  <c r="AC5"/>
  <c r="AA5"/>
  <c r="AB5"/>
  <c r="AC6"/>
  <c r="AA6"/>
  <c r="AB6"/>
  <c r="AC7"/>
  <c r="AA7"/>
  <c r="AB7"/>
  <c r="AC8"/>
  <c r="AA8"/>
  <c r="AB8"/>
  <c r="AC9"/>
  <c r="AA9"/>
  <c r="AB9"/>
  <c r="AC10"/>
  <c r="AA10"/>
  <c r="AB10"/>
  <c r="AC11"/>
  <c r="AA11"/>
  <c r="AB11"/>
  <c r="AC12"/>
  <c r="AA12"/>
  <c r="AB12"/>
  <c r="AC13"/>
  <c r="AA13"/>
  <c r="AB13"/>
  <c r="AC14"/>
  <c r="AA14"/>
  <c r="AB14"/>
  <c r="AC15"/>
  <c r="AA15"/>
  <c r="AB15"/>
  <c r="AC16"/>
  <c r="AA16"/>
  <c r="AB16"/>
  <c r="AC17"/>
  <c r="AA17"/>
  <c r="AB17"/>
  <c r="AC30"/>
  <c r="AA30"/>
  <c r="AB30"/>
  <c r="AC31"/>
  <c r="AA31"/>
  <c r="AB31"/>
  <c r="AC32"/>
  <c r="AA32"/>
  <c r="AB32"/>
  <c r="AC33"/>
  <c r="AA33"/>
  <c r="AB33"/>
  <c r="AC34"/>
  <c r="AA34"/>
  <c r="AB34"/>
  <c r="AC35"/>
  <c r="AA35"/>
  <c r="AB35"/>
  <c r="AC39"/>
  <c r="AA39"/>
  <c r="AB39"/>
  <c r="AC40"/>
  <c r="AA40"/>
  <c r="AB40"/>
  <c r="AC41"/>
  <c r="AA41"/>
  <c r="AB41"/>
  <c r="AC42"/>
  <c r="AA42"/>
  <c r="AB42"/>
  <c r="AC43"/>
  <c r="AA43"/>
  <c r="AB43"/>
  <c r="AC44"/>
  <c r="AA44"/>
  <c r="AB44"/>
  <c r="AC45"/>
  <c r="AA45"/>
  <c r="AB45"/>
  <c r="AC46"/>
  <c r="AA46"/>
  <c r="AB46"/>
  <c r="AC47"/>
  <c r="AA47"/>
  <c r="AB47"/>
  <c r="AC48"/>
  <c r="AA48"/>
  <c r="AB48"/>
  <c r="AC49"/>
  <c r="AA49"/>
  <c r="AB49"/>
  <c r="AC50"/>
  <c r="AA50"/>
  <c r="AB50"/>
  <c r="AC53"/>
  <c r="AA53"/>
  <c r="AB53"/>
  <c r="AC54"/>
  <c r="AA54"/>
  <c r="AB54"/>
  <c r="AC55"/>
  <c r="AA55"/>
  <c r="AB55"/>
  <c r="AC56"/>
  <c r="AA56"/>
  <c r="AB56"/>
  <c r="AC57"/>
  <c r="AA57"/>
  <c r="AB57"/>
  <c r="AC58"/>
  <c r="AA58"/>
  <c r="AB58"/>
  <c r="AC59"/>
  <c r="AA59"/>
  <c r="AB59"/>
  <c r="AC60"/>
  <c r="AA60"/>
  <c r="AB60"/>
  <c r="AC61"/>
  <c r="AA61"/>
  <c r="AB61"/>
  <c r="AC62"/>
  <c r="AA62"/>
  <c r="AB62"/>
  <c r="AC63"/>
  <c r="AA63"/>
  <c r="AB63"/>
  <c r="AC65"/>
  <c r="AA65"/>
  <c r="AC67"/>
  <c r="AA67"/>
  <c r="AC69"/>
  <c r="AA69"/>
  <c r="AC71"/>
  <c r="AA71"/>
  <c r="AC73"/>
  <c r="AA73"/>
  <c r="AC75"/>
  <c r="AA75"/>
  <c r="AC77"/>
  <c r="AA77"/>
  <c r="AC79"/>
  <c r="AA79"/>
  <c r="AC81"/>
  <c r="AA81"/>
  <c r="AC83"/>
  <c r="AA83"/>
  <c r="AC85"/>
  <c r="AA85"/>
  <c r="AC87"/>
  <c r="AA87"/>
  <c r="AB235"/>
  <c r="AC235"/>
  <c r="AA235"/>
  <c r="AB236"/>
  <c r="AC236"/>
  <c r="AA236"/>
  <c r="AB237"/>
  <c r="AC237"/>
  <c r="AA237"/>
  <c r="AB238"/>
  <c r="AC238"/>
  <c r="AA238"/>
  <c r="AB239"/>
  <c r="AC239"/>
  <c r="AA239"/>
  <c r="AB240"/>
  <c r="AC240"/>
  <c r="AA240"/>
  <c r="AB241"/>
  <c r="AC241"/>
  <c r="AA241"/>
  <c r="AB242"/>
  <c r="AC242"/>
  <c r="AA242"/>
  <c r="AB243"/>
  <c r="AC243"/>
  <c r="AA243"/>
  <c r="AB244"/>
  <c r="AC244"/>
  <c r="AA244"/>
  <c r="AB245"/>
  <c r="AC245"/>
  <c r="AA245"/>
  <c r="AB246"/>
  <c r="AC246"/>
  <c r="AA246"/>
  <c r="AB247"/>
  <c r="AC247"/>
  <c r="AA247"/>
  <c r="AB248"/>
  <c r="AC248"/>
  <c r="AA248"/>
  <c r="AB249"/>
  <c r="AC249"/>
  <c r="AA249"/>
  <c r="AB18"/>
  <c r="AB19"/>
  <c r="AB20"/>
  <c r="AB21"/>
  <c r="AB22"/>
  <c r="AB23"/>
  <c r="AB24"/>
  <c r="AB25"/>
  <c r="AB26"/>
  <c r="AB27"/>
  <c r="AB28"/>
  <c r="AB29"/>
  <c r="AB36"/>
  <c r="AB37"/>
  <c r="AB38"/>
  <c r="AB51"/>
  <c r="AB52"/>
  <c r="AB65"/>
  <c r="AB67"/>
  <c r="AB69"/>
  <c r="AB71"/>
  <c r="AB73"/>
  <c r="AB75"/>
  <c r="AB77"/>
  <c r="AB79"/>
  <c r="AB81"/>
  <c r="AB83"/>
  <c r="AB85"/>
  <c r="AB87"/>
  <c r="AC64"/>
  <c r="AA64"/>
  <c r="AC66"/>
  <c r="AA66"/>
  <c r="AC68"/>
  <c r="AA68"/>
  <c r="AC70"/>
  <c r="AA70"/>
  <c r="AC72"/>
  <c r="AA72"/>
  <c r="AC74"/>
  <c r="AA74"/>
  <c r="AC76"/>
  <c r="AA76"/>
  <c r="AC78"/>
  <c r="AA78"/>
  <c r="AC80"/>
  <c r="AA80"/>
  <c r="AC82"/>
  <c r="AA82"/>
  <c r="AC84"/>
  <c r="AA84"/>
  <c r="AC86"/>
  <c r="AA86"/>
  <c r="AB88"/>
  <c r="AC88"/>
  <c r="AA88"/>
  <c r="AB89"/>
  <c r="AC89"/>
  <c r="AA89"/>
  <c r="AB90"/>
  <c r="AC90"/>
  <c r="AA90"/>
  <c r="AB91"/>
  <c r="AC91"/>
  <c r="AA91"/>
  <c r="AB92"/>
  <c r="AC92"/>
  <c r="AA92"/>
  <c r="AB93"/>
  <c r="AC93"/>
  <c r="AA93"/>
  <c r="AB94"/>
  <c r="AC94"/>
  <c r="AA94"/>
  <c r="AB95"/>
  <c r="AC95"/>
  <c r="AA95"/>
  <c r="AB96"/>
  <c r="AC96"/>
  <c r="AA96"/>
  <c r="AB97"/>
  <c r="AC97"/>
  <c r="AA97"/>
  <c r="AB98"/>
  <c r="AC98"/>
  <c r="AA98"/>
  <c r="AB99"/>
  <c r="AC99"/>
  <c r="AA99"/>
  <c r="AB100"/>
  <c r="AC100"/>
  <c r="AA100"/>
  <c r="AB101"/>
  <c r="AC101"/>
  <c r="AA101"/>
  <c r="AB102"/>
  <c r="AC102"/>
  <c r="AA102"/>
  <c r="AB103"/>
  <c r="AC103"/>
  <c r="AA103"/>
  <c r="AB104"/>
  <c r="AC104"/>
  <c r="AA104"/>
  <c r="AB105"/>
  <c r="AC105"/>
  <c r="AA105"/>
  <c r="AB275"/>
  <c r="AC275"/>
  <c r="AA275"/>
  <c r="AB276"/>
  <c r="AC276"/>
  <c r="AA276"/>
  <c r="AB277"/>
  <c r="AC277"/>
  <c r="AA277"/>
  <c r="AB278"/>
  <c r="AC278"/>
  <c r="AA278"/>
  <c r="AB279"/>
  <c r="AC279"/>
  <c r="AA279"/>
  <c r="AB280"/>
  <c r="AC280"/>
  <c r="AA280"/>
  <c r="AB281"/>
  <c r="AC281"/>
  <c r="AA281"/>
  <c r="AB282"/>
  <c r="AC282"/>
  <c r="AA282"/>
  <c r="AC283"/>
  <c r="AB283"/>
  <c r="AA283"/>
  <c r="AA18"/>
  <c r="AA19"/>
  <c r="AA20"/>
  <c r="AA21"/>
  <c r="AA22"/>
  <c r="AA23"/>
  <c r="AA24"/>
  <c r="AA25"/>
  <c r="AA26"/>
  <c r="AA27"/>
  <c r="AA28"/>
  <c r="AA29"/>
  <c r="AA36"/>
  <c r="AA37"/>
  <c r="AA38"/>
  <c r="AA51"/>
  <c r="AA52"/>
  <c r="AB64"/>
  <c r="AB66"/>
  <c r="AB68"/>
  <c r="AB70"/>
  <c r="AB72"/>
  <c r="AB74"/>
  <c r="AB76"/>
  <c r="AB78"/>
  <c r="AB80"/>
  <c r="AB82"/>
  <c r="AB84"/>
  <c r="AB86"/>
  <c r="AC284"/>
  <c r="AA284"/>
  <c r="AC286"/>
  <c r="AA286"/>
  <c r="AC288"/>
  <c r="AA288"/>
  <c r="AC290"/>
  <c r="AA290"/>
  <c r="AC292"/>
  <c r="AA292"/>
  <c r="AC294"/>
  <c r="AA294"/>
  <c r="AA106"/>
  <c r="AC106"/>
  <c r="AA107"/>
  <c r="AC107"/>
  <c r="AA108"/>
  <c r="AC108"/>
  <c r="AA109"/>
  <c r="AC109"/>
  <c r="AA110"/>
  <c r="AC110"/>
  <c r="AA111"/>
  <c r="AC111"/>
  <c r="AA112"/>
  <c r="AC112"/>
  <c r="AA113"/>
  <c r="AC113"/>
  <c r="AA114"/>
  <c r="AC114"/>
  <c r="AA115"/>
  <c r="AC115"/>
  <c r="AA116"/>
  <c r="AC116"/>
  <c r="AA117"/>
  <c r="AC117"/>
  <c r="AA118"/>
  <c r="AC118"/>
  <c r="AA119"/>
  <c r="AC119"/>
  <c r="AA120"/>
  <c r="AC120"/>
  <c r="AA121"/>
  <c r="AC121"/>
  <c r="AA122"/>
  <c r="AC122"/>
  <c r="AA123"/>
  <c r="AC123"/>
  <c r="AA124"/>
  <c r="AC124"/>
  <c r="AA125"/>
  <c r="AC125"/>
  <c r="AA126"/>
  <c r="AC126"/>
  <c r="AA127"/>
  <c r="AC127"/>
  <c r="AA128"/>
  <c r="AC128"/>
  <c r="AA129"/>
  <c r="AC129"/>
  <c r="AA130"/>
  <c r="AC130"/>
  <c r="AA131"/>
  <c r="AC131"/>
  <c r="AA132"/>
  <c r="AC132"/>
  <c r="AA133"/>
  <c r="AC133"/>
  <c r="AA134"/>
  <c r="AC134"/>
  <c r="AA135"/>
  <c r="AC135"/>
  <c r="AA136"/>
  <c r="AC136"/>
  <c r="AA137"/>
  <c r="AC137"/>
  <c r="AA138"/>
  <c r="AC138"/>
  <c r="AA139"/>
  <c r="AC139"/>
  <c r="AA140"/>
  <c r="AC140"/>
  <c r="AA141"/>
  <c r="AC141"/>
  <c r="AA142"/>
  <c r="AC142"/>
  <c r="AA143"/>
  <c r="AC143"/>
  <c r="AA144"/>
  <c r="AC144"/>
  <c r="AA145"/>
  <c r="AC145"/>
  <c r="AA146"/>
  <c r="AC146"/>
  <c r="AA147"/>
  <c r="AC147"/>
  <c r="AA148"/>
  <c r="AC148"/>
  <c r="AA149"/>
  <c r="AC149"/>
  <c r="AA150"/>
  <c r="AC150"/>
  <c r="AA151"/>
  <c r="AC151"/>
  <c r="AA152"/>
  <c r="AC152"/>
  <c r="AA153"/>
  <c r="AC153"/>
  <c r="AA154"/>
  <c r="AC154"/>
  <c r="AA155"/>
  <c r="AC155"/>
  <c r="AA156"/>
  <c r="AC156"/>
  <c r="AA157"/>
  <c r="AC157"/>
  <c r="AA158"/>
  <c r="AC158"/>
  <c r="AA159"/>
  <c r="AC159"/>
  <c r="AA160"/>
  <c r="AC160"/>
  <c r="AA161"/>
  <c r="AC161"/>
  <c r="AA162"/>
  <c r="AC162"/>
  <c r="AA163"/>
  <c r="AC163"/>
  <c r="AA164"/>
  <c r="AC164"/>
  <c r="AA165"/>
  <c r="AC165"/>
  <c r="AA166"/>
  <c r="AC166"/>
  <c r="AA167"/>
  <c r="AC167"/>
  <c r="AA168"/>
  <c r="AC168"/>
  <c r="AA169"/>
  <c r="AC169"/>
  <c r="AA170"/>
  <c r="AC170"/>
  <c r="AA171"/>
  <c r="AC171"/>
  <c r="AA172"/>
  <c r="AC172"/>
  <c r="AA173"/>
  <c r="AC173"/>
  <c r="AA174"/>
  <c r="AC174"/>
  <c r="AA175"/>
  <c r="AC175"/>
  <c r="AA176"/>
  <c r="AC176"/>
  <c r="AA177"/>
  <c r="AC177"/>
  <c r="AA178"/>
  <c r="AC178"/>
  <c r="AA179"/>
  <c r="AC179"/>
  <c r="AA180"/>
  <c r="AC180"/>
  <c r="AA181"/>
  <c r="AC181"/>
  <c r="AA182"/>
  <c r="AC182"/>
  <c r="AA183"/>
  <c r="AC183"/>
  <c r="AA184"/>
  <c r="AC184"/>
  <c r="AA185"/>
  <c r="AC185"/>
  <c r="AA186"/>
  <c r="AC186"/>
  <c r="AA187"/>
  <c r="AC187"/>
  <c r="AA188"/>
  <c r="AC188"/>
  <c r="AA189"/>
  <c r="AC189"/>
  <c r="AA190"/>
  <c r="AC190"/>
  <c r="AA191"/>
  <c r="AC191"/>
  <c r="AA192"/>
  <c r="AC192"/>
  <c r="AA193"/>
  <c r="AC193"/>
  <c r="AA194"/>
  <c r="AC194"/>
  <c r="AA195"/>
  <c r="AC195"/>
  <c r="AA196"/>
  <c r="AC196"/>
  <c r="AA197"/>
  <c r="AC197"/>
  <c r="AA198"/>
  <c r="AC198"/>
  <c r="AA199"/>
  <c r="AC199"/>
  <c r="AA200"/>
  <c r="AC200"/>
  <c r="AA201"/>
  <c r="AC201"/>
  <c r="AA202"/>
  <c r="AC202"/>
  <c r="AA203"/>
  <c r="AC203"/>
  <c r="AA204"/>
  <c r="AC204"/>
  <c r="AA205"/>
  <c r="AC205"/>
  <c r="AA206"/>
  <c r="AC206"/>
  <c r="AA207"/>
  <c r="AC207"/>
  <c r="AA208"/>
  <c r="AC208"/>
  <c r="AA209"/>
  <c r="AC209"/>
  <c r="AA210"/>
  <c r="AC210"/>
  <c r="AA211"/>
  <c r="AC211"/>
  <c r="AA212"/>
  <c r="AC212"/>
  <c r="AA213"/>
  <c r="AC213"/>
  <c r="AA214"/>
  <c r="AC214"/>
  <c r="AA215"/>
  <c r="AC215"/>
  <c r="AA216"/>
  <c r="AC216"/>
  <c r="AA217"/>
  <c r="AC217"/>
  <c r="AA218"/>
  <c r="AC218"/>
  <c r="AA219"/>
  <c r="AC219"/>
  <c r="AA220"/>
  <c r="AC220"/>
  <c r="AA221"/>
  <c r="AC221"/>
  <c r="AA222"/>
  <c r="AC222"/>
  <c r="AA223"/>
  <c r="AC223"/>
  <c r="AA224"/>
  <c r="AC224"/>
  <c r="AA225"/>
  <c r="AC225"/>
  <c r="AA226"/>
  <c r="AC226"/>
  <c r="AA227"/>
  <c r="AC227"/>
  <c r="AA228"/>
  <c r="AC228"/>
  <c r="AA229"/>
  <c r="AC229"/>
  <c r="AA230"/>
  <c r="AC230"/>
  <c r="AA231"/>
  <c r="AC231"/>
  <c r="AA232"/>
  <c r="AC232"/>
  <c r="AA233"/>
  <c r="AC233"/>
  <c r="AA234"/>
  <c r="AC234"/>
  <c r="AA250"/>
  <c r="AC250"/>
  <c r="AA251"/>
  <c r="AC251"/>
  <c r="AA252"/>
  <c r="AC252"/>
  <c r="AA253"/>
  <c r="AC253"/>
  <c r="AA254"/>
  <c r="AC254"/>
  <c r="AA255"/>
  <c r="AC255"/>
  <c r="AA256"/>
  <c r="AC256"/>
  <c r="AA257"/>
  <c r="AC257"/>
  <c r="AA258"/>
  <c r="AC258"/>
  <c r="AA259"/>
  <c r="AC259"/>
  <c r="AA260"/>
  <c r="AC260"/>
  <c r="AA261"/>
  <c r="AC261"/>
  <c r="AA262"/>
  <c r="AC262"/>
  <c r="AA263"/>
  <c r="AC263"/>
  <c r="AA264"/>
  <c r="AC264"/>
  <c r="AA265"/>
  <c r="AC265"/>
  <c r="AA266"/>
  <c r="AC266"/>
  <c r="AA267"/>
  <c r="AC267"/>
  <c r="AA268"/>
  <c r="AC268"/>
  <c r="AA269"/>
  <c r="AC269"/>
  <c r="AA270"/>
  <c r="AC270"/>
  <c r="AA271"/>
  <c r="AC271"/>
  <c r="AA272"/>
  <c r="AC272"/>
  <c r="AA273"/>
  <c r="AC273"/>
  <c r="AA274"/>
  <c r="AC274"/>
  <c r="AB284"/>
  <c r="AB286"/>
  <c r="AB288"/>
  <c r="AB290"/>
  <c r="AB292"/>
  <c r="AB294"/>
  <c r="AC285"/>
  <c r="AA285"/>
  <c r="AC287"/>
  <c r="AA287"/>
  <c r="AC289"/>
  <c r="AA289"/>
  <c r="AC291"/>
  <c r="AA291"/>
  <c r="AC293"/>
  <c r="AA293"/>
  <c r="AB295"/>
  <c r="AC295"/>
  <c r="AA295"/>
  <c r="AB296"/>
  <c r="AC296"/>
  <c r="AA296"/>
  <c r="AB297"/>
  <c r="AC297"/>
  <c r="AA297"/>
  <c r="AB298"/>
  <c r="AC298"/>
  <c r="AA298"/>
  <c r="AB299"/>
  <c r="AC299"/>
  <c r="AA299"/>
  <c r="AB300"/>
  <c r="AC300"/>
  <c r="AA300"/>
  <c r="AB301"/>
  <c r="AC301"/>
  <c r="AA301"/>
  <c r="AB302"/>
  <c r="AC302"/>
  <c r="AA302"/>
  <c r="AB303"/>
  <c r="AC303"/>
  <c r="AA303"/>
  <c r="AB304"/>
  <c r="AC304"/>
  <c r="AA304"/>
  <c r="AB305"/>
  <c r="AC305"/>
  <c r="AA305"/>
  <c r="AB306"/>
  <c r="AC306"/>
  <c r="AA306"/>
  <c r="AB307"/>
  <c r="AC307"/>
  <c r="AA307"/>
  <c r="AB308"/>
  <c r="AC308"/>
  <c r="AA308"/>
  <c r="AB309"/>
  <c r="AC309"/>
  <c r="AA309"/>
  <c r="AB310"/>
  <c r="AC310"/>
  <c r="AA310"/>
  <c r="AB311"/>
  <c r="AC311"/>
  <c r="AA311"/>
  <c r="AB312"/>
  <c r="AC312"/>
  <c r="AA312"/>
  <c r="AB313"/>
  <c r="AC313"/>
  <c r="AA313"/>
  <c r="AB314"/>
  <c r="AC314"/>
  <c r="AA314"/>
  <c r="AB315"/>
  <c r="AC315"/>
  <c r="AA315"/>
  <c r="AB316"/>
  <c r="AC316"/>
  <c r="AA316"/>
  <c r="AB317"/>
  <c r="AC317"/>
  <c r="AA317"/>
  <c r="AB318"/>
  <c r="AC318"/>
  <c r="AA318"/>
  <c r="AB319"/>
  <c r="AC319"/>
  <c r="AA319"/>
  <c r="AB320"/>
  <c r="AC320"/>
  <c r="AA320"/>
  <c r="AB321"/>
  <c r="AC321"/>
  <c r="AA321"/>
  <c r="AB322"/>
  <c r="AC322"/>
  <c r="AA322"/>
  <c r="AB323"/>
  <c r="AC323"/>
  <c r="AA323"/>
  <c r="AB324"/>
  <c r="AC324"/>
  <c r="AA324"/>
  <c r="AB325"/>
  <c r="AC325"/>
  <c r="AA325"/>
  <c r="AB326"/>
  <c r="AC326"/>
  <c r="AA326"/>
  <c r="AB327"/>
  <c r="AC327"/>
  <c r="AA327"/>
  <c r="AB328"/>
  <c r="AC328"/>
  <c r="AA328"/>
  <c r="AB329"/>
  <c r="AC329"/>
  <c r="AA329"/>
  <c r="AB330"/>
  <c r="AC330"/>
  <c r="AA330"/>
  <c r="AB331"/>
  <c r="AC331"/>
  <c r="AA331"/>
  <c r="AB332"/>
  <c r="AC332"/>
  <c r="AA332"/>
  <c r="AB333"/>
  <c r="AC333"/>
  <c r="AA333"/>
  <c r="AB334"/>
  <c r="AC334"/>
  <c r="AA334"/>
  <c r="AB335"/>
  <c r="AC335"/>
  <c r="AA335"/>
  <c r="AB336"/>
  <c r="AC336"/>
  <c r="AA336"/>
  <c r="AB337"/>
  <c r="AC337"/>
  <c r="AA337"/>
  <c r="AB338"/>
  <c r="AC338"/>
  <c r="AA338"/>
  <c r="AB339"/>
  <c r="AC339"/>
  <c r="AA339"/>
  <c r="AB340"/>
  <c r="AC340"/>
  <c r="AA340"/>
  <c r="AB341"/>
  <c r="AC341"/>
  <c r="AA341"/>
  <c r="AB342"/>
  <c r="AC342"/>
  <c r="AA342"/>
  <c r="AB343"/>
  <c r="AC343"/>
  <c r="AA343"/>
  <c r="AB344"/>
  <c r="AC344"/>
  <c r="AA344"/>
  <c r="AB345"/>
  <c r="AC345"/>
  <c r="AA345"/>
  <c r="AB346"/>
  <c r="AC346"/>
  <c r="AA346"/>
  <c r="AB347"/>
  <c r="AC347"/>
  <c r="AA347"/>
  <c r="AB348"/>
  <c r="AC348"/>
  <c r="AA348"/>
  <c r="AB349"/>
  <c r="AC349"/>
  <c r="AA349"/>
  <c r="AB350"/>
  <c r="AC350"/>
  <c r="AA350"/>
  <c r="AB351"/>
  <c r="AC351"/>
  <c r="AA351"/>
  <c r="AB352"/>
  <c r="AC352"/>
  <c r="AA352"/>
  <c r="AB353"/>
  <c r="AC353"/>
  <c r="AA353"/>
  <c r="AB354"/>
  <c r="AC354"/>
  <c r="AA354"/>
  <c r="AB355"/>
  <c r="AC355"/>
  <c r="AA355"/>
  <c r="AB356"/>
  <c r="AC356"/>
  <c r="AA356"/>
  <c r="AB357"/>
  <c r="AC357"/>
  <c r="AA357"/>
  <c r="AB358"/>
  <c r="AC358"/>
  <c r="AA358"/>
  <c r="AB359"/>
  <c r="AC359"/>
  <c r="AA359"/>
  <c r="AB360"/>
  <c r="AC360"/>
  <c r="AA360"/>
  <c r="AB361"/>
  <c r="AC361"/>
  <c r="AA361"/>
  <c r="AB362"/>
  <c r="AC362"/>
  <c r="AA362"/>
  <c r="AB363"/>
  <c r="AC363"/>
  <c r="AA363"/>
  <c r="AB364"/>
  <c r="AC364"/>
  <c r="AA364"/>
  <c r="AB365"/>
  <c r="AC365"/>
  <c r="AA365"/>
  <c r="AB366"/>
  <c r="AC366"/>
  <c r="AA366"/>
  <c r="AB367"/>
  <c r="AC367"/>
  <c r="AA367"/>
  <c r="AB368"/>
  <c r="AC368"/>
  <c r="AA368"/>
  <c r="AB285"/>
  <c r="AB287"/>
  <c r="AB289"/>
  <c r="AB291"/>
  <c r="AB293"/>
  <c r="AB3" i="5"/>
  <c r="AC3"/>
  <c r="AA3"/>
  <c r="AB7"/>
  <c r="AC7"/>
  <c r="AA7"/>
  <c r="AB11"/>
  <c r="AC11"/>
  <c r="AA11"/>
  <c r="AB15"/>
  <c r="AC15"/>
  <c r="AA15"/>
  <c r="AB19"/>
  <c r="AC19"/>
  <c r="AA19"/>
  <c r="AB23"/>
  <c r="AC23"/>
  <c r="AA23"/>
  <c r="AB27"/>
  <c r="AC27"/>
  <c r="AA27"/>
  <c r="AB31"/>
  <c r="AC31"/>
  <c r="AA31"/>
  <c r="AB35"/>
  <c r="AC35"/>
  <c r="AA35"/>
  <c r="AC39"/>
  <c r="AA39"/>
  <c r="AB39"/>
  <c r="AB5"/>
  <c r="AC5"/>
  <c r="AA5"/>
  <c r="AB9"/>
  <c r="AC9"/>
  <c r="AA9"/>
  <c r="AB13"/>
  <c r="AC13"/>
  <c r="AA13"/>
  <c r="AB17"/>
  <c r="AC17"/>
  <c r="AA17"/>
  <c r="AB21"/>
  <c r="AC21"/>
  <c r="AA21"/>
  <c r="AB25"/>
  <c r="AC25"/>
  <c r="AA25"/>
  <c r="AB29"/>
  <c r="AC29"/>
  <c r="AA29"/>
  <c r="AB33"/>
  <c r="AC33"/>
  <c r="AA33"/>
  <c r="AB37"/>
  <c r="AC37"/>
  <c r="AA37"/>
  <c r="AC41"/>
  <c r="AA41"/>
  <c r="AC43"/>
  <c r="AA43"/>
  <c r="AC45"/>
  <c r="AA45"/>
  <c r="AC47"/>
  <c r="AA47"/>
  <c r="AC49"/>
  <c r="AA49"/>
  <c r="AC51"/>
  <c r="AA51"/>
  <c r="AC53"/>
  <c r="AA53"/>
  <c r="AC55"/>
  <c r="AA55"/>
  <c r="AB55"/>
  <c r="AC59"/>
  <c r="AA59"/>
  <c r="AB59"/>
  <c r="AC63"/>
  <c r="AA63"/>
  <c r="AB63"/>
  <c r="AC67"/>
  <c r="AA67"/>
  <c r="AB67"/>
  <c r="AC71"/>
  <c r="AA71"/>
  <c r="AB71"/>
  <c r="AC75"/>
  <c r="AA75"/>
  <c r="AB75"/>
  <c r="AC79"/>
  <c r="AA79"/>
  <c r="AB79"/>
  <c r="AC83"/>
  <c r="AA83"/>
  <c r="AB83"/>
  <c r="AC87"/>
  <c r="AA87"/>
  <c r="AB87"/>
  <c r="AC91"/>
  <c r="AA91"/>
  <c r="AB91"/>
  <c r="AC95"/>
  <c r="AA95"/>
  <c r="AB95"/>
  <c r="AC99"/>
  <c r="AA99"/>
  <c r="AB99"/>
  <c r="AC103"/>
  <c r="AA103"/>
  <c r="AB103"/>
  <c r="AC107"/>
  <c r="AA107"/>
  <c r="AB107"/>
  <c r="AC111"/>
  <c r="AA111"/>
  <c r="AB111"/>
  <c r="AC115"/>
  <c r="AA115"/>
  <c r="AB115"/>
  <c r="AC119"/>
  <c r="AA119"/>
  <c r="AB119"/>
  <c r="AC123"/>
  <c r="AA123"/>
  <c r="AB123"/>
  <c r="AC127"/>
  <c r="AA127"/>
  <c r="AB127"/>
  <c r="AC131"/>
  <c r="AA131"/>
  <c r="AB131"/>
  <c r="AC135"/>
  <c r="AA135"/>
  <c r="AB135"/>
  <c r="AC139"/>
  <c r="AA139"/>
  <c r="AB139"/>
  <c r="AC143"/>
  <c r="AA143"/>
  <c r="AB143"/>
  <c r="AC147"/>
  <c r="AA147"/>
  <c r="AB147"/>
  <c r="AC151"/>
  <c r="AA151"/>
  <c r="AB151"/>
  <c r="AC155"/>
  <c r="AA155"/>
  <c r="AB155"/>
  <c r="AC159"/>
  <c r="AA159"/>
  <c r="AB159"/>
  <c r="AC163"/>
  <c r="AA163"/>
  <c r="AB163"/>
  <c r="AC167"/>
  <c r="AA167"/>
  <c r="AB167"/>
  <c r="AC171"/>
  <c r="AA171"/>
  <c r="AB171"/>
  <c r="AC175"/>
  <c r="AA175"/>
  <c r="AB175"/>
  <c r="AC179"/>
  <c r="AA179"/>
  <c r="AB179"/>
  <c r="AC183"/>
  <c r="AA183"/>
  <c r="AB183"/>
  <c r="AC187"/>
  <c r="AA187"/>
  <c r="AB187"/>
  <c r="AC191"/>
  <c r="AA191"/>
  <c r="AB191"/>
  <c r="AC195"/>
  <c r="AA195"/>
  <c r="AB195"/>
  <c r="AC199"/>
  <c r="AA199"/>
  <c r="AB199"/>
  <c r="AC203"/>
  <c r="AA203"/>
  <c r="AB203"/>
  <c r="AC207"/>
  <c r="AA207"/>
  <c r="AB207"/>
  <c r="AC211"/>
  <c r="AA211"/>
  <c r="AB211"/>
  <c r="AC215"/>
  <c r="AA215"/>
  <c r="AB215"/>
  <c r="AC219"/>
  <c r="AA219"/>
  <c r="AB219"/>
  <c r="AB4"/>
  <c r="AB6"/>
  <c r="AB8"/>
  <c r="AB10"/>
  <c r="AB12"/>
  <c r="AB14"/>
  <c r="AB16"/>
  <c r="AB18"/>
  <c r="AB20"/>
  <c r="AB22"/>
  <c r="AB24"/>
  <c r="AB26"/>
  <c r="AB28"/>
  <c r="AB30"/>
  <c r="AB32"/>
  <c r="AB34"/>
  <c r="AB36"/>
  <c r="AB38"/>
  <c r="AC40"/>
  <c r="AB41"/>
  <c r="AC42"/>
  <c r="AB43"/>
  <c r="AC44"/>
  <c r="AB45"/>
  <c r="AC46"/>
  <c r="AB47"/>
  <c r="AC48"/>
  <c r="AB49"/>
  <c r="AC50"/>
  <c r="AB51"/>
  <c r="AC52"/>
  <c r="AB53"/>
  <c r="AC54"/>
  <c r="AC57"/>
  <c r="AA57"/>
  <c r="AB57"/>
  <c r="AC61"/>
  <c r="AA61"/>
  <c r="AB61"/>
  <c r="AC65"/>
  <c r="AA65"/>
  <c r="AB65"/>
  <c r="AC69"/>
  <c r="AA69"/>
  <c r="AB69"/>
  <c r="AC73"/>
  <c r="AA73"/>
  <c r="AB73"/>
  <c r="AC77"/>
  <c r="AA77"/>
  <c r="AB77"/>
  <c r="AC81"/>
  <c r="AA81"/>
  <c r="AB81"/>
  <c r="AC85"/>
  <c r="AA85"/>
  <c r="AB85"/>
  <c r="AC89"/>
  <c r="AA89"/>
  <c r="AB89"/>
  <c r="AC93"/>
  <c r="AA93"/>
  <c r="AB93"/>
  <c r="AC97"/>
  <c r="AA97"/>
  <c r="AB97"/>
  <c r="AC101"/>
  <c r="AA101"/>
  <c r="AB101"/>
  <c r="AC105"/>
  <c r="AA105"/>
  <c r="AB105"/>
  <c r="AC109"/>
  <c r="AA109"/>
  <c r="AB109"/>
  <c r="AC113"/>
  <c r="AA113"/>
  <c r="AB113"/>
  <c r="AC117"/>
  <c r="AA117"/>
  <c r="AB117"/>
  <c r="AC121"/>
  <c r="AA121"/>
  <c r="AB121"/>
  <c r="AC125"/>
  <c r="AA125"/>
  <c r="AB125"/>
  <c r="AC129"/>
  <c r="AA129"/>
  <c r="AB129"/>
  <c r="AC133"/>
  <c r="AA133"/>
  <c r="AB133"/>
  <c r="AC137"/>
  <c r="AA137"/>
  <c r="AB137"/>
  <c r="AC141"/>
  <c r="AA141"/>
  <c r="AB141"/>
  <c r="AC145"/>
  <c r="AA145"/>
  <c r="AB145"/>
  <c r="AC149"/>
  <c r="AA149"/>
  <c r="AB149"/>
  <c r="AC153"/>
  <c r="AA153"/>
  <c r="AB153"/>
  <c r="AC157"/>
  <c r="AA157"/>
  <c r="AB157"/>
  <c r="AC161"/>
  <c r="AA161"/>
  <c r="AB161"/>
  <c r="AC165"/>
  <c r="AA165"/>
  <c r="AB165"/>
  <c r="AC169"/>
  <c r="AA169"/>
  <c r="AB169"/>
  <c r="AC173"/>
  <c r="AA173"/>
  <c r="AB173"/>
  <c r="AC177"/>
  <c r="AA177"/>
  <c r="AB177"/>
  <c r="AC181"/>
  <c r="AA181"/>
  <c r="AB181"/>
  <c r="AC185"/>
  <c r="AA185"/>
  <c r="AB185"/>
  <c r="AC189"/>
  <c r="AA189"/>
  <c r="AB189"/>
  <c r="AC193"/>
  <c r="AA193"/>
  <c r="AB193"/>
  <c r="AC197"/>
  <c r="AA197"/>
  <c r="AB197"/>
  <c r="AC201"/>
  <c r="AA201"/>
  <c r="AB201"/>
  <c r="AC205"/>
  <c r="AA205"/>
  <c r="AB205"/>
  <c r="AC209"/>
  <c r="AA209"/>
  <c r="AB209"/>
  <c r="AC213"/>
  <c r="AA213"/>
  <c r="AB213"/>
  <c r="AC217"/>
  <c r="AA217"/>
  <c r="AB217"/>
  <c r="AA4"/>
  <c r="AA6"/>
  <c r="AA8"/>
  <c r="AA10"/>
  <c r="AA12"/>
  <c r="AA14"/>
  <c r="AA16"/>
  <c r="AA18"/>
  <c r="AA20"/>
  <c r="AA22"/>
  <c r="AA24"/>
  <c r="AA26"/>
  <c r="AA28"/>
  <c r="AA30"/>
  <c r="AA32"/>
  <c r="AA34"/>
  <c r="AA36"/>
  <c r="AA38"/>
  <c r="AA40"/>
  <c r="AA42"/>
  <c r="AA44"/>
  <c r="AA46"/>
  <c r="AA48"/>
  <c r="AA50"/>
  <c r="AA52"/>
  <c r="AA54"/>
  <c r="AC239"/>
  <c r="AA239"/>
  <c r="AB239"/>
  <c r="AC243"/>
  <c r="AA243"/>
  <c r="AB243"/>
  <c r="AC247"/>
  <c r="AA247"/>
  <c r="AB247"/>
  <c r="AC251"/>
  <c r="AA251"/>
  <c r="AB251"/>
  <c r="AC255"/>
  <c r="AA255"/>
  <c r="AB255"/>
  <c r="AC259"/>
  <c r="AA259"/>
  <c r="AB259"/>
  <c r="AC263"/>
  <c r="AA263"/>
  <c r="AB263"/>
  <c r="AC267"/>
  <c r="AA267"/>
  <c r="AB267"/>
  <c r="AC271"/>
  <c r="AA271"/>
  <c r="AB271"/>
  <c r="AC275"/>
  <c r="AA275"/>
  <c r="AB275"/>
  <c r="AC279"/>
  <c r="AA279"/>
  <c r="AB279"/>
  <c r="AC283"/>
  <c r="AA283"/>
  <c r="AB283"/>
  <c r="AB286"/>
  <c r="AC286"/>
  <c r="AA286"/>
  <c r="AB290"/>
  <c r="AC290"/>
  <c r="AA290"/>
  <c r="AB294"/>
  <c r="AC294"/>
  <c r="AA294"/>
  <c r="AB298"/>
  <c r="AC298"/>
  <c r="AA298"/>
  <c r="AB302"/>
  <c r="AC302"/>
  <c r="AA302"/>
  <c r="AB306"/>
  <c r="AC306"/>
  <c r="AA306"/>
  <c r="AB310"/>
  <c r="AC310"/>
  <c r="AA310"/>
  <c r="AB314"/>
  <c r="AC314"/>
  <c r="AA314"/>
  <c r="AB318"/>
  <c r="AC318"/>
  <c r="AA318"/>
  <c r="AB322"/>
  <c r="AC322"/>
  <c r="AA322"/>
  <c r="AB326"/>
  <c r="AC326"/>
  <c r="AA326"/>
  <c r="AB330"/>
  <c r="AC330"/>
  <c r="AA330"/>
  <c r="AB334"/>
  <c r="AC334"/>
  <c r="AA334"/>
  <c r="AB338"/>
  <c r="AC338"/>
  <c r="AA338"/>
  <c r="AB342"/>
  <c r="AC342"/>
  <c r="AA342"/>
  <c r="AB346"/>
  <c r="AC346"/>
  <c r="AA346"/>
  <c r="AB350"/>
  <c r="AC350"/>
  <c r="AA350"/>
  <c r="AB354"/>
  <c r="AC354"/>
  <c r="AA354"/>
  <c r="AB358"/>
  <c r="AC358"/>
  <c r="AA358"/>
  <c r="AB362"/>
  <c r="AC362"/>
  <c r="AA362"/>
  <c r="AB366"/>
  <c r="AC366"/>
  <c r="AA366"/>
  <c r="AA56"/>
  <c r="AC56"/>
  <c r="AA58"/>
  <c r="AC58"/>
  <c r="AA60"/>
  <c r="AC60"/>
  <c r="AA62"/>
  <c r="AC62"/>
  <c r="AA64"/>
  <c r="AC64"/>
  <c r="AA66"/>
  <c r="AC66"/>
  <c r="AA68"/>
  <c r="AC68"/>
  <c r="AA70"/>
  <c r="AC70"/>
  <c r="AA72"/>
  <c r="AC72"/>
  <c r="AA74"/>
  <c r="AC74"/>
  <c r="AA76"/>
  <c r="AC76"/>
  <c r="AA78"/>
  <c r="AC78"/>
  <c r="AA80"/>
  <c r="AC80"/>
  <c r="AA82"/>
  <c r="AC82"/>
  <c r="AA84"/>
  <c r="AC84"/>
  <c r="AA86"/>
  <c r="AC86"/>
  <c r="AA88"/>
  <c r="AC88"/>
  <c r="AA90"/>
  <c r="AC90"/>
  <c r="AA92"/>
  <c r="AC92"/>
  <c r="AA94"/>
  <c r="AC94"/>
  <c r="AA96"/>
  <c r="AC96"/>
  <c r="AA98"/>
  <c r="AC98"/>
  <c r="AA100"/>
  <c r="AC100"/>
  <c r="AA102"/>
  <c r="AC102"/>
  <c r="AA104"/>
  <c r="AC104"/>
  <c r="AA106"/>
  <c r="AC106"/>
  <c r="AA108"/>
  <c r="AC108"/>
  <c r="AA110"/>
  <c r="AC110"/>
  <c r="AA112"/>
  <c r="AC112"/>
  <c r="AA114"/>
  <c r="AC114"/>
  <c r="AA116"/>
  <c r="AC116"/>
  <c r="AA118"/>
  <c r="AC118"/>
  <c r="AA120"/>
  <c r="AC120"/>
  <c r="AA122"/>
  <c r="AC122"/>
  <c r="AA124"/>
  <c r="AC124"/>
  <c r="AA126"/>
  <c r="AC126"/>
  <c r="AA128"/>
  <c r="AC128"/>
  <c r="AA130"/>
  <c r="AC130"/>
  <c r="AA132"/>
  <c r="AC132"/>
  <c r="AA134"/>
  <c r="AC134"/>
  <c r="AA136"/>
  <c r="AC136"/>
  <c r="AA138"/>
  <c r="AC138"/>
  <c r="AA140"/>
  <c r="AC140"/>
  <c r="AA142"/>
  <c r="AC142"/>
  <c r="AA144"/>
  <c r="AC144"/>
  <c r="AA146"/>
  <c r="AC146"/>
  <c r="AA148"/>
  <c r="AC148"/>
  <c r="AA150"/>
  <c r="AC150"/>
  <c r="AA152"/>
  <c r="AC152"/>
  <c r="AA154"/>
  <c r="AC154"/>
  <c r="AA156"/>
  <c r="AC156"/>
  <c r="AA158"/>
  <c r="AC158"/>
  <c r="AA160"/>
  <c r="AC160"/>
  <c r="AA162"/>
  <c r="AC162"/>
  <c r="AA164"/>
  <c r="AC164"/>
  <c r="AA166"/>
  <c r="AC166"/>
  <c r="AA168"/>
  <c r="AC168"/>
  <c r="AA170"/>
  <c r="AC170"/>
  <c r="AA172"/>
  <c r="AC172"/>
  <c r="AA174"/>
  <c r="AC174"/>
  <c r="AA176"/>
  <c r="AC176"/>
  <c r="AA178"/>
  <c r="AC178"/>
  <c r="AA180"/>
  <c r="AC180"/>
  <c r="AA182"/>
  <c r="AC182"/>
  <c r="AA184"/>
  <c r="AC184"/>
  <c r="AA186"/>
  <c r="AC186"/>
  <c r="AA188"/>
  <c r="AC188"/>
  <c r="AA190"/>
  <c r="AC190"/>
  <c r="AA192"/>
  <c r="AC192"/>
  <c r="AA194"/>
  <c r="AC194"/>
  <c r="AA196"/>
  <c r="AC196"/>
  <c r="AA198"/>
  <c r="AC198"/>
  <c r="AA200"/>
  <c r="AC200"/>
  <c r="AA202"/>
  <c r="AC202"/>
  <c r="AA204"/>
  <c r="AC204"/>
  <c r="AA206"/>
  <c r="AC206"/>
  <c r="AA208"/>
  <c r="AC208"/>
  <c r="AA210"/>
  <c r="AC210"/>
  <c r="AA212"/>
  <c r="AC212"/>
  <c r="AA214"/>
  <c r="AC214"/>
  <c r="AA216"/>
  <c r="AC216"/>
  <c r="AA218"/>
  <c r="AC218"/>
  <c r="AA220"/>
  <c r="AA222"/>
  <c r="AA224"/>
  <c r="AA226"/>
  <c r="AA228"/>
  <c r="AA230"/>
  <c r="AA232"/>
  <c r="AA234"/>
  <c r="AA236"/>
  <c r="AC221"/>
  <c r="AA221"/>
  <c r="AC223"/>
  <c r="AA223"/>
  <c r="AC225"/>
  <c r="AA225"/>
  <c r="AC227"/>
  <c r="AA227"/>
  <c r="AC229"/>
  <c r="AA229"/>
  <c r="AC231"/>
  <c r="AA231"/>
  <c r="AC233"/>
  <c r="AA233"/>
  <c r="AC235"/>
  <c r="AA235"/>
  <c r="AC237"/>
  <c r="AA237"/>
  <c r="AB237"/>
  <c r="AC241"/>
  <c r="AA241"/>
  <c r="AB241"/>
  <c r="AC245"/>
  <c r="AA245"/>
  <c r="AB245"/>
  <c r="AC249"/>
  <c r="AA249"/>
  <c r="AB249"/>
  <c r="AC253"/>
  <c r="AA253"/>
  <c r="AB253"/>
  <c r="AC257"/>
  <c r="AA257"/>
  <c r="AB257"/>
  <c r="AC261"/>
  <c r="AA261"/>
  <c r="AB261"/>
  <c r="AC265"/>
  <c r="AA265"/>
  <c r="AB265"/>
  <c r="AC269"/>
  <c r="AA269"/>
  <c r="AB269"/>
  <c r="AC273"/>
  <c r="AA273"/>
  <c r="AB273"/>
  <c r="AC277"/>
  <c r="AA277"/>
  <c r="AB277"/>
  <c r="AC281"/>
  <c r="AA281"/>
  <c r="AB281"/>
  <c r="AC285"/>
  <c r="AA285"/>
  <c r="AB285"/>
  <c r="AB288"/>
  <c r="AC288"/>
  <c r="AA288"/>
  <c r="AB292"/>
  <c r="AC292"/>
  <c r="AA292"/>
  <c r="AB296"/>
  <c r="AC296"/>
  <c r="AA296"/>
  <c r="AB300"/>
  <c r="AC300"/>
  <c r="AA300"/>
  <c r="AB304"/>
  <c r="AC304"/>
  <c r="AA304"/>
  <c r="AB308"/>
  <c r="AC308"/>
  <c r="AA308"/>
  <c r="AB312"/>
  <c r="AC312"/>
  <c r="AA312"/>
  <c r="AB316"/>
  <c r="AC316"/>
  <c r="AA316"/>
  <c r="AB320"/>
  <c r="AC320"/>
  <c r="AA320"/>
  <c r="AB324"/>
  <c r="AC324"/>
  <c r="AA324"/>
  <c r="AB328"/>
  <c r="AC328"/>
  <c r="AA328"/>
  <c r="AB332"/>
  <c r="AC332"/>
  <c r="AA332"/>
  <c r="AB336"/>
  <c r="AC336"/>
  <c r="AA336"/>
  <c r="AB340"/>
  <c r="AC340"/>
  <c r="AA340"/>
  <c r="AB344"/>
  <c r="AC344"/>
  <c r="AA344"/>
  <c r="AB348"/>
  <c r="AC348"/>
  <c r="AA348"/>
  <c r="AB352"/>
  <c r="AC352"/>
  <c r="AA352"/>
  <c r="AB356"/>
  <c r="AC356"/>
  <c r="AA356"/>
  <c r="AB360"/>
  <c r="AC360"/>
  <c r="AA360"/>
  <c r="AB364"/>
  <c r="AC364"/>
  <c r="AA364"/>
  <c r="AB368"/>
  <c r="AC368"/>
  <c r="AA368"/>
  <c r="AC220"/>
  <c r="AB221"/>
  <c r="AC222"/>
  <c r="AB223"/>
  <c r="AC224"/>
  <c r="AB225"/>
  <c r="AC226"/>
  <c r="AB227"/>
  <c r="AC228"/>
  <c r="AB229"/>
  <c r="AC230"/>
  <c r="AB231"/>
  <c r="AC232"/>
  <c r="AB233"/>
  <c r="AC234"/>
  <c r="AB235"/>
  <c r="AC236"/>
  <c r="AA238"/>
  <c r="AC238"/>
  <c r="AA240"/>
  <c r="AC240"/>
  <c r="AA242"/>
  <c r="AC242"/>
  <c r="AA244"/>
  <c r="AC244"/>
  <c r="AA246"/>
  <c r="AC246"/>
  <c r="AA248"/>
  <c r="AC248"/>
  <c r="AA250"/>
  <c r="AC250"/>
  <c r="AA252"/>
  <c r="AC252"/>
  <c r="AA254"/>
  <c r="AC254"/>
  <c r="AA256"/>
  <c r="AC256"/>
  <c r="AA258"/>
  <c r="AC258"/>
  <c r="AA260"/>
  <c r="AC260"/>
  <c r="AA262"/>
  <c r="AC262"/>
  <c r="AA264"/>
  <c r="AC264"/>
  <c r="AA266"/>
  <c r="AC266"/>
  <c r="AA268"/>
  <c r="AC268"/>
  <c r="AA270"/>
  <c r="AC270"/>
  <c r="AA272"/>
  <c r="AC272"/>
  <c r="AA274"/>
  <c r="AC274"/>
  <c r="AA276"/>
  <c r="AC276"/>
  <c r="AA278"/>
  <c r="AC278"/>
  <c r="AA280"/>
  <c r="AC280"/>
  <c r="AA282"/>
  <c r="AC282"/>
  <c r="AA284"/>
  <c r="AC284"/>
  <c r="AB287"/>
  <c r="AB289"/>
  <c r="AB291"/>
  <c r="AB293"/>
  <c r="AB295"/>
  <c r="AB297"/>
  <c r="AB299"/>
  <c r="AB301"/>
  <c r="AB303"/>
  <c r="AB305"/>
  <c r="AB307"/>
  <c r="AB309"/>
  <c r="AB311"/>
  <c r="AB313"/>
  <c r="AB315"/>
  <c r="AB317"/>
  <c r="AB319"/>
  <c r="AB321"/>
  <c r="AB323"/>
  <c r="AB325"/>
  <c r="AB327"/>
  <c r="AB329"/>
  <c r="AB331"/>
  <c r="AB333"/>
  <c r="AB335"/>
  <c r="AB337"/>
  <c r="AB339"/>
  <c r="AB341"/>
  <c r="AB343"/>
  <c r="AB345"/>
  <c r="AB347"/>
  <c r="AB349"/>
  <c r="AB351"/>
  <c r="AB353"/>
  <c r="AB355"/>
  <c r="AB357"/>
  <c r="AB359"/>
  <c r="AB361"/>
  <c r="AB363"/>
  <c r="AB365"/>
  <c r="AB367"/>
  <c r="AA287"/>
  <c r="AA289"/>
  <c r="AA291"/>
  <c r="AA293"/>
  <c r="AA295"/>
  <c r="AA297"/>
  <c r="AA299"/>
  <c r="AA301"/>
  <c r="AA303"/>
  <c r="AA305"/>
  <c r="AA307"/>
  <c r="AA309"/>
  <c r="AA311"/>
  <c r="AA313"/>
  <c r="AA315"/>
  <c r="AA317"/>
  <c r="AA319"/>
  <c r="AA321"/>
  <c r="AA323"/>
  <c r="AA325"/>
  <c r="AA327"/>
  <c r="AA329"/>
  <c r="AA331"/>
  <c r="AA333"/>
  <c r="AA335"/>
  <c r="AA337"/>
  <c r="AA339"/>
  <c r="AA341"/>
  <c r="AA343"/>
  <c r="AA345"/>
  <c r="AA347"/>
  <c r="AA349"/>
  <c r="AA351"/>
  <c r="AA353"/>
  <c r="AA355"/>
  <c r="AA357"/>
  <c r="AA359"/>
  <c r="AA361"/>
  <c r="AA363"/>
  <c r="AA365"/>
  <c r="AA367"/>
  <c r="H368" l="1"/>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6"/>
  <c r="H7"/>
  <c r="H8"/>
  <c r="H5" l="1"/>
  <c r="H4"/>
  <c r="H3"/>
  <c r="J3" i="1" l="1"/>
  <c r="U4"/>
  <c r="O4"/>
  <c r="Q4" s="1"/>
  <c r="P3"/>
  <c r="R3" s="1"/>
  <c r="N3"/>
  <c r="J4"/>
  <c r="I4"/>
  <c r="M4" s="1"/>
  <c r="N4" s="1"/>
  <c r="I3"/>
  <c r="M3" s="1"/>
  <c r="O3" s="1"/>
  <c r="Q3" s="1"/>
  <c r="P4" l="1"/>
  <c r="R4" s="1"/>
  <c r="U3"/>
</calcChain>
</file>

<file path=xl/sharedStrings.xml><?xml version="1.0" encoding="utf-8"?>
<sst xmlns="http://schemas.openxmlformats.org/spreadsheetml/2006/main" count="7765" uniqueCount="443">
  <si>
    <t>BANKNIFTY</t>
  </si>
  <si>
    <t>NIFTY</t>
  </si>
  <si>
    <t>NIFTYIT</t>
  </si>
  <si>
    <t>NIFTYMID50</t>
  </si>
  <si>
    <t>ACC</t>
  </si>
  <si>
    <t>ADANIENT</t>
  </si>
  <si>
    <t>ADANIPORTS</t>
  </si>
  <si>
    <t>ADANIPOWER</t>
  </si>
  <si>
    <t>AJANTPHARM</t>
  </si>
  <si>
    <t>ALBK</t>
  </si>
  <si>
    <t>AMARAJABAT</t>
  </si>
  <si>
    <t>AMBUJACEM</t>
  </si>
  <si>
    <t>APOLLOHOSP</t>
  </si>
  <si>
    <t>APOLLOTYRE</t>
  </si>
  <si>
    <t>ARVIND</t>
  </si>
  <si>
    <t>ASHOKLEY</t>
  </si>
  <si>
    <t>ASIANPAINT</t>
  </si>
  <si>
    <t>AUROPHARMA</t>
  </si>
  <si>
    <t>AXISBANK</t>
  </si>
  <si>
    <t>BAJAJ-AUTO</t>
  </si>
  <si>
    <t>BAJAJFINSV</t>
  </si>
  <si>
    <t>BAJFINANCE</t>
  </si>
  <si>
    <t>BALKRISIND</t>
  </si>
  <si>
    <t>BANKBARODA</t>
  </si>
  <si>
    <t>BANKINDIA</t>
  </si>
  <si>
    <t>BATAINDIA</t>
  </si>
  <si>
    <t>BEL</t>
  </si>
  <si>
    <t>BEML</t>
  </si>
  <si>
    <t>BERGEPAINT</t>
  </si>
  <si>
    <t>BHARATFIN</t>
  </si>
  <si>
    <t>BHARATFORG</t>
  </si>
  <si>
    <t>BHARTIARTL</t>
  </si>
  <si>
    <t>BHEL</t>
  </si>
  <si>
    <t>BIOCON</t>
  </si>
  <si>
    <t>BOSCHLTD</t>
  </si>
  <si>
    <t>BPCL</t>
  </si>
  <si>
    <t>BRITANNIA</t>
  </si>
  <si>
    <t>CADILAHC</t>
  </si>
  <si>
    <t>CANBK</t>
  </si>
  <si>
    <t>CANFINHOME</t>
  </si>
  <si>
    <t>CAPF</t>
  </si>
  <si>
    <t>CASTROLIND</t>
  </si>
  <si>
    <t>CEATLTD</t>
  </si>
  <si>
    <t>CENTURYTEX</t>
  </si>
  <si>
    <t>CESC</t>
  </si>
  <si>
    <t>CGPOWER</t>
  </si>
  <si>
    <t>CHENNPETRO</t>
  </si>
  <si>
    <t>CHOLAFIN</t>
  </si>
  <si>
    <t>CIPLA</t>
  </si>
  <si>
    <t>COALINDIA</t>
  </si>
  <si>
    <t>COLPAL</t>
  </si>
  <si>
    <t>CONCOR</t>
  </si>
  <si>
    <t>CUMMINSIND</t>
  </si>
  <si>
    <t>DABUR</t>
  </si>
  <si>
    <t>DCBBANK</t>
  </si>
  <si>
    <t>DHFL</t>
  </si>
  <si>
    <t>DISHTV</t>
  </si>
  <si>
    <t>DIVISLAB</t>
  </si>
  <si>
    <t>DLF</t>
  </si>
  <si>
    <t>DRREDDY</t>
  </si>
  <si>
    <t>EICHERMOT</t>
  </si>
  <si>
    <t>ENGINERSIN</t>
  </si>
  <si>
    <t>EQUITAS</t>
  </si>
  <si>
    <t>ESCORTS</t>
  </si>
  <si>
    <t>EXIDEIND</t>
  </si>
  <si>
    <t>FEDERALBNK</t>
  </si>
  <si>
    <t>GAIL</t>
  </si>
  <si>
    <t>GLENMARK</t>
  </si>
  <si>
    <t>GMRINFRA</t>
  </si>
  <si>
    <t>GODFRYPHLP</t>
  </si>
  <si>
    <t>GODREJCP</t>
  </si>
  <si>
    <t>GODREJIND</t>
  </si>
  <si>
    <t>GRANULES</t>
  </si>
  <si>
    <t>GRASIM</t>
  </si>
  <si>
    <t>GSFC</t>
  </si>
  <si>
    <t>HAVELLS</t>
  </si>
  <si>
    <t>HCC</t>
  </si>
  <si>
    <t>HCLTECH</t>
  </si>
  <si>
    <t>HDFC</t>
  </si>
  <si>
    <t>HDFCBANK</t>
  </si>
  <si>
    <t>HEROMOTOCO</t>
  </si>
  <si>
    <t>HEXAWARE</t>
  </si>
  <si>
    <t>HINDALCO</t>
  </si>
  <si>
    <t>HINDPETRO</t>
  </si>
  <si>
    <t>HINDUNILVR</t>
  </si>
  <si>
    <t>HINDZINC</t>
  </si>
  <si>
    <t>IBULHSGFIN</t>
  </si>
  <si>
    <t>ICICIBANK</t>
  </si>
  <si>
    <t>ICICIPRULI</t>
  </si>
  <si>
    <t>IDBI</t>
  </si>
  <si>
    <t>IDEA</t>
  </si>
  <si>
    <t>IDFC</t>
  </si>
  <si>
    <t>IDFCBANK</t>
  </si>
  <si>
    <t>IFCI</t>
  </si>
  <si>
    <t>IGL</t>
  </si>
  <si>
    <t>INDIACEM</t>
  </si>
  <si>
    <t>INDIANB</t>
  </si>
  <si>
    <t>INDIGO</t>
  </si>
  <si>
    <t>INDUSINDBK</t>
  </si>
  <si>
    <t>INFIBEAM</t>
  </si>
  <si>
    <t>INFRATEL</t>
  </si>
  <si>
    <t>INFY</t>
  </si>
  <si>
    <t>IOC</t>
  </si>
  <si>
    <t>IRB</t>
  </si>
  <si>
    <t>ITC</t>
  </si>
  <si>
    <t>JETAIRWAYS</t>
  </si>
  <si>
    <t>JINDALSTEL</t>
  </si>
  <si>
    <t>JISLJALEQS</t>
  </si>
  <si>
    <t>JPASSOCIAT</t>
  </si>
  <si>
    <t>JSWSTEEL</t>
  </si>
  <si>
    <t>JUBLFOOD</t>
  </si>
  <si>
    <t>JUSTDIAL</t>
  </si>
  <si>
    <t>KAJARIACER</t>
  </si>
  <si>
    <t>KOTAKBANK</t>
  </si>
  <si>
    <t>KPIT</t>
  </si>
  <si>
    <t>KSCL</t>
  </si>
  <si>
    <t>KTKBANK</t>
  </si>
  <si>
    <t>L&amp;TFH</t>
  </si>
  <si>
    <t>LICHSGFIN</t>
  </si>
  <si>
    <t>LT</t>
  </si>
  <si>
    <t>LUPIN</t>
  </si>
  <si>
    <t>M&amp;M</t>
  </si>
  <si>
    <t>M&amp;MFIN</t>
  </si>
  <si>
    <t>MANAPPURAM</t>
  </si>
  <si>
    <t>MARICO</t>
  </si>
  <si>
    <t>MARUTI</t>
  </si>
  <si>
    <t>MCDOWELL-N</t>
  </si>
  <si>
    <t>MCX</t>
  </si>
  <si>
    <t>MFSL</t>
  </si>
  <si>
    <t>MGL</t>
  </si>
  <si>
    <t>MINDTREE</t>
  </si>
  <si>
    <t>MOTHERSUMI</t>
  </si>
  <si>
    <t>MRF</t>
  </si>
  <si>
    <t>MRPL</t>
  </si>
  <si>
    <t>MUTHOOTFIN</t>
  </si>
  <si>
    <t>NATIONALUM</t>
  </si>
  <si>
    <t>NBCC</t>
  </si>
  <si>
    <t>NCC</t>
  </si>
  <si>
    <t>NESTLEIND</t>
  </si>
  <si>
    <t>NHPC</t>
  </si>
  <si>
    <t>NIITTECH</t>
  </si>
  <si>
    <t>NMDC</t>
  </si>
  <si>
    <t>NTPC</t>
  </si>
  <si>
    <t>OFSS</t>
  </si>
  <si>
    <t>OIL</t>
  </si>
  <si>
    <t>ONGC</t>
  </si>
  <si>
    <t>ORIENTBANK</t>
  </si>
  <si>
    <t>PAGEIND</t>
  </si>
  <si>
    <t>PCJEWELLER</t>
  </si>
  <si>
    <t>PEL</t>
  </si>
  <si>
    <t>PETRONET</t>
  </si>
  <si>
    <t>PFC</t>
  </si>
  <si>
    <t>PIDILITIND</t>
  </si>
  <si>
    <t>PNB</t>
  </si>
  <si>
    <t>POWERGRID</t>
  </si>
  <si>
    <t>PTC</t>
  </si>
  <si>
    <t>PVR</t>
  </si>
  <si>
    <t>RAMCOCEM</t>
  </si>
  <si>
    <t>RAYMOND</t>
  </si>
  <si>
    <t>RBLBANK</t>
  </si>
  <si>
    <t>RCOM</t>
  </si>
  <si>
    <t>RECLTD</t>
  </si>
  <si>
    <t>RELCAPITAL</t>
  </si>
  <si>
    <t>RELIANCE</t>
  </si>
  <si>
    <t>RELINFRA</t>
  </si>
  <si>
    <t>REPCOHOME</t>
  </si>
  <si>
    <t>RPOWER</t>
  </si>
  <si>
    <t>SAIL</t>
  </si>
  <si>
    <t>SBIN</t>
  </si>
  <si>
    <t>SHREECEM</t>
  </si>
  <si>
    <t>SIEMENS</t>
  </si>
  <si>
    <t>SOUTHBANK</t>
  </si>
  <si>
    <t>SREINFRA</t>
  </si>
  <si>
    <t>SRF</t>
  </si>
  <si>
    <t>SRTRANSFIN</t>
  </si>
  <si>
    <t>STAR</t>
  </si>
  <si>
    <t>SUNPHARMA</t>
  </si>
  <si>
    <t>SUNTV</t>
  </si>
  <si>
    <t>SUZLON</t>
  </si>
  <si>
    <t>SYNDIBANK</t>
  </si>
  <si>
    <t>TATACHEM</t>
  </si>
  <si>
    <t>TATACOMM</t>
  </si>
  <si>
    <t>TATAELXSI</t>
  </si>
  <si>
    <t>TATAGLOBAL</t>
  </si>
  <si>
    <t>TATAMOTORS</t>
  </si>
  <si>
    <t>TATAMTRDVR</t>
  </si>
  <si>
    <t>TATAPOWER</t>
  </si>
  <si>
    <t>TATASTEEL</t>
  </si>
  <si>
    <t>TCS</t>
  </si>
  <si>
    <t>TECHM</t>
  </si>
  <si>
    <t>TITAN</t>
  </si>
  <si>
    <t>TORNTPHARM</t>
  </si>
  <si>
    <t>TORNTPOWER</t>
  </si>
  <si>
    <t>TV18BRDCST</t>
  </si>
  <si>
    <t>TVSMOTOR</t>
  </si>
  <si>
    <t>UBL</t>
  </si>
  <si>
    <t>UJJIVAN</t>
  </si>
  <si>
    <t>ULTRACEMCO</t>
  </si>
  <si>
    <t>UNIONBANK</t>
  </si>
  <si>
    <t>UPL</t>
  </si>
  <si>
    <t>VEDL</t>
  </si>
  <si>
    <t>VGUARD</t>
  </si>
  <si>
    <t>VOLTAS</t>
  </si>
  <si>
    <t>WIPRO</t>
  </si>
  <si>
    <t>WOCKPHARMA</t>
  </si>
  <si>
    <t>YESBANK</t>
  </si>
  <si>
    <t>ZEEL</t>
  </si>
  <si>
    <t>https://www.nseindia.com/live_market/dynaContent/live_watch/option_chain/optionKeys.jsp?symbolCode=209&amp;symbol=ACC&amp;symbol=ACC&amp;instrument=-&amp;date=-&amp;segmentLink=17&amp;symbolCount=2&amp;segmentLink=17</t>
  </si>
  <si>
    <t>https://www.nseindia.com/live_market/dynaContent/live_watch/option_chain/optionKeys.jsp?symbolCode=424&amp;symbol=ADANIENT&amp;symbol=ADANIENT&amp;instrument=-&amp;date=-&amp;segmentLink=17&amp;symbolCount=2&amp;segmentLink=17</t>
  </si>
  <si>
    <t>https://www.nseindia.com/live_market/dynaContent/live_watch/option_chain/optionKeys.jsp?symbolCode=2683&amp;symbol=ADANIPORTS&amp;symbol=ADANIPORTS&amp;instrument=-&amp;date=-&amp;segmentLink=17&amp;symbolCount=2&amp;segmentLink=17</t>
  </si>
  <si>
    <t>https://www.nseindia.com/live_market/dynaContent/live_watch/option_chain/optionKeys.jsp?symbolCode=2901&amp;symbol=ADANIPOWER&amp;symbol=ADANIPOWER&amp;instrument=-&amp;date=-&amp;segmentLink=17&amp;symbolCount=2&amp;segmentLink=17</t>
  </si>
  <si>
    <t>https://www.nseindia.com/live_market/dynaContent/live_watch/option_chain/optionKeys.jsp?symbolCode=1894&amp;symbol=AJANTPHARM&amp;symbol=AJANTPHARM&amp;instrument=-&amp;date=-&amp;segmentLink=17&amp;symbolCount=2&amp;segmentLink=17</t>
  </si>
  <si>
    <t>https://www.nseindia.com/live_market/dynaContent/live_watch/option_chain/optionKeys.jsp?symbolCode=2029&amp;symbol=ALBK&amp;symbol=ALBK&amp;instrument=-&amp;date=-&amp;segmentLink=17&amp;symbolCount=2&amp;segmentLink=17</t>
  </si>
  <si>
    <t>https://www.nseindia.com/live_market/dynaContent/live_watch/option_chain/optionKeys.jsp?symbolCode=421&amp;symbol=AMARAJABAT&amp;symbol=AMARAJABAT&amp;instrument=-&amp;date=-&amp;segmentLink=17&amp;symbolCount=2&amp;segmentLink=17</t>
  </si>
  <si>
    <t>https://www.nseindia.com/live_market/dynaContent/live_watch/option_chain/optionKeys.jsp?symbolCode=1235&amp;symbol=AMBUJACEM&amp;symbol=AMBUJACEM&amp;instrument=-&amp;date=-&amp;segmentLink=17&amp;symbolCount=2&amp;segmentLink=17</t>
  </si>
  <si>
    <t>https://www.nseindia.com/live_market/dynaContent/live_watch/option_chain/optionKeys.jsp?symbolCode=417&amp;symbol=APOLLOHOSP&amp;symbol=APOLLOHOSP&amp;instrument=-&amp;date=-&amp;segmentLink=17&amp;symbolCount=2&amp;segmentLink=17</t>
  </si>
  <si>
    <t>https://www.nseindia.com/live_market/dynaContent/live_watch/option_chain/optionKeys.jsp?symbolCode=207&amp;symbol=ARVIND&amp;symbol=ARVIND&amp;instrument=-&amp;date=-&amp;segmentLink=17&amp;symbolCount=2&amp;segmentLink=17</t>
  </si>
  <si>
    <t>https://www.nseindia.com/live_market/dynaContent/live_watch/option_chain/optionKeys.jsp?symbolCode=901&amp;symbol=APOLLOTYRE&amp;symbol=APOLLOTYRE&amp;instrument=-&amp;date=-&amp;segmentLink=17&amp;symbolCount=2&amp;segmentLink=17</t>
  </si>
  <si>
    <t>https://www.nseindia.com/live_market/dynaContent/live_watch/option_chain/optionKeys.jsp?symbolCode=228&amp;symbol=ASHOKLEY&amp;symbol=ASHOKLEY&amp;instrument=-&amp;date=-&amp;segmentLink=17&amp;symbolCount=2&amp;segmentLink=17</t>
  </si>
  <si>
    <t>https://www.nseindia.com/live_market/dynaContent/live_watch/option_chain/optionKeys.jsp?symbolCode=288&amp;symbol=ASIANPAINT&amp;symbol=ASIANPAINT&amp;instrument=-&amp;date=-&amp;segmentLink=17&amp;symbolCount=2&amp;segmentLink=17</t>
  </si>
  <si>
    <t>https://www.nseindia.com/live_market/dynaContent/live_watch/option_chain/optionKeys.jsp?symbolCode=934&amp;symbol=AUROPHARMA&amp;symbol=AUROPHARMA&amp;instrument=-&amp;date=-&amp;segmentLink=17&amp;symbolCount=2&amp;segmentLink=17</t>
  </si>
  <si>
    <t>https://www.nseindia.com/live_market/dynaContent/live_watch/option_chain/optionKeys.jsp?symbolCode=1693&amp;symbol=AXISBANK&amp;symbol=AXISBANK&amp;instrument=-&amp;date=-&amp;segmentLink=17&amp;symbolCount=2&amp;segmentLink=17</t>
  </si>
  <si>
    <t>https://www.nseindia.com/live_market/dynaContent/live_watch/option_chain/optionKeys.jsp?symbolCode=2750&amp;symbol=BAJAJ-AUTO&amp;symbol=BAJAJ-AUTO&amp;instrument=-&amp;date=-&amp;segmentLink=17&amp;symbolCount=2&amp;segmentLink=17</t>
  </si>
  <si>
    <t>https://www.nseindia.com/live_market/dynaContent/live_watch/option_chain/optionKeys.jsp?symbolCode=2749&amp;symbol=BAJAJFINSV&amp;symbol=BAJAJFINSV&amp;instrument=-&amp;date=-&amp;segmentLink=17&amp;symbolCount=2&amp;segmentLink=17</t>
  </si>
  <si>
    <t>https://www.nseindia.com/live_market/dynaContent/live_watch/option_chain/optionKeys.jsp?symbolCode=1257&amp;symbol=BAJFINANCE&amp;symbol=BAJFINANCE&amp;instrument=-&amp;date=-&amp;segmentLink=17&amp;symbolCount=2&amp;segmentLink=17</t>
  </si>
  <si>
    <t>https://www.nseindia.com/live_market/dynaContent/live_watch/option_chain/optionKeys.jsp?symbolCode=434&amp;symbol=BALKRISIND&amp;symbol=BALKRISIND&amp;instrument=-&amp;date=-&amp;segmentLink=17&amp;symbolCount=2&amp;segmentLink=17</t>
  </si>
  <si>
    <t>https://www.nseindia.com/live_market/dynaContent/live_watch/option_chain/optionKeys.jsp?symbolCode=1583&amp;symbol=BANKBARODA&amp;symbol=BANKBARODA&amp;instrument=-&amp;date=-&amp;segmentLink=17&amp;symbolCount=2&amp;segmentLink=17</t>
  </si>
  <si>
    <t>https://www.nseindia.com/live_market/dynaContent/live_watch/option_chain/optionKeys.jsp?symbolCode=1600&amp;symbol=BANKINDIA&amp;symbol=BANKINDIA&amp;instrument=-&amp;date=-&amp;segmentLink=17&amp;symbolCount=2&amp;segmentLink=17</t>
  </si>
  <si>
    <t>https://www.nseindia.com/live_market/dynaContent/live_watch/option_chain/optionKeys.jsp?symbolCode=254&amp;symbol=BATAINDIA&amp;symbol=BATAINDIA&amp;instrument=-&amp;date=-&amp;segmentLink=17&amp;symbolCount=2&amp;segmentLink=17</t>
  </si>
  <si>
    <t>https://www.nseindia.com/live_market/dynaContent/live_watch/option_chain/optionKeys.jsp?symbolCode=1254&amp;symbol=BEL&amp;symbol=BEL&amp;instrument=-&amp;date=-&amp;segmentLink=17&amp;symbolCount=2&amp;segmentLink=17</t>
  </si>
  <si>
    <t>https://www.nseindia.com/live_market/dynaContent/live_watch/option_chain/optionKeys.jsp?symbolCode=296&amp;symbol=BEML&amp;symbol=BEML&amp;instrument=-&amp;date=-&amp;segmentLink=17&amp;symbolCount=2&amp;segmentLink=17</t>
  </si>
  <si>
    <t>20, multiple of 50</t>
  </si>
  <si>
    <t>https://www.nseindia.com/live_market/dynaContent/live_watch/option_chain/optionKeys.jsp?symbolCode=488&amp;symbol=BERGEPAINT&amp;symbol=BERGEPAINT&amp;instrument=-&amp;date=-&amp;segmentLink=17&amp;symbolCount=2&amp;segmentLink=17</t>
  </si>
  <si>
    <t>https://www.nseindia.com/live_market/dynaContent/live_watch/option_chain/optionKeys.jsp?symbolCode=3432&amp;symbol=BHARATFIN&amp;symbol=BHARATFIN&amp;instrument=-&amp;date=-&amp;segmentLink=17&amp;symbolCount=2&amp;segmentLink=17</t>
  </si>
  <si>
    <t>https://www.nseindia.com/live_market/dynaContent/live_watch/option_chain/optionKeys.jsp?symbolCode=201&amp;symbol=BHARATFORG&amp;symbol=BHARATFORG&amp;instrument=-&amp;date=-&amp;segmentLink=17&amp;symbolCount=2&amp;segmentLink=17</t>
  </si>
  <si>
    <t>https://www.nseindia.com/live_market/dynaContent/live_watch/option_chain/optionKeys.jsp?symbolCode=2002&amp;symbol=BHARTIARTL&amp;symbol=BHARTIARTL&amp;instrument=-&amp;date=-&amp;segmentLink=17&amp;symbolCount=2&amp;segmentLink=17</t>
  </si>
  <si>
    <t>https://www.nseindia.com/live_market/dynaContent/live_watch/option_chain/optionKeys.jsp?symbolCode=1252&amp;symbol=BHEL&amp;symbol=BHEL&amp;instrument=-&amp;date=-&amp;segmentLink=17&amp;symbolCount=2&amp;segmentLink=17</t>
  </si>
  <si>
    <t>https://www.nseindia.com/live_market/dynaContent/live_watch/option_chain/optionKeys.jsp?symbolCode=2181&amp;symbol=BIOCON&amp;symbol=BIOCON&amp;instrument=-&amp;date=-&amp;segmentLink=17&amp;symbolCount=2&amp;segmentLink=17</t>
  </si>
  <si>
    <t>https://www.nseindia.com/live_market/dynaContent/live_watch/option_chain/optionKeys.jsp?symbolCode=199&amp;symbol=BPCL&amp;symbol=BPCL&amp;instrument=-&amp;date=-&amp;segmentLink=17&amp;symbolCount=2&amp;segmentLink=17</t>
  </si>
  <si>
    <t>https://www.nseindia.com/live_market/dynaContent/live_watch/option_chain/optionKeys.jsp?symbolCode=761&amp;symbol=BRITANNIA&amp;symbol=BRITANNIA&amp;instrument=-&amp;date=-&amp;segmentLink=17&amp;symbolCount=2&amp;segmentLink=17</t>
  </si>
  <si>
    <t>https://www.nseindia.com/live_market/dynaContent/live_watch/option_chain/optionKeys.jsp?symbolCode=1852&amp;symbol=CADILAHC&amp;symbol=CADILAHC&amp;instrument=-&amp;date=-&amp;segmentLink=17&amp;symbolCount=2&amp;segmentLink=17</t>
  </si>
  <si>
    <t>https://www.nseindia.com/live_market/dynaContent/live_watch/option_chain/optionKeys.jsp?symbolCode=2032&amp;symbol=CANBK&amp;symbol=CANBK&amp;instrument=-&amp;date=-&amp;segmentLink=17&amp;symbolCount=2&amp;segmentLink=17</t>
  </si>
  <si>
    <t>https://www.nseindia.com/live_market/dynaContent/live_watch/option_chain/optionKeys.jsp?symbolCode=760&amp;symbol=CANFINHOME&amp;symbol=CANFINHOME&amp;instrument=-&amp;date=-&amp;segmentLink=17&amp;symbolCount=2&amp;segmentLink=17</t>
  </si>
  <si>
    <t>https://www.nseindia.com/live_market/dynaContent/live_watch/option_chain/optionKeys.jsp?symbolCode=2712&amp;symbol=CAPF&amp;symbol=CAPF&amp;instrument=-&amp;date=-&amp;segmentLink=17&amp;symbolCount=2&amp;segmentLink=17</t>
  </si>
  <si>
    <t>https://www.nseindia.com/live_market/dynaContent/live_watch/option_chain/optionKeys.jsp?symbolCode=8975&amp;symbol=CASTROLIND&amp;symbol=CASTROLIND&amp;instrument=-&amp;date=-&amp;segmentLink=17&amp;symbolCount=2&amp;segmentLink=17</t>
  </si>
  <si>
    <t>https://www.nseindia.com/live_market/dynaContent/live_watch/option_chain/optionKeys.jsp?symbolCode=2711&amp;symbol=CEATLTD&amp;symbol=CEATLTD&amp;instrument=-&amp;date=-&amp;segmentLink=17&amp;symbolCount=2&amp;segmentLink=17</t>
  </si>
  <si>
    <t>https://www.nseindia.com/live_market/dynaContent/live_watch/option_chain/optionKeys.jsp?symbolCode=295&amp;symbol=CENTURYTEX&amp;symbol=CENTURYTEX&amp;instrument=-&amp;date=-&amp;segmentLink=17&amp;symbolCount=2&amp;segmentLink=17</t>
  </si>
  <si>
    <t>https://www.nseindia.com/live_market/dynaContent/live_watch/option_chain/optionKeys.jsp?symbolCode=1245&amp;symbol=CESC&amp;symbol=CESC&amp;instrument=-&amp;date=-&amp;segmentLink=17&amp;symbolCount=2&amp;segmentLink=17</t>
  </si>
  <si>
    <t>https://www.nseindia.com/live_market/dynaContent/live_watch/option_chain/optionKeys.jsp?symbolCode=1241&amp;symbol=CGPOWER&amp;symbol=CGPOWER&amp;instrument=-&amp;date=-&amp;segmentLink=17&amp;symbolCount=2&amp;segmentLink=17</t>
  </si>
  <si>
    <t>https://www.nseindia.com/live_market/dynaContent/live_watch/option_chain/optionKeys.jsp?symbolCode=13723&amp;symbol=EQUITAS&amp;symbol=EQUITAS&amp;instrument=-&amp;date=-&amp;segmentLink=17&amp;symbolCount=2&amp;segmentLink=17</t>
  </si>
  <si>
    <t>https://www.nseindia.com/live_market/dynaContent/live_watch/option_chain/optionKeys.jsp?symbolCode=797&amp;symbol=HDFCBANK&amp;symbol=HDFCBANK&amp;instrument=-&amp;date=-&amp;segmentLink=17&amp;symbolCount=2&amp;segmentLink=17</t>
  </si>
  <si>
    <t>https://www.nseindia.com/live_market/dynaContent/live_watch/option_chain/optionKeys.jsp?symbolCode=795&amp;symbol=HEROMOTOCO&amp;symbol=HEROMOTOCO&amp;instrument=-&amp;date=-&amp;segmentLink=17&amp;symbolCount=2&amp;segmentLink=17</t>
  </si>
  <si>
    <t>https://www.nseindia.com/live_market/dynaContent/live_watch/option_chain/optionKeys.jsp?symbolCode=293&amp;symbol=INDIACEM&amp;symbol=INDIACEM&amp;instrument=-&amp;date=-&amp;segmentLink=17&amp;symbolCount=2&amp;segmentLink=17</t>
  </si>
  <si>
    <t>https://www.nseindia.com/live_market/dynaContent/live_watch/option_chain/optionKeys.jsp?symbolCode=2540&amp;symbol=INDIANB&amp;symbol=INDIANB&amp;instrument=-&amp;date=-&amp;segmentLink=17&amp;symbolCount=2&amp;segmentLink=17</t>
  </si>
  <si>
    <t>https://www.nseindia.com/live_market/dynaContent/live_watch/option_chain/optionKeys.jsp?symbolCode=2264&amp;symbol=JETAIRWAYS&amp;symbol=JETAIRWAYS&amp;instrument=-&amp;date=-&amp;segmentLink=17&amp;symbolCount=2&amp;segmentLink=17</t>
  </si>
  <si>
    <t>https://www.nseindia.com/live_market/dynaContent/live_watch/option_chain/optionKeys.jsp?symbolCode=818&amp;symbol=ITC&amp;symbol=ITC&amp;instrument=-&amp;date=-&amp;segmentLink=17&amp;symbolCount=2&amp;segmentLink=17</t>
  </si>
  <si>
    <t>https://www.nseindia.com/live_market/dynaContent/live_watch/option_chain/optionKeys.jsp?symbolCode=1118&amp;symbol=KOTAKBANK&amp;symbol=KOTAKBANK&amp;instrument=-&amp;date=-&amp;segmentLink=17&amp;symbolCount=2&amp;segmentLink=17</t>
  </si>
  <si>
    <t>https://www.nseindia.com/live_market/dynaContent/live_watch/option_chain/optionKeys.jsp?symbolCode=1826&amp;symbol=KPIT&amp;symbol=KPIT&amp;instrument=-&amp;date=-&amp;segmentLink=17&amp;symbolCount=2&amp;segmentLink=17</t>
  </si>
  <si>
    <t>https://www.nseindia.com/live_market/dynaContent/live_watch/option_chain/optionKeys.jsp?symbolCode=3317&amp;symbol=MANAPPURAM&amp;symbol=MANAPPURAM&amp;instrument=-&amp;date=-&amp;segmentLink=17&amp;symbolCount=2&amp;segmentLink=17</t>
  </si>
  <si>
    <t>https://www.nseindia.com/live_market/dynaContent/live_watch/option_chain/optionKeys.jsp?symbolCode=1385&amp;symbol=MOTHERSUMI&amp;symbol=MOTHERSUMI&amp;instrument=-&amp;date=-&amp;segmentLink=17&amp;symbolCount=2&amp;segmentLink=17</t>
  </si>
  <si>
    <t>https://www.nseindia.com/live_market/dynaContent/live_watch/option_chain/optionKeys.jsp?symbolCode=2729&amp;symbol=NMDC&amp;symbol=NMDC&amp;instrument=-&amp;date=-&amp;segmentLink=17&amp;symbolCount=2&amp;segmentLink=17</t>
  </si>
  <si>
    <t>https://www.nseindia.com/live_market/dynaContent/live_watch/option_chain/optionKeys.jsp?symbolCode=144&amp;symbol=PEL&amp;symbol=PEL&amp;instrument=-&amp;date=-&amp;segmentLink=17&amp;symbolCount=2&amp;segmentLink=17</t>
  </si>
  <si>
    <t>https://www.nseindia.com/live_market/dynaContent/live_watch/option_chain/optionKeys.jsp?symbolCode=104&amp;symbol=RAYMOND&amp;symbol=RAYMOND&amp;instrument=-&amp;date=-&amp;segmentLink=17&amp;symbolCount=2&amp;segmentLink=17</t>
  </si>
  <si>
    <t>https://www.nseindia.com/live_market/dynaContent/live_watch/option_chain/optionKeys.jsp?symbolCode=2714&amp;symbol=RPOWER&amp;symbol=RPOWER&amp;instrument=-&amp;date=-&amp;segmentLink=17&amp;symbolCount=2&amp;segmentLink=17</t>
  </si>
  <si>
    <t>https://www.nseindia.com/live_market/dynaContent/live_watch/option_chain/optionKeys.jsp?symbolCode=1849&amp;symbol=STAR&amp;symbol=STAR&amp;instrument=-&amp;date=-&amp;segmentLink=17&amp;symbolCount=2&amp;segmentLink=17</t>
  </si>
  <si>
    <t>https://www.nseindia.com/live_market/dynaContent/live_watch/option_chain/optionKeys.jsp?symbolCode=1098&amp;symbol=TATAGLOBAL&amp;symbol=TATAGLOBAL&amp;instrument=-&amp;date=-&amp;segmentLink=17&amp;symbolCount=2&amp;segmentLink=17</t>
  </si>
  <si>
    <t>https://www.nseindia.com/live_market/dynaContent/live_watch/option_chain/optionKeys.jsp?symbolCode=2466&amp;symbol=TORNTPOWER&amp;symbol=TORNTPOWER&amp;instrument=-&amp;date=-&amp;segmentLink=17&amp;symbolCount=2&amp;segmentLink=17</t>
  </si>
  <si>
    <t>https://www.nseindia.com/live_market/dynaContent/live_watch/option_chain/optionKeys.jsp?symbolCode=2170&amp;symbol=UPL&amp;symbol=UPL&amp;instrument=-&amp;date=-&amp;segmentLink=17&amp;symbolCount=2&amp;segmentLink=17</t>
  </si>
  <si>
    <t>https://www.nseindia.com/live_market/dynaContent/live_watch/option_chain/optionKeys.jsp?symbolCode=5660&amp;symbol=MCX&amp;symbol=MCX&amp;instrument=-&amp;date=-&amp;segmentLink=17&amp;symbolCount=2&amp;segmentLink=17</t>
  </si>
  <si>
    <t>https://www.nseindia.com/live_market/dynaContent/live_watch/option_chain/optionKeys.jsp?symbolCode=2541&amp;symbol=MINDTREE&amp;symbol=MINDTREE&amp;instrument=-&amp;date=-&amp;segmentLink=17&amp;symbolCount=2&amp;segmentLink=17</t>
  </si>
  <si>
    <t>https://www.nseindia.com/live_market/dynaContent/live_watch/option_chain/optionKeys.jsp?symbolCode=679&amp;symbol=M%26M&amp;symbol=M%26M&amp;instrument=-&amp;date=-&amp;segmentLink=17&amp;symbolCount=2&amp;segmentLink=17</t>
  </si>
  <si>
    <t>https://www.nseindia.com/live_market/dynaContent/live_watch/option_chain/optionKeys.jsp?symbolCode=1988&amp;symbol=LUPIN&amp;symbol=LUPIN&amp;instrument=-&amp;date=-&amp;segmentLink=17&amp;symbolCount=2&amp;segmentLink=17</t>
  </si>
  <si>
    <t>https://www.nseindia.com/live_market/dynaContent/live_watch/option_chain/optionKeys.jsp?symbolCode=946&amp;symbol=LICHSGFIN&amp;symbol=LICHSGFIN&amp;instrument=-&amp;date=-&amp;segmentLink=17&amp;symbolCount=2&amp;segmentLink=17</t>
  </si>
  <si>
    <t>https://www.nseindia.com/live_market/dynaContent/live_watch/option_chain/optionKeys.jsp?symbolCode=3061&amp;symbol=JUBLFOOD&amp;symbol=JUBLFOOD&amp;instrument=-&amp;date=-&amp;segmentLink=17&amp;symbolCount=2&amp;segmentLink=17</t>
  </si>
  <si>
    <t>https://www.nseindia.com/live_market/dynaContent/live_watch/option_chain/optionKeys.jsp?symbolCode=180&amp;symbol=INFY&amp;symbol=INFY&amp;instrument=-&amp;date=-&amp;segmentLink=17&amp;symbolCount=2&amp;segmentLink=17</t>
  </si>
  <si>
    <t>https://www.nseindia.com/live_market/dynaContent/live_watch/option_chain/optionKeys.jsp?symbolCode=673&amp;symbol=IFCI&amp;symbol=IFCI&amp;instrument=-&amp;date=-&amp;segmentLink=17&amp;symbolCount=2&amp;segmentLink=17</t>
  </si>
  <si>
    <t>https://www.nseindia.com/live_market/dynaContent/live_watch/option_chain/optionKeys.jsp?symbolCode=7057&amp;symbol=IBULHSGFIN&amp;symbol=IBULHSGFIN&amp;instrument=-&amp;date=-&amp;segmentLink=17&amp;symbolCount=2&amp;segmentLink=17</t>
  </si>
  <si>
    <t>https://www.nseindia.com/live_market/dynaContent/live_watch/option_chain/optionKeys.jsp?symbolCode=1231&amp;symbol=HINDZINC&amp;symbol=HINDZINC&amp;instrument=-&amp;date=-&amp;segmentLink=17&amp;symbolCount=2&amp;segmentLink=17</t>
  </si>
  <si>
    <t>https://www.nseindia.com/live_market/dynaContent/live_watch/option_chain/optionKeys.jsp?symbolCode=1828&amp;symbol=HCLTECH&amp;symbol=HCLTECH&amp;instrument=-&amp;date=-&amp;segmentLink=17&amp;symbolCount=2&amp;segmentLink=17</t>
  </si>
  <si>
    <t>https://www.nseindia.com/live_market/dynaContent/live_watch/option_chain/optionKeys.jsp?symbolCode=1853&amp;symbol=GLENMARK&amp;symbol=GLENMARK&amp;instrument=-&amp;date=-&amp;segmentLink=17&amp;symbolCount=2&amp;segmentLink=17</t>
  </si>
  <si>
    <t>https://www.nseindia.com/live_market/dynaContent/live_watch/option_chain/optionKeys.jsp?symbolCode=251&amp;symbol=DRREDDY&amp;symbol=DRREDDY&amp;instrument=-&amp;date=-&amp;segmentLink=17&amp;symbolCount=2&amp;segmentLink=17</t>
  </si>
  <si>
    <t>https://www.nseindia.com/live_market/dynaContent/live_watch/option_chain/optionKeys.jsp?symbolCode=173&amp;symbol=CUMMINSIND&amp;symbol=CUMMINSIND&amp;instrument=-&amp;date=-&amp;segmentLink=17&amp;symbolCount=2&amp;segmentLink=17</t>
  </si>
  <si>
    <t>https://www.nseindia.com/live_market/dynaContent/live_watch/option_chain/optionKeys.jsp?symbolCode=3691&amp;symbol=COALINDIA&amp;symbol=COALINDIA&amp;instrument=-&amp;date=-&amp;segmentLink=17&amp;symbolCount=2&amp;segmentLink=17</t>
  </si>
  <si>
    <t>https://www.nseindia.com/live_market/dynaContent/live_watch/option_chain/optionKeys.jsp?symbolCode=792&amp;symbol=CIPLA&amp;symbol=CIPLA&amp;instrument=-&amp;date=-&amp;segmentLink=17&amp;symbolCount=2&amp;segmentLink=17</t>
  </si>
  <si>
    <t>https://www.nseindia.com/live_market/dynaContent/live_watch/option_chain/optionKeys.jsp?symbolCode=2622&amp;symbol=DLF&amp;symbol=DLF&amp;instrument=-&amp;date=-&amp;segmentLink=17&amp;symbolCount=2&amp;segmentLink=17</t>
  </si>
  <si>
    <t>https://www.nseindia.com/live_market/dynaContent/live_watch/option_chain/optionKeys.jsp?symbolCode=2296&amp;symbol=GRANULES&amp;symbol=GRANULES&amp;instrument=-&amp;date=-&amp;segmentLink=17&amp;symbolCount=2&amp;segmentLink=17</t>
  </si>
  <si>
    <t>https://www.nseindia.com/live_market/dynaContent/live_watch/option_chain/optionKeys.jsp?symbolCode=2130&amp;symbol=GODREJIND&amp;symbol=GODREJIND&amp;instrument=-&amp;date=-&amp;segmentLink=17&amp;symbolCount=2&amp;segmentLink=17</t>
  </si>
  <si>
    <t>https://www.nseindia.com/live_market/dynaContent/live_watch/option_chain/optionKeys.jsp?symbolCode=940&amp;symbol=DHFL&amp;symbol=DHFL&amp;instrument=-&amp;date=-&amp;segmentLink=17&amp;symbolCount=2&amp;segmentLink=17</t>
  </si>
  <si>
    <t>https://www.nseindia.com/live_market/dynaContent/live_watch/option_chain/optionKeys.jsp?symbolCode=2132&amp;symbol=DIVISLAB&amp;symbol=DIVISLAB&amp;instrument=-&amp;date=-&amp;segmentLink=17&amp;symbolCount=2&amp;segmentLink=17</t>
  </si>
  <si>
    <t>https://www.nseindia.com/live_market/dynaContent/live_watch/option_chain/optionKeys.jsp?symbolCode=798&amp;symbol=HDFC&amp;symbol=HDFC&amp;instrument=-&amp;date=-&amp;segmentLink=17&amp;symbolCount=2&amp;segmentLink=17</t>
  </si>
  <si>
    <t>https://www.nseindia.com/live_market/dynaContent/live_watch/option_chain/optionKeys.jsp?symbolCode=1931&amp;symbol=HAVELLS&amp;symbol=HAVELLS&amp;instrument=-&amp;date=-&amp;segmentLink=17&amp;symbolCount=2&amp;segmentLink=17</t>
  </si>
  <si>
    <t>https://www.nseindia.com/live_market/dynaContent/live_watch/option_chain/optionKeys.jsp?symbolCode=1234&amp;symbol=GRASIM&amp;symbol=GRASIM&amp;instrument=-&amp;date=-&amp;segmentLink=17&amp;symbolCount=2&amp;segmentLink=17</t>
  </si>
  <si>
    <t>https://www.nseindia.com/live_market/dynaContent/live_watch/option_chain/optionKeys.jsp?symbolCode=309&amp;symbol=FEDERALBNK&amp;symbol=FEDERALBNK&amp;instrument=-&amp;date=-&amp;segmentLink=17&amp;symbolCount=2&amp;segmentLink=17</t>
  </si>
  <si>
    <t>https://www.nseindia.com/live_market/dynaContent/live_watch/option_chain/optionKeys.jsp?symbolCode=1232&amp;symbol=HINDUNILVR&amp;symbol=HINDUNILVR&amp;instrument=-&amp;date=-&amp;segmentLink=17&amp;symbolCount=2&amp;segmentLink=17</t>
  </si>
  <si>
    <t>https://www.nseindia.com/live_market/dynaContent/live_watch/option_chain/optionKeys.jsp?symbolCode=1606&amp;symbol=ICICIBANK&amp;symbol=ICICIBANK&amp;instrument=-&amp;date=-&amp;segmentLink=17&amp;symbolCount=2&amp;segmentLink=17</t>
  </si>
  <si>
    <t>https://www.nseindia.com/live_market/dynaContent/live_watch/option_chain/optionKeys.jsp?symbolCode=756&amp;symbol=IDBI&amp;symbol=IDBI&amp;instrument=-&amp;date=-&amp;segmentLink=17&amp;symbolCount=2&amp;segmentLink=17</t>
  </si>
  <si>
    <t>https://www.nseindia.com/live_market/dynaContent/live_watch/option_chain/optionKeys.jsp?symbolCode=2548&amp;symbol=IDEA&amp;symbol=IDEA&amp;instrument=-&amp;date=-&amp;segmentLink=17&amp;symbolCount=2&amp;segmentLink=17</t>
  </si>
  <si>
    <t>https://www.nseindia.com/live_market/dynaContent/live_watch/option_chain/optionKeys.jsp?symbolCode=13160&amp;symbol=IDFCBANK&amp;symbol=IDFCBANK&amp;instrument=-&amp;date=-&amp;segmentLink=17&amp;symbolCount=2&amp;segmentLink=17</t>
  </si>
  <si>
    <t>https://www.nseindia.com/live_market/dynaContent/live_watch/option_chain/optionKeys.jsp?symbolCode=2314&amp;symbol=IDFC&amp;symbol=IDFC&amp;instrument=-&amp;date=-&amp;segmentLink=17&amp;symbolCount=2&amp;segmentLink=17</t>
  </si>
  <si>
    <t>https://www.nseindia.com/live_market/dynaContent/live_watch/option_chain/optionKeys.jsp?symbolCode=13226&amp;symbol=INDIGO&amp;symbol=INDIGO&amp;instrument=-&amp;date=-&amp;segmentLink=17&amp;symbolCount=2&amp;segmentLink=17</t>
  </si>
  <si>
    <t>https://www.nseindia.com/live_market/dynaContent/live_watch/option_chain/optionKeys.jsp?symbolCode=1656&amp;symbol=INDUSINDBK&amp;symbol=INDUSINDBK&amp;instrument=-&amp;date=-&amp;segmentLink=17&amp;symbolCount=2&amp;segmentLink=17</t>
  </si>
  <si>
    <t>https://www.nseindia.com/live_market/dynaContent/live_watch/option_chain/optionKeys.jsp?symbolCode=13663&amp;symbol=INFIBEAM&amp;symbol=INFIBEAM&amp;instrument=-&amp;date=-&amp;segmentLink=17&amp;symbolCount=2&amp;segmentLink=17</t>
  </si>
  <si>
    <t>https://www.nseindia.com/live_market/dynaContent/live_watch/option_chain/optionKeys.jsp?symbolCode=6258&amp;symbol=INFRATEL&amp;symbol=INFRATEL&amp;instrument=-&amp;date=-&amp;segmentLink=17&amp;symbolCount=2&amp;segmentLink=17</t>
  </si>
  <si>
    <t>https://www.nseindia.com/live_market/dynaContent/live_watch/option_chain/optionKeys.jsp?symbolCode=224&amp;symbol=ESCORTS&amp;symbol=ESCORTS&amp;instrument=-&amp;date=-&amp;segmentLink=17&amp;symbolCount=2&amp;segmentLink=17</t>
  </si>
  <si>
    <t>https://www.nseindia.com/live_market/dynaContent/live_watch/option_chain/optionKeys.jsp?symbolCode=221&amp;symbol=HINDPETRO&amp;symbol=HINDPETRO&amp;instrument=-&amp;date=-&amp;segmentLink=17&amp;symbolCount=2&amp;segmentLink=17</t>
  </si>
  <si>
    <t>https://www.nseindia.com/live_market/dynaContent/live_watch/option_chain/optionKeys.jsp?symbolCode=1230&amp;symbol=HINDALCO&amp;symbol=HINDALCO&amp;instrument=-&amp;date=-&amp;segmentLink=17&amp;symbolCount=2&amp;segmentLink=17</t>
  </si>
  <si>
    <t>https://www.nseindia.com/live_market/dynaContent/live_watch/option_chain/optionKeys.jsp?symbolCode=2020&amp;symbol=HEXAWARE&amp;symbol=HEXAWARE&amp;instrument=-&amp;date=-&amp;segmentLink=17&amp;symbolCount=2&amp;segmentLink=17</t>
  </si>
  <si>
    <t>https://www.nseindia.com/live_market/dynaContent/live_watch/option_chain/optionKeys.jsp?symbolCode=408&amp;symbol=HCC&amp;symbol=HCC&amp;instrument=-&amp;date=-&amp;segmentLink=17&amp;symbolCount=2&amp;segmentLink=17</t>
  </si>
  <si>
    <t>https://www.nseindia.com/live_market/dynaContent/live_watch/option_chain/optionKeys.jsp?symbolCode=854&amp;symbol=IOC&amp;symbol=IOC&amp;instrument=-&amp;date=-&amp;segmentLink=17&amp;symbolCount=2&amp;segmentLink=17</t>
  </si>
  <si>
    <t>https://www.nseindia.com/live_market/dynaContent/live_watch/option_chain/optionKeys.jsp?symbolCode=2724&amp;symbol=IRB&amp;symbol=IRB&amp;instrument=-&amp;date=-&amp;segmentLink=17&amp;symbolCount=2&amp;segmentLink=17</t>
  </si>
  <si>
    <t>https://www.nseindia.com/live_market/dynaContent/live_watch/option_chain/optionKeys.jsp?symbolCode=1986&amp;symbol=JISLJALEQS&amp;symbol=JISLJALEQS&amp;instrument=-&amp;date=-&amp;segmentLink=17&amp;symbolCount=2&amp;segmentLink=17</t>
  </si>
  <si>
    <t>https://www.nseindia.com/live_market/dynaContent/live_watch/option_chain/optionKeys.jsp?symbolCode=2198&amp;symbol=JPASSOCIAT&amp;symbol=JPASSOCIAT&amp;instrument=-&amp;date=-&amp;segmentLink=17&amp;symbolCount=2&amp;segmentLink=17</t>
  </si>
  <si>
    <t>https://www.nseindia.com/live_market/dynaContent/live_watch/option_chain/optionKeys.jsp?symbolCode=2266&amp;symbol=JSWSTEEL&amp;symbol=JSWSTEEL&amp;instrument=-&amp;date=-&amp;segmentLink=17&amp;symbolCount=2&amp;segmentLink=17</t>
  </si>
  <si>
    <t>https://www.nseindia.com/live_market/dynaContent/live_watch/option_chain/optionKeys.jsp?symbolCode=6951&amp;symbol=JUSTDIAL&amp;symbol=JUSTDIAL&amp;instrument=-&amp;date=-&amp;segmentLink=17&amp;symbolCount=2&amp;segmentLink=17</t>
  </si>
  <si>
    <t>https://www.nseindia.com/live_market/dynaContent/live_watch/option_chain/optionKeys.jsp?symbolCode=2143&amp;symbol=MARUTI&amp;symbol=MARUTI&amp;instrument=-&amp;date=-&amp;segmentLink=17&amp;symbolCount=2&amp;segmentLink=17</t>
  </si>
  <si>
    <t>https://www.nseindia.com/live_market/dynaContent/live_watch/option_chain/optionKeys.jsp?symbolCode=4732&amp;symbol=MUTHOOTFIN&amp;symbol=MUTHOOTFIN&amp;instrument=-&amp;date=-&amp;segmentLink=17&amp;symbolCount=2&amp;segmentLink=17</t>
  </si>
  <si>
    <t>https://www.nseindia.com/live_market/dynaContent/live_watch/option_chain/optionKeys.jsp?symbolCode=1789&amp;symbol=NATIONALUM&amp;symbol=NATIONALUM&amp;instrument=-&amp;date=-&amp;segmentLink=17&amp;symbolCount=2&amp;segmentLink=17</t>
  </si>
  <si>
    <t>2.5,5</t>
  </si>
  <si>
    <t>https://www.nseindia.com/live_market/dynaContent/live_watch/option_chain/optionKeys.jsp?symbolCode=5846&amp;symbol=NBCC&amp;symbol=NBCC&amp;instrument=-&amp;date=-&amp;segmentLink=17&amp;symbolCount=2&amp;segmentLink=17</t>
  </si>
  <si>
    <t>https://www.nseindia.com/live_market/dynaContent/live_watch/option_chain/optionKeys.jsp?symbolCode=917&amp;symbol=NCC&amp;symbol=NCC&amp;instrument=-&amp;date=-&amp;segmentLink=17&amp;symbolCount=2&amp;segmentLink=17</t>
  </si>
  <si>
    <t>https://www.nseindia.com/live_market/dynaContent/live_watch/option_chain/optionKeys.jsp?symbolCode=2902&amp;symbol=NHPC&amp;symbol=NHPC&amp;instrument=-&amp;date=-&amp;segmentLink=17&amp;symbolCount=2&amp;segmentLink=17</t>
  </si>
  <si>
    <t>https://www.nseindia.com/live_market/dynaContent/live_watch/option_chain/optionKeys.jsp?symbolCode=1270&amp;symbol=RELCAPITAL&amp;symbol=RELCAPITAL&amp;instrument=-&amp;date=-&amp;segmentLink=17&amp;symbolCount=2&amp;segmentLink=17</t>
  </si>
  <si>
    <t>https://www.nseindia.com/live_market/dynaContent/live_watch/option_chain/optionKeys.jsp?symbolCode=242&amp;symbol=RELIANCE&amp;symbol=RELIANCE&amp;instrument=-&amp;date=-&amp;segmentLink=17&amp;symbolCount=2&amp;segmentLink=17</t>
  </si>
  <si>
    <t>https://www.nseindia.com/live_market/dynaContent/live_watch/option_chain/optionKeys.jsp?symbolCode=303&amp;symbol=TATACHEM&amp;symbol=TATACHEM&amp;instrument=-&amp;date=-&amp;segmentLink=17&amp;symbolCount=2&amp;segmentLink=17</t>
  </si>
  <si>
    <t>https://www.nseindia.com/live_market/dynaContent/live_watch/option_chain/optionKeys.jsp?symbolCode=641&amp;symbol=TATACOMM&amp;symbol=TATACOMM&amp;instrument=-&amp;date=-&amp;segmentLink=17&amp;symbolCount=2&amp;segmentLink=17</t>
  </si>
  <si>
    <t>what do I want from the sheet</t>
  </si>
  <si>
    <t>%change in price</t>
  </si>
  <si>
    <t>IV of the option with max OI change</t>
  </si>
  <si>
    <t>based on this SD , PREM OF OPTIONS NEAR THE SD LEVEL</t>
  </si>
  <si>
    <t>https://www.nseindia.com/live_market/dynaContent/live_watch/option_chain/optionKeys.jsp?symbolCode=1105&amp;symbol=ZEEL&amp;symbol=ZEEL&amp;instrument=-&amp;date=-&amp;segmentLink=17&amp;symbolCount=2&amp;segmentLink=17</t>
  </si>
  <si>
    <t>https://www.nseindia.com/live_market/dynaContent/live_watch/option_chain/optionKeys.jsp?symbolCode=2304&amp;symbol=YESBANK&amp;symbol=YESBANK&amp;instrument=-&amp;date=-&amp;segmentLink=17&amp;symbolCount=2&amp;segmentLink=17</t>
  </si>
  <si>
    <t>https://www.nseindia.com/live_market/dynaContent/live_watch/option_chain/optionKeys.jsp?symbolCode=1863&amp;symbol=WOCKPHARMA&amp;symbol=WOCKPHARMA&amp;instrument=-&amp;date=-&amp;segmentLink=17&amp;symbolCount=2&amp;segmentLink=17</t>
  </si>
  <si>
    <t>https://www.nseindia.com/live_market/dynaContent/live_watch/option_chain/optionKeys.jsp?symbolCode=231&amp;symbol=VOLTAS&amp;symbol=VOLTAS&amp;instrument=-&amp;date=-&amp;segmentLink=17&amp;symbolCount=2&amp;segmentLink=17</t>
  </si>
  <si>
    <t>https://www.nseindia.com/live_market/dynaContent/live_watch/option_chain/optionKeys.jsp?symbolCode=624&amp;symbol=WIPRO&amp;symbol=WIPRO&amp;instrument=-&amp;date=-&amp;segmentLink=17&amp;symbolCount=2&amp;segmentLink=17</t>
  </si>
  <si>
    <t>https://www.nseindia.com/live_market/dynaContent/live_watch/option_chain/optionKeys.jsp?symbolCode=237&amp;symbol=VEDL&amp;symbol=VEDL&amp;instrument=-&amp;date=-&amp;segmentLink=17&amp;symbolCount=2&amp;segmentLink=17</t>
  </si>
  <si>
    <t>https://www.nseindia.com/live_market/dynaContent/live_watch/option_chain/optionKeys.jsp?symbolCode=2025&amp;symbol=UNIONBANK&amp;symbol=UNIONBANK&amp;instrument=-&amp;date=-&amp;segmentLink=17&amp;symbolCount=2&amp;segmentLink=17</t>
  </si>
  <si>
    <t>https://www.nseindia.com/live_market/dynaContent/live_watch/option_chain/optionKeys.jsp?symbolCode=1900&amp;symbol=TVSMOTOR&amp;symbol=TVSMOTOR&amp;instrument=-&amp;date=-&amp;segmentLink=17&amp;symbolCount=2&amp;segmentLink=17</t>
  </si>
  <si>
    <t>https://www.nseindia.com/live_market/dynaContent/live_watch/option_chain/optionKeys.jsp?symbolCode=2772&amp;symbol=UBL&amp;symbol=UBL&amp;instrument=-&amp;date=-&amp;segmentLink=17&amp;symbolCount=2&amp;segmentLink=17</t>
  </si>
  <si>
    <t>https://www.nseindia.com/live_market/dynaContent/live_watch/option_chain/optionKeys.jsp?symbolCode=13773&amp;symbol=UJJIVAN&amp;symbol=UJJIVAN&amp;instrument=-&amp;date=-&amp;segmentLink=17&amp;symbolCount=2&amp;segmentLink=17</t>
  </si>
  <si>
    <t>https://www.nseindia.com/live_market/dynaContent/live_watch/option_chain/optionKeys.jsp?symbolCode=2210&amp;symbol=ULTRACEMCO&amp;symbol=ULTRACEMCO&amp;instrument=-&amp;date=-&amp;segmentLink=17&amp;symbolCount=2&amp;segmentLink=17</t>
  </si>
  <si>
    <t>https://www.nseindia.com/live_market/dynaContent/live_watch/option_chain/optionKeys.jsp?symbolCode=2789&amp;symbol=TATAMTRDVR&amp;symbol=TATAMTRDVR&amp;instrument=-&amp;date=-&amp;segmentLink=17&amp;symbolCount=2&amp;segmentLink=17</t>
  </si>
  <si>
    <t>https://www.nseindia.com/live_market/dynaContent/live_watch/option_chain/optionKeys.jsp?symbolCode=590&amp;symbol=TATAPOWER&amp;symbol=TATAPOWER&amp;instrument=-&amp;date=-&amp;segmentLink=17&amp;symbolCount=2&amp;segmentLink=17</t>
  </si>
  <si>
    <t>https://www.nseindia.com/live_market/dynaContent/live_watch/option_chain/optionKeys.jsp?symbolCode=234&amp;symbol=TATASTEEL&amp;symbol=TATASTEEL&amp;instrument=-&amp;date=-&amp;segmentLink=17&amp;symbolCount=2&amp;segmentLink=17</t>
  </si>
  <si>
    <t>https://www.nseindia.com/live_market/dynaContent/live_watch/option_chain/optionKeys.jsp?symbolCode=2212&amp;symbol=TCS&amp;symbol=TCS&amp;instrument=-&amp;date=-&amp;segmentLink=17&amp;symbolCount=2&amp;segmentLink=17</t>
  </si>
  <si>
    <t>https://www.nseindia.com/live_market/dynaContent/live_watch/option_chain/optionKeys.jsp?symbolCode=2421&amp;symbol=TECHM&amp;symbol=TECHM&amp;instrument=-&amp;date=-&amp;segmentLink=17&amp;symbolCount=2&amp;segmentLink=17</t>
  </si>
  <si>
    <t>https://www.nseindia.com/live_market/dynaContent/live_watch/option_chain/optionKeys.jsp?symbolCode=233&amp;symbol=TITAN&amp;symbol=TITAN&amp;instrument=-&amp;date=-&amp;segmentLink=17&amp;symbolCount=2&amp;segmentLink=17</t>
  </si>
  <si>
    <t>https://www.nseindia.com/live_market/dynaContent/live_watch/option_chain/optionKeys.jsp?symbolCode=2523&amp;symbol=TV18BRDCST&amp;symbol=TV18BRDCST&amp;instrument=-&amp;date=-&amp;segmentLink=17&amp;symbolCount=2&amp;segmentLink=17</t>
  </si>
  <si>
    <t>https://www.nseindia.com/live_market/dynaContent/live_watch/option_chain/optionKeys.jsp?symbolCode=2348&amp;symbol=PVR&amp;symbol=PVR&amp;instrument=-&amp;date=-&amp;segmentLink=17&amp;symbolCount=2&amp;segmentLink=17</t>
  </si>
  <si>
    <t>https://www.nseindia.com/live_market/dynaContent/live_watch/option_chain/optionKeys.jsp?symbolCode=14160&amp;symbol=RBLBANK&amp;symbol=RBLBANK&amp;instrument=-&amp;date=-&amp;segmentLink=17&amp;symbolCount=2&amp;segmentLink=17</t>
  </si>
  <si>
    <t>https://www.nseindia.com/live_market/dynaContent/live_watch/option_chain/optionKeys.jsp?symbolCode=2367&amp;symbol=RCOM&amp;symbol=RCOM&amp;instrument=-&amp;date=-&amp;segmentLink=17&amp;symbolCount=2&amp;segmentLink=17</t>
  </si>
  <si>
    <t>https://www.nseindia.com/live_market/dynaContent/live_watch/option_chain/optionKeys.jsp?symbolCode=2733&amp;symbol=RECLTD&amp;symbol=RECLTD&amp;instrument=-&amp;date=-&amp;segmentLink=17&amp;symbolCount=2&amp;segmentLink=17</t>
  </si>
  <si>
    <t>https://www.nseindia.com/live_market/dynaContent/live_watch/option_chain/optionKeys.jsp?symbolCode=467&amp;symbol=ONGC&amp;symbol=ONGC&amp;instrument=-&amp;date=-&amp;segmentLink=17&amp;symbolCount=2&amp;segmentLink=17</t>
  </si>
  <si>
    <t>https://www.nseindia.com/live_market/dynaContent/live_watch/option_chain/optionKeys.jsp?symbolCode=787&amp;symbol=DABUR&amp;symbol=DABUR&amp;instrument=-&amp;date=-&amp;segmentLink=17&amp;symbolCount=2&amp;segmentLink=17</t>
  </si>
  <si>
    <t>https://www.nseindia.com/live_market/dynaContent/live_watch/option_chain/optionKeys.jsp?symbolCode=2577&amp;symbol=DISHTV&amp;symbol=DISHTV&amp;instrument=-&amp;date=-&amp;segmentLink=17&amp;symbolCount=2&amp;segmentLink=17</t>
  </si>
  <si>
    <t>https://www.nseindia.com/live_market/dynaContent/live_watch/option_chain/optionKeys.jsp?symbolCode=449&amp;symbol=EICHERMOT&amp;symbol=EICHERMOT&amp;instrument=-&amp;date=-&amp;segmentLink=17&amp;symbolCount=2&amp;segmentLink=17</t>
  </si>
  <si>
    <t>https://www.nseindia.com/live_market/dynaContent/live_watch/option_chain/optionKeys.jsp?symbolCode=1630&amp;symbol=ENGINERSIN&amp;symbol=ENGINERSIN&amp;instrument=-&amp;date=-&amp;segmentLink=17&amp;symbolCount=2&amp;segmentLink=17</t>
  </si>
  <si>
    <t>https://www.nseindia.com/live_market/dynaContent/live_watch/option_chain/optionKeys.jsp?symbolCode=1594&amp;symbol=GAIL&amp;symbol=GAIL&amp;instrument=-&amp;date=-&amp;segmentLink=17&amp;symbolCount=2&amp;segmentLink=17</t>
  </si>
  <si>
    <t>https://www.nseindia.com/live_market/dynaContent/live_watch/option_chain/optionKeys.jsp?symbolCode=2419&amp;symbol=GMRINFRA&amp;symbol=GMRINFRA&amp;instrument=-&amp;date=-&amp;segmentLink=17&amp;symbolCount=2&amp;segmentLink=17</t>
  </si>
  <si>
    <t>https://www.nseindia.com/live_market/dynaContent/live_watch/option_chain/optionKeys.jsp?symbolCode=1204&amp;symbol=GODFRYPHLP&amp;symbol=GODFRYPHLP&amp;instrument=-&amp;date=-&amp;segmentLink=17&amp;symbolCount=2&amp;segmentLink=17</t>
  </si>
  <si>
    <t>https://www.nseindia.com/live_market/dynaContent/live_watch/option_chain/optionKeys.jsp?symbolCode=1983&amp;symbol=GODREJCP&amp;symbol=GODREJCP&amp;instrument=-&amp;date=-&amp;segmentLink=17&amp;symbolCount=2&amp;segmentLink=17</t>
  </si>
  <si>
    <t>https://www.nseindia.com/live_market/dynaContent/live_watch/option_chain/optionKeys.jsp?symbolCode=1233&amp;symbol=GSFC&amp;symbol=GSFC&amp;instrument=-&amp;date=-&amp;segmentLink=17&amp;symbolCount=2&amp;segmentLink=17</t>
  </si>
  <si>
    <t>https://www.nseindia.com/live_market/dynaContent/live_watch/option_chain/optionKeys.jsp?symbolCode=2164&amp;symbol=IGL&amp;symbol=IGL&amp;instrument=-&amp;date=-&amp;segmentLink=17&amp;symbolCount=2&amp;segmentLink=17</t>
  </si>
  <si>
    <t>https://www.nseindia.com/live_market/dynaContent/live_watch/option_chain/optionKeys.jsp?symbolCode=5123&amp;symbol=L%26TFH&amp;symbol=L%26TFH&amp;instrument=-&amp;date=-&amp;segmentLink=17&amp;symbolCount=2&amp;segmentLink=17</t>
  </si>
  <si>
    <t>https://www.nseindia.com/live_market/dynaContent/live_watch/option_chain/optionKeys.jsp?symbolCode=2658&amp;symbol=KSCL&amp;symbol=KSCL&amp;instrument=-&amp;date=-&amp;segmentLink=17&amp;symbolCount=2&amp;segmentLink=17</t>
  </si>
  <si>
    <t>https://www.nseindia.com/live_market/dynaContent/live_watch/option_chain/optionKeys.jsp?symbolCode=1884&amp;symbol=KTKBANK&amp;symbol=KTKBANK&amp;instrument=-&amp;date=-&amp;segmentLink=17&amp;symbolCount=2&amp;segmentLink=17</t>
  </si>
  <si>
    <t>https://www.nseindia.com/live_market/dynaContent/live_watch/option_chain/optionKeys.jsp?symbolCode=2249&amp;symbol=NTPC&amp;symbol=NTPC&amp;instrument=-&amp;date=-&amp;segmentLink=17&amp;symbolCount=2&amp;segmentLink=17</t>
  </si>
  <si>
    <t>https://www.nseindia.com/live_market/dynaContent/live_watch/option_chain/optionKeys.jsp?symbolCode=141&amp;symbol=ORIENTBANK&amp;symbol=ORIENTBANK&amp;instrument=-&amp;date=-&amp;segmentLink=17&amp;symbolCount=2&amp;segmentLink=17</t>
  </si>
  <si>
    <t>https://www.nseindia.com/live_market/dynaContent/live_watch/option_chain/optionKeys.jsp?symbolCode=6253&amp;symbol=PCJEWELLER&amp;symbol=PCJEWELLER&amp;instrument=-&amp;date=-&amp;segmentLink=17&amp;symbolCount=2&amp;segmentLink=17</t>
  </si>
  <si>
    <t>https://www.nseindia.com/live_market/dynaContent/live_watch/option_chain/optionKeys.jsp?symbolCode=2178&amp;symbol=PETRONET&amp;symbol=PETRONET&amp;instrument=-&amp;date=-&amp;segmentLink=17&amp;symbolCount=2&amp;segmentLink=17</t>
  </si>
  <si>
    <t>https://www.nseindia.com/live_market/dynaContent/live_watch/option_chain/optionKeys.jsp?symbolCode=2536&amp;symbol=PFC&amp;symbol=PFC&amp;instrument=-&amp;date=-&amp;segmentLink=17&amp;symbolCount=2&amp;segmentLink=17</t>
  </si>
  <si>
    <t>https://www.nseindia.com/live_market/dynaContent/live_watch/option_chain/optionKeys.jsp?symbolCode=719&amp;symbol=PIDILITIND&amp;symbol=PIDILITIND&amp;instrument=-&amp;date=-&amp;segmentLink=17&amp;symbolCount=2&amp;segmentLink=17</t>
  </si>
  <si>
    <t>https://www.nseindia.com/live_market/dynaContent/live_watch/option_chain/optionKeys.jsp?symbolCode=2009&amp;symbol=PNB&amp;symbol=PNB&amp;instrument=-&amp;date=-&amp;segmentLink=17&amp;symbolCount=2&amp;segmentLink=17</t>
  </si>
  <si>
    <t>https://www.nseindia.com/live_market/dynaContent/live_watch/option_chain/optionKeys.jsp?symbolCode=2660&amp;symbol=POWERGRID&amp;symbol=POWERGRID&amp;instrument=-&amp;date=-&amp;segmentLink=17&amp;symbolCount=2&amp;segmentLink=17</t>
  </si>
  <si>
    <t>https://www.nseindia.com/live_market/dynaContent/live_watch/option_chain/optionKeys.jsp?symbolCode=2179&amp;symbol=PTC&amp;symbol=PTC&amp;instrument=-&amp;date=-&amp;segmentLink=17&amp;symbolCount=2&amp;segmentLink=17</t>
  </si>
  <si>
    <t>https://www.nseindia.com/live_market/dynaContent/live_watch/option_chain/optionKeys.jsp?symbolCode=746&amp;symbol=SAIL&amp;symbol=SAIL&amp;instrument=-&amp;date=-&amp;segmentLink=17&amp;symbolCount=2&amp;segmentLink=17</t>
  </si>
  <si>
    <t>https://www.nseindia.com/live_market/dynaContent/live_watch/option_chain/optionKeys.jsp?symbolCode=238&amp;symbol=SBIN&amp;symbol=SBIN&amp;instrument=-&amp;date=-&amp;segmentLink=17&amp;symbolCount=2&amp;segmentLink=17</t>
  </si>
  <si>
    <t>https://www.nseindia.com/live_market/dynaContent/live_watch/option_chain/optionKeys.jsp?symbolCode=619&amp;symbol=SIEMENS&amp;symbol=SIEMENS&amp;instrument=-&amp;date=-&amp;segmentLink=17&amp;symbolCount=2&amp;segmentLink=17</t>
  </si>
  <si>
    <t>https://www.nseindia.com/live_market/dynaContent/live_watch/option_chain/optionKeys.jsp?symbolCode=1684&amp;symbol=SOUTHBANK&amp;symbol=SOUTHBANK&amp;instrument=-&amp;date=-&amp;segmentLink=17&amp;symbolCount=2&amp;segmentLink=17</t>
  </si>
  <si>
    <t>https://www.nseindia.com/live_market/dynaContent/live_watch/option_chain/optionKeys.jsp?symbolCode=581&amp;symbol=SREINFRA&amp;symbol=SREINFRA&amp;instrument=-&amp;date=-&amp;segmentLink=17&amp;symbolCount=2&amp;segmentLink=17</t>
  </si>
  <si>
    <t>https://www.nseindia.com/live_market/dynaContent/live_watch/option_chain/optionKeys.jsp?symbolCode=323&amp;symbol=SRF&amp;symbol=SRF&amp;instrument=-&amp;date=-&amp;segmentLink=17&amp;symbolCount=2&amp;segmentLink=17</t>
  </si>
  <si>
    <t>https://www.nseindia.com/live_market/dynaContent/live_watch/option_chain/optionKeys.jsp?symbolCode=1464&amp;symbol=SRTRANSFIN&amp;symbol=SRTRANSFIN&amp;instrument=-&amp;date=-&amp;segmentLink=17&amp;symbolCount=2&amp;segmentLink=17</t>
  </si>
  <si>
    <t>https://www.nseindia.com/live_market/dynaContent/live_watch/option_chain/optionKeys.jsp?symbolCode=370&amp;symbol=SUNPHARMA&amp;symbol=SUNPHARMA&amp;instrument=-&amp;date=-&amp;segmentLink=17&amp;symbolCount=2&amp;segmentLink=17</t>
  </si>
  <si>
    <t>https://www.nseindia.com/live_market/dynaContent/live_watch/option_chain/optionKeys.jsp?symbolCode=2396&amp;symbol=SUNTV&amp;symbol=SUNTV&amp;instrument=-&amp;date=-&amp;segmentLink=17&amp;symbolCount=2&amp;segmentLink=17</t>
  </si>
  <si>
    <t>https://www.nseindia.com/live_market/dynaContent/live_watch/option_chain/optionKeys.jsp?symbolCode=2328&amp;symbol=SUZLON&amp;symbol=SUZLON&amp;instrument=-&amp;date=-&amp;segmentLink=17&amp;symbolCount=2&amp;segmentLink=17</t>
  </si>
  <si>
    <t>https://www.nseindia.com/live_market/dynaContent/live_watch/option_chain/optionKeys.jsp?symbolCode=1837&amp;symbol=SYNDIBANK&amp;symbol=SYNDIBANK&amp;instrument=-&amp;date=-&amp;segmentLink=17&amp;symbolCount=2&amp;segmentLink=17</t>
  </si>
  <si>
    <t>https://www.nseindia.com/live_market/dynaContent/live_watch/option_chain/optionKeys.jsp?symbolCode=368&amp;symbol=TATAELXSI&amp;symbol=TATAELXSI&amp;instrument=-&amp;date=-&amp;segmentLink=17&amp;symbolCount=2&amp;segmentLink=17</t>
  </si>
  <si>
    <t>https://www.nseindia.com/live_market/dynaContent/live_watch/option_chain/optionKeys.jsp?symbolCode=211&amp;symbol=TATAMOTORS&amp;symbol=TATAMOTORS&amp;instrument=-&amp;date=-&amp;segmentLink=17&amp;symbolCount=2&amp;segmentLink=17</t>
  </si>
  <si>
    <t>https://www.nseindia.com/live_market/dynaContent/live_watch/option_chain/optionKeys.jsp?symbolCode=2692&amp;symbol=COLPAL&amp;symbol=COLPAL&amp;instrument=-&amp;date=-&amp;segmentLink=17&amp;symbolCount=2&amp;segmentLink=17</t>
  </si>
  <si>
    <t>https://www.nseindia.com/live_market/dynaContent/live_watch/option_chain/optionKeys.jsp?symbolCode=129&amp;symbol=EXIDEIND&amp;symbol=EXIDEIND&amp;instrument=-&amp;date=-&amp;segmentLink=17&amp;symbolCount=2&amp;segmentLink=17</t>
  </si>
  <si>
    <t>https://www.nseindia.com/live_market/dynaContent/live_watch/option_chain/optionKeys.jsp?symbolCode=1816&amp;symbol=JINDALSTEL&amp;symbol=JINDALSTEL&amp;instrument=-&amp;date=-&amp;segmentLink=17&amp;symbolCount=2&amp;segmentLink=17</t>
  </si>
  <si>
    <t>https://www.nseindia.com/live_market/dynaContent/live_watch/option_chain/optionKeys.jsp?symbolCode=2203&amp;symbol=LT&amp;symbol=LT&amp;instrument=-&amp;date=-&amp;segmentLink=17&amp;symbolCount=2&amp;segmentLink=17</t>
  </si>
  <si>
    <t>https://www.nseindia.com/live_market/dynaContent/live_watch/option_chain/optionKeys.jsp?symbolCode=2374&amp;symbol=M%26MFIN&amp;symbol=M%26MFIN&amp;instrument=-&amp;date=-&amp;segmentLink=17&amp;symbolCount=2&amp;segmentLink=17</t>
  </si>
  <si>
    <t>https://www.nseindia.com/live_market/dynaContent/live_watch/option_chain/optionKeys.jsp?symbolCode=1355&amp;symbol=MARICO&amp;symbol=MARICO&amp;instrument=-&amp;date=-&amp;segmentLink=17&amp;symbolCount=2&amp;segmentLink=17</t>
  </si>
  <si>
    <t>https://www.nseindia.com/live_market/dynaContent/live_watch/option_chain/optionKeys.jsp?symbolCode=1989&amp;symbol=MCDOWELL-N&amp;symbol=MCDOWELL-N&amp;instrument=-&amp;date=-&amp;segmentLink=17&amp;symbolCount=2&amp;segmentLink=17</t>
  </si>
  <si>
    <t>https://www.nseindia.com/live_market/dynaContent/live_watch/option_chain/optionKeys.jsp?symbolCode=1193&amp;symbol=MFSL&amp;symbol=MFSL&amp;instrument=-&amp;date=-&amp;segmentLink=17&amp;symbolCount=2&amp;segmentLink=17</t>
  </si>
  <si>
    <t>https://www.nseindia.com/live_market/dynaContent/live_watch/option_chain/optionKeys.jsp?symbolCode=2213&amp;symbol=NIITTECH&amp;symbol=NIITTECH&amp;instrument=-&amp;date=-&amp;segmentLink=17&amp;symbolCount=2&amp;segmentLink=17</t>
  </si>
  <si>
    <t>20,50</t>
  </si>
  <si>
    <t>https://www.nseindia.com/live_market/dynaContent/live_watch/option_chain/optionKeys.jsp?symbolCode=226&amp;symbol=RELINFRA&amp;symbol=RELINFRA&amp;instrument=-&amp;date=-&amp;segmentLink=17&amp;symbolCount=2&amp;segmentLink=17</t>
  </si>
  <si>
    <t>https://www.nseindia.com/live_market/dynaContent/live_watch/option_chain/optionKeys.jsp?symbolCode=-10002&amp;symbol=NIFTY&amp;symbol=NIFTY&amp;instrument=-&amp;date=-&amp;segmentLink=17&amp;symbolCount=2&amp;segmentLink=17</t>
  </si>
  <si>
    <t>Spot</t>
  </si>
  <si>
    <t>Previous Close</t>
  </si>
  <si>
    <t>ATM Strike</t>
  </si>
  <si>
    <t>Premium against ATM Strike</t>
  </si>
  <si>
    <t>Expiry</t>
  </si>
  <si>
    <t>Previous Date</t>
  </si>
  <si>
    <t>CE</t>
  </si>
  <si>
    <t>PE</t>
  </si>
  <si>
    <t>IV</t>
  </si>
  <si>
    <t>Days to expiry</t>
  </si>
  <si>
    <t>SD</t>
  </si>
  <si>
    <t>1SD</t>
  </si>
  <si>
    <t>2SD</t>
  </si>
  <si>
    <t>3SD</t>
  </si>
  <si>
    <t>Strike GAP</t>
  </si>
  <si>
    <t>URL</t>
  </si>
  <si>
    <t>STRIKE NEAR 2 SD</t>
  </si>
  <si>
    <t>STRIKE NEAR 3 SD</t>
  </si>
  <si>
    <t>PREM</t>
  </si>
  <si>
    <t>Indicative SPAN Margin</t>
  </si>
  <si>
    <t>Symbol</t>
  </si>
  <si>
    <t>Mlot</t>
  </si>
  <si>
    <t>SpMgn%</t>
  </si>
  <si>
    <t>ExpMgn%</t>
  </si>
  <si>
    <t>TotMgn%</t>
  </si>
  <si>
    <t>SpMgnPerShare</t>
  </si>
  <si>
    <t>ExpMgnPerShr</t>
  </si>
  <si>
    <t>TotMgnPerShr</t>
  </si>
  <si>
    <t>SpMgnPerLt</t>
  </si>
  <si>
    <t>ExpMgnPerLt</t>
  </si>
  <si>
    <t>TotMgnPerLt</t>
  </si>
  <si>
    <t xml:space="preserve">Strangle </t>
  </si>
  <si>
    <t xml:space="preserve">Naked </t>
  </si>
  <si>
    <t>Naked 3%</t>
  </si>
  <si>
    <t>can be updated at 6 : 30 pm on the current date</t>
  </si>
  <si>
    <t>STRIKE (IF 3 SD STRIKE IS NOT AVAILABLE)</t>
  </si>
  <si>
    <t>NA</t>
  </si>
  <si>
    <t>90%ILE</t>
  </si>
  <si>
    <t>95%ILE</t>
  </si>
  <si>
    <t>98%ILE</t>
  </si>
  <si>
    <t/>
  </si>
  <si>
    <t>Disclaimer:</t>
  </si>
  <si>
    <t>The above report is just indicative SPAN per scrip based on previous trading session however SPAN margin will be levied depending upon the portfolio and as per exchange’s calculation. Do not use this report as base for any positions taken in Derivatives segment. The RMs/ Clients are required to verify the daily reports / intimations including ledgers for actual margins levied and make necessary margin available, in order to avoid short margin penalty charged by Exchanges’.</t>
  </si>
  <si>
    <t>1,050.00</t>
  </si>
</sst>
</file>

<file path=xl/styles.xml><?xml version="1.0" encoding="utf-8"?>
<styleSheet xmlns="http://schemas.openxmlformats.org/spreadsheetml/2006/main">
  <numFmts count="3">
    <numFmt numFmtId="164" formatCode="0.0"/>
    <numFmt numFmtId="165" formatCode="dd\-mmm\-yyyy"/>
    <numFmt numFmtId="166" formatCode="0.0%"/>
  </numFmts>
  <fonts count="12">
    <font>
      <sz val="11"/>
      <color theme="1"/>
      <name val="Calibri"/>
      <family val="2"/>
      <scheme val="minor"/>
    </font>
    <font>
      <u/>
      <sz val="11"/>
      <color theme="10"/>
      <name val="Calibri"/>
      <family val="2"/>
    </font>
    <font>
      <sz val="11"/>
      <color rgb="FFFF0000"/>
      <name val="Calibri"/>
      <family val="2"/>
      <scheme val="minor"/>
    </font>
    <font>
      <b/>
      <sz val="12"/>
      <color theme="1"/>
      <name val="Arial"/>
      <family val="2"/>
    </font>
    <font>
      <b/>
      <sz val="8"/>
      <color rgb="FF5C6161"/>
      <name val="Arial"/>
      <family val="2"/>
    </font>
    <font>
      <sz val="9"/>
      <color theme="1"/>
      <name val="Arial"/>
      <family val="2"/>
    </font>
    <font>
      <sz val="11"/>
      <color theme="1"/>
      <name val="Calibri"/>
      <family val="2"/>
      <scheme val="minor"/>
    </font>
    <font>
      <sz val="11"/>
      <color theme="1"/>
      <name val="Arial"/>
      <family val="2"/>
    </font>
    <font>
      <sz val="8"/>
      <color rgb="FF888888"/>
      <name val="Arial"/>
      <family val="2"/>
    </font>
    <font>
      <b/>
      <sz val="8"/>
      <color rgb="FF888888"/>
      <name val="Arial"/>
      <family val="2"/>
    </font>
    <font>
      <name val="Calibri"/>
      <sz val="11.0"/>
      <b val="true"/>
    </font>
    <font>
      <name val="Calibri"/>
      <sz val="11.0"/>
      <b val="true"/>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mediumGray">
        <fgColor indexed="10"/>
      </patternFill>
    </fill>
    <fill>
      <patternFill patternType="mediumGray">
        <fgColor indexed="10"/>
      </patternFill>
    </fill>
    <fill>
      <patternFill patternType="none">
        <fgColor indexed="10"/>
      </patternFill>
    </fill>
    <fill>
      <patternFill patternType="mediumGray">
        <fgColor indexed="10"/>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cellStyleXfs>
  <cellXfs count="45">
    <xf numFmtId="0" fontId="0" fillId="0" borderId="0" xfId="0"/>
    <xf numFmtId="0" fontId="1" fillId="0" borderId="0" xfId="1" applyAlignment="1" applyProtection="1"/>
    <xf numFmtId="0" fontId="2" fillId="0" borderId="0" xfId="0" applyFont="1"/>
    <xf numFmtId="0" fontId="0" fillId="0" borderId="0" xfId="0" applyAlignment="1">
      <alignment wrapText="1"/>
    </xf>
    <xf numFmtId="16" fontId="0" fillId="0" borderId="0" xfId="0" applyNumberFormat="1"/>
    <xf numFmtId="9" fontId="0" fillId="0" borderId="0" xfId="0" applyNumberFormat="1"/>
    <xf numFmtId="1" fontId="0" fillId="0" borderId="0" xfId="0" applyNumberFormat="1"/>
    <xf numFmtId="0" fontId="0" fillId="0" borderId="0" xfId="0" applyAlignment="1">
      <alignment horizont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right" vertical="center" wrapText="1"/>
    </xf>
    <xf numFmtId="0" fontId="4" fillId="3" borderId="3" xfId="0" applyFont="1" applyFill="1" applyBorder="1" applyAlignment="1">
      <alignment horizontal="right" vertical="center" wrapText="1"/>
    </xf>
    <xf numFmtId="0" fontId="5" fillId="0" borderId="2" xfId="0" applyFont="1" applyBorder="1" applyAlignment="1">
      <alignment horizontal="left" vertical="top" wrapText="1"/>
    </xf>
    <xf numFmtId="4" fontId="5" fillId="0" borderId="2" xfId="0" applyNumberFormat="1" applyFont="1" applyBorder="1" applyAlignment="1">
      <alignment horizontal="left" wrapText="1"/>
    </xf>
    <xf numFmtId="0" fontId="5" fillId="0" borderId="2" xfId="0" applyFont="1" applyBorder="1" applyAlignment="1">
      <alignment horizontal="left" wrapText="1"/>
    </xf>
    <xf numFmtId="2" fontId="0" fillId="0" borderId="0" xfId="0" applyNumberFormat="1"/>
    <xf numFmtId="0" fontId="5" fillId="3" borderId="2" xfId="0" applyFont="1" applyFill="1" applyBorder="1" applyAlignment="1">
      <alignment horizontal="left" vertical="top" wrapText="1"/>
    </xf>
    <xf numFmtId="4" fontId="5" fillId="3" borderId="2" xfId="0" applyNumberFormat="1" applyFont="1" applyFill="1" applyBorder="1" applyAlignment="1">
      <alignment horizontal="left" wrapText="1"/>
    </xf>
    <xf numFmtId="0" fontId="5" fillId="3" borderId="2" xfId="0" applyFont="1" applyFill="1" applyBorder="1" applyAlignment="1">
      <alignment horizontal="left" wrapText="1"/>
    </xf>
    <xf numFmtId="164" fontId="0" fillId="0" borderId="0" xfId="0" applyNumberFormat="1"/>
    <xf numFmtId="9" fontId="0" fillId="0" borderId="0" xfId="0" applyNumberFormat="1" applyAlignment="1">
      <alignment wrapText="1"/>
    </xf>
    <xf numFmtId="0" fontId="0" fillId="2" borderId="0" xfId="0" applyFill="1" applyAlignment="1">
      <alignment horizontal="center" wrapText="1"/>
    </xf>
    <xf numFmtId="0" fontId="0" fillId="4" borderId="0" xfId="0" applyFill="1" applyAlignment="1">
      <alignment horizontal="center" wrapText="1"/>
    </xf>
    <xf numFmtId="165" fontId="0" fillId="0" borderId="0" xfId="0" applyNumberFormat="1"/>
    <xf numFmtId="9" fontId="0" fillId="0" borderId="0" xfId="2" applyFont="1"/>
    <xf numFmtId="166" fontId="0" fillId="0" borderId="0" xfId="2" applyNumberFormat="1" applyFont="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3" fillId="0" borderId="1" xfId="0" applyFont="1" applyBorder="1" applyAlignment="1">
      <alignment horizontal="left" wrapText="1" indent="1"/>
    </xf>
    <xf numFmtId="0" fontId="9" fillId="0" borderId="4" xfId="0" applyFont="1" applyBorder="1" applyAlignment="1">
      <alignment wrapText="1"/>
    </xf>
    <xf numFmtId="0" fontId="8" fillId="0" borderId="0" xfId="0" applyFont="1" applyAlignment="1">
      <alignment wrapText="1"/>
    </xf>
    <xf numFmtId="0" fontId="7" fillId="0" borderId="0" xfId="0" applyFont="1" applyAlignment="1">
      <alignment wrapText="1"/>
    </xf>
    <xf numFmtId="0" fontId="0" fillId="8" borderId="0" xfId="0" applyFill="true"/>
    <xf numFmtId="0" fontId="0" fillId="8" borderId="0" xfId="0" applyFill="true"/>
  </cellXfs>
  <cellStyles count="3">
    <cellStyle name="Hyperlink" xfId="1" builtinId="8"/>
    <cellStyle name="Normal" xfId="0" builtinId="0"/>
    <cellStyle name="Percent" xfId="2" builtinId="5"/>
  </cellStyles>
  <dxfs count="22">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externalLinks/externalLink1.xml" Type="http://schemas.openxmlformats.org/officeDocument/2006/relationships/externalLink"/><Relationship Id="rId12" Target="externalLinks/externalLink2.xml" Type="http://schemas.openxmlformats.org/officeDocument/2006/relationships/externalLink"/><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Users/user/Desktop/Utilitydec/Utility%20(1)/Utility/input/TestSheet1.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Users/user/Desktop/standard%20deviation/sharedata.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MARGIN REQUIREMNT"/>
      <sheetName val="Sheet3"/>
      <sheetName val="Sheet1"/>
      <sheetName val="12 NOV"/>
      <sheetName val="5 DEC"/>
      <sheetName val="6 DEC"/>
      <sheetName val="7 DEC"/>
      <sheetName val="10 DEC"/>
      <sheetName val="11 DEC"/>
      <sheetName val="12 DEC"/>
      <sheetName val="13 DEC"/>
      <sheetName val="14 DEC"/>
      <sheetName val="17 DEC"/>
      <sheetName val="18 DEC"/>
      <sheetName val="19 DEC"/>
      <sheetName val="20 DEC"/>
      <sheetName val="21 DEC"/>
      <sheetName val="13 NOV"/>
      <sheetName val="14 NOV"/>
      <sheetName val="15 NOV"/>
      <sheetName val="16 NOV"/>
    </sheetNames>
    <sheetDataSet>
      <sheetData sheetId="0">
        <row r="3">
          <cell r="A3" t="str">
            <v>INFIBEAM</v>
          </cell>
          <cell r="B3">
            <v>4000</v>
          </cell>
          <cell r="C3">
            <v>35.93</v>
          </cell>
          <cell r="D3">
            <v>50.12</v>
          </cell>
          <cell r="E3">
            <v>86.05</v>
          </cell>
          <cell r="F3">
            <v>14.95</v>
          </cell>
          <cell r="G3">
            <v>20.85</v>
          </cell>
          <cell r="H3">
            <v>35.799999999999997</v>
          </cell>
          <cell r="I3">
            <v>59800</v>
          </cell>
          <cell r="J3">
            <v>83399.679999999993</v>
          </cell>
          <cell r="K3">
            <v>143199.67999999999</v>
          </cell>
          <cell r="L3">
            <v>2.1479952</v>
          </cell>
          <cell r="M3">
            <v>1.0739976</v>
          </cell>
        </row>
        <row r="4">
          <cell r="A4" t="str">
            <v>DHFL</v>
          </cell>
          <cell r="B4">
            <v>1500</v>
          </cell>
          <cell r="C4">
            <v>19.95</v>
          </cell>
          <cell r="D4">
            <v>35.61</v>
          </cell>
          <cell r="E4">
            <v>55.56</v>
          </cell>
          <cell r="F4">
            <v>41.07</v>
          </cell>
          <cell r="G4">
            <v>73.3</v>
          </cell>
          <cell r="H4">
            <v>114.37</v>
          </cell>
          <cell r="I4">
            <v>61605</v>
          </cell>
          <cell r="J4">
            <v>109954.78</v>
          </cell>
          <cell r="K4">
            <v>171559.78</v>
          </cell>
          <cell r="L4">
            <v>6.8623911999999994</v>
          </cell>
          <cell r="M4">
            <v>3.4311955999999997</v>
          </cell>
        </row>
        <row r="5">
          <cell r="A5" t="str">
            <v>IBULHSGFIN</v>
          </cell>
          <cell r="B5">
            <v>500</v>
          </cell>
          <cell r="C5">
            <v>15.24</v>
          </cell>
          <cell r="D5">
            <v>20.92</v>
          </cell>
          <cell r="E5">
            <v>36.159999999999997</v>
          </cell>
          <cell r="F5">
            <v>106.27</v>
          </cell>
          <cell r="G5">
            <v>145.84</v>
          </cell>
          <cell r="H5">
            <v>252.11</v>
          </cell>
          <cell r="I5">
            <v>53135</v>
          </cell>
          <cell r="J5">
            <v>72921.89</v>
          </cell>
          <cell r="K5">
            <v>126056.89</v>
          </cell>
          <cell r="L5">
            <v>15.126826799999998</v>
          </cell>
          <cell r="M5">
            <v>7.5634133999999991</v>
          </cell>
        </row>
        <row r="6">
          <cell r="A6" t="str">
            <v>ADANIPOWER</v>
          </cell>
          <cell r="B6">
            <v>20000</v>
          </cell>
          <cell r="C6">
            <v>15.61</v>
          </cell>
          <cell r="D6">
            <v>19.5</v>
          </cell>
          <cell r="E6">
            <v>35.11</v>
          </cell>
          <cell r="F6">
            <v>8.0399999999999991</v>
          </cell>
          <cell r="G6">
            <v>10.039999999999999</v>
          </cell>
          <cell r="H6">
            <v>18.079999999999998</v>
          </cell>
          <cell r="I6">
            <v>160800</v>
          </cell>
          <cell r="J6">
            <v>200850</v>
          </cell>
          <cell r="K6">
            <v>361650</v>
          </cell>
          <cell r="L6">
            <v>1.0849500000000001</v>
          </cell>
          <cell r="M6">
            <v>0.54247500000000004</v>
          </cell>
        </row>
        <row r="7">
          <cell r="A7" t="str">
            <v>EQUITAS</v>
          </cell>
          <cell r="B7">
            <v>4000</v>
          </cell>
          <cell r="C7">
            <v>15.86</v>
          </cell>
          <cell r="D7">
            <v>17.149999999999999</v>
          </cell>
          <cell r="E7">
            <v>33.01</v>
          </cell>
          <cell r="F7">
            <v>17.579999999999998</v>
          </cell>
          <cell r="G7">
            <v>19</v>
          </cell>
          <cell r="H7">
            <v>36.58</v>
          </cell>
          <cell r="I7">
            <v>70320</v>
          </cell>
          <cell r="J7">
            <v>76008.800000000003</v>
          </cell>
          <cell r="K7">
            <v>146328.79999999999</v>
          </cell>
          <cell r="L7">
            <v>2.1949319999999997</v>
          </cell>
          <cell r="M7">
            <v>1.0974659999999998</v>
          </cell>
        </row>
        <row r="8">
          <cell r="A8" t="str">
            <v>PCJEWELLER</v>
          </cell>
          <cell r="B8">
            <v>1500</v>
          </cell>
          <cell r="C8">
            <v>19.75</v>
          </cell>
          <cell r="D8">
            <v>9.1199999999999992</v>
          </cell>
          <cell r="E8">
            <v>28.87</v>
          </cell>
          <cell r="F8">
            <v>12.65</v>
          </cell>
          <cell r="G8">
            <v>5.84</v>
          </cell>
          <cell r="H8">
            <v>18.489999999999998</v>
          </cell>
          <cell r="I8">
            <v>18975</v>
          </cell>
          <cell r="J8">
            <v>8762.0400000000009</v>
          </cell>
          <cell r="K8">
            <v>27737.040000000001</v>
          </cell>
          <cell r="L8">
            <v>1.1094815999999998</v>
          </cell>
          <cell r="M8">
            <v>0.55474079999999992</v>
          </cell>
        </row>
        <row r="9">
          <cell r="A9" t="str">
            <v>JETAIRWAYS</v>
          </cell>
          <cell r="B9">
            <v>1200</v>
          </cell>
          <cell r="C9">
            <v>18.61</v>
          </cell>
          <cell r="D9">
            <v>8.67</v>
          </cell>
          <cell r="E9">
            <v>27.28</v>
          </cell>
          <cell r="F9">
            <v>46.39</v>
          </cell>
          <cell r="G9">
            <v>21.6</v>
          </cell>
          <cell r="H9">
            <v>67.989999999999995</v>
          </cell>
          <cell r="I9">
            <v>55668</v>
          </cell>
          <cell r="J9">
            <v>25921.57</v>
          </cell>
          <cell r="K9">
            <v>81589.570000000007</v>
          </cell>
          <cell r="L9">
            <v>4.0794785000000005</v>
          </cell>
          <cell r="M9">
            <v>2.0397392500000002</v>
          </cell>
        </row>
        <row r="10">
          <cell r="A10" t="str">
            <v>RCOM</v>
          </cell>
          <cell r="B10">
            <v>28000</v>
          </cell>
          <cell r="C10">
            <v>19.48</v>
          </cell>
          <cell r="D10">
            <v>6.52</v>
          </cell>
          <cell r="E10">
            <v>26</v>
          </cell>
          <cell r="F10">
            <v>3.01</v>
          </cell>
          <cell r="G10">
            <v>1.01</v>
          </cell>
          <cell r="H10">
            <v>4.0199999999999996</v>
          </cell>
          <cell r="I10">
            <v>84280</v>
          </cell>
          <cell r="J10">
            <v>28205.52</v>
          </cell>
          <cell r="K10">
            <v>112485.52</v>
          </cell>
          <cell r="L10">
            <v>0.24104039999999999</v>
          </cell>
          <cell r="M10">
            <v>0.12052019999999999</v>
          </cell>
        </row>
        <row r="11">
          <cell r="A11" t="str">
            <v>HINDPETRO</v>
          </cell>
          <cell r="B11">
            <v>1575</v>
          </cell>
          <cell r="C11">
            <v>12.52</v>
          </cell>
          <cell r="D11">
            <v>13.16</v>
          </cell>
          <cell r="E11">
            <v>25.68</v>
          </cell>
          <cell r="F11">
            <v>27.64</v>
          </cell>
          <cell r="G11">
            <v>29.05</v>
          </cell>
          <cell r="H11">
            <v>56.69</v>
          </cell>
          <cell r="I11">
            <v>43533</v>
          </cell>
          <cell r="J11">
            <v>45754.85</v>
          </cell>
          <cell r="K11">
            <v>89287.85</v>
          </cell>
          <cell r="L11">
            <v>3.4014419047619047</v>
          </cell>
          <cell r="M11">
            <v>1.7007209523809523</v>
          </cell>
        </row>
        <row r="12">
          <cell r="A12" t="str">
            <v>SREINFRA</v>
          </cell>
          <cell r="B12">
            <v>7000</v>
          </cell>
          <cell r="C12">
            <v>14.01</v>
          </cell>
          <cell r="D12">
            <v>10.52</v>
          </cell>
          <cell r="E12">
            <v>24.53</v>
          </cell>
          <cell r="F12">
            <v>4.22</v>
          </cell>
          <cell r="G12">
            <v>3.17</v>
          </cell>
          <cell r="H12">
            <v>7.39</v>
          </cell>
          <cell r="I12">
            <v>29540</v>
          </cell>
          <cell r="J12">
            <v>22165.64</v>
          </cell>
          <cell r="K12">
            <v>51705.64</v>
          </cell>
          <cell r="L12">
            <v>0.44319119999999995</v>
          </cell>
          <cell r="M12">
            <v>0.22159559999999998</v>
          </cell>
        </row>
        <row r="13">
          <cell r="A13" t="str">
            <v>YESBANK</v>
          </cell>
          <cell r="B13">
            <v>1750</v>
          </cell>
          <cell r="C13">
            <v>17.350000000000001</v>
          </cell>
          <cell r="D13">
            <v>6.83</v>
          </cell>
          <cell r="E13">
            <v>24.18</v>
          </cell>
          <cell r="F13">
            <v>31.03</v>
          </cell>
          <cell r="G13">
            <v>12.21</v>
          </cell>
          <cell r="H13">
            <v>43.24</v>
          </cell>
          <cell r="I13">
            <v>54303</v>
          </cell>
          <cell r="J13">
            <v>21365.09</v>
          </cell>
          <cell r="K13">
            <v>75668.09</v>
          </cell>
          <cell r="L13">
            <v>2.5943345142857144</v>
          </cell>
          <cell r="M13">
            <v>1.2971672571428572</v>
          </cell>
        </row>
        <row r="14">
          <cell r="A14" t="str">
            <v>DISHTV</v>
          </cell>
          <cell r="B14">
            <v>8000</v>
          </cell>
          <cell r="C14">
            <v>12.48</v>
          </cell>
          <cell r="D14">
            <v>10</v>
          </cell>
          <cell r="E14">
            <v>22.48</v>
          </cell>
          <cell r="F14">
            <v>4.4000000000000004</v>
          </cell>
          <cell r="G14">
            <v>3.53</v>
          </cell>
          <cell r="H14">
            <v>7.93</v>
          </cell>
          <cell r="I14">
            <v>35200</v>
          </cell>
          <cell r="J14">
            <v>28200</v>
          </cell>
          <cell r="K14">
            <v>63400</v>
          </cell>
          <cell r="L14">
            <v>0.47549999999999998</v>
          </cell>
          <cell r="M14">
            <v>0.23774999999999999</v>
          </cell>
        </row>
        <row r="15">
          <cell r="A15" t="str">
            <v>IDEA</v>
          </cell>
          <cell r="B15">
            <v>7000</v>
          </cell>
          <cell r="C15">
            <v>14.88</v>
          </cell>
          <cell r="D15">
            <v>7.38</v>
          </cell>
          <cell r="E15">
            <v>22.26</v>
          </cell>
          <cell r="F15">
            <v>5.12</v>
          </cell>
          <cell r="G15">
            <v>2.54</v>
          </cell>
          <cell r="H15">
            <v>7.66</v>
          </cell>
          <cell r="I15">
            <v>35840</v>
          </cell>
          <cell r="J15">
            <v>17771.04</v>
          </cell>
          <cell r="K15">
            <v>53611.040000000001</v>
          </cell>
          <cell r="L15">
            <v>0.45952319999999997</v>
          </cell>
          <cell r="M15">
            <v>0.22976159999999998</v>
          </cell>
        </row>
        <row r="16">
          <cell r="A16" t="str">
            <v>JUSTDIAL</v>
          </cell>
          <cell r="B16">
            <v>1400</v>
          </cell>
          <cell r="C16">
            <v>12.53</v>
          </cell>
          <cell r="D16">
            <v>9</v>
          </cell>
          <cell r="E16">
            <v>21.53</v>
          </cell>
          <cell r="F16">
            <v>58.98</v>
          </cell>
          <cell r="G16">
            <v>42.36</v>
          </cell>
          <cell r="H16">
            <v>101.34</v>
          </cell>
          <cell r="I16">
            <v>82572</v>
          </cell>
          <cell r="J16">
            <v>59308.2</v>
          </cell>
          <cell r="K16">
            <v>141880.20000000001</v>
          </cell>
          <cell r="L16">
            <v>6.0805800000000003</v>
          </cell>
          <cell r="M16">
            <v>3.0402900000000002</v>
          </cell>
        </row>
        <row r="17">
          <cell r="A17" t="str">
            <v>PFC</v>
          </cell>
          <cell r="B17">
            <v>6000</v>
          </cell>
          <cell r="C17">
            <v>15.91</v>
          </cell>
          <cell r="D17">
            <v>5</v>
          </cell>
          <cell r="E17">
            <v>20.91</v>
          </cell>
          <cell r="F17">
            <v>14.06</v>
          </cell>
          <cell r="G17">
            <v>4.42</v>
          </cell>
          <cell r="H17">
            <v>18.48</v>
          </cell>
          <cell r="I17">
            <v>84360</v>
          </cell>
          <cell r="J17">
            <v>26505</v>
          </cell>
          <cell r="K17">
            <v>110865</v>
          </cell>
          <cell r="L17">
            <v>1.1086499999999999</v>
          </cell>
          <cell r="M17">
            <v>0.55432499999999996</v>
          </cell>
        </row>
        <row r="18">
          <cell r="A18" t="str">
            <v>IOC</v>
          </cell>
          <cell r="B18">
            <v>3000</v>
          </cell>
          <cell r="C18">
            <v>12.64</v>
          </cell>
          <cell r="D18">
            <v>8</v>
          </cell>
          <cell r="E18">
            <v>20.64</v>
          </cell>
          <cell r="F18">
            <v>16.57</v>
          </cell>
          <cell r="G18">
            <v>10.48</v>
          </cell>
          <cell r="H18">
            <v>27.05</v>
          </cell>
          <cell r="I18">
            <v>49710</v>
          </cell>
          <cell r="J18">
            <v>31440</v>
          </cell>
          <cell r="K18">
            <v>81150</v>
          </cell>
          <cell r="L18">
            <v>1.623</v>
          </cell>
          <cell r="M18">
            <v>0.8115</v>
          </cell>
        </row>
        <row r="19">
          <cell r="A19" t="str">
            <v>SRTRANSFIN</v>
          </cell>
          <cell r="B19">
            <v>600</v>
          </cell>
          <cell r="C19">
            <v>12.54</v>
          </cell>
          <cell r="D19">
            <v>8</v>
          </cell>
          <cell r="E19">
            <v>20.54</v>
          </cell>
          <cell r="F19">
            <v>143.74</v>
          </cell>
          <cell r="G19">
            <v>91.66</v>
          </cell>
          <cell r="H19">
            <v>235.4</v>
          </cell>
          <cell r="I19">
            <v>86244</v>
          </cell>
          <cell r="J19">
            <v>54998.400000000001</v>
          </cell>
          <cell r="K19">
            <v>141242.4</v>
          </cell>
          <cell r="L19">
            <v>14.12424</v>
          </cell>
          <cell r="M19">
            <v>7.0621200000000002</v>
          </cell>
        </row>
        <row r="20">
          <cell r="A20" t="str">
            <v>JINDALSTEL</v>
          </cell>
          <cell r="B20">
            <v>2250</v>
          </cell>
          <cell r="C20">
            <v>12.51</v>
          </cell>
          <cell r="D20">
            <v>8</v>
          </cell>
          <cell r="E20">
            <v>20.51</v>
          </cell>
          <cell r="F20">
            <v>18.43</v>
          </cell>
          <cell r="G20">
            <v>11.78</v>
          </cell>
          <cell r="H20">
            <v>30.21</v>
          </cell>
          <cell r="I20">
            <v>41468</v>
          </cell>
          <cell r="J20">
            <v>26514</v>
          </cell>
          <cell r="K20">
            <v>67982</v>
          </cell>
          <cell r="L20">
            <v>1.8128533333333334</v>
          </cell>
          <cell r="M20">
            <v>0.90642666666666671</v>
          </cell>
        </row>
        <row r="21">
          <cell r="A21" t="str">
            <v>KAJARIACER</v>
          </cell>
          <cell r="B21">
            <v>1000</v>
          </cell>
          <cell r="C21">
            <v>12.52</v>
          </cell>
          <cell r="D21">
            <v>7</v>
          </cell>
          <cell r="E21">
            <v>19.52</v>
          </cell>
          <cell r="F21">
            <v>55.9</v>
          </cell>
          <cell r="G21">
            <v>31.24</v>
          </cell>
          <cell r="H21">
            <v>87.14</v>
          </cell>
          <cell r="I21">
            <v>55900</v>
          </cell>
          <cell r="J21">
            <v>31237.5</v>
          </cell>
          <cell r="K21">
            <v>87137.5</v>
          </cell>
          <cell r="L21">
            <v>5.2282500000000001</v>
          </cell>
          <cell r="M21">
            <v>2.614125</v>
          </cell>
        </row>
        <row r="22">
          <cell r="A22" t="str">
            <v>JISLJALEQS</v>
          </cell>
          <cell r="B22">
            <v>9000</v>
          </cell>
          <cell r="C22">
            <v>12.5</v>
          </cell>
          <cell r="D22">
            <v>7</v>
          </cell>
          <cell r="E22">
            <v>19.5</v>
          </cell>
          <cell r="F22">
            <v>7.64</v>
          </cell>
          <cell r="G22">
            <v>4.28</v>
          </cell>
          <cell r="H22">
            <v>11.92</v>
          </cell>
          <cell r="I22">
            <v>68760</v>
          </cell>
          <cell r="J22">
            <v>38493</v>
          </cell>
          <cell r="K22">
            <v>107253</v>
          </cell>
          <cell r="L22">
            <v>0.71501999999999988</v>
          </cell>
          <cell r="M22">
            <v>0.35750999999999994</v>
          </cell>
        </row>
        <row r="23">
          <cell r="A23" t="str">
            <v>JPASSOCIAT</v>
          </cell>
          <cell r="B23">
            <v>34000</v>
          </cell>
          <cell r="C23">
            <v>13.13</v>
          </cell>
          <cell r="D23">
            <v>6.18</v>
          </cell>
          <cell r="E23">
            <v>19.309999999999999</v>
          </cell>
          <cell r="F23">
            <v>0.9</v>
          </cell>
          <cell r="G23">
            <v>0.42</v>
          </cell>
          <cell r="H23">
            <v>1.32</v>
          </cell>
          <cell r="I23">
            <v>30600</v>
          </cell>
          <cell r="J23">
            <v>14393.22</v>
          </cell>
          <cell r="K23">
            <v>44993.22</v>
          </cell>
          <cell r="L23">
            <v>7.9399799999999993E-2</v>
          </cell>
          <cell r="M23">
            <v>3.9699899999999996E-2</v>
          </cell>
        </row>
        <row r="24">
          <cell r="A24" t="str">
            <v>M&amp;MFIN</v>
          </cell>
          <cell r="B24">
            <v>1250</v>
          </cell>
          <cell r="C24">
            <v>12.5</v>
          </cell>
          <cell r="D24">
            <v>6</v>
          </cell>
          <cell r="E24">
            <v>18.5</v>
          </cell>
          <cell r="F24">
            <v>52.07</v>
          </cell>
          <cell r="G24">
            <v>24.98</v>
          </cell>
          <cell r="H24">
            <v>77.05</v>
          </cell>
          <cell r="I24">
            <v>65088</v>
          </cell>
          <cell r="J24">
            <v>31222.5</v>
          </cell>
          <cell r="K24">
            <v>96310.5</v>
          </cell>
          <cell r="L24">
            <v>4.6229040000000001</v>
          </cell>
          <cell r="M24">
            <v>2.3114520000000001</v>
          </cell>
        </row>
        <row r="25">
          <cell r="A25" t="str">
            <v>L&amp;TFH</v>
          </cell>
          <cell r="B25">
            <v>4500</v>
          </cell>
          <cell r="C25">
            <v>12.5</v>
          </cell>
          <cell r="D25">
            <v>6</v>
          </cell>
          <cell r="E25">
            <v>18.5</v>
          </cell>
          <cell r="F25">
            <v>17.27</v>
          </cell>
          <cell r="G25">
            <v>8.2899999999999991</v>
          </cell>
          <cell r="H25">
            <v>25.56</v>
          </cell>
          <cell r="I25">
            <v>77715</v>
          </cell>
          <cell r="J25">
            <v>37300.5</v>
          </cell>
          <cell r="K25">
            <v>115015.5</v>
          </cell>
          <cell r="L25">
            <v>1.5335399999999999</v>
          </cell>
          <cell r="M25">
            <v>0.76676999999999995</v>
          </cell>
        </row>
        <row r="26">
          <cell r="A26" t="str">
            <v>MRPL</v>
          </cell>
          <cell r="B26">
            <v>4500</v>
          </cell>
          <cell r="C26">
            <v>12.49</v>
          </cell>
          <cell r="D26">
            <v>6</v>
          </cell>
          <cell r="E26">
            <v>18.489999999999998</v>
          </cell>
          <cell r="F26">
            <v>9.0399999999999991</v>
          </cell>
          <cell r="G26">
            <v>4.34</v>
          </cell>
          <cell r="H26">
            <v>13.38</v>
          </cell>
          <cell r="I26">
            <v>40680</v>
          </cell>
          <cell r="J26">
            <v>19534.5</v>
          </cell>
          <cell r="K26">
            <v>60214.5</v>
          </cell>
          <cell r="L26">
            <v>0.80286000000000002</v>
          </cell>
          <cell r="M26">
            <v>0.40143000000000001</v>
          </cell>
        </row>
        <row r="27">
          <cell r="A27" t="str">
            <v>REPCOHOME</v>
          </cell>
          <cell r="B27">
            <v>900</v>
          </cell>
          <cell r="C27">
            <v>13.01</v>
          </cell>
          <cell r="D27">
            <v>5</v>
          </cell>
          <cell r="E27">
            <v>18.010000000000002</v>
          </cell>
          <cell r="F27">
            <v>42.9</v>
          </cell>
          <cell r="G27">
            <v>16.489999999999998</v>
          </cell>
          <cell r="H27">
            <v>59.39</v>
          </cell>
          <cell r="I27">
            <v>38610</v>
          </cell>
          <cell r="J27">
            <v>14836.5</v>
          </cell>
          <cell r="K27">
            <v>53446.5</v>
          </cell>
          <cell r="L27">
            <v>3.5630999999999999</v>
          </cell>
          <cell r="M27">
            <v>1.78155</v>
          </cell>
        </row>
        <row r="28">
          <cell r="A28" t="str">
            <v>ALBK</v>
          </cell>
          <cell r="B28">
            <v>11000</v>
          </cell>
          <cell r="C28">
            <v>12.84</v>
          </cell>
          <cell r="D28">
            <v>5</v>
          </cell>
          <cell r="E28">
            <v>17.84</v>
          </cell>
          <cell r="F28">
            <v>5.73</v>
          </cell>
          <cell r="G28">
            <v>2.23</v>
          </cell>
          <cell r="H28">
            <v>7.96</v>
          </cell>
          <cell r="I28">
            <v>63030</v>
          </cell>
          <cell r="J28">
            <v>24530</v>
          </cell>
          <cell r="K28">
            <v>87560</v>
          </cell>
          <cell r="L28">
            <v>0.47759999999999997</v>
          </cell>
          <cell r="M28">
            <v>0.23879999999999998</v>
          </cell>
        </row>
        <row r="29">
          <cell r="A29" t="str">
            <v>KSCL</v>
          </cell>
          <cell r="B29">
            <v>1500</v>
          </cell>
          <cell r="C29">
            <v>12.77</v>
          </cell>
          <cell r="D29">
            <v>5</v>
          </cell>
          <cell r="E29">
            <v>17.77</v>
          </cell>
          <cell r="F29">
            <v>67.400000000000006</v>
          </cell>
          <cell r="G29">
            <v>26.39</v>
          </cell>
          <cell r="H29">
            <v>93.79</v>
          </cell>
          <cell r="I29">
            <v>101100</v>
          </cell>
          <cell r="J29">
            <v>39577.5</v>
          </cell>
          <cell r="K29">
            <v>140677.5</v>
          </cell>
          <cell r="L29">
            <v>5.6270999999999995</v>
          </cell>
          <cell r="M29">
            <v>2.8135499999999998</v>
          </cell>
        </row>
        <row r="30">
          <cell r="A30" t="str">
            <v>CGPOWER</v>
          </cell>
          <cell r="B30">
            <v>12000</v>
          </cell>
          <cell r="C30">
            <v>12.49</v>
          </cell>
          <cell r="D30">
            <v>5.26</v>
          </cell>
          <cell r="E30">
            <v>17.75</v>
          </cell>
          <cell r="F30">
            <v>4.78</v>
          </cell>
          <cell r="G30">
            <v>2.0099999999999998</v>
          </cell>
          <cell r="H30">
            <v>6.79</v>
          </cell>
          <cell r="I30">
            <v>57360</v>
          </cell>
          <cell r="J30">
            <v>24143.4</v>
          </cell>
          <cell r="K30">
            <v>81503.399999999994</v>
          </cell>
          <cell r="L30">
            <v>0.40751699999999996</v>
          </cell>
          <cell r="M30">
            <v>0.20375849999999998</v>
          </cell>
        </row>
        <row r="31">
          <cell r="A31" t="str">
            <v>BPCL</v>
          </cell>
          <cell r="B31">
            <v>1800</v>
          </cell>
          <cell r="C31">
            <v>12.62</v>
          </cell>
          <cell r="D31">
            <v>5.03</v>
          </cell>
          <cell r="E31">
            <v>17.649999999999999</v>
          </cell>
          <cell r="F31">
            <v>41.04</v>
          </cell>
          <cell r="G31">
            <v>16.350000000000001</v>
          </cell>
          <cell r="H31">
            <v>57.39</v>
          </cell>
          <cell r="I31">
            <v>73872</v>
          </cell>
          <cell r="J31">
            <v>29430.03</v>
          </cell>
          <cell r="K31">
            <v>103302.03</v>
          </cell>
          <cell r="L31">
            <v>3.4434010000000002</v>
          </cell>
          <cell r="M31">
            <v>1.7217005000000001</v>
          </cell>
        </row>
        <row r="32">
          <cell r="A32" t="str">
            <v>ADANIENT</v>
          </cell>
          <cell r="B32">
            <v>4000</v>
          </cell>
          <cell r="C32">
            <v>12.4</v>
          </cell>
          <cell r="D32">
            <v>5.24</v>
          </cell>
          <cell r="E32">
            <v>17.64</v>
          </cell>
          <cell r="F32">
            <v>19.079999999999998</v>
          </cell>
          <cell r="G32">
            <v>8.06</v>
          </cell>
          <cell r="H32">
            <v>27.14</v>
          </cell>
          <cell r="I32">
            <v>76320</v>
          </cell>
          <cell r="J32">
            <v>32246.959999999999</v>
          </cell>
          <cell r="K32">
            <v>108566.96</v>
          </cell>
          <cell r="L32">
            <v>1.6285044</v>
          </cell>
          <cell r="M32">
            <v>0.81425219999999998</v>
          </cell>
        </row>
        <row r="33">
          <cell r="A33" t="str">
            <v>HINDZINC</v>
          </cell>
          <cell r="B33">
            <v>3200</v>
          </cell>
          <cell r="C33">
            <v>12.6</v>
          </cell>
          <cell r="D33">
            <v>5</v>
          </cell>
          <cell r="E33">
            <v>17.600000000000001</v>
          </cell>
          <cell r="F33">
            <v>34.46</v>
          </cell>
          <cell r="G33">
            <v>13.67</v>
          </cell>
          <cell r="H33">
            <v>48.13</v>
          </cell>
          <cell r="I33">
            <v>110272</v>
          </cell>
          <cell r="J33">
            <v>43752</v>
          </cell>
          <cell r="K33">
            <v>154024</v>
          </cell>
          <cell r="L33">
            <v>2.88795</v>
          </cell>
          <cell r="M33">
            <v>1.443975</v>
          </cell>
        </row>
        <row r="34">
          <cell r="A34" t="str">
            <v>CHENNPETRO</v>
          </cell>
          <cell r="B34">
            <v>1500</v>
          </cell>
          <cell r="C34">
            <v>12.6</v>
          </cell>
          <cell r="D34">
            <v>5</v>
          </cell>
          <cell r="E34">
            <v>17.600000000000001</v>
          </cell>
          <cell r="F34">
            <v>32.909999999999997</v>
          </cell>
          <cell r="G34">
            <v>13.05</v>
          </cell>
          <cell r="H34">
            <v>45.96</v>
          </cell>
          <cell r="I34">
            <v>49365</v>
          </cell>
          <cell r="J34">
            <v>19578.75</v>
          </cell>
          <cell r="K34">
            <v>68943.75</v>
          </cell>
          <cell r="L34">
            <v>2.7577500000000001</v>
          </cell>
          <cell r="M34">
            <v>1.3788750000000001</v>
          </cell>
        </row>
        <row r="35">
          <cell r="A35" t="str">
            <v>VOLTAS</v>
          </cell>
          <cell r="B35">
            <v>1000</v>
          </cell>
          <cell r="C35">
            <v>12.59</v>
          </cell>
          <cell r="D35">
            <v>5</v>
          </cell>
          <cell r="E35">
            <v>17.59</v>
          </cell>
          <cell r="F35">
            <v>69.42</v>
          </cell>
          <cell r="G35">
            <v>27.56</v>
          </cell>
          <cell r="H35">
            <v>96.98</v>
          </cell>
          <cell r="I35">
            <v>69420</v>
          </cell>
          <cell r="J35">
            <v>27562.5</v>
          </cell>
          <cell r="K35">
            <v>96982.5</v>
          </cell>
          <cell r="L35">
            <v>5.8189500000000001</v>
          </cell>
          <cell r="M35">
            <v>2.909475</v>
          </cell>
        </row>
        <row r="36">
          <cell r="A36" t="str">
            <v>COLPAL</v>
          </cell>
          <cell r="B36">
            <v>700</v>
          </cell>
          <cell r="C36">
            <v>12.59</v>
          </cell>
          <cell r="D36">
            <v>5</v>
          </cell>
          <cell r="E36">
            <v>17.59</v>
          </cell>
          <cell r="F36">
            <v>156.22</v>
          </cell>
          <cell r="G36">
            <v>62.02</v>
          </cell>
          <cell r="H36">
            <v>218.24</v>
          </cell>
          <cell r="I36">
            <v>109354</v>
          </cell>
          <cell r="J36">
            <v>43410.5</v>
          </cell>
          <cell r="K36">
            <v>152764.5</v>
          </cell>
          <cell r="L36">
            <v>13.094099999999999</v>
          </cell>
          <cell r="M36">
            <v>6.5470499999999996</v>
          </cell>
        </row>
        <row r="37">
          <cell r="A37" t="str">
            <v>BOSCHLTD</v>
          </cell>
          <cell r="B37">
            <v>30</v>
          </cell>
          <cell r="C37">
            <v>12.59</v>
          </cell>
          <cell r="D37">
            <v>5</v>
          </cell>
          <cell r="E37">
            <v>17.59</v>
          </cell>
          <cell r="F37">
            <v>2399.4699999999998</v>
          </cell>
          <cell r="G37">
            <v>952.62</v>
          </cell>
          <cell r="H37">
            <v>3352.09</v>
          </cell>
          <cell r="I37">
            <v>71984</v>
          </cell>
          <cell r="J37">
            <v>28578.6</v>
          </cell>
          <cell r="K37">
            <v>100562.6</v>
          </cell>
          <cell r="L37">
            <v>201.12520000000001</v>
          </cell>
          <cell r="M37">
            <v>100.5626</v>
          </cell>
        </row>
        <row r="38">
          <cell r="A38" t="str">
            <v>BATAINDIA</v>
          </cell>
          <cell r="B38">
            <v>550</v>
          </cell>
          <cell r="C38">
            <v>12.59</v>
          </cell>
          <cell r="D38">
            <v>5</v>
          </cell>
          <cell r="E38">
            <v>17.59</v>
          </cell>
          <cell r="F38">
            <v>134.58000000000001</v>
          </cell>
          <cell r="G38">
            <v>53.42</v>
          </cell>
          <cell r="H38">
            <v>188</v>
          </cell>
          <cell r="I38">
            <v>74019</v>
          </cell>
          <cell r="J38">
            <v>29379.63</v>
          </cell>
          <cell r="K38">
            <v>103398.63</v>
          </cell>
          <cell r="L38">
            <v>11.279850545454545</v>
          </cell>
          <cell r="M38">
            <v>5.6399252727272726</v>
          </cell>
        </row>
        <row r="39">
          <cell r="A39" t="str">
            <v>NESTLEIND</v>
          </cell>
          <cell r="B39">
            <v>50</v>
          </cell>
          <cell r="C39">
            <v>12.57</v>
          </cell>
          <cell r="D39">
            <v>5</v>
          </cell>
          <cell r="E39">
            <v>17.57</v>
          </cell>
          <cell r="F39">
            <v>1335.6</v>
          </cell>
          <cell r="G39">
            <v>531.24</v>
          </cell>
          <cell r="H39">
            <v>1866.84</v>
          </cell>
          <cell r="I39">
            <v>66780</v>
          </cell>
          <cell r="J39">
            <v>26562</v>
          </cell>
          <cell r="K39">
            <v>93342</v>
          </cell>
          <cell r="L39">
            <v>112.01039999999999</v>
          </cell>
          <cell r="M39">
            <v>56.005199999999995</v>
          </cell>
        </row>
        <row r="40">
          <cell r="A40" t="str">
            <v>TATACHEM</v>
          </cell>
          <cell r="B40">
            <v>750</v>
          </cell>
          <cell r="C40">
            <v>12.56</v>
          </cell>
          <cell r="D40">
            <v>5</v>
          </cell>
          <cell r="E40">
            <v>17.559999999999999</v>
          </cell>
          <cell r="F40">
            <v>84.32</v>
          </cell>
          <cell r="G40">
            <v>33.56</v>
          </cell>
          <cell r="H40">
            <v>117.88</v>
          </cell>
          <cell r="I40">
            <v>63240</v>
          </cell>
          <cell r="J40">
            <v>25168.13</v>
          </cell>
          <cell r="K40">
            <v>88408.13</v>
          </cell>
          <cell r="L40">
            <v>7.0726503999999997</v>
          </cell>
          <cell r="M40">
            <v>3.5363251999999998</v>
          </cell>
        </row>
        <row r="41">
          <cell r="A41" t="str">
            <v>RAMCOCEM</v>
          </cell>
          <cell r="B41">
            <v>800</v>
          </cell>
          <cell r="C41">
            <v>12.56</v>
          </cell>
          <cell r="D41">
            <v>5</v>
          </cell>
          <cell r="E41">
            <v>17.559999999999999</v>
          </cell>
          <cell r="F41">
            <v>75.44</v>
          </cell>
          <cell r="G41">
            <v>30.03</v>
          </cell>
          <cell r="H41">
            <v>105.47</v>
          </cell>
          <cell r="I41">
            <v>60352</v>
          </cell>
          <cell r="J41">
            <v>24020</v>
          </cell>
          <cell r="K41">
            <v>84372</v>
          </cell>
          <cell r="L41">
            <v>6.3278999999999996</v>
          </cell>
          <cell r="M41">
            <v>3.1639499999999998</v>
          </cell>
        </row>
        <row r="42">
          <cell r="A42" t="str">
            <v>IRB</v>
          </cell>
          <cell r="B42">
            <v>2500</v>
          </cell>
          <cell r="C42">
            <v>12.56</v>
          </cell>
          <cell r="D42">
            <v>5</v>
          </cell>
          <cell r="E42">
            <v>17.559999999999999</v>
          </cell>
          <cell r="F42">
            <v>18.2</v>
          </cell>
          <cell r="G42">
            <v>7.24</v>
          </cell>
          <cell r="H42">
            <v>25.44</v>
          </cell>
          <cell r="I42">
            <v>45500</v>
          </cell>
          <cell r="J42">
            <v>18100</v>
          </cell>
          <cell r="K42">
            <v>63600</v>
          </cell>
          <cell r="L42">
            <v>1.5264</v>
          </cell>
          <cell r="M42">
            <v>0.76319999999999999</v>
          </cell>
        </row>
        <row r="43">
          <cell r="A43" t="str">
            <v>APOLLOTYRE</v>
          </cell>
          <cell r="B43">
            <v>3000</v>
          </cell>
          <cell r="C43">
            <v>12.56</v>
          </cell>
          <cell r="D43">
            <v>5</v>
          </cell>
          <cell r="E43">
            <v>17.559999999999999</v>
          </cell>
          <cell r="F43">
            <v>29.35</v>
          </cell>
          <cell r="G43">
            <v>11.68</v>
          </cell>
          <cell r="H43">
            <v>41.03</v>
          </cell>
          <cell r="I43">
            <v>88050</v>
          </cell>
          <cell r="J43">
            <v>35025</v>
          </cell>
          <cell r="K43">
            <v>123075</v>
          </cell>
          <cell r="L43">
            <v>2.4615</v>
          </cell>
          <cell r="M43">
            <v>1.23075</v>
          </cell>
        </row>
        <row r="44">
          <cell r="A44" t="str">
            <v>POWERGRID</v>
          </cell>
          <cell r="B44">
            <v>4000</v>
          </cell>
          <cell r="C44">
            <v>12.55</v>
          </cell>
          <cell r="D44">
            <v>5</v>
          </cell>
          <cell r="E44">
            <v>17.55</v>
          </cell>
          <cell r="F44">
            <v>22.64</v>
          </cell>
          <cell r="G44">
            <v>9.02</v>
          </cell>
          <cell r="H44">
            <v>31.66</v>
          </cell>
          <cell r="I44">
            <v>90560</v>
          </cell>
          <cell r="J44">
            <v>36070</v>
          </cell>
          <cell r="K44">
            <v>126630</v>
          </cell>
          <cell r="L44">
            <v>1.8994499999999999</v>
          </cell>
          <cell r="M44">
            <v>0.94972499999999993</v>
          </cell>
        </row>
        <row r="45">
          <cell r="A45" t="str">
            <v>INDIACEM</v>
          </cell>
          <cell r="B45">
            <v>3500</v>
          </cell>
          <cell r="C45">
            <v>12.55</v>
          </cell>
          <cell r="D45">
            <v>5</v>
          </cell>
          <cell r="E45">
            <v>17.55</v>
          </cell>
          <cell r="F45">
            <v>11.07</v>
          </cell>
          <cell r="G45">
            <v>4.41</v>
          </cell>
          <cell r="H45">
            <v>15.48</v>
          </cell>
          <cell r="I45">
            <v>38745</v>
          </cell>
          <cell r="J45">
            <v>15435</v>
          </cell>
          <cell r="K45">
            <v>54180</v>
          </cell>
          <cell r="L45">
            <v>0.92879999999999996</v>
          </cell>
          <cell r="M45">
            <v>0.46439999999999998</v>
          </cell>
        </row>
        <row r="46">
          <cell r="A46" t="str">
            <v>HEXAWARE</v>
          </cell>
          <cell r="B46">
            <v>1500</v>
          </cell>
          <cell r="C46">
            <v>12.55</v>
          </cell>
          <cell r="D46">
            <v>5</v>
          </cell>
          <cell r="E46">
            <v>17.55</v>
          </cell>
          <cell r="F46">
            <v>41.7</v>
          </cell>
          <cell r="G46">
            <v>16.61</v>
          </cell>
          <cell r="H46">
            <v>58.31</v>
          </cell>
          <cell r="I46">
            <v>62550</v>
          </cell>
          <cell r="J46">
            <v>24911.25</v>
          </cell>
          <cell r="K46">
            <v>87461.25</v>
          </cell>
          <cell r="L46">
            <v>3.4984500000000001</v>
          </cell>
          <cell r="M46">
            <v>1.749225</v>
          </cell>
        </row>
        <row r="47">
          <cell r="A47" t="str">
            <v>BHARATFIN</v>
          </cell>
          <cell r="B47">
            <v>500</v>
          </cell>
          <cell r="C47">
            <v>12.55</v>
          </cell>
          <cell r="D47">
            <v>5</v>
          </cell>
          <cell r="E47">
            <v>17.55</v>
          </cell>
          <cell r="F47">
            <v>123.77</v>
          </cell>
          <cell r="G47">
            <v>49.28</v>
          </cell>
          <cell r="H47">
            <v>173.05</v>
          </cell>
          <cell r="I47">
            <v>61885</v>
          </cell>
          <cell r="J47">
            <v>24641.25</v>
          </cell>
          <cell r="K47">
            <v>86526.25</v>
          </cell>
          <cell r="L47">
            <v>10.383149999999999</v>
          </cell>
          <cell r="M47">
            <v>5.1915749999999994</v>
          </cell>
        </row>
        <row r="48">
          <cell r="A48" t="str">
            <v>BANKBARODA</v>
          </cell>
          <cell r="B48">
            <v>4000</v>
          </cell>
          <cell r="C48">
            <v>12.55</v>
          </cell>
          <cell r="D48">
            <v>5</v>
          </cell>
          <cell r="E48">
            <v>17.55</v>
          </cell>
          <cell r="F48">
            <v>13.7</v>
          </cell>
          <cell r="G48">
            <v>5.46</v>
          </cell>
          <cell r="H48">
            <v>19.16</v>
          </cell>
          <cell r="I48">
            <v>54800</v>
          </cell>
          <cell r="J48">
            <v>21830</v>
          </cell>
          <cell r="K48">
            <v>76630</v>
          </cell>
          <cell r="L48">
            <v>1.1494500000000001</v>
          </cell>
          <cell r="M48">
            <v>0.57472500000000004</v>
          </cell>
        </row>
        <row r="49">
          <cell r="A49" t="str">
            <v>AMBUJACEM</v>
          </cell>
          <cell r="B49">
            <v>2500</v>
          </cell>
          <cell r="C49">
            <v>12.55</v>
          </cell>
          <cell r="D49">
            <v>5</v>
          </cell>
          <cell r="E49">
            <v>17.55</v>
          </cell>
          <cell r="F49">
            <v>26.76</v>
          </cell>
          <cell r="G49">
            <v>10.66</v>
          </cell>
          <cell r="H49">
            <v>37.42</v>
          </cell>
          <cell r="I49">
            <v>66900</v>
          </cell>
          <cell r="J49">
            <v>26637.5</v>
          </cell>
          <cell r="K49">
            <v>93537.5</v>
          </cell>
          <cell r="L49">
            <v>2.2448999999999999</v>
          </cell>
          <cell r="M49">
            <v>1.1224499999999999</v>
          </cell>
        </row>
        <row r="50">
          <cell r="A50" t="str">
            <v>STAR</v>
          </cell>
          <cell r="B50">
            <v>800</v>
          </cell>
          <cell r="C50">
            <v>12.54</v>
          </cell>
          <cell r="D50">
            <v>5</v>
          </cell>
          <cell r="E50">
            <v>17.54</v>
          </cell>
          <cell r="F50">
            <v>57.68</v>
          </cell>
          <cell r="G50">
            <v>23</v>
          </cell>
          <cell r="H50">
            <v>80.680000000000007</v>
          </cell>
          <cell r="I50">
            <v>46144</v>
          </cell>
          <cell r="J50">
            <v>18396</v>
          </cell>
          <cell r="K50">
            <v>64540</v>
          </cell>
          <cell r="L50">
            <v>4.8404999999999996</v>
          </cell>
          <cell r="M50">
            <v>2.4202499999999998</v>
          </cell>
        </row>
        <row r="51">
          <cell r="A51" t="str">
            <v>NIITTECH</v>
          </cell>
          <cell r="B51">
            <v>750</v>
          </cell>
          <cell r="C51">
            <v>12.54</v>
          </cell>
          <cell r="D51">
            <v>5</v>
          </cell>
          <cell r="E51">
            <v>17.54</v>
          </cell>
          <cell r="F51">
            <v>139.12</v>
          </cell>
          <cell r="G51">
            <v>55.46</v>
          </cell>
          <cell r="H51">
            <v>194.58</v>
          </cell>
          <cell r="I51">
            <v>104340</v>
          </cell>
          <cell r="J51">
            <v>41596.879999999997</v>
          </cell>
          <cell r="K51">
            <v>145936.88</v>
          </cell>
          <cell r="L51">
            <v>11.674950399999998</v>
          </cell>
          <cell r="M51">
            <v>5.8374751999999992</v>
          </cell>
        </row>
        <row r="52">
          <cell r="A52" t="str">
            <v>ITC</v>
          </cell>
          <cell r="B52">
            <v>2400</v>
          </cell>
          <cell r="C52">
            <v>12.54</v>
          </cell>
          <cell r="D52">
            <v>5</v>
          </cell>
          <cell r="E52">
            <v>17.54</v>
          </cell>
          <cell r="F52">
            <v>34.5</v>
          </cell>
          <cell r="G52">
            <v>13.76</v>
          </cell>
          <cell r="H52">
            <v>48.26</v>
          </cell>
          <cell r="I52">
            <v>82800</v>
          </cell>
          <cell r="J52">
            <v>33012</v>
          </cell>
          <cell r="K52">
            <v>115812</v>
          </cell>
          <cell r="L52">
            <v>2.8952999999999998</v>
          </cell>
          <cell r="M52">
            <v>1.4476499999999999</v>
          </cell>
        </row>
        <row r="53">
          <cell r="A53" t="str">
            <v>GODREJIND</v>
          </cell>
          <cell r="B53">
            <v>1500</v>
          </cell>
          <cell r="C53">
            <v>12.54</v>
          </cell>
          <cell r="D53">
            <v>5</v>
          </cell>
          <cell r="E53">
            <v>17.54</v>
          </cell>
          <cell r="F53">
            <v>69.45</v>
          </cell>
          <cell r="G53">
            <v>27.69</v>
          </cell>
          <cell r="H53">
            <v>97.14</v>
          </cell>
          <cell r="I53">
            <v>104175</v>
          </cell>
          <cell r="J53">
            <v>41535</v>
          </cell>
          <cell r="K53">
            <v>145710</v>
          </cell>
          <cell r="L53">
            <v>5.8284000000000002</v>
          </cell>
          <cell r="M53">
            <v>2.9142000000000001</v>
          </cell>
        </row>
        <row r="54">
          <cell r="A54" t="str">
            <v>DRREDDY</v>
          </cell>
          <cell r="B54">
            <v>250</v>
          </cell>
          <cell r="C54">
            <v>12.54</v>
          </cell>
          <cell r="D54">
            <v>5</v>
          </cell>
          <cell r="E54">
            <v>17.54</v>
          </cell>
          <cell r="F54">
            <v>341.12</v>
          </cell>
          <cell r="G54">
            <v>135.97999999999999</v>
          </cell>
          <cell r="H54">
            <v>477.1</v>
          </cell>
          <cell r="I54">
            <v>85280</v>
          </cell>
          <cell r="J54">
            <v>33995</v>
          </cell>
          <cell r="K54">
            <v>119275</v>
          </cell>
          <cell r="L54">
            <v>28.626000000000001</v>
          </cell>
          <cell r="M54">
            <v>14.313000000000001</v>
          </cell>
        </row>
        <row r="55">
          <cell r="A55" t="str">
            <v>TITAN</v>
          </cell>
          <cell r="B55">
            <v>750</v>
          </cell>
          <cell r="C55">
            <v>12.53</v>
          </cell>
          <cell r="D55">
            <v>5</v>
          </cell>
          <cell r="E55">
            <v>17.53</v>
          </cell>
          <cell r="F55">
            <v>117.19</v>
          </cell>
          <cell r="G55">
            <v>46.73</v>
          </cell>
          <cell r="H55">
            <v>163.92</v>
          </cell>
          <cell r="I55">
            <v>87893</v>
          </cell>
          <cell r="J55">
            <v>35045.629999999997</v>
          </cell>
          <cell r="K55">
            <v>122938.63</v>
          </cell>
          <cell r="L55">
            <v>9.8350904000000003</v>
          </cell>
          <cell r="M55">
            <v>4.9175452000000002</v>
          </cell>
        </row>
        <row r="56">
          <cell r="A56" t="str">
            <v>TATAELXSI</v>
          </cell>
          <cell r="B56">
            <v>400</v>
          </cell>
          <cell r="C56">
            <v>12.53</v>
          </cell>
          <cell r="D56">
            <v>5</v>
          </cell>
          <cell r="E56">
            <v>17.53</v>
          </cell>
          <cell r="F56">
            <v>125.9</v>
          </cell>
          <cell r="G56">
            <v>50.23</v>
          </cell>
          <cell r="H56">
            <v>176.13</v>
          </cell>
          <cell r="I56">
            <v>50360</v>
          </cell>
          <cell r="J56">
            <v>20092</v>
          </cell>
          <cell r="K56">
            <v>70452</v>
          </cell>
          <cell r="L56">
            <v>10.5678</v>
          </cell>
          <cell r="M56">
            <v>5.2839</v>
          </cell>
        </row>
        <row r="57">
          <cell r="A57" t="str">
            <v>SUNPHARMA</v>
          </cell>
          <cell r="B57">
            <v>1100</v>
          </cell>
          <cell r="C57">
            <v>12.53</v>
          </cell>
          <cell r="D57">
            <v>5</v>
          </cell>
          <cell r="E57">
            <v>17.53</v>
          </cell>
          <cell r="F57">
            <v>53.04</v>
          </cell>
          <cell r="G57">
            <v>21.16</v>
          </cell>
          <cell r="H57">
            <v>74.2</v>
          </cell>
          <cell r="I57">
            <v>58344</v>
          </cell>
          <cell r="J57">
            <v>23278.75</v>
          </cell>
          <cell r="K57">
            <v>81622.75</v>
          </cell>
          <cell r="L57">
            <v>4.4521499999999996</v>
          </cell>
          <cell r="M57">
            <v>2.2260749999999998</v>
          </cell>
        </row>
        <row r="58">
          <cell r="A58" t="str">
            <v>RELINFRA</v>
          </cell>
          <cell r="B58">
            <v>1300</v>
          </cell>
          <cell r="C58">
            <v>12.53</v>
          </cell>
          <cell r="D58">
            <v>5</v>
          </cell>
          <cell r="E58">
            <v>17.53</v>
          </cell>
          <cell r="F58">
            <v>36.75</v>
          </cell>
          <cell r="G58">
            <v>14.66</v>
          </cell>
          <cell r="H58">
            <v>51.41</v>
          </cell>
          <cell r="I58">
            <v>47775</v>
          </cell>
          <cell r="J58">
            <v>19058</v>
          </cell>
          <cell r="K58">
            <v>66833</v>
          </cell>
          <cell r="L58">
            <v>3.0846</v>
          </cell>
          <cell r="M58">
            <v>1.5423</v>
          </cell>
        </row>
        <row r="59">
          <cell r="A59" t="str">
            <v>PNB</v>
          </cell>
          <cell r="B59">
            <v>5500</v>
          </cell>
          <cell r="C59">
            <v>12.53</v>
          </cell>
          <cell r="D59">
            <v>5</v>
          </cell>
          <cell r="E59">
            <v>17.53</v>
          </cell>
          <cell r="F59">
            <v>8.6300000000000008</v>
          </cell>
          <cell r="G59">
            <v>3.44</v>
          </cell>
          <cell r="H59">
            <v>12.07</v>
          </cell>
          <cell r="I59">
            <v>47465</v>
          </cell>
          <cell r="J59">
            <v>18933.75</v>
          </cell>
          <cell r="K59">
            <v>66398.75</v>
          </cell>
          <cell r="L59">
            <v>0.72434999999999994</v>
          </cell>
          <cell r="M59">
            <v>0.36217499999999997</v>
          </cell>
        </row>
        <row r="60">
          <cell r="A60" t="str">
            <v>ORIENTBANK</v>
          </cell>
          <cell r="B60">
            <v>6000</v>
          </cell>
          <cell r="C60">
            <v>12.53</v>
          </cell>
          <cell r="D60">
            <v>5</v>
          </cell>
          <cell r="E60">
            <v>17.53</v>
          </cell>
          <cell r="F60">
            <v>10.51</v>
          </cell>
          <cell r="G60">
            <v>4.1900000000000004</v>
          </cell>
          <cell r="H60">
            <v>14.7</v>
          </cell>
          <cell r="I60">
            <v>63060</v>
          </cell>
          <cell r="J60">
            <v>25155</v>
          </cell>
          <cell r="K60">
            <v>88215</v>
          </cell>
          <cell r="L60">
            <v>0.88214999999999999</v>
          </cell>
          <cell r="M60">
            <v>0.44107499999999999</v>
          </cell>
        </row>
        <row r="61">
          <cell r="A61" t="str">
            <v>MUTHOOTFIN</v>
          </cell>
          <cell r="B61">
            <v>1500</v>
          </cell>
          <cell r="C61">
            <v>12.53</v>
          </cell>
          <cell r="D61">
            <v>5</v>
          </cell>
          <cell r="E61">
            <v>17.53</v>
          </cell>
          <cell r="F61">
            <v>58.97</v>
          </cell>
          <cell r="G61">
            <v>23.52</v>
          </cell>
          <cell r="H61">
            <v>82.49</v>
          </cell>
          <cell r="I61">
            <v>88455</v>
          </cell>
          <cell r="J61">
            <v>35276.25</v>
          </cell>
          <cell r="K61">
            <v>123731.25</v>
          </cell>
          <cell r="L61">
            <v>4.9492500000000001</v>
          </cell>
          <cell r="M61">
            <v>2.4746250000000001</v>
          </cell>
        </row>
        <row r="62">
          <cell r="A62" t="str">
            <v>MFSL</v>
          </cell>
          <cell r="B62">
            <v>1200</v>
          </cell>
          <cell r="C62">
            <v>12.53</v>
          </cell>
          <cell r="D62">
            <v>5</v>
          </cell>
          <cell r="E62">
            <v>17.53</v>
          </cell>
          <cell r="F62">
            <v>54.88</v>
          </cell>
          <cell r="G62">
            <v>21.9</v>
          </cell>
          <cell r="H62">
            <v>76.78</v>
          </cell>
          <cell r="I62">
            <v>65856</v>
          </cell>
          <cell r="J62">
            <v>26274</v>
          </cell>
          <cell r="K62">
            <v>92130</v>
          </cell>
          <cell r="L62">
            <v>4.6065000000000005</v>
          </cell>
          <cell r="M62">
            <v>2.3032500000000002</v>
          </cell>
        </row>
        <row r="63">
          <cell r="A63" t="str">
            <v>KTKBANK</v>
          </cell>
          <cell r="B63">
            <v>4500</v>
          </cell>
          <cell r="C63">
            <v>12.53</v>
          </cell>
          <cell r="D63">
            <v>5</v>
          </cell>
          <cell r="E63">
            <v>17.53</v>
          </cell>
          <cell r="F63">
            <v>12.98</v>
          </cell>
          <cell r="G63">
            <v>5.18</v>
          </cell>
          <cell r="H63">
            <v>18.16</v>
          </cell>
          <cell r="I63">
            <v>58410</v>
          </cell>
          <cell r="J63">
            <v>23298.75</v>
          </cell>
          <cell r="K63">
            <v>81708.75</v>
          </cell>
          <cell r="L63">
            <v>1.08945</v>
          </cell>
          <cell r="M63">
            <v>0.54472500000000001</v>
          </cell>
        </row>
        <row r="64">
          <cell r="A64" t="str">
            <v>INFRATEL</v>
          </cell>
          <cell r="B64">
            <v>1700</v>
          </cell>
          <cell r="C64">
            <v>12.53</v>
          </cell>
          <cell r="D64">
            <v>5</v>
          </cell>
          <cell r="E64">
            <v>17.53</v>
          </cell>
          <cell r="F64">
            <v>31.79</v>
          </cell>
          <cell r="G64">
            <v>12.68</v>
          </cell>
          <cell r="H64">
            <v>44.47</v>
          </cell>
          <cell r="I64">
            <v>54043</v>
          </cell>
          <cell r="J64">
            <v>21551.75</v>
          </cell>
          <cell r="K64">
            <v>75594.75</v>
          </cell>
          <cell r="L64">
            <v>2.6680499999999996</v>
          </cell>
          <cell r="M64">
            <v>1.3340249999999998</v>
          </cell>
        </row>
        <row r="65">
          <cell r="A65" t="str">
            <v>ICICIBANK</v>
          </cell>
          <cell r="B65">
            <v>2750</v>
          </cell>
          <cell r="C65">
            <v>12.53</v>
          </cell>
          <cell r="D65">
            <v>5</v>
          </cell>
          <cell r="E65">
            <v>17.53</v>
          </cell>
          <cell r="F65">
            <v>43.05</v>
          </cell>
          <cell r="G65">
            <v>17.170000000000002</v>
          </cell>
          <cell r="H65">
            <v>60.22</v>
          </cell>
          <cell r="I65">
            <v>118388</v>
          </cell>
          <cell r="J65">
            <v>47224.38</v>
          </cell>
          <cell r="K65">
            <v>165612.38</v>
          </cell>
          <cell r="L65">
            <v>3.6133610181818181</v>
          </cell>
          <cell r="M65">
            <v>1.806680509090909</v>
          </cell>
        </row>
        <row r="66">
          <cell r="A66" t="str">
            <v>HDFCBANK</v>
          </cell>
          <cell r="B66">
            <v>250</v>
          </cell>
          <cell r="C66">
            <v>12.53</v>
          </cell>
          <cell r="D66">
            <v>5</v>
          </cell>
          <cell r="E66">
            <v>17.53</v>
          </cell>
          <cell r="F66">
            <v>258.66000000000003</v>
          </cell>
          <cell r="G66">
            <v>103.2</v>
          </cell>
          <cell r="H66">
            <v>361.86</v>
          </cell>
          <cell r="I66">
            <v>64665</v>
          </cell>
          <cell r="J66">
            <v>25800.63</v>
          </cell>
          <cell r="K66">
            <v>90465.63</v>
          </cell>
          <cell r="L66">
            <v>21.711751199999998</v>
          </cell>
          <cell r="M66">
            <v>10.855875599999999</v>
          </cell>
        </row>
        <row r="67">
          <cell r="A67" t="str">
            <v>ENGINERSIN</v>
          </cell>
          <cell r="B67">
            <v>3500</v>
          </cell>
          <cell r="C67">
            <v>12.53</v>
          </cell>
          <cell r="D67">
            <v>5</v>
          </cell>
          <cell r="E67">
            <v>17.53</v>
          </cell>
          <cell r="F67">
            <v>14.11</v>
          </cell>
          <cell r="G67">
            <v>5.63</v>
          </cell>
          <cell r="H67">
            <v>19.739999999999998</v>
          </cell>
          <cell r="I67">
            <v>49385</v>
          </cell>
          <cell r="J67">
            <v>19696.25</v>
          </cell>
          <cell r="K67">
            <v>69081.25</v>
          </cell>
          <cell r="L67">
            <v>1.18425</v>
          </cell>
          <cell r="M67">
            <v>0.59212500000000001</v>
          </cell>
        </row>
        <row r="68">
          <cell r="A68" t="str">
            <v>DCBBANK</v>
          </cell>
          <cell r="B68">
            <v>4500</v>
          </cell>
          <cell r="C68">
            <v>12.53</v>
          </cell>
          <cell r="D68">
            <v>5</v>
          </cell>
          <cell r="E68">
            <v>17.53</v>
          </cell>
          <cell r="F68">
            <v>19.25</v>
          </cell>
          <cell r="G68">
            <v>7.68</v>
          </cell>
          <cell r="H68">
            <v>26.93</v>
          </cell>
          <cell r="I68">
            <v>86625</v>
          </cell>
          <cell r="J68">
            <v>34548.75</v>
          </cell>
          <cell r="K68">
            <v>121173.75</v>
          </cell>
          <cell r="L68">
            <v>1.61565</v>
          </cell>
          <cell r="M68">
            <v>0.80782500000000002</v>
          </cell>
        </row>
        <row r="69">
          <cell r="A69" t="str">
            <v>CENTURYTEX</v>
          </cell>
          <cell r="B69">
            <v>550</v>
          </cell>
          <cell r="C69">
            <v>12.53</v>
          </cell>
          <cell r="D69">
            <v>5</v>
          </cell>
          <cell r="E69">
            <v>17.53</v>
          </cell>
          <cell r="F69">
            <v>111.32</v>
          </cell>
          <cell r="G69">
            <v>44.42</v>
          </cell>
          <cell r="H69">
            <v>155.74</v>
          </cell>
          <cell r="I69">
            <v>61226</v>
          </cell>
          <cell r="J69">
            <v>24431</v>
          </cell>
          <cell r="K69">
            <v>85657</v>
          </cell>
          <cell r="L69">
            <v>9.3444000000000003</v>
          </cell>
          <cell r="M69">
            <v>4.6722000000000001</v>
          </cell>
        </row>
        <row r="70">
          <cell r="A70" t="str">
            <v>CAPF</v>
          </cell>
          <cell r="B70">
            <v>800</v>
          </cell>
          <cell r="C70">
            <v>12.53</v>
          </cell>
          <cell r="D70">
            <v>5</v>
          </cell>
          <cell r="E70">
            <v>17.53</v>
          </cell>
          <cell r="F70">
            <v>63.07</v>
          </cell>
          <cell r="G70">
            <v>25.15</v>
          </cell>
          <cell r="H70">
            <v>88.22</v>
          </cell>
          <cell r="I70">
            <v>50456</v>
          </cell>
          <cell r="J70">
            <v>20120</v>
          </cell>
          <cell r="K70">
            <v>70576</v>
          </cell>
          <cell r="L70">
            <v>5.2931999999999997</v>
          </cell>
          <cell r="M70">
            <v>2.6465999999999998</v>
          </cell>
        </row>
        <row r="71">
          <cell r="A71" t="str">
            <v>AXISBANK</v>
          </cell>
          <cell r="B71">
            <v>1200</v>
          </cell>
          <cell r="C71">
            <v>12.53</v>
          </cell>
          <cell r="D71">
            <v>5</v>
          </cell>
          <cell r="E71">
            <v>17.53</v>
          </cell>
          <cell r="F71">
            <v>75.89</v>
          </cell>
          <cell r="G71">
            <v>30.28</v>
          </cell>
          <cell r="H71">
            <v>106.17</v>
          </cell>
          <cell r="I71">
            <v>91068</v>
          </cell>
          <cell r="J71">
            <v>36330</v>
          </cell>
          <cell r="K71">
            <v>127398</v>
          </cell>
          <cell r="L71">
            <v>6.3699000000000003</v>
          </cell>
          <cell r="M71">
            <v>3.1849500000000002</v>
          </cell>
        </row>
        <row r="72">
          <cell r="A72" t="str">
            <v>AMARAJABAT</v>
          </cell>
          <cell r="B72">
            <v>700</v>
          </cell>
          <cell r="C72">
            <v>12.53</v>
          </cell>
          <cell r="D72">
            <v>5</v>
          </cell>
          <cell r="E72">
            <v>17.53</v>
          </cell>
          <cell r="F72">
            <v>90.29</v>
          </cell>
          <cell r="G72">
            <v>36.020000000000003</v>
          </cell>
          <cell r="H72">
            <v>126.31</v>
          </cell>
          <cell r="I72">
            <v>63203</v>
          </cell>
          <cell r="J72">
            <v>25214</v>
          </cell>
          <cell r="K72">
            <v>88417</v>
          </cell>
          <cell r="L72">
            <v>7.5785999999999989</v>
          </cell>
          <cell r="M72">
            <v>3.7892999999999994</v>
          </cell>
        </row>
        <row r="73">
          <cell r="A73" t="str">
            <v>AJANTPHARM</v>
          </cell>
          <cell r="B73">
            <v>500</v>
          </cell>
          <cell r="C73">
            <v>12.53</v>
          </cell>
          <cell r="D73">
            <v>5</v>
          </cell>
          <cell r="E73">
            <v>17.53</v>
          </cell>
          <cell r="F73">
            <v>135.13</v>
          </cell>
          <cell r="G73">
            <v>53.89</v>
          </cell>
          <cell r="H73">
            <v>189.02</v>
          </cell>
          <cell r="I73">
            <v>67565</v>
          </cell>
          <cell r="J73">
            <v>26943.75</v>
          </cell>
          <cell r="K73">
            <v>94508.75</v>
          </cell>
          <cell r="L73">
            <v>11.341049999999999</v>
          </cell>
          <cell r="M73">
            <v>5.6705249999999996</v>
          </cell>
        </row>
        <row r="74">
          <cell r="A74" t="str">
            <v>ZEEL</v>
          </cell>
          <cell r="B74">
            <v>1300</v>
          </cell>
          <cell r="C74">
            <v>12.52</v>
          </cell>
          <cell r="D74">
            <v>5</v>
          </cell>
          <cell r="E74">
            <v>17.52</v>
          </cell>
          <cell r="F74">
            <v>60.15</v>
          </cell>
          <cell r="G74">
            <v>24.02</v>
          </cell>
          <cell r="H74">
            <v>84.17</v>
          </cell>
          <cell r="I74">
            <v>78195</v>
          </cell>
          <cell r="J74">
            <v>31222.75</v>
          </cell>
          <cell r="K74">
            <v>109417.75</v>
          </cell>
          <cell r="L74">
            <v>5.0500499999999997</v>
          </cell>
          <cell r="M74">
            <v>2.5250249999999999</v>
          </cell>
        </row>
        <row r="75">
          <cell r="A75" t="str">
            <v>VGUARD</v>
          </cell>
          <cell r="B75">
            <v>3000</v>
          </cell>
          <cell r="C75">
            <v>12.52</v>
          </cell>
          <cell r="D75">
            <v>5</v>
          </cell>
          <cell r="E75">
            <v>17.52</v>
          </cell>
          <cell r="F75">
            <v>26.41</v>
          </cell>
          <cell r="G75">
            <v>10.54</v>
          </cell>
          <cell r="H75">
            <v>36.950000000000003</v>
          </cell>
          <cell r="I75">
            <v>79230</v>
          </cell>
          <cell r="J75">
            <v>31620</v>
          </cell>
          <cell r="K75">
            <v>110850</v>
          </cell>
          <cell r="L75">
            <v>2.2170000000000001</v>
          </cell>
          <cell r="M75">
            <v>1.1085</v>
          </cell>
        </row>
        <row r="76">
          <cell r="A76" t="str">
            <v>VEDL</v>
          </cell>
          <cell r="B76">
            <v>1750</v>
          </cell>
          <cell r="C76">
            <v>12.52</v>
          </cell>
          <cell r="D76">
            <v>5</v>
          </cell>
          <cell r="E76">
            <v>17.52</v>
          </cell>
          <cell r="F76">
            <v>24.31</v>
          </cell>
          <cell r="G76">
            <v>9.7100000000000009</v>
          </cell>
          <cell r="H76">
            <v>34.020000000000003</v>
          </cell>
          <cell r="I76">
            <v>42543</v>
          </cell>
          <cell r="J76">
            <v>16983.75</v>
          </cell>
          <cell r="K76">
            <v>59526.75</v>
          </cell>
          <cell r="L76">
            <v>2.0409171428571429</v>
          </cell>
          <cell r="M76">
            <v>1.0204585714285714</v>
          </cell>
        </row>
        <row r="77">
          <cell r="A77" t="str">
            <v>UJJIVAN</v>
          </cell>
          <cell r="B77">
            <v>1600</v>
          </cell>
          <cell r="C77">
            <v>12.52</v>
          </cell>
          <cell r="D77">
            <v>5</v>
          </cell>
          <cell r="E77">
            <v>17.52</v>
          </cell>
          <cell r="F77">
            <v>27.28</v>
          </cell>
          <cell r="G77">
            <v>10.89</v>
          </cell>
          <cell r="H77">
            <v>38.17</v>
          </cell>
          <cell r="I77">
            <v>43648</v>
          </cell>
          <cell r="J77">
            <v>17424</v>
          </cell>
          <cell r="K77">
            <v>61072</v>
          </cell>
          <cell r="L77">
            <v>2.2902</v>
          </cell>
          <cell r="M77">
            <v>1.1451</v>
          </cell>
        </row>
        <row r="78">
          <cell r="A78" t="str">
            <v>TCS</v>
          </cell>
          <cell r="B78">
            <v>250</v>
          </cell>
          <cell r="C78">
            <v>12.52</v>
          </cell>
          <cell r="D78">
            <v>5</v>
          </cell>
          <cell r="E78">
            <v>17.52</v>
          </cell>
          <cell r="F78">
            <v>251.18</v>
          </cell>
          <cell r="G78">
            <v>100.28</v>
          </cell>
          <cell r="H78">
            <v>351.46</v>
          </cell>
          <cell r="I78">
            <v>62795</v>
          </cell>
          <cell r="J78">
            <v>25070.63</v>
          </cell>
          <cell r="K78">
            <v>87865.63</v>
          </cell>
          <cell r="L78">
            <v>21.0877512</v>
          </cell>
          <cell r="M78">
            <v>10.5438756</v>
          </cell>
        </row>
        <row r="79">
          <cell r="A79" t="str">
            <v>TATAPOWER</v>
          </cell>
          <cell r="B79">
            <v>9000</v>
          </cell>
          <cell r="C79">
            <v>12.52</v>
          </cell>
          <cell r="D79">
            <v>5</v>
          </cell>
          <cell r="E79">
            <v>17.52</v>
          </cell>
          <cell r="F79">
            <v>9.94</v>
          </cell>
          <cell r="G79">
            <v>3.97</v>
          </cell>
          <cell r="H79">
            <v>13.91</v>
          </cell>
          <cell r="I79">
            <v>89460</v>
          </cell>
          <cell r="J79">
            <v>35707.5</v>
          </cell>
          <cell r="K79">
            <v>125167.5</v>
          </cell>
          <cell r="L79">
            <v>0.83444999999999991</v>
          </cell>
          <cell r="M79">
            <v>0.41722499999999996</v>
          </cell>
        </row>
        <row r="80">
          <cell r="A80" t="str">
            <v>SUZLON</v>
          </cell>
          <cell r="B80">
            <v>45000</v>
          </cell>
          <cell r="C80">
            <v>12.52</v>
          </cell>
          <cell r="D80">
            <v>5</v>
          </cell>
          <cell r="E80">
            <v>17.52</v>
          </cell>
          <cell r="F80">
            <v>0.67</v>
          </cell>
          <cell r="G80">
            <v>0.27</v>
          </cell>
          <cell r="H80">
            <v>0.94</v>
          </cell>
          <cell r="I80">
            <v>30150</v>
          </cell>
          <cell r="J80">
            <v>12037.5</v>
          </cell>
          <cell r="K80">
            <v>42187.5</v>
          </cell>
          <cell r="L80">
            <v>5.6250000000000001E-2</v>
          </cell>
          <cell r="M80">
            <v>2.8125000000000001E-2</v>
          </cell>
        </row>
        <row r="81">
          <cell r="A81" t="str">
            <v>RELIANCE</v>
          </cell>
          <cell r="B81">
            <v>500</v>
          </cell>
          <cell r="C81">
            <v>12.52</v>
          </cell>
          <cell r="D81">
            <v>5</v>
          </cell>
          <cell r="E81">
            <v>17.52</v>
          </cell>
          <cell r="F81">
            <v>137.84</v>
          </cell>
          <cell r="G81">
            <v>55.01</v>
          </cell>
          <cell r="H81">
            <v>192.85</v>
          </cell>
          <cell r="I81">
            <v>68920</v>
          </cell>
          <cell r="J81">
            <v>27505</v>
          </cell>
          <cell r="K81">
            <v>96425</v>
          </cell>
          <cell r="L81">
            <v>11.571</v>
          </cell>
          <cell r="M81">
            <v>5.7854999999999999</v>
          </cell>
        </row>
        <row r="82">
          <cell r="A82" t="str">
            <v>RBLBANK</v>
          </cell>
          <cell r="B82">
            <v>1200</v>
          </cell>
          <cell r="C82">
            <v>12.52</v>
          </cell>
          <cell r="D82">
            <v>5</v>
          </cell>
          <cell r="E82">
            <v>17.52</v>
          </cell>
          <cell r="F82">
            <v>70.2</v>
          </cell>
          <cell r="G82">
            <v>28.04</v>
          </cell>
          <cell r="H82">
            <v>98.24</v>
          </cell>
          <cell r="I82">
            <v>84240</v>
          </cell>
          <cell r="J82">
            <v>33642</v>
          </cell>
          <cell r="K82">
            <v>117882</v>
          </cell>
          <cell r="L82">
            <v>5.8940999999999999</v>
          </cell>
          <cell r="M82">
            <v>2.9470499999999999</v>
          </cell>
        </row>
        <row r="83">
          <cell r="A83" t="str">
            <v>PTC</v>
          </cell>
          <cell r="B83">
            <v>8000</v>
          </cell>
          <cell r="C83">
            <v>12.52</v>
          </cell>
          <cell r="D83">
            <v>5</v>
          </cell>
          <cell r="E83">
            <v>17.52</v>
          </cell>
          <cell r="F83">
            <v>10.42</v>
          </cell>
          <cell r="G83">
            <v>4.16</v>
          </cell>
          <cell r="H83">
            <v>14.58</v>
          </cell>
          <cell r="I83">
            <v>83360</v>
          </cell>
          <cell r="J83">
            <v>33280</v>
          </cell>
          <cell r="K83">
            <v>116640</v>
          </cell>
          <cell r="L83">
            <v>0.87479999999999991</v>
          </cell>
          <cell r="M83">
            <v>0.43739999999999996</v>
          </cell>
        </row>
        <row r="84">
          <cell r="A84" t="str">
            <v>MRF</v>
          </cell>
          <cell r="B84">
            <v>10</v>
          </cell>
          <cell r="C84">
            <v>12.52</v>
          </cell>
          <cell r="D84">
            <v>5</v>
          </cell>
          <cell r="E84">
            <v>17.52</v>
          </cell>
          <cell r="F84">
            <v>8310.5</v>
          </cell>
          <cell r="G84">
            <v>3316.73</v>
          </cell>
          <cell r="H84">
            <v>11627.23</v>
          </cell>
          <cell r="I84">
            <v>83105</v>
          </cell>
          <cell r="J84">
            <v>33167.25</v>
          </cell>
          <cell r="K84">
            <v>116272.25</v>
          </cell>
          <cell r="L84">
            <v>697.63350000000003</v>
          </cell>
          <cell r="M84">
            <v>348.81675000000001</v>
          </cell>
        </row>
        <row r="85">
          <cell r="A85" t="str">
            <v>MARICO</v>
          </cell>
          <cell r="B85">
            <v>2600</v>
          </cell>
          <cell r="C85">
            <v>12.52</v>
          </cell>
          <cell r="D85">
            <v>5</v>
          </cell>
          <cell r="E85">
            <v>17.52</v>
          </cell>
          <cell r="F85">
            <v>45.04</v>
          </cell>
          <cell r="G85">
            <v>17.98</v>
          </cell>
          <cell r="H85">
            <v>63.02</v>
          </cell>
          <cell r="I85">
            <v>117104</v>
          </cell>
          <cell r="J85">
            <v>46754.5</v>
          </cell>
          <cell r="K85">
            <v>163858.5</v>
          </cell>
          <cell r="L85">
            <v>3.7813500000000002</v>
          </cell>
          <cell r="M85">
            <v>1.8906750000000001</v>
          </cell>
        </row>
        <row r="86">
          <cell r="A86" t="str">
            <v>JSWSTEEL</v>
          </cell>
          <cell r="B86">
            <v>1500</v>
          </cell>
          <cell r="C86">
            <v>12.52</v>
          </cell>
          <cell r="D86">
            <v>5</v>
          </cell>
          <cell r="E86">
            <v>17.52</v>
          </cell>
          <cell r="F86">
            <v>37.799999999999997</v>
          </cell>
          <cell r="G86">
            <v>15.09</v>
          </cell>
          <cell r="H86">
            <v>52.89</v>
          </cell>
          <cell r="I86">
            <v>56700</v>
          </cell>
          <cell r="J86">
            <v>22638.75</v>
          </cell>
          <cell r="K86">
            <v>79338.75</v>
          </cell>
          <cell r="L86">
            <v>3.1735500000000001</v>
          </cell>
          <cell r="M86">
            <v>1.586775</v>
          </cell>
        </row>
        <row r="87">
          <cell r="A87" t="str">
            <v>INDIGO</v>
          </cell>
          <cell r="B87">
            <v>600</v>
          </cell>
          <cell r="C87">
            <v>12.52</v>
          </cell>
          <cell r="D87">
            <v>5</v>
          </cell>
          <cell r="E87">
            <v>17.52</v>
          </cell>
          <cell r="F87">
            <v>128.87</v>
          </cell>
          <cell r="G87">
            <v>51.45</v>
          </cell>
          <cell r="H87">
            <v>180.32</v>
          </cell>
          <cell r="I87">
            <v>77322</v>
          </cell>
          <cell r="J87">
            <v>30867</v>
          </cell>
          <cell r="K87">
            <v>108189</v>
          </cell>
          <cell r="L87">
            <v>10.818900000000001</v>
          </cell>
          <cell r="M87">
            <v>5.4094500000000005</v>
          </cell>
        </row>
        <row r="88">
          <cell r="A88" t="str">
            <v>HEROMOTOCO</v>
          </cell>
          <cell r="B88">
            <v>200</v>
          </cell>
          <cell r="C88">
            <v>12.52</v>
          </cell>
          <cell r="D88">
            <v>5</v>
          </cell>
          <cell r="E88">
            <v>17.52</v>
          </cell>
          <cell r="F88">
            <v>381.64</v>
          </cell>
          <cell r="G88">
            <v>152.4</v>
          </cell>
          <cell r="H88">
            <v>534.04</v>
          </cell>
          <cell r="I88">
            <v>76328</v>
          </cell>
          <cell r="J88">
            <v>30480.5</v>
          </cell>
          <cell r="K88">
            <v>106808.5</v>
          </cell>
          <cell r="L88">
            <v>32.042549999999999</v>
          </cell>
          <cell r="M88">
            <v>16.021274999999999</v>
          </cell>
        </row>
        <row r="89">
          <cell r="A89" t="str">
            <v>HAVELLS</v>
          </cell>
          <cell r="B89">
            <v>1000</v>
          </cell>
          <cell r="C89">
            <v>12.52</v>
          </cell>
          <cell r="D89">
            <v>5</v>
          </cell>
          <cell r="E89">
            <v>17.52</v>
          </cell>
          <cell r="F89">
            <v>86.83</v>
          </cell>
          <cell r="G89">
            <v>34.67</v>
          </cell>
          <cell r="H89">
            <v>121.5</v>
          </cell>
          <cell r="I89">
            <v>86830</v>
          </cell>
          <cell r="J89">
            <v>34667.5</v>
          </cell>
          <cell r="K89">
            <v>121497.5</v>
          </cell>
          <cell r="L89">
            <v>7.2898499999999995</v>
          </cell>
          <cell r="M89">
            <v>3.6449249999999997</v>
          </cell>
        </row>
        <row r="90">
          <cell r="A90" t="str">
            <v>GLENMARK</v>
          </cell>
          <cell r="B90">
            <v>1000</v>
          </cell>
          <cell r="C90">
            <v>12.52</v>
          </cell>
          <cell r="D90">
            <v>5</v>
          </cell>
          <cell r="E90">
            <v>17.52</v>
          </cell>
          <cell r="F90">
            <v>83.52</v>
          </cell>
          <cell r="G90">
            <v>33.340000000000003</v>
          </cell>
          <cell r="H90">
            <v>116.86</v>
          </cell>
          <cell r="I90">
            <v>83520</v>
          </cell>
          <cell r="J90">
            <v>33335</v>
          </cell>
          <cell r="K90">
            <v>116855</v>
          </cell>
          <cell r="L90">
            <v>7.0113000000000003</v>
          </cell>
          <cell r="M90">
            <v>3.5056500000000002</v>
          </cell>
        </row>
        <row r="91">
          <cell r="A91" t="str">
            <v>EICHERMOT</v>
          </cell>
          <cell r="B91">
            <v>25</v>
          </cell>
          <cell r="C91">
            <v>12.52</v>
          </cell>
          <cell r="D91">
            <v>5</v>
          </cell>
          <cell r="E91">
            <v>17.52</v>
          </cell>
          <cell r="F91">
            <v>2843.44</v>
          </cell>
          <cell r="G91">
            <v>1134.94</v>
          </cell>
          <cell r="H91">
            <v>3978.38</v>
          </cell>
          <cell r="I91">
            <v>71086</v>
          </cell>
          <cell r="J91">
            <v>28373.5</v>
          </cell>
          <cell r="K91">
            <v>99459.5</v>
          </cell>
          <cell r="L91">
            <v>238.7028</v>
          </cell>
          <cell r="M91">
            <v>119.3514</v>
          </cell>
        </row>
        <row r="92">
          <cell r="A92" t="str">
            <v>CONCOR</v>
          </cell>
          <cell r="B92">
            <v>1250</v>
          </cell>
          <cell r="C92">
            <v>12.52</v>
          </cell>
          <cell r="D92">
            <v>5</v>
          </cell>
          <cell r="E92">
            <v>17.52</v>
          </cell>
          <cell r="F92">
            <v>83.08</v>
          </cell>
          <cell r="G92">
            <v>33.159999999999997</v>
          </cell>
          <cell r="H92">
            <v>116.24</v>
          </cell>
          <cell r="I92">
            <v>103850</v>
          </cell>
          <cell r="J92">
            <v>41443.75</v>
          </cell>
          <cell r="K92">
            <v>145293.75</v>
          </cell>
          <cell r="L92">
            <v>6.9741</v>
          </cell>
          <cell r="M92">
            <v>3.48705</v>
          </cell>
        </row>
        <row r="93">
          <cell r="A93" t="str">
            <v>CASTROLIND</v>
          </cell>
          <cell r="B93">
            <v>2800</v>
          </cell>
          <cell r="C93">
            <v>12.52</v>
          </cell>
          <cell r="D93">
            <v>5</v>
          </cell>
          <cell r="E93">
            <v>17.52</v>
          </cell>
          <cell r="F93">
            <v>18.3</v>
          </cell>
          <cell r="G93">
            <v>7.31</v>
          </cell>
          <cell r="H93">
            <v>25.61</v>
          </cell>
          <cell r="I93">
            <v>51240</v>
          </cell>
          <cell r="J93">
            <v>20461</v>
          </cell>
          <cell r="K93">
            <v>71701</v>
          </cell>
          <cell r="L93">
            <v>1.5364499999999999</v>
          </cell>
          <cell r="M93">
            <v>0.76822499999999994</v>
          </cell>
        </row>
        <row r="94">
          <cell r="A94" t="str">
            <v>BHARTIARTL</v>
          </cell>
          <cell r="B94">
            <v>1700</v>
          </cell>
          <cell r="C94">
            <v>12.52</v>
          </cell>
          <cell r="D94">
            <v>5</v>
          </cell>
          <cell r="E94">
            <v>17.52</v>
          </cell>
          <cell r="F94">
            <v>36.450000000000003</v>
          </cell>
          <cell r="G94">
            <v>14.55</v>
          </cell>
          <cell r="H94">
            <v>51</v>
          </cell>
          <cell r="I94">
            <v>61965</v>
          </cell>
          <cell r="J94">
            <v>24735</v>
          </cell>
          <cell r="K94">
            <v>86700</v>
          </cell>
          <cell r="L94">
            <v>3.06</v>
          </cell>
          <cell r="M94">
            <v>1.53</v>
          </cell>
        </row>
        <row r="95">
          <cell r="A95" t="str">
            <v>BAJAJFINSV</v>
          </cell>
          <cell r="B95">
            <v>125</v>
          </cell>
          <cell r="C95">
            <v>12.52</v>
          </cell>
          <cell r="D95">
            <v>5</v>
          </cell>
          <cell r="E95">
            <v>17.52</v>
          </cell>
          <cell r="F95">
            <v>731.83</v>
          </cell>
          <cell r="G95">
            <v>292.2</v>
          </cell>
          <cell r="H95">
            <v>1024.03</v>
          </cell>
          <cell r="I95">
            <v>91479</v>
          </cell>
          <cell r="J95">
            <v>36525.31</v>
          </cell>
          <cell r="K95">
            <v>128004.31</v>
          </cell>
          <cell r="L95">
            <v>61.442068799999994</v>
          </cell>
          <cell r="M95">
            <v>30.721034399999997</v>
          </cell>
        </row>
        <row r="96">
          <cell r="A96" t="str">
            <v>ASIANPAINT</v>
          </cell>
          <cell r="B96">
            <v>600</v>
          </cell>
          <cell r="C96">
            <v>12.52</v>
          </cell>
          <cell r="D96">
            <v>5</v>
          </cell>
          <cell r="E96">
            <v>17.52</v>
          </cell>
          <cell r="F96">
            <v>166.23</v>
          </cell>
          <cell r="G96">
            <v>66.349999999999994</v>
          </cell>
          <cell r="H96">
            <v>232.58</v>
          </cell>
          <cell r="I96">
            <v>99738</v>
          </cell>
          <cell r="J96">
            <v>39810</v>
          </cell>
          <cell r="K96">
            <v>139548</v>
          </cell>
          <cell r="L96">
            <v>13.954799999999999</v>
          </cell>
          <cell r="M96">
            <v>6.9773999999999994</v>
          </cell>
        </row>
        <row r="97">
          <cell r="A97" t="str">
            <v>ARVIND</v>
          </cell>
          <cell r="B97">
            <v>2000</v>
          </cell>
          <cell r="C97">
            <v>12.52</v>
          </cell>
          <cell r="D97">
            <v>5</v>
          </cell>
          <cell r="E97">
            <v>17.52</v>
          </cell>
          <cell r="F97">
            <v>12.56</v>
          </cell>
          <cell r="G97">
            <v>5.0199999999999996</v>
          </cell>
          <cell r="H97">
            <v>17.579999999999998</v>
          </cell>
          <cell r="I97">
            <v>25120</v>
          </cell>
          <cell r="J97">
            <v>10030</v>
          </cell>
          <cell r="K97">
            <v>35150</v>
          </cell>
          <cell r="L97">
            <v>1.0545</v>
          </cell>
          <cell r="M97">
            <v>0.52725</v>
          </cell>
        </row>
        <row r="98">
          <cell r="A98" t="str">
            <v>APOLLOHOSP</v>
          </cell>
          <cell r="B98">
            <v>500</v>
          </cell>
          <cell r="C98">
            <v>12.52</v>
          </cell>
          <cell r="D98">
            <v>5</v>
          </cell>
          <cell r="E98">
            <v>17.52</v>
          </cell>
          <cell r="F98">
            <v>148.16999999999999</v>
          </cell>
          <cell r="G98">
            <v>59.13</v>
          </cell>
          <cell r="H98">
            <v>207.3</v>
          </cell>
          <cell r="I98">
            <v>74085</v>
          </cell>
          <cell r="J98">
            <v>29565</v>
          </cell>
          <cell r="K98">
            <v>103650</v>
          </cell>
          <cell r="L98">
            <v>12.438000000000001</v>
          </cell>
          <cell r="M98">
            <v>6.2190000000000003</v>
          </cell>
        </row>
        <row r="99">
          <cell r="A99" t="str">
            <v>UBL</v>
          </cell>
          <cell r="B99">
            <v>700</v>
          </cell>
          <cell r="C99">
            <v>12.51</v>
          </cell>
          <cell r="D99">
            <v>5</v>
          </cell>
          <cell r="E99">
            <v>17.510000000000002</v>
          </cell>
          <cell r="F99">
            <v>155.1</v>
          </cell>
          <cell r="G99">
            <v>61.95</v>
          </cell>
          <cell r="H99">
            <v>217.05</v>
          </cell>
          <cell r="I99">
            <v>108570</v>
          </cell>
          <cell r="J99">
            <v>43361.5</v>
          </cell>
          <cell r="K99">
            <v>151931.5</v>
          </cell>
          <cell r="L99">
            <v>13.022699999999999</v>
          </cell>
          <cell r="M99">
            <v>6.5113499999999993</v>
          </cell>
        </row>
        <row r="100">
          <cell r="A100" t="str">
            <v>TVSMOTOR</v>
          </cell>
          <cell r="B100">
            <v>1000</v>
          </cell>
          <cell r="C100">
            <v>12.51</v>
          </cell>
          <cell r="D100">
            <v>5</v>
          </cell>
          <cell r="E100">
            <v>17.510000000000002</v>
          </cell>
          <cell r="F100">
            <v>69.36</v>
          </cell>
          <cell r="G100">
            <v>27.71</v>
          </cell>
          <cell r="H100">
            <v>97.07</v>
          </cell>
          <cell r="I100">
            <v>69360</v>
          </cell>
          <cell r="J100">
            <v>27705</v>
          </cell>
          <cell r="K100">
            <v>97065</v>
          </cell>
          <cell r="L100">
            <v>5.8239000000000001</v>
          </cell>
          <cell r="M100">
            <v>2.91195</v>
          </cell>
        </row>
        <row r="101">
          <cell r="A101" t="str">
            <v>TECHM</v>
          </cell>
          <cell r="B101">
            <v>1200</v>
          </cell>
          <cell r="C101">
            <v>12.51</v>
          </cell>
          <cell r="D101">
            <v>5</v>
          </cell>
          <cell r="E101">
            <v>17.510000000000002</v>
          </cell>
          <cell r="F101">
            <v>87.32</v>
          </cell>
          <cell r="G101">
            <v>34.880000000000003</v>
          </cell>
          <cell r="H101">
            <v>122.2</v>
          </cell>
          <cell r="I101">
            <v>104784</v>
          </cell>
          <cell r="J101">
            <v>41850</v>
          </cell>
          <cell r="K101">
            <v>146634</v>
          </cell>
          <cell r="L101">
            <v>7.3316999999999988</v>
          </cell>
          <cell r="M101">
            <v>3.6658499999999994</v>
          </cell>
        </row>
        <row r="102">
          <cell r="A102" t="str">
            <v>TATAMOTORS</v>
          </cell>
          <cell r="B102">
            <v>1500</v>
          </cell>
          <cell r="C102">
            <v>12.51</v>
          </cell>
          <cell r="D102">
            <v>5</v>
          </cell>
          <cell r="E102">
            <v>17.510000000000002</v>
          </cell>
          <cell r="F102">
            <v>19.86</v>
          </cell>
          <cell r="G102">
            <v>7.94</v>
          </cell>
          <cell r="H102">
            <v>27.8</v>
          </cell>
          <cell r="I102">
            <v>29790</v>
          </cell>
          <cell r="J102">
            <v>11902.5</v>
          </cell>
          <cell r="K102">
            <v>41692.5</v>
          </cell>
          <cell r="L102">
            <v>1.6676999999999997</v>
          </cell>
          <cell r="M102">
            <v>0.83384999999999987</v>
          </cell>
        </row>
        <row r="103">
          <cell r="A103" t="str">
            <v>TATAGLOBAL</v>
          </cell>
          <cell r="B103">
            <v>2250</v>
          </cell>
          <cell r="C103">
            <v>12.51</v>
          </cell>
          <cell r="D103">
            <v>5</v>
          </cell>
          <cell r="E103">
            <v>17.510000000000002</v>
          </cell>
          <cell r="F103">
            <v>25.48</v>
          </cell>
          <cell r="G103">
            <v>10.18</v>
          </cell>
          <cell r="H103">
            <v>35.659999999999997</v>
          </cell>
          <cell r="I103">
            <v>57330</v>
          </cell>
          <cell r="J103">
            <v>22899.38</v>
          </cell>
          <cell r="K103">
            <v>80229.38</v>
          </cell>
          <cell r="L103">
            <v>2.1394501333333333</v>
          </cell>
          <cell r="M103">
            <v>1.0697250666666667</v>
          </cell>
        </row>
        <row r="104">
          <cell r="A104" t="str">
            <v>SHREECEM</v>
          </cell>
          <cell r="B104">
            <v>50</v>
          </cell>
          <cell r="C104">
            <v>12.51</v>
          </cell>
          <cell r="D104">
            <v>5</v>
          </cell>
          <cell r="E104">
            <v>17.510000000000002</v>
          </cell>
          <cell r="F104">
            <v>2008.68</v>
          </cell>
          <cell r="G104">
            <v>802.4</v>
          </cell>
          <cell r="H104">
            <v>2811.08</v>
          </cell>
          <cell r="I104">
            <v>100434</v>
          </cell>
          <cell r="J104">
            <v>40119.75</v>
          </cell>
          <cell r="K104">
            <v>140553.75</v>
          </cell>
          <cell r="L104">
            <v>168.6645</v>
          </cell>
          <cell r="M104">
            <v>84.332250000000002</v>
          </cell>
        </row>
        <row r="105">
          <cell r="A105" t="str">
            <v>RELCAPITAL</v>
          </cell>
          <cell r="B105">
            <v>1500</v>
          </cell>
          <cell r="C105">
            <v>12.51</v>
          </cell>
          <cell r="D105">
            <v>5</v>
          </cell>
          <cell r="E105">
            <v>17.510000000000002</v>
          </cell>
          <cell r="F105">
            <v>25.77</v>
          </cell>
          <cell r="G105">
            <v>10.3</v>
          </cell>
          <cell r="H105">
            <v>36.07</v>
          </cell>
          <cell r="I105">
            <v>38655</v>
          </cell>
          <cell r="J105">
            <v>15446.25</v>
          </cell>
          <cell r="K105">
            <v>54101.25</v>
          </cell>
          <cell r="L105">
            <v>2.16405</v>
          </cell>
          <cell r="M105">
            <v>1.082025</v>
          </cell>
        </row>
        <row r="106">
          <cell r="A106" t="str">
            <v>MARUTI</v>
          </cell>
          <cell r="B106">
            <v>75</v>
          </cell>
          <cell r="C106">
            <v>12.51</v>
          </cell>
          <cell r="D106">
            <v>5</v>
          </cell>
          <cell r="E106">
            <v>17.510000000000002</v>
          </cell>
          <cell r="F106">
            <v>917.48</v>
          </cell>
          <cell r="G106">
            <v>366.51</v>
          </cell>
          <cell r="H106">
            <v>1283.99</v>
          </cell>
          <cell r="I106">
            <v>68811</v>
          </cell>
          <cell r="J106">
            <v>27487.88</v>
          </cell>
          <cell r="K106">
            <v>96298.880000000005</v>
          </cell>
          <cell r="L106">
            <v>77.039104000000009</v>
          </cell>
          <cell r="M106">
            <v>38.519552000000004</v>
          </cell>
        </row>
        <row r="107">
          <cell r="A107" t="str">
            <v>MANAPPURAM</v>
          </cell>
          <cell r="B107">
            <v>6000</v>
          </cell>
          <cell r="C107">
            <v>12.51</v>
          </cell>
          <cell r="D107">
            <v>5</v>
          </cell>
          <cell r="E107">
            <v>17.510000000000002</v>
          </cell>
          <cell r="F107">
            <v>10.68</v>
          </cell>
          <cell r="G107">
            <v>4.2699999999999996</v>
          </cell>
          <cell r="H107">
            <v>14.95</v>
          </cell>
          <cell r="I107">
            <v>64080</v>
          </cell>
          <cell r="J107">
            <v>25605</v>
          </cell>
          <cell r="K107">
            <v>89685</v>
          </cell>
          <cell r="L107">
            <v>0.89684999999999993</v>
          </cell>
          <cell r="M107">
            <v>0.44842499999999996</v>
          </cell>
        </row>
        <row r="108">
          <cell r="A108" t="str">
            <v>M&amp;M</v>
          </cell>
          <cell r="B108">
            <v>1000</v>
          </cell>
          <cell r="C108">
            <v>12.51</v>
          </cell>
          <cell r="D108">
            <v>5</v>
          </cell>
          <cell r="E108">
            <v>17.510000000000002</v>
          </cell>
          <cell r="F108">
            <v>90.72</v>
          </cell>
          <cell r="G108">
            <v>36.229999999999997</v>
          </cell>
          <cell r="H108">
            <v>126.95</v>
          </cell>
          <cell r="I108">
            <v>90720</v>
          </cell>
          <cell r="J108">
            <v>36232.5</v>
          </cell>
          <cell r="K108">
            <v>126952.5</v>
          </cell>
          <cell r="L108">
            <v>7.6171499999999996</v>
          </cell>
          <cell r="M108">
            <v>3.8085749999999998</v>
          </cell>
        </row>
        <row r="109">
          <cell r="A109" t="str">
            <v>LICHSGFIN</v>
          </cell>
          <cell r="B109">
            <v>1100</v>
          </cell>
          <cell r="C109">
            <v>12.51</v>
          </cell>
          <cell r="D109">
            <v>5</v>
          </cell>
          <cell r="E109">
            <v>17.510000000000002</v>
          </cell>
          <cell r="F109">
            <v>54.77</v>
          </cell>
          <cell r="G109">
            <v>21.88</v>
          </cell>
          <cell r="H109">
            <v>76.650000000000006</v>
          </cell>
          <cell r="I109">
            <v>60247</v>
          </cell>
          <cell r="J109">
            <v>24062.5</v>
          </cell>
          <cell r="K109">
            <v>84309.5</v>
          </cell>
          <cell r="L109">
            <v>4.5987</v>
          </cell>
          <cell r="M109">
            <v>2.29935</v>
          </cell>
        </row>
        <row r="110">
          <cell r="A110" t="str">
            <v>JUBLFOOD</v>
          </cell>
          <cell r="B110">
            <v>500</v>
          </cell>
          <cell r="C110">
            <v>12.51</v>
          </cell>
          <cell r="D110">
            <v>5</v>
          </cell>
          <cell r="E110">
            <v>17.510000000000002</v>
          </cell>
          <cell r="F110">
            <v>157.74</v>
          </cell>
          <cell r="G110">
            <v>63.02</v>
          </cell>
          <cell r="H110">
            <v>220.76</v>
          </cell>
          <cell r="I110">
            <v>78870</v>
          </cell>
          <cell r="J110">
            <v>31510</v>
          </cell>
          <cell r="K110">
            <v>110380</v>
          </cell>
          <cell r="L110">
            <v>13.2456</v>
          </cell>
          <cell r="M110">
            <v>6.6227999999999998</v>
          </cell>
        </row>
        <row r="111">
          <cell r="A111" t="str">
            <v>FEDERALBNK</v>
          </cell>
          <cell r="B111">
            <v>5500</v>
          </cell>
          <cell r="C111">
            <v>12.51</v>
          </cell>
          <cell r="D111">
            <v>5</v>
          </cell>
          <cell r="E111">
            <v>17.510000000000002</v>
          </cell>
          <cell r="F111">
            <v>10.51</v>
          </cell>
          <cell r="G111">
            <v>4.2</v>
          </cell>
          <cell r="H111">
            <v>14.71</v>
          </cell>
          <cell r="I111">
            <v>57805</v>
          </cell>
          <cell r="J111">
            <v>23100</v>
          </cell>
          <cell r="K111">
            <v>80905</v>
          </cell>
          <cell r="L111">
            <v>0.88260000000000005</v>
          </cell>
          <cell r="M111">
            <v>0.44130000000000003</v>
          </cell>
        </row>
        <row r="112">
          <cell r="A112" t="str">
            <v>EXIDEIND</v>
          </cell>
          <cell r="B112">
            <v>2000</v>
          </cell>
          <cell r="C112">
            <v>12.51</v>
          </cell>
          <cell r="D112">
            <v>5</v>
          </cell>
          <cell r="E112">
            <v>17.510000000000002</v>
          </cell>
          <cell r="F112">
            <v>31.51</v>
          </cell>
          <cell r="G112">
            <v>12.59</v>
          </cell>
          <cell r="H112">
            <v>44.1</v>
          </cell>
          <cell r="I112">
            <v>63020</v>
          </cell>
          <cell r="J112">
            <v>25180</v>
          </cell>
          <cell r="K112">
            <v>88200</v>
          </cell>
          <cell r="L112">
            <v>2.6459999999999999</v>
          </cell>
          <cell r="M112">
            <v>1.323</v>
          </cell>
        </row>
        <row r="113">
          <cell r="A113" t="str">
            <v>COALINDIA</v>
          </cell>
          <cell r="B113">
            <v>2200</v>
          </cell>
          <cell r="C113">
            <v>12.51</v>
          </cell>
          <cell r="D113">
            <v>5</v>
          </cell>
          <cell r="E113">
            <v>17.510000000000002</v>
          </cell>
          <cell r="F113">
            <v>30.41</v>
          </cell>
          <cell r="G113">
            <v>12.15</v>
          </cell>
          <cell r="H113">
            <v>42.56</v>
          </cell>
          <cell r="I113">
            <v>66902</v>
          </cell>
          <cell r="J113">
            <v>26719</v>
          </cell>
          <cell r="K113">
            <v>93621</v>
          </cell>
          <cell r="L113">
            <v>2.5533000000000001</v>
          </cell>
          <cell r="M113">
            <v>1.2766500000000001</v>
          </cell>
        </row>
        <row r="114">
          <cell r="A114" t="str">
            <v>CEATLTD</v>
          </cell>
          <cell r="B114">
            <v>350</v>
          </cell>
          <cell r="C114">
            <v>12.51</v>
          </cell>
          <cell r="D114">
            <v>5</v>
          </cell>
          <cell r="E114">
            <v>17.510000000000002</v>
          </cell>
          <cell r="F114">
            <v>158.69</v>
          </cell>
          <cell r="G114">
            <v>63.42</v>
          </cell>
          <cell r="H114">
            <v>222.11</v>
          </cell>
          <cell r="I114">
            <v>55542</v>
          </cell>
          <cell r="J114">
            <v>22197.88</v>
          </cell>
          <cell r="K114">
            <v>77739.88</v>
          </cell>
          <cell r="L114">
            <v>13.326836571428572</v>
          </cell>
          <cell r="M114">
            <v>6.6634182857142861</v>
          </cell>
        </row>
        <row r="115">
          <cell r="A115" t="str">
            <v>CANBK</v>
          </cell>
          <cell r="B115">
            <v>2000</v>
          </cell>
          <cell r="C115">
            <v>12.51</v>
          </cell>
          <cell r="D115">
            <v>5</v>
          </cell>
          <cell r="E115">
            <v>17.510000000000002</v>
          </cell>
          <cell r="F115">
            <v>31.18</v>
          </cell>
          <cell r="G115">
            <v>12.46</v>
          </cell>
          <cell r="H115">
            <v>43.64</v>
          </cell>
          <cell r="I115">
            <v>62360</v>
          </cell>
          <cell r="J115">
            <v>24915</v>
          </cell>
          <cell r="K115">
            <v>87275</v>
          </cell>
          <cell r="L115">
            <v>2.6182500000000002</v>
          </cell>
          <cell r="M115">
            <v>1.3091250000000001</v>
          </cell>
        </row>
        <row r="116">
          <cell r="A116" t="str">
            <v>BIOCON</v>
          </cell>
          <cell r="B116">
            <v>900</v>
          </cell>
          <cell r="C116">
            <v>12.51</v>
          </cell>
          <cell r="D116">
            <v>5</v>
          </cell>
          <cell r="E116">
            <v>17.510000000000002</v>
          </cell>
          <cell r="F116">
            <v>79.08</v>
          </cell>
          <cell r="G116">
            <v>31.59</v>
          </cell>
          <cell r="H116">
            <v>110.67</v>
          </cell>
          <cell r="I116">
            <v>71172</v>
          </cell>
          <cell r="J116">
            <v>28426.5</v>
          </cell>
          <cell r="K116">
            <v>99598.5</v>
          </cell>
          <cell r="L116">
            <v>6.6398999999999999</v>
          </cell>
          <cell r="M116">
            <v>3.31995</v>
          </cell>
        </row>
        <row r="117">
          <cell r="A117" t="str">
            <v>BERGEPAINT</v>
          </cell>
          <cell r="B117">
            <v>2200</v>
          </cell>
          <cell r="C117">
            <v>12.51</v>
          </cell>
          <cell r="D117">
            <v>5</v>
          </cell>
          <cell r="E117">
            <v>17.510000000000002</v>
          </cell>
          <cell r="F117">
            <v>39.15</v>
          </cell>
          <cell r="G117">
            <v>15.64</v>
          </cell>
          <cell r="H117">
            <v>54.79</v>
          </cell>
          <cell r="I117">
            <v>86130</v>
          </cell>
          <cell r="J117">
            <v>34397</v>
          </cell>
          <cell r="K117">
            <v>120527</v>
          </cell>
          <cell r="L117">
            <v>3.2871000000000001</v>
          </cell>
          <cell r="M117">
            <v>1.6435500000000001</v>
          </cell>
        </row>
        <row r="118">
          <cell r="A118" t="str">
            <v>BEML</v>
          </cell>
          <cell r="B118">
            <v>500</v>
          </cell>
          <cell r="C118">
            <v>12.51</v>
          </cell>
          <cell r="D118">
            <v>5</v>
          </cell>
          <cell r="E118">
            <v>17.510000000000002</v>
          </cell>
          <cell r="F118">
            <v>91.44</v>
          </cell>
          <cell r="G118">
            <v>36.53</v>
          </cell>
          <cell r="H118">
            <v>127.97</v>
          </cell>
          <cell r="I118">
            <v>45720</v>
          </cell>
          <cell r="J118">
            <v>18266.25</v>
          </cell>
          <cell r="K118">
            <v>63986.25</v>
          </cell>
          <cell r="L118">
            <v>7.6783499999999991</v>
          </cell>
          <cell r="M118">
            <v>3.8391749999999996</v>
          </cell>
        </row>
        <row r="119">
          <cell r="A119" t="str">
            <v>ASHOKLEY</v>
          </cell>
          <cell r="B119">
            <v>4000</v>
          </cell>
          <cell r="C119">
            <v>12.51</v>
          </cell>
          <cell r="D119">
            <v>5</v>
          </cell>
          <cell r="E119">
            <v>17.510000000000002</v>
          </cell>
          <cell r="F119">
            <v>12.96</v>
          </cell>
          <cell r="G119">
            <v>5.18</v>
          </cell>
          <cell r="H119">
            <v>18.14</v>
          </cell>
          <cell r="I119">
            <v>51840</v>
          </cell>
          <cell r="J119">
            <v>20710</v>
          </cell>
          <cell r="K119">
            <v>72550</v>
          </cell>
          <cell r="L119">
            <v>1.0882499999999999</v>
          </cell>
          <cell r="M119">
            <v>0.54412499999999997</v>
          </cell>
        </row>
        <row r="120">
          <cell r="A120" t="str">
            <v>WOCKPHARMA</v>
          </cell>
          <cell r="B120">
            <v>900</v>
          </cell>
          <cell r="C120">
            <v>12.5</v>
          </cell>
          <cell r="D120">
            <v>5</v>
          </cell>
          <cell r="E120">
            <v>17.5</v>
          </cell>
          <cell r="F120">
            <v>61.98</v>
          </cell>
          <cell r="G120">
            <v>24.78</v>
          </cell>
          <cell r="H120">
            <v>86.76</v>
          </cell>
          <cell r="I120">
            <v>55782</v>
          </cell>
          <cell r="J120">
            <v>22304.25</v>
          </cell>
          <cell r="K120">
            <v>78086.25</v>
          </cell>
          <cell r="L120">
            <v>5.2057500000000001</v>
          </cell>
          <cell r="M120">
            <v>2.602875</v>
          </cell>
        </row>
        <row r="121">
          <cell r="A121" t="str">
            <v>WIPRO</v>
          </cell>
          <cell r="B121">
            <v>2400</v>
          </cell>
          <cell r="C121">
            <v>12.5</v>
          </cell>
          <cell r="D121">
            <v>5</v>
          </cell>
          <cell r="E121">
            <v>17.5</v>
          </cell>
          <cell r="F121">
            <v>41.19</v>
          </cell>
          <cell r="G121">
            <v>16.47</v>
          </cell>
          <cell r="H121">
            <v>57.66</v>
          </cell>
          <cell r="I121">
            <v>98856</v>
          </cell>
          <cell r="J121">
            <v>39534</v>
          </cell>
          <cell r="K121">
            <v>138390</v>
          </cell>
          <cell r="L121">
            <v>3.4597499999999997</v>
          </cell>
          <cell r="M121">
            <v>1.7298749999999998</v>
          </cell>
        </row>
        <row r="122">
          <cell r="A122" t="str">
            <v>UNIONBANK</v>
          </cell>
          <cell r="B122">
            <v>6000</v>
          </cell>
          <cell r="C122">
            <v>12.5</v>
          </cell>
          <cell r="D122">
            <v>5</v>
          </cell>
          <cell r="E122">
            <v>17.5</v>
          </cell>
          <cell r="F122">
            <v>9.2200000000000006</v>
          </cell>
          <cell r="G122">
            <v>3.69</v>
          </cell>
          <cell r="H122">
            <v>12.91</v>
          </cell>
          <cell r="I122">
            <v>55320</v>
          </cell>
          <cell r="J122">
            <v>22125</v>
          </cell>
          <cell r="K122">
            <v>77445</v>
          </cell>
          <cell r="L122">
            <v>0.77444999999999997</v>
          </cell>
          <cell r="M122">
            <v>0.38722499999999999</v>
          </cell>
        </row>
        <row r="123">
          <cell r="A123" t="str">
            <v>ULTRACEMCO</v>
          </cell>
          <cell r="B123">
            <v>200</v>
          </cell>
          <cell r="C123">
            <v>12.5</v>
          </cell>
          <cell r="D123">
            <v>5</v>
          </cell>
          <cell r="E123">
            <v>17.5</v>
          </cell>
          <cell r="F123">
            <v>486.55</v>
          </cell>
          <cell r="G123">
            <v>194.53</v>
          </cell>
          <cell r="H123">
            <v>681.08</v>
          </cell>
          <cell r="I123">
            <v>97310</v>
          </cell>
          <cell r="J123">
            <v>38906.5</v>
          </cell>
          <cell r="K123">
            <v>136216.5</v>
          </cell>
          <cell r="L123">
            <v>40.86495</v>
          </cell>
          <cell r="M123">
            <v>20.432475</v>
          </cell>
        </row>
        <row r="124">
          <cell r="A124" t="str">
            <v>TV18BRDCST</v>
          </cell>
          <cell r="B124">
            <v>8500</v>
          </cell>
          <cell r="C124">
            <v>12.5</v>
          </cell>
          <cell r="D124">
            <v>5</v>
          </cell>
          <cell r="E124">
            <v>17.5</v>
          </cell>
          <cell r="F124">
            <v>4.3</v>
          </cell>
          <cell r="G124">
            <v>1.72</v>
          </cell>
          <cell r="H124">
            <v>6.02</v>
          </cell>
          <cell r="I124">
            <v>36550</v>
          </cell>
          <cell r="J124">
            <v>14620</v>
          </cell>
          <cell r="K124">
            <v>51170</v>
          </cell>
          <cell r="L124">
            <v>0.36119999999999997</v>
          </cell>
          <cell r="M124">
            <v>0.18059999999999998</v>
          </cell>
        </row>
        <row r="125">
          <cell r="A125" t="str">
            <v>TORNTPOWER</v>
          </cell>
          <cell r="B125">
            <v>3000</v>
          </cell>
          <cell r="C125">
            <v>12.5</v>
          </cell>
          <cell r="D125">
            <v>5</v>
          </cell>
          <cell r="E125">
            <v>17.5</v>
          </cell>
          <cell r="F125">
            <v>30.94</v>
          </cell>
          <cell r="G125">
            <v>12.37</v>
          </cell>
          <cell r="H125">
            <v>43.31</v>
          </cell>
          <cell r="I125">
            <v>92820</v>
          </cell>
          <cell r="J125">
            <v>37117.5</v>
          </cell>
          <cell r="K125">
            <v>129937.5</v>
          </cell>
          <cell r="L125">
            <v>2.5987499999999999</v>
          </cell>
          <cell r="M125">
            <v>1.2993749999999999</v>
          </cell>
        </row>
        <row r="126">
          <cell r="A126" t="str">
            <v>SRF</v>
          </cell>
          <cell r="B126">
            <v>500</v>
          </cell>
          <cell r="C126">
            <v>12.5</v>
          </cell>
          <cell r="D126">
            <v>5</v>
          </cell>
          <cell r="E126">
            <v>17.5</v>
          </cell>
          <cell r="F126">
            <v>267.7</v>
          </cell>
          <cell r="G126">
            <v>107</v>
          </cell>
          <cell r="H126">
            <v>374.7</v>
          </cell>
          <cell r="I126">
            <v>133850</v>
          </cell>
          <cell r="J126">
            <v>53497.5</v>
          </cell>
          <cell r="K126">
            <v>187347.5</v>
          </cell>
          <cell r="L126">
            <v>22.4817</v>
          </cell>
          <cell r="M126">
            <v>11.24085</v>
          </cell>
        </row>
        <row r="127">
          <cell r="A127" t="str">
            <v>SBIN</v>
          </cell>
          <cell r="B127">
            <v>3000</v>
          </cell>
          <cell r="C127">
            <v>12.5</v>
          </cell>
          <cell r="D127">
            <v>5</v>
          </cell>
          <cell r="E127">
            <v>17.5</v>
          </cell>
          <cell r="F127">
            <v>35.32</v>
          </cell>
          <cell r="G127">
            <v>14.13</v>
          </cell>
          <cell r="H127">
            <v>49.45</v>
          </cell>
          <cell r="I127">
            <v>105960</v>
          </cell>
          <cell r="J127">
            <v>42382.5</v>
          </cell>
          <cell r="K127">
            <v>148342.5</v>
          </cell>
          <cell r="L127">
            <v>2.9668499999999995</v>
          </cell>
          <cell r="M127">
            <v>1.4834249999999998</v>
          </cell>
        </row>
        <row r="128">
          <cell r="A128" t="str">
            <v>SAIL</v>
          </cell>
          <cell r="B128">
            <v>12000</v>
          </cell>
          <cell r="C128">
            <v>12.5</v>
          </cell>
          <cell r="D128">
            <v>5</v>
          </cell>
          <cell r="E128">
            <v>17.5</v>
          </cell>
          <cell r="F128">
            <v>6.37</v>
          </cell>
          <cell r="G128">
            <v>2.5499999999999998</v>
          </cell>
          <cell r="H128">
            <v>8.92</v>
          </cell>
          <cell r="I128">
            <v>76440</v>
          </cell>
          <cell r="J128">
            <v>30570</v>
          </cell>
          <cell r="K128">
            <v>107010</v>
          </cell>
          <cell r="L128">
            <v>0.53504999999999991</v>
          </cell>
          <cell r="M128">
            <v>0.26752499999999996</v>
          </cell>
        </row>
        <row r="129">
          <cell r="A129" t="str">
            <v>RECLTD</v>
          </cell>
          <cell r="B129">
            <v>6000</v>
          </cell>
          <cell r="C129">
            <v>12.5</v>
          </cell>
          <cell r="D129">
            <v>5</v>
          </cell>
          <cell r="E129">
            <v>17.5</v>
          </cell>
          <cell r="F129">
            <v>12.89</v>
          </cell>
          <cell r="G129">
            <v>5.16</v>
          </cell>
          <cell r="H129">
            <v>18.05</v>
          </cell>
          <cell r="I129">
            <v>77340</v>
          </cell>
          <cell r="J129">
            <v>30930</v>
          </cell>
          <cell r="K129">
            <v>108270</v>
          </cell>
          <cell r="L129">
            <v>1.0827</v>
          </cell>
          <cell r="M129">
            <v>0.54135</v>
          </cell>
        </row>
        <row r="130">
          <cell r="A130" t="str">
            <v>RAYMOND</v>
          </cell>
          <cell r="B130">
            <v>800</v>
          </cell>
          <cell r="C130">
            <v>12.5</v>
          </cell>
          <cell r="D130">
            <v>5</v>
          </cell>
          <cell r="E130">
            <v>17.5</v>
          </cell>
          <cell r="F130">
            <v>99.19</v>
          </cell>
          <cell r="G130">
            <v>39.67</v>
          </cell>
          <cell r="H130">
            <v>138.86000000000001</v>
          </cell>
          <cell r="I130">
            <v>79352</v>
          </cell>
          <cell r="J130">
            <v>31738</v>
          </cell>
          <cell r="K130">
            <v>111090</v>
          </cell>
          <cell r="L130">
            <v>8.3317499999999995</v>
          </cell>
          <cell r="M130">
            <v>4.1658749999999998</v>
          </cell>
        </row>
        <row r="131">
          <cell r="A131" t="str">
            <v>PIDILITIND</v>
          </cell>
          <cell r="B131">
            <v>500</v>
          </cell>
          <cell r="C131">
            <v>12.5</v>
          </cell>
          <cell r="D131">
            <v>5</v>
          </cell>
          <cell r="E131">
            <v>17.5</v>
          </cell>
          <cell r="F131">
            <v>140.82</v>
          </cell>
          <cell r="G131">
            <v>56.32</v>
          </cell>
          <cell r="H131">
            <v>197.14</v>
          </cell>
          <cell r="I131">
            <v>70410</v>
          </cell>
          <cell r="J131">
            <v>28160</v>
          </cell>
          <cell r="K131">
            <v>98570</v>
          </cell>
          <cell r="L131">
            <v>11.8284</v>
          </cell>
          <cell r="M131">
            <v>5.9142000000000001</v>
          </cell>
        </row>
        <row r="132">
          <cell r="A132" t="str">
            <v>PAGEIND</v>
          </cell>
          <cell r="B132">
            <v>25</v>
          </cell>
          <cell r="C132">
            <v>12.5</v>
          </cell>
          <cell r="D132">
            <v>5</v>
          </cell>
          <cell r="E132">
            <v>17.5</v>
          </cell>
          <cell r="F132">
            <v>3029.56</v>
          </cell>
          <cell r="G132">
            <v>1210.8599999999999</v>
          </cell>
          <cell r="H132">
            <v>4240.42</v>
          </cell>
          <cell r="I132">
            <v>75739</v>
          </cell>
          <cell r="J132">
            <v>30271.5</v>
          </cell>
          <cell r="K132">
            <v>106010.5</v>
          </cell>
          <cell r="L132">
            <v>254.42520000000002</v>
          </cell>
          <cell r="M132">
            <v>127.21260000000001</v>
          </cell>
        </row>
        <row r="133">
          <cell r="A133" t="str">
            <v>NBCC</v>
          </cell>
          <cell r="B133">
            <v>6000</v>
          </cell>
          <cell r="C133">
            <v>12.5</v>
          </cell>
          <cell r="D133">
            <v>5</v>
          </cell>
          <cell r="E133">
            <v>17.5</v>
          </cell>
          <cell r="F133">
            <v>6.27</v>
          </cell>
          <cell r="G133">
            <v>2.5099999999999998</v>
          </cell>
          <cell r="H133">
            <v>8.7799999999999994</v>
          </cell>
          <cell r="I133">
            <v>37620</v>
          </cell>
          <cell r="J133">
            <v>15045</v>
          </cell>
          <cell r="K133">
            <v>52665</v>
          </cell>
          <cell r="L133">
            <v>0.52665000000000006</v>
          </cell>
          <cell r="M133">
            <v>0.26332500000000003</v>
          </cell>
        </row>
        <row r="134">
          <cell r="A134" t="str">
            <v>MOTHERSUMI</v>
          </cell>
          <cell r="B134">
            <v>2400</v>
          </cell>
          <cell r="C134">
            <v>12.5</v>
          </cell>
          <cell r="D134">
            <v>5</v>
          </cell>
          <cell r="E134">
            <v>17.5</v>
          </cell>
          <cell r="F134">
            <v>18.77</v>
          </cell>
          <cell r="G134">
            <v>7.51</v>
          </cell>
          <cell r="H134">
            <v>26.28</v>
          </cell>
          <cell r="I134">
            <v>45048</v>
          </cell>
          <cell r="J134">
            <v>18018</v>
          </cell>
          <cell r="K134">
            <v>63066</v>
          </cell>
          <cell r="L134">
            <v>1.5766500000000001</v>
          </cell>
          <cell r="M134">
            <v>0.78832500000000005</v>
          </cell>
        </row>
        <row r="135">
          <cell r="A135" t="str">
            <v>LUPIN</v>
          </cell>
          <cell r="B135">
            <v>700</v>
          </cell>
          <cell r="C135">
            <v>12.5</v>
          </cell>
          <cell r="D135">
            <v>5</v>
          </cell>
          <cell r="E135">
            <v>17.5</v>
          </cell>
          <cell r="F135">
            <v>104.87</v>
          </cell>
          <cell r="G135">
            <v>41.95</v>
          </cell>
          <cell r="H135">
            <v>146.82</v>
          </cell>
          <cell r="I135">
            <v>73409</v>
          </cell>
          <cell r="J135">
            <v>29361.5</v>
          </cell>
          <cell r="K135">
            <v>102770.5</v>
          </cell>
          <cell r="L135">
            <v>8.8088999999999995</v>
          </cell>
          <cell r="M135">
            <v>4.4044499999999998</v>
          </cell>
        </row>
        <row r="136">
          <cell r="A136" t="str">
            <v>LT</v>
          </cell>
          <cell r="B136">
            <v>375</v>
          </cell>
          <cell r="C136">
            <v>12.5</v>
          </cell>
          <cell r="D136">
            <v>5</v>
          </cell>
          <cell r="E136">
            <v>17.5</v>
          </cell>
          <cell r="F136">
            <v>170.98</v>
          </cell>
          <cell r="G136">
            <v>68.37</v>
          </cell>
          <cell r="H136">
            <v>239.35</v>
          </cell>
          <cell r="I136">
            <v>64118</v>
          </cell>
          <cell r="J136">
            <v>25636.880000000001</v>
          </cell>
          <cell r="K136">
            <v>89754.880000000005</v>
          </cell>
          <cell r="L136">
            <v>14.360780800000001</v>
          </cell>
          <cell r="M136">
            <v>7.1803904000000003</v>
          </cell>
        </row>
        <row r="137">
          <cell r="A137" t="str">
            <v>INFY</v>
          </cell>
          <cell r="B137">
            <v>1200</v>
          </cell>
          <cell r="C137">
            <v>12.5</v>
          </cell>
          <cell r="D137">
            <v>5</v>
          </cell>
          <cell r="E137">
            <v>17.5</v>
          </cell>
          <cell r="F137">
            <v>84.71</v>
          </cell>
          <cell r="G137">
            <v>33.86</v>
          </cell>
          <cell r="H137">
            <v>118.57</v>
          </cell>
          <cell r="I137">
            <v>101652</v>
          </cell>
          <cell r="J137">
            <v>40632</v>
          </cell>
          <cell r="K137">
            <v>142284</v>
          </cell>
          <cell r="L137">
            <v>7.1141999999999994</v>
          </cell>
          <cell r="M137">
            <v>3.5570999999999997</v>
          </cell>
        </row>
        <row r="138">
          <cell r="A138" t="str">
            <v>INDUSINDBK</v>
          </cell>
          <cell r="B138">
            <v>300</v>
          </cell>
          <cell r="C138">
            <v>12.5</v>
          </cell>
          <cell r="D138">
            <v>5</v>
          </cell>
          <cell r="E138">
            <v>17.5</v>
          </cell>
          <cell r="F138">
            <v>195.02</v>
          </cell>
          <cell r="G138">
            <v>78.010000000000005</v>
          </cell>
          <cell r="H138">
            <v>273.02999999999997</v>
          </cell>
          <cell r="I138">
            <v>58506</v>
          </cell>
          <cell r="J138">
            <v>23402.25</v>
          </cell>
          <cell r="K138">
            <v>81908.25</v>
          </cell>
          <cell r="L138">
            <v>16.38165</v>
          </cell>
          <cell r="M138">
            <v>8.1908250000000002</v>
          </cell>
        </row>
        <row r="139">
          <cell r="A139" t="str">
            <v>INDIANB</v>
          </cell>
          <cell r="B139">
            <v>2000</v>
          </cell>
          <cell r="C139">
            <v>12.5</v>
          </cell>
          <cell r="D139">
            <v>5</v>
          </cell>
          <cell r="E139">
            <v>17.5</v>
          </cell>
          <cell r="F139">
            <v>27.8</v>
          </cell>
          <cell r="G139">
            <v>11.12</v>
          </cell>
          <cell r="H139">
            <v>38.92</v>
          </cell>
          <cell r="I139">
            <v>55600</v>
          </cell>
          <cell r="J139">
            <v>22230</v>
          </cell>
          <cell r="K139">
            <v>77830</v>
          </cell>
          <cell r="L139">
            <v>2.3349000000000002</v>
          </cell>
          <cell r="M139">
            <v>1.1674500000000001</v>
          </cell>
        </row>
        <row r="140">
          <cell r="A140" t="str">
            <v>IDFCBANK</v>
          </cell>
          <cell r="B140">
            <v>11000</v>
          </cell>
          <cell r="C140">
            <v>12.5</v>
          </cell>
          <cell r="D140">
            <v>5</v>
          </cell>
          <cell r="E140">
            <v>17.5</v>
          </cell>
          <cell r="F140">
            <v>4.57</v>
          </cell>
          <cell r="G140">
            <v>1.83</v>
          </cell>
          <cell r="H140">
            <v>6.4</v>
          </cell>
          <cell r="I140">
            <v>50270</v>
          </cell>
          <cell r="J140">
            <v>20102.5</v>
          </cell>
          <cell r="K140">
            <v>70372.5</v>
          </cell>
          <cell r="L140">
            <v>0.38384999999999997</v>
          </cell>
          <cell r="M140">
            <v>0.19192499999999998</v>
          </cell>
        </row>
        <row r="141">
          <cell r="A141" t="str">
            <v>IDBI</v>
          </cell>
          <cell r="B141">
            <v>10000</v>
          </cell>
          <cell r="C141">
            <v>12.5</v>
          </cell>
          <cell r="D141">
            <v>5</v>
          </cell>
          <cell r="E141">
            <v>17.5</v>
          </cell>
          <cell r="F141">
            <v>7.64</v>
          </cell>
          <cell r="G141">
            <v>3.06</v>
          </cell>
          <cell r="H141">
            <v>10.7</v>
          </cell>
          <cell r="I141">
            <v>76400</v>
          </cell>
          <cell r="J141">
            <v>30550</v>
          </cell>
          <cell r="K141">
            <v>106950</v>
          </cell>
          <cell r="L141">
            <v>0.64170000000000005</v>
          </cell>
          <cell r="M141">
            <v>0.32085000000000002</v>
          </cell>
        </row>
        <row r="142">
          <cell r="A142" t="str">
            <v>HINDALCO</v>
          </cell>
          <cell r="B142">
            <v>3500</v>
          </cell>
          <cell r="C142">
            <v>12.5</v>
          </cell>
          <cell r="D142">
            <v>5</v>
          </cell>
          <cell r="E142">
            <v>17.5</v>
          </cell>
          <cell r="F142">
            <v>27.16</v>
          </cell>
          <cell r="G142">
            <v>10.86</v>
          </cell>
          <cell r="H142">
            <v>38.020000000000003</v>
          </cell>
          <cell r="I142">
            <v>95060</v>
          </cell>
          <cell r="J142">
            <v>38018.75</v>
          </cell>
          <cell r="K142">
            <v>133078.75</v>
          </cell>
          <cell r="L142">
            <v>2.2813499999999998</v>
          </cell>
          <cell r="M142">
            <v>1.1406749999999999</v>
          </cell>
        </row>
        <row r="143">
          <cell r="A143" t="str">
            <v>HDFC</v>
          </cell>
          <cell r="B143">
            <v>500</v>
          </cell>
          <cell r="C143">
            <v>12.5</v>
          </cell>
          <cell r="D143">
            <v>5</v>
          </cell>
          <cell r="E143">
            <v>17.5</v>
          </cell>
          <cell r="F143">
            <v>239.28</v>
          </cell>
          <cell r="G143">
            <v>95.64</v>
          </cell>
          <cell r="H143">
            <v>334.92</v>
          </cell>
          <cell r="I143">
            <v>119640</v>
          </cell>
          <cell r="J143">
            <v>47818.75</v>
          </cell>
          <cell r="K143">
            <v>167458.75</v>
          </cell>
          <cell r="L143">
            <v>20.095050000000001</v>
          </cell>
          <cell r="M143">
            <v>10.047525</v>
          </cell>
        </row>
        <row r="144">
          <cell r="A144" t="str">
            <v>HCLTECH</v>
          </cell>
          <cell r="B144">
            <v>700</v>
          </cell>
          <cell r="C144">
            <v>12.5</v>
          </cell>
          <cell r="D144">
            <v>5</v>
          </cell>
          <cell r="E144">
            <v>17.5</v>
          </cell>
          <cell r="F144">
            <v>120.17</v>
          </cell>
          <cell r="G144">
            <v>48.03</v>
          </cell>
          <cell r="H144">
            <v>168.2</v>
          </cell>
          <cell r="I144">
            <v>84119</v>
          </cell>
          <cell r="J144">
            <v>33621</v>
          </cell>
          <cell r="K144">
            <v>117740</v>
          </cell>
          <cell r="L144">
            <v>10.091999999999999</v>
          </cell>
          <cell r="M144">
            <v>5.0459999999999994</v>
          </cell>
        </row>
        <row r="145">
          <cell r="A145" t="str">
            <v>GRASIM</v>
          </cell>
          <cell r="B145">
            <v>750</v>
          </cell>
          <cell r="C145">
            <v>12.5</v>
          </cell>
          <cell r="D145">
            <v>5</v>
          </cell>
          <cell r="E145">
            <v>17.5</v>
          </cell>
          <cell r="F145">
            <v>100.54</v>
          </cell>
          <cell r="G145">
            <v>40.21</v>
          </cell>
          <cell r="H145">
            <v>140.75</v>
          </cell>
          <cell r="I145">
            <v>75405</v>
          </cell>
          <cell r="J145">
            <v>30159.38</v>
          </cell>
          <cell r="K145">
            <v>105564.38</v>
          </cell>
          <cell r="L145">
            <v>8.4451503999999993</v>
          </cell>
          <cell r="M145">
            <v>4.2225751999999996</v>
          </cell>
        </row>
        <row r="146">
          <cell r="A146" t="str">
            <v>GAIL</v>
          </cell>
          <cell r="B146">
            <v>2667</v>
          </cell>
          <cell r="C146">
            <v>12.5</v>
          </cell>
          <cell r="D146">
            <v>5</v>
          </cell>
          <cell r="E146">
            <v>17.5</v>
          </cell>
          <cell r="F146">
            <v>41.77</v>
          </cell>
          <cell r="G146">
            <v>16.71</v>
          </cell>
          <cell r="H146">
            <v>58.48</v>
          </cell>
          <cell r="I146">
            <v>111401</v>
          </cell>
          <cell r="J146">
            <v>44558.9</v>
          </cell>
          <cell r="K146">
            <v>155959.9</v>
          </cell>
          <cell r="L146">
            <v>3.5086591676040491</v>
          </cell>
          <cell r="M146">
            <v>1.7543295838020245</v>
          </cell>
        </row>
        <row r="147">
          <cell r="A147" t="str">
            <v>CANFINHOME</v>
          </cell>
          <cell r="B147">
            <v>1250</v>
          </cell>
          <cell r="C147">
            <v>12.5</v>
          </cell>
          <cell r="D147">
            <v>5</v>
          </cell>
          <cell r="E147">
            <v>17.5</v>
          </cell>
          <cell r="F147">
            <v>29.53</v>
          </cell>
          <cell r="G147">
            <v>11.81</v>
          </cell>
          <cell r="H147">
            <v>41.34</v>
          </cell>
          <cell r="I147">
            <v>36913</v>
          </cell>
          <cell r="J147">
            <v>14759.38</v>
          </cell>
          <cell r="K147">
            <v>51672.38</v>
          </cell>
          <cell r="L147">
            <v>2.48027424</v>
          </cell>
          <cell r="M147">
            <v>1.24013712</v>
          </cell>
        </row>
        <row r="148">
          <cell r="A148" t="str">
            <v>BRITANNIA</v>
          </cell>
          <cell r="B148">
            <v>200</v>
          </cell>
          <cell r="C148">
            <v>12.5</v>
          </cell>
          <cell r="D148">
            <v>5</v>
          </cell>
          <cell r="E148">
            <v>17.5</v>
          </cell>
          <cell r="F148">
            <v>376.42</v>
          </cell>
          <cell r="G148">
            <v>150.56</v>
          </cell>
          <cell r="H148">
            <v>526.98</v>
          </cell>
          <cell r="I148">
            <v>75284</v>
          </cell>
          <cell r="J148">
            <v>30112</v>
          </cell>
          <cell r="K148">
            <v>105396</v>
          </cell>
          <cell r="L148">
            <v>31.6188</v>
          </cell>
          <cell r="M148">
            <v>15.8094</v>
          </cell>
        </row>
        <row r="149">
          <cell r="A149" t="str">
            <v>BAJAJ-AUTO</v>
          </cell>
          <cell r="B149">
            <v>250</v>
          </cell>
          <cell r="C149">
            <v>12.5</v>
          </cell>
          <cell r="D149">
            <v>5</v>
          </cell>
          <cell r="E149">
            <v>17.5</v>
          </cell>
          <cell r="F149">
            <v>344.07</v>
          </cell>
          <cell r="G149">
            <v>137.62</v>
          </cell>
          <cell r="H149">
            <v>481.69</v>
          </cell>
          <cell r="I149">
            <v>86018</v>
          </cell>
          <cell r="J149">
            <v>34404.379999999997</v>
          </cell>
          <cell r="K149">
            <v>120422.38</v>
          </cell>
          <cell r="L149">
            <v>28.9013712</v>
          </cell>
          <cell r="M149">
            <v>14.4506856</v>
          </cell>
        </row>
        <row r="150">
          <cell r="A150" t="str">
            <v>ACC</v>
          </cell>
          <cell r="B150">
            <v>400</v>
          </cell>
          <cell r="C150">
            <v>12.5</v>
          </cell>
          <cell r="D150">
            <v>5</v>
          </cell>
          <cell r="E150">
            <v>17.5</v>
          </cell>
          <cell r="F150">
            <v>179.95</v>
          </cell>
          <cell r="G150">
            <v>71.959999999999994</v>
          </cell>
          <cell r="H150">
            <v>251.91</v>
          </cell>
          <cell r="I150">
            <v>71980</v>
          </cell>
          <cell r="J150">
            <v>28783</v>
          </cell>
          <cell r="K150">
            <v>100763</v>
          </cell>
          <cell r="L150">
            <v>15.11445</v>
          </cell>
          <cell r="M150">
            <v>7.5572249999999999</v>
          </cell>
        </row>
        <row r="151">
          <cell r="A151" t="str">
            <v>UPL</v>
          </cell>
          <cell r="B151">
            <v>1200</v>
          </cell>
          <cell r="C151">
            <v>12.49</v>
          </cell>
          <cell r="D151">
            <v>5</v>
          </cell>
          <cell r="E151">
            <v>17.489999999999998</v>
          </cell>
          <cell r="F151">
            <v>93.94</v>
          </cell>
          <cell r="G151">
            <v>37.590000000000003</v>
          </cell>
          <cell r="H151">
            <v>131.53</v>
          </cell>
          <cell r="I151">
            <v>112728</v>
          </cell>
          <cell r="J151">
            <v>45108</v>
          </cell>
          <cell r="K151">
            <v>157836</v>
          </cell>
          <cell r="L151">
            <v>7.8917999999999999</v>
          </cell>
          <cell r="M151">
            <v>3.9459</v>
          </cell>
        </row>
        <row r="152">
          <cell r="A152" t="str">
            <v>SUNTV</v>
          </cell>
          <cell r="B152">
            <v>1000</v>
          </cell>
          <cell r="C152">
            <v>12.49</v>
          </cell>
          <cell r="D152">
            <v>5</v>
          </cell>
          <cell r="E152">
            <v>17.489999999999998</v>
          </cell>
          <cell r="F152">
            <v>70.3</v>
          </cell>
          <cell r="G152">
            <v>28.14</v>
          </cell>
          <cell r="H152">
            <v>98.44</v>
          </cell>
          <cell r="I152">
            <v>70300</v>
          </cell>
          <cell r="J152">
            <v>28135</v>
          </cell>
          <cell r="K152">
            <v>98435</v>
          </cell>
          <cell r="L152">
            <v>5.9060999999999995</v>
          </cell>
          <cell r="M152">
            <v>2.9530499999999997</v>
          </cell>
        </row>
        <row r="153">
          <cell r="A153" t="str">
            <v>SIEMENS</v>
          </cell>
          <cell r="B153">
            <v>500</v>
          </cell>
          <cell r="C153">
            <v>12.49</v>
          </cell>
          <cell r="D153">
            <v>5</v>
          </cell>
          <cell r="E153">
            <v>17.489999999999998</v>
          </cell>
          <cell r="F153">
            <v>117.75</v>
          </cell>
          <cell r="G153">
            <v>47.14</v>
          </cell>
          <cell r="H153">
            <v>164.89</v>
          </cell>
          <cell r="I153">
            <v>58875</v>
          </cell>
          <cell r="J153">
            <v>23567.5</v>
          </cell>
          <cell r="K153">
            <v>82442.5</v>
          </cell>
          <cell r="L153">
            <v>9.8931000000000004</v>
          </cell>
          <cell r="M153">
            <v>4.9465500000000002</v>
          </cell>
        </row>
        <row r="154">
          <cell r="A154" t="str">
            <v>RPOWER</v>
          </cell>
          <cell r="B154">
            <v>13000</v>
          </cell>
          <cell r="C154">
            <v>12.49</v>
          </cell>
          <cell r="D154">
            <v>5</v>
          </cell>
          <cell r="E154">
            <v>17.489999999999998</v>
          </cell>
          <cell r="F154">
            <v>3.38</v>
          </cell>
          <cell r="G154">
            <v>1.35</v>
          </cell>
          <cell r="H154">
            <v>4.7300000000000004</v>
          </cell>
          <cell r="I154">
            <v>43940</v>
          </cell>
          <cell r="J154">
            <v>17582.5</v>
          </cell>
          <cell r="K154">
            <v>61522.5</v>
          </cell>
          <cell r="L154">
            <v>0.28394999999999998</v>
          </cell>
          <cell r="M154">
            <v>0.14197499999999999</v>
          </cell>
        </row>
        <row r="155">
          <cell r="A155" t="str">
            <v>PETRONET</v>
          </cell>
          <cell r="B155">
            <v>3000</v>
          </cell>
          <cell r="C155">
            <v>12.49</v>
          </cell>
          <cell r="D155">
            <v>5</v>
          </cell>
          <cell r="E155">
            <v>17.489999999999998</v>
          </cell>
          <cell r="F155">
            <v>25.99</v>
          </cell>
          <cell r="G155">
            <v>10.4</v>
          </cell>
          <cell r="H155">
            <v>36.39</v>
          </cell>
          <cell r="I155">
            <v>77970</v>
          </cell>
          <cell r="J155">
            <v>31200</v>
          </cell>
          <cell r="K155">
            <v>109170</v>
          </cell>
          <cell r="L155">
            <v>2.1833999999999998</v>
          </cell>
          <cell r="M155">
            <v>1.0916999999999999</v>
          </cell>
        </row>
        <row r="156">
          <cell r="A156" t="str">
            <v>PEL</v>
          </cell>
          <cell r="B156">
            <v>302</v>
          </cell>
          <cell r="C156">
            <v>12.49</v>
          </cell>
          <cell r="D156">
            <v>5</v>
          </cell>
          <cell r="E156">
            <v>17.489999999999998</v>
          </cell>
          <cell r="F156">
            <v>262.18</v>
          </cell>
          <cell r="G156">
            <v>104.93</v>
          </cell>
          <cell r="H156">
            <v>367.11</v>
          </cell>
          <cell r="I156">
            <v>79178</v>
          </cell>
          <cell r="J156">
            <v>31689.62</v>
          </cell>
          <cell r="K156">
            <v>110867.62</v>
          </cell>
          <cell r="L156">
            <v>22.026679470198673</v>
          </cell>
          <cell r="M156">
            <v>11.013339735099336</v>
          </cell>
        </row>
        <row r="157">
          <cell r="A157" t="str">
            <v>OIL</v>
          </cell>
          <cell r="B157">
            <v>3399</v>
          </cell>
          <cell r="C157">
            <v>12.49</v>
          </cell>
          <cell r="D157">
            <v>5</v>
          </cell>
          <cell r="E157">
            <v>17.489999999999998</v>
          </cell>
          <cell r="F157">
            <v>21.85</v>
          </cell>
          <cell r="G157">
            <v>8.75</v>
          </cell>
          <cell r="H157">
            <v>30.6</v>
          </cell>
          <cell r="I157">
            <v>74268</v>
          </cell>
          <cell r="J157">
            <v>29724.26</v>
          </cell>
          <cell r="K157">
            <v>103992.26</v>
          </cell>
          <cell r="L157">
            <v>1.8356974404236539</v>
          </cell>
          <cell r="M157">
            <v>0.91784872021182695</v>
          </cell>
        </row>
        <row r="158">
          <cell r="A158" t="str">
            <v>NTPC</v>
          </cell>
          <cell r="B158">
            <v>4000</v>
          </cell>
          <cell r="C158">
            <v>12.49</v>
          </cell>
          <cell r="D158">
            <v>5</v>
          </cell>
          <cell r="E158">
            <v>17.489999999999998</v>
          </cell>
          <cell r="F158">
            <v>17.25</v>
          </cell>
          <cell r="G158">
            <v>6.9</v>
          </cell>
          <cell r="H158">
            <v>24.15</v>
          </cell>
          <cell r="I158">
            <v>69000</v>
          </cell>
          <cell r="J158">
            <v>27610</v>
          </cell>
          <cell r="K158">
            <v>96610</v>
          </cell>
          <cell r="L158">
            <v>1.4491499999999999</v>
          </cell>
          <cell r="M158">
            <v>0.72457499999999997</v>
          </cell>
        </row>
        <row r="159">
          <cell r="A159" t="str">
            <v>NMDC</v>
          </cell>
          <cell r="B159">
            <v>6000</v>
          </cell>
          <cell r="C159">
            <v>12.49</v>
          </cell>
          <cell r="D159">
            <v>5</v>
          </cell>
          <cell r="E159">
            <v>17.489999999999998</v>
          </cell>
          <cell r="F159">
            <v>11.47</v>
          </cell>
          <cell r="G159">
            <v>4.59</v>
          </cell>
          <cell r="H159">
            <v>16.059999999999999</v>
          </cell>
          <cell r="I159">
            <v>68820</v>
          </cell>
          <cell r="J159">
            <v>27540</v>
          </cell>
          <cell r="K159">
            <v>96360</v>
          </cell>
          <cell r="L159">
            <v>0.9635999999999999</v>
          </cell>
          <cell r="M159">
            <v>0.48179999999999995</v>
          </cell>
        </row>
        <row r="160">
          <cell r="A160" t="str">
            <v>NHPC</v>
          </cell>
          <cell r="B160">
            <v>27000</v>
          </cell>
          <cell r="C160">
            <v>12.49</v>
          </cell>
          <cell r="D160">
            <v>5</v>
          </cell>
          <cell r="E160">
            <v>17.489999999999998</v>
          </cell>
          <cell r="F160">
            <v>3.28</v>
          </cell>
          <cell r="G160">
            <v>1.31</v>
          </cell>
          <cell r="H160">
            <v>4.59</v>
          </cell>
          <cell r="I160">
            <v>88560</v>
          </cell>
          <cell r="J160">
            <v>35437.5</v>
          </cell>
          <cell r="K160">
            <v>123997.5</v>
          </cell>
          <cell r="L160">
            <v>0.27554999999999996</v>
          </cell>
          <cell r="M160">
            <v>0.13777499999999998</v>
          </cell>
        </row>
        <row r="161">
          <cell r="A161" t="str">
            <v>MINDTREE</v>
          </cell>
          <cell r="B161">
            <v>600</v>
          </cell>
          <cell r="C161">
            <v>12.49</v>
          </cell>
          <cell r="D161">
            <v>5</v>
          </cell>
          <cell r="E161">
            <v>17.489999999999998</v>
          </cell>
          <cell r="F161">
            <v>108.23</v>
          </cell>
          <cell r="G161">
            <v>43.3</v>
          </cell>
          <cell r="H161">
            <v>151.53</v>
          </cell>
          <cell r="I161">
            <v>64938</v>
          </cell>
          <cell r="J161">
            <v>25977</v>
          </cell>
          <cell r="K161">
            <v>90915</v>
          </cell>
          <cell r="L161">
            <v>9.0914999999999999</v>
          </cell>
          <cell r="M161">
            <v>4.54575</v>
          </cell>
        </row>
        <row r="162">
          <cell r="A162" t="str">
            <v>MGL</v>
          </cell>
          <cell r="B162">
            <v>600</v>
          </cell>
          <cell r="C162">
            <v>12.49</v>
          </cell>
          <cell r="D162">
            <v>5</v>
          </cell>
          <cell r="E162">
            <v>17.489999999999998</v>
          </cell>
          <cell r="F162">
            <v>106.29</v>
          </cell>
          <cell r="G162">
            <v>42.52</v>
          </cell>
          <cell r="H162">
            <v>148.81</v>
          </cell>
          <cell r="I162">
            <v>63774</v>
          </cell>
          <cell r="J162">
            <v>25510.5</v>
          </cell>
          <cell r="K162">
            <v>89284.5</v>
          </cell>
          <cell r="L162">
            <v>8.9284499999999998</v>
          </cell>
          <cell r="M162">
            <v>4.4642249999999999</v>
          </cell>
        </row>
        <row r="163">
          <cell r="A163" t="str">
            <v>MCX</v>
          </cell>
          <cell r="B163">
            <v>700</v>
          </cell>
          <cell r="C163">
            <v>12.49</v>
          </cell>
          <cell r="D163">
            <v>5</v>
          </cell>
          <cell r="E163">
            <v>17.489999999999998</v>
          </cell>
          <cell r="F163">
            <v>87.35</v>
          </cell>
          <cell r="G163">
            <v>34.950000000000003</v>
          </cell>
          <cell r="H163">
            <v>122.3</v>
          </cell>
          <cell r="I163">
            <v>61145</v>
          </cell>
          <cell r="J163">
            <v>24466.75</v>
          </cell>
          <cell r="K163">
            <v>85611.75</v>
          </cell>
          <cell r="L163">
            <v>7.3381499999999997</v>
          </cell>
          <cell r="M163">
            <v>3.6690749999999999</v>
          </cell>
        </row>
        <row r="164">
          <cell r="A164" t="str">
            <v>MCDOWELL-N</v>
          </cell>
          <cell r="B164">
            <v>1250</v>
          </cell>
          <cell r="C164">
            <v>12.49</v>
          </cell>
          <cell r="D164">
            <v>5</v>
          </cell>
          <cell r="E164">
            <v>17.489999999999998</v>
          </cell>
          <cell r="F164">
            <v>76.7</v>
          </cell>
          <cell r="G164">
            <v>30.69</v>
          </cell>
          <cell r="H164">
            <v>107.39</v>
          </cell>
          <cell r="I164">
            <v>95875</v>
          </cell>
          <cell r="J164">
            <v>38356.25</v>
          </cell>
          <cell r="K164">
            <v>134231.25</v>
          </cell>
          <cell r="L164">
            <v>6.4431000000000003</v>
          </cell>
          <cell r="M164">
            <v>3.2215500000000001</v>
          </cell>
        </row>
        <row r="165">
          <cell r="A165" t="str">
            <v>IGL</v>
          </cell>
          <cell r="B165">
            <v>2750</v>
          </cell>
          <cell r="C165">
            <v>12.49</v>
          </cell>
          <cell r="D165">
            <v>5</v>
          </cell>
          <cell r="E165">
            <v>17.489999999999998</v>
          </cell>
          <cell r="F165">
            <v>31.21</v>
          </cell>
          <cell r="G165">
            <v>12.49</v>
          </cell>
          <cell r="H165">
            <v>43.7</v>
          </cell>
          <cell r="I165">
            <v>85828</v>
          </cell>
          <cell r="J165">
            <v>34354.379999999997</v>
          </cell>
          <cell r="K165">
            <v>120182.38</v>
          </cell>
          <cell r="L165">
            <v>2.622161018181818</v>
          </cell>
          <cell r="M165">
            <v>1.311080509090909</v>
          </cell>
        </row>
        <row r="166">
          <cell r="A166" t="str">
            <v>IDFC</v>
          </cell>
          <cell r="B166">
            <v>13200</v>
          </cell>
          <cell r="C166">
            <v>12.49</v>
          </cell>
          <cell r="D166">
            <v>5</v>
          </cell>
          <cell r="E166">
            <v>17.489999999999998</v>
          </cell>
          <cell r="F166">
            <v>4.68</v>
          </cell>
          <cell r="G166">
            <v>1.87</v>
          </cell>
          <cell r="H166">
            <v>6.55</v>
          </cell>
          <cell r="I166">
            <v>61776</v>
          </cell>
          <cell r="J166">
            <v>24717</v>
          </cell>
          <cell r="K166">
            <v>86493</v>
          </cell>
          <cell r="L166">
            <v>0.39315</v>
          </cell>
          <cell r="M166">
            <v>0.196575</v>
          </cell>
        </row>
        <row r="167">
          <cell r="A167" t="str">
            <v>ICICIPRULI</v>
          </cell>
          <cell r="B167">
            <v>1300</v>
          </cell>
          <cell r="C167">
            <v>12.49</v>
          </cell>
          <cell r="D167">
            <v>5</v>
          </cell>
          <cell r="E167">
            <v>17.489999999999998</v>
          </cell>
          <cell r="F167">
            <v>38.51</v>
          </cell>
          <cell r="G167">
            <v>15.41</v>
          </cell>
          <cell r="H167">
            <v>53.92</v>
          </cell>
          <cell r="I167">
            <v>50063</v>
          </cell>
          <cell r="J167">
            <v>20029.75</v>
          </cell>
          <cell r="K167">
            <v>70092.75</v>
          </cell>
          <cell r="L167">
            <v>3.2350499999999998</v>
          </cell>
          <cell r="M167">
            <v>1.6175249999999999</v>
          </cell>
        </row>
        <row r="168">
          <cell r="A168" t="str">
            <v>HINDUNILVR</v>
          </cell>
          <cell r="B168">
            <v>600</v>
          </cell>
          <cell r="C168">
            <v>12.49</v>
          </cell>
          <cell r="D168">
            <v>5</v>
          </cell>
          <cell r="E168">
            <v>17.489999999999998</v>
          </cell>
          <cell r="F168">
            <v>225.42</v>
          </cell>
          <cell r="G168">
            <v>90.19</v>
          </cell>
          <cell r="H168">
            <v>315.61</v>
          </cell>
          <cell r="I168">
            <v>135252</v>
          </cell>
          <cell r="J168">
            <v>54114</v>
          </cell>
          <cell r="K168">
            <v>189366</v>
          </cell>
          <cell r="L168">
            <v>18.936599999999999</v>
          </cell>
          <cell r="M168">
            <v>9.4682999999999993</v>
          </cell>
        </row>
        <row r="169">
          <cell r="A169" t="str">
            <v>GSFC</v>
          </cell>
          <cell r="B169">
            <v>4500</v>
          </cell>
          <cell r="C169">
            <v>12.49</v>
          </cell>
          <cell r="D169">
            <v>5</v>
          </cell>
          <cell r="E169">
            <v>17.489999999999998</v>
          </cell>
          <cell r="F169">
            <v>13.31</v>
          </cell>
          <cell r="G169">
            <v>5.33</v>
          </cell>
          <cell r="H169">
            <v>18.64</v>
          </cell>
          <cell r="I169">
            <v>59895</v>
          </cell>
          <cell r="J169">
            <v>23973.75</v>
          </cell>
          <cell r="K169">
            <v>83868.75</v>
          </cell>
          <cell r="L169">
            <v>1.11825</v>
          </cell>
          <cell r="M169">
            <v>0.55912499999999998</v>
          </cell>
        </row>
        <row r="170">
          <cell r="A170" t="str">
            <v>GODREJCP</v>
          </cell>
          <cell r="B170">
            <v>600</v>
          </cell>
          <cell r="C170">
            <v>12.49</v>
          </cell>
          <cell r="D170">
            <v>5</v>
          </cell>
          <cell r="E170">
            <v>17.489999999999998</v>
          </cell>
          <cell r="F170">
            <v>93.45</v>
          </cell>
          <cell r="G170">
            <v>37.39</v>
          </cell>
          <cell r="H170">
            <v>130.84</v>
          </cell>
          <cell r="I170">
            <v>56070</v>
          </cell>
          <cell r="J170">
            <v>22431</v>
          </cell>
          <cell r="K170">
            <v>78501</v>
          </cell>
          <cell r="L170">
            <v>7.8500999999999994</v>
          </cell>
          <cell r="M170">
            <v>3.9250499999999997</v>
          </cell>
        </row>
        <row r="171">
          <cell r="A171" t="str">
            <v>GODFRYPHLP</v>
          </cell>
          <cell r="B171">
            <v>700</v>
          </cell>
          <cell r="C171">
            <v>12.49</v>
          </cell>
          <cell r="D171">
            <v>5</v>
          </cell>
          <cell r="E171">
            <v>17.489999999999998</v>
          </cell>
          <cell r="F171">
            <v>111.77</v>
          </cell>
          <cell r="G171">
            <v>44.71</v>
          </cell>
          <cell r="H171">
            <v>156.47999999999999</v>
          </cell>
          <cell r="I171">
            <v>78239</v>
          </cell>
          <cell r="J171">
            <v>31298.75</v>
          </cell>
          <cell r="K171">
            <v>109537.75</v>
          </cell>
          <cell r="L171">
            <v>9.3889499999999995</v>
          </cell>
          <cell r="M171">
            <v>4.6944749999999997</v>
          </cell>
        </row>
        <row r="172">
          <cell r="A172" t="str">
            <v>ESCORTS</v>
          </cell>
          <cell r="B172">
            <v>1100</v>
          </cell>
          <cell r="C172">
            <v>12.49</v>
          </cell>
          <cell r="D172">
            <v>5</v>
          </cell>
          <cell r="E172">
            <v>17.489999999999998</v>
          </cell>
          <cell r="F172">
            <v>78.400000000000006</v>
          </cell>
          <cell r="G172">
            <v>31.37</v>
          </cell>
          <cell r="H172">
            <v>109.77</v>
          </cell>
          <cell r="I172">
            <v>86240</v>
          </cell>
          <cell r="J172">
            <v>34501.5</v>
          </cell>
          <cell r="K172">
            <v>120741.5</v>
          </cell>
          <cell r="L172">
            <v>6.5858999999999996</v>
          </cell>
          <cell r="M172">
            <v>3.2929499999999998</v>
          </cell>
        </row>
        <row r="173">
          <cell r="A173" t="str">
            <v>DIVISLAB</v>
          </cell>
          <cell r="B173">
            <v>400</v>
          </cell>
          <cell r="C173">
            <v>12.49</v>
          </cell>
          <cell r="D173">
            <v>5</v>
          </cell>
          <cell r="E173">
            <v>17.489999999999998</v>
          </cell>
          <cell r="F173">
            <v>185.63</v>
          </cell>
          <cell r="G173">
            <v>74.27</v>
          </cell>
          <cell r="H173">
            <v>259.89999999999998</v>
          </cell>
          <cell r="I173">
            <v>74252</v>
          </cell>
          <cell r="J173">
            <v>29708</v>
          </cell>
          <cell r="K173">
            <v>103960</v>
          </cell>
          <cell r="L173">
            <v>15.593999999999999</v>
          </cell>
          <cell r="M173">
            <v>7.7969999999999997</v>
          </cell>
        </row>
        <row r="174">
          <cell r="A174" t="str">
            <v>DABUR</v>
          </cell>
          <cell r="B174">
            <v>1250</v>
          </cell>
          <cell r="C174">
            <v>12.49</v>
          </cell>
          <cell r="D174">
            <v>5</v>
          </cell>
          <cell r="E174">
            <v>17.489999999999998</v>
          </cell>
          <cell r="F174">
            <v>51.8</v>
          </cell>
          <cell r="G174">
            <v>20.73</v>
          </cell>
          <cell r="H174">
            <v>72.53</v>
          </cell>
          <cell r="I174">
            <v>64750</v>
          </cell>
          <cell r="J174">
            <v>25906.25</v>
          </cell>
          <cell r="K174">
            <v>90656.25</v>
          </cell>
          <cell r="L174">
            <v>4.3514999999999997</v>
          </cell>
          <cell r="M174">
            <v>2.1757499999999999</v>
          </cell>
        </row>
        <row r="175">
          <cell r="A175" t="str">
            <v>CUMMINSIND</v>
          </cell>
          <cell r="B175">
            <v>700</v>
          </cell>
          <cell r="C175">
            <v>12.49</v>
          </cell>
          <cell r="D175">
            <v>5</v>
          </cell>
          <cell r="E175">
            <v>17.489999999999998</v>
          </cell>
          <cell r="F175">
            <v>97.87</v>
          </cell>
          <cell r="G175">
            <v>39.17</v>
          </cell>
          <cell r="H175">
            <v>137.04</v>
          </cell>
          <cell r="I175">
            <v>68509</v>
          </cell>
          <cell r="J175">
            <v>27417.25</v>
          </cell>
          <cell r="K175">
            <v>95926.25</v>
          </cell>
          <cell r="L175">
            <v>8.2222499999999989</v>
          </cell>
          <cell r="M175">
            <v>4.1111249999999995</v>
          </cell>
        </row>
        <row r="176">
          <cell r="A176" t="str">
            <v>CHOLAFIN</v>
          </cell>
          <cell r="B176">
            <v>500</v>
          </cell>
          <cell r="C176">
            <v>12.49</v>
          </cell>
          <cell r="D176">
            <v>5</v>
          </cell>
          <cell r="E176">
            <v>17.489999999999998</v>
          </cell>
          <cell r="F176">
            <v>149.4</v>
          </cell>
          <cell r="G176">
            <v>59.78</v>
          </cell>
          <cell r="H176">
            <v>209.18</v>
          </cell>
          <cell r="I176">
            <v>74700</v>
          </cell>
          <cell r="J176">
            <v>29890</v>
          </cell>
          <cell r="K176">
            <v>104590</v>
          </cell>
          <cell r="L176">
            <v>12.550799999999999</v>
          </cell>
          <cell r="M176">
            <v>6.2753999999999994</v>
          </cell>
        </row>
        <row r="177">
          <cell r="A177" t="str">
            <v>CESC</v>
          </cell>
          <cell r="B177">
            <v>550</v>
          </cell>
          <cell r="C177">
            <v>12.49</v>
          </cell>
          <cell r="D177">
            <v>5</v>
          </cell>
          <cell r="E177">
            <v>17.489999999999998</v>
          </cell>
          <cell r="F177">
            <v>85.8</v>
          </cell>
          <cell r="G177">
            <v>34.340000000000003</v>
          </cell>
          <cell r="H177">
            <v>120.14</v>
          </cell>
          <cell r="I177">
            <v>47190</v>
          </cell>
          <cell r="J177">
            <v>18885.63</v>
          </cell>
          <cell r="K177">
            <v>66075.63</v>
          </cell>
          <cell r="L177">
            <v>7.2082505454545451</v>
          </cell>
          <cell r="M177">
            <v>3.6041252727272726</v>
          </cell>
        </row>
        <row r="178">
          <cell r="A178" t="str">
            <v>CADILAHC</v>
          </cell>
          <cell r="B178">
            <v>1600</v>
          </cell>
          <cell r="C178">
            <v>12.49</v>
          </cell>
          <cell r="D178">
            <v>5</v>
          </cell>
          <cell r="E178">
            <v>17.489999999999998</v>
          </cell>
          <cell r="F178">
            <v>43.41</v>
          </cell>
          <cell r="G178">
            <v>17.38</v>
          </cell>
          <cell r="H178">
            <v>60.79</v>
          </cell>
          <cell r="I178">
            <v>69456</v>
          </cell>
          <cell r="J178">
            <v>27804</v>
          </cell>
          <cell r="K178">
            <v>97260</v>
          </cell>
          <cell r="L178">
            <v>3.6472499999999997</v>
          </cell>
          <cell r="M178">
            <v>1.8236249999999998</v>
          </cell>
        </row>
        <row r="179">
          <cell r="A179" t="str">
            <v>BHARATFORG</v>
          </cell>
          <cell r="B179">
            <v>1200</v>
          </cell>
          <cell r="C179">
            <v>12.49</v>
          </cell>
          <cell r="D179">
            <v>5</v>
          </cell>
          <cell r="E179">
            <v>17.489999999999998</v>
          </cell>
          <cell r="F179">
            <v>62.41</v>
          </cell>
          <cell r="G179">
            <v>24.97</v>
          </cell>
          <cell r="H179">
            <v>87.38</v>
          </cell>
          <cell r="I179">
            <v>74892</v>
          </cell>
          <cell r="J179">
            <v>29967</v>
          </cell>
          <cell r="K179">
            <v>104859</v>
          </cell>
          <cell r="L179">
            <v>5.2429499999999996</v>
          </cell>
          <cell r="M179">
            <v>2.6214749999999998</v>
          </cell>
        </row>
        <row r="180">
          <cell r="A180" t="str">
            <v>BEL</v>
          </cell>
          <cell r="B180">
            <v>4950</v>
          </cell>
          <cell r="C180">
            <v>12.49</v>
          </cell>
          <cell r="D180">
            <v>5</v>
          </cell>
          <cell r="E180">
            <v>17.489999999999998</v>
          </cell>
          <cell r="F180">
            <v>9.89</v>
          </cell>
          <cell r="G180">
            <v>3.96</v>
          </cell>
          <cell r="H180">
            <v>13.85</v>
          </cell>
          <cell r="I180">
            <v>48956</v>
          </cell>
          <cell r="J180">
            <v>19589.63</v>
          </cell>
          <cell r="K180">
            <v>68545.63</v>
          </cell>
          <cell r="L180">
            <v>0.83085612121212116</v>
          </cell>
          <cell r="M180">
            <v>0.41542806060606058</v>
          </cell>
        </row>
        <row r="181">
          <cell r="A181" t="str">
            <v>BANKINDIA</v>
          </cell>
          <cell r="B181">
            <v>6000</v>
          </cell>
          <cell r="C181">
            <v>12.49</v>
          </cell>
          <cell r="D181">
            <v>5</v>
          </cell>
          <cell r="E181">
            <v>17.489999999999998</v>
          </cell>
          <cell r="F181">
            <v>9.98</v>
          </cell>
          <cell r="G181">
            <v>3.99</v>
          </cell>
          <cell r="H181">
            <v>13.97</v>
          </cell>
          <cell r="I181">
            <v>59880</v>
          </cell>
          <cell r="J181">
            <v>23955</v>
          </cell>
          <cell r="K181">
            <v>83835</v>
          </cell>
          <cell r="L181">
            <v>0.83834999999999993</v>
          </cell>
          <cell r="M181">
            <v>0.41917499999999996</v>
          </cell>
        </row>
        <row r="182">
          <cell r="A182" t="str">
            <v>BAJFINANCE</v>
          </cell>
          <cell r="B182">
            <v>250</v>
          </cell>
          <cell r="C182">
            <v>12.49</v>
          </cell>
          <cell r="D182">
            <v>5</v>
          </cell>
          <cell r="E182">
            <v>17.489999999999998</v>
          </cell>
          <cell r="F182">
            <v>304.77999999999997</v>
          </cell>
          <cell r="G182">
            <v>121.95</v>
          </cell>
          <cell r="H182">
            <v>426.73</v>
          </cell>
          <cell r="I182">
            <v>76195</v>
          </cell>
          <cell r="J182">
            <v>30486.880000000001</v>
          </cell>
          <cell r="K182">
            <v>106681.88</v>
          </cell>
          <cell r="L182">
            <v>25.603651200000002</v>
          </cell>
          <cell r="M182">
            <v>12.801825600000001</v>
          </cell>
        </row>
        <row r="183">
          <cell r="A183" t="str">
            <v>AUROPHARMA</v>
          </cell>
          <cell r="B183">
            <v>1000</v>
          </cell>
          <cell r="C183">
            <v>12.49</v>
          </cell>
          <cell r="D183">
            <v>5</v>
          </cell>
          <cell r="E183">
            <v>17.489999999999998</v>
          </cell>
          <cell r="F183">
            <v>92.25</v>
          </cell>
          <cell r="G183">
            <v>36.909999999999997</v>
          </cell>
          <cell r="H183">
            <v>129.16</v>
          </cell>
          <cell r="I183">
            <v>92250</v>
          </cell>
          <cell r="J183">
            <v>36912.5</v>
          </cell>
          <cell r="K183">
            <v>129162.5</v>
          </cell>
          <cell r="L183">
            <v>7.7497499999999997</v>
          </cell>
          <cell r="M183">
            <v>3.8748749999999998</v>
          </cell>
        </row>
        <row r="184">
          <cell r="A184" t="str">
            <v>ADANIPORTS</v>
          </cell>
          <cell r="B184">
            <v>2500</v>
          </cell>
          <cell r="C184">
            <v>12.49</v>
          </cell>
          <cell r="D184">
            <v>5</v>
          </cell>
          <cell r="E184">
            <v>17.489999999999998</v>
          </cell>
          <cell r="F184">
            <v>44.68</v>
          </cell>
          <cell r="G184">
            <v>17.88</v>
          </cell>
          <cell r="H184">
            <v>62.56</v>
          </cell>
          <cell r="I184">
            <v>111700</v>
          </cell>
          <cell r="J184">
            <v>44706.25</v>
          </cell>
          <cell r="K184">
            <v>156406.25</v>
          </cell>
          <cell r="L184">
            <v>3.7537500000000001</v>
          </cell>
          <cell r="M184">
            <v>1.8768750000000001</v>
          </cell>
        </row>
        <row r="185">
          <cell r="A185" t="str">
            <v>TATASTEEL</v>
          </cell>
          <cell r="B185">
            <v>1061</v>
          </cell>
          <cell r="C185">
            <v>12.48</v>
          </cell>
          <cell r="D185">
            <v>5</v>
          </cell>
          <cell r="E185">
            <v>17.48</v>
          </cell>
          <cell r="F185">
            <v>62.89</v>
          </cell>
          <cell r="G185">
            <v>25.18</v>
          </cell>
          <cell r="H185">
            <v>88.07</v>
          </cell>
          <cell r="I185">
            <v>66726</v>
          </cell>
          <cell r="J185">
            <v>26713.33</v>
          </cell>
          <cell r="K185">
            <v>93439.33</v>
          </cell>
          <cell r="L185">
            <v>5.2840337417530634</v>
          </cell>
          <cell r="M185">
            <v>2.6420168708765317</v>
          </cell>
        </row>
        <row r="186">
          <cell r="A186" t="str">
            <v>TATAMTRDVR</v>
          </cell>
          <cell r="B186">
            <v>2800</v>
          </cell>
          <cell r="C186">
            <v>12.48</v>
          </cell>
          <cell r="D186">
            <v>5</v>
          </cell>
          <cell r="E186">
            <v>17.48</v>
          </cell>
          <cell r="F186">
            <v>10.79</v>
          </cell>
          <cell r="G186">
            <v>4.32</v>
          </cell>
          <cell r="H186">
            <v>15.11</v>
          </cell>
          <cell r="I186">
            <v>30212</v>
          </cell>
          <cell r="J186">
            <v>12096</v>
          </cell>
          <cell r="K186">
            <v>42308</v>
          </cell>
          <cell r="L186">
            <v>0.90659999999999996</v>
          </cell>
          <cell r="M186">
            <v>0.45329999999999998</v>
          </cell>
        </row>
        <row r="187">
          <cell r="A187" t="str">
            <v>TATACOMM</v>
          </cell>
          <cell r="B187">
            <v>800</v>
          </cell>
          <cell r="C187">
            <v>12.48</v>
          </cell>
          <cell r="D187">
            <v>5</v>
          </cell>
          <cell r="E187">
            <v>17.48</v>
          </cell>
          <cell r="F187">
            <v>65.260000000000005</v>
          </cell>
          <cell r="G187">
            <v>26.13</v>
          </cell>
          <cell r="H187">
            <v>91.39</v>
          </cell>
          <cell r="I187">
            <v>52208</v>
          </cell>
          <cell r="J187">
            <v>20902</v>
          </cell>
          <cell r="K187">
            <v>73110</v>
          </cell>
          <cell r="L187">
            <v>5.4832499999999991</v>
          </cell>
          <cell r="M187">
            <v>2.7416249999999995</v>
          </cell>
        </row>
        <row r="188">
          <cell r="A188" t="str">
            <v>SYNDIBANK</v>
          </cell>
          <cell r="B188">
            <v>9000</v>
          </cell>
          <cell r="C188">
            <v>12.48</v>
          </cell>
          <cell r="D188">
            <v>5</v>
          </cell>
          <cell r="E188">
            <v>17.48</v>
          </cell>
          <cell r="F188">
            <v>3.94</v>
          </cell>
          <cell r="G188">
            <v>1.58</v>
          </cell>
          <cell r="H188">
            <v>5.52</v>
          </cell>
          <cell r="I188">
            <v>35460</v>
          </cell>
          <cell r="J188">
            <v>14197.5</v>
          </cell>
          <cell r="K188">
            <v>49657.5</v>
          </cell>
          <cell r="L188">
            <v>0.33104999999999996</v>
          </cell>
          <cell r="M188">
            <v>0.16552499999999998</v>
          </cell>
        </row>
        <row r="189">
          <cell r="A189" t="str">
            <v>PVR</v>
          </cell>
          <cell r="B189">
            <v>400</v>
          </cell>
          <cell r="C189">
            <v>12.48</v>
          </cell>
          <cell r="D189">
            <v>5</v>
          </cell>
          <cell r="E189">
            <v>17.48</v>
          </cell>
          <cell r="F189">
            <v>188.42</v>
          </cell>
          <cell r="G189">
            <v>75.47</v>
          </cell>
          <cell r="H189">
            <v>263.89</v>
          </cell>
          <cell r="I189">
            <v>75368</v>
          </cell>
          <cell r="J189">
            <v>30186</v>
          </cell>
          <cell r="K189">
            <v>105554</v>
          </cell>
          <cell r="L189">
            <v>15.8331</v>
          </cell>
          <cell r="M189">
            <v>7.91655</v>
          </cell>
        </row>
        <row r="190">
          <cell r="A190" t="str">
            <v>ONGC</v>
          </cell>
          <cell r="B190">
            <v>3750</v>
          </cell>
          <cell r="C190">
            <v>12.48</v>
          </cell>
          <cell r="D190">
            <v>5</v>
          </cell>
          <cell r="E190">
            <v>17.48</v>
          </cell>
          <cell r="F190">
            <v>17.34</v>
          </cell>
          <cell r="G190">
            <v>6.95</v>
          </cell>
          <cell r="H190">
            <v>24.29</v>
          </cell>
          <cell r="I190">
            <v>65025</v>
          </cell>
          <cell r="J190">
            <v>26043.75</v>
          </cell>
          <cell r="K190">
            <v>91068.75</v>
          </cell>
          <cell r="L190">
            <v>1.4571000000000001</v>
          </cell>
          <cell r="M190">
            <v>0.72855000000000003</v>
          </cell>
        </row>
        <row r="191">
          <cell r="A191" t="str">
            <v>NATIONALUM</v>
          </cell>
          <cell r="B191">
            <v>8000</v>
          </cell>
          <cell r="C191">
            <v>12.48</v>
          </cell>
          <cell r="D191">
            <v>5</v>
          </cell>
          <cell r="E191">
            <v>17.48</v>
          </cell>
          <cell r="F191">
            <v>7.8</v>
          </cell>
          <cell r="G191">
            <v>3.13</v>
          </cell>
          <cell r="H191">
            <v>10.93</v>
          </cell>
          <cell r="I191">
            <v>62400</v>
          </cell>
          <cell r="J191">
            <v>25000</v>
          </cell>
          <cell r="K191">
            <v>87400</v>
          </cell>
          <cell r="L191">
            <v>0.65549999999999997</v>
          </cell>
          <cell r="M191">
            <v>0.32774999999999999</v>
          </cell>
        </row>
        <row r="192">
          <cell r="A192" t="str">
            <v>KOTAKBANK</v>
          </cell>
          <cell r="B192">
            <v>800</v>
          </cell>
          <cell r="C192">
            <v>12.48</v>
          </cell>
          <cell r="D192">
            <v>5</v>
          </cell>
          <cell r="E192">
            <v>17.48</v>
          </cell>
          <cell r="F192">
            <v>153.06</v>
          </cell>
          <cell r="G192">
            <v>61.32</v>
          </cell>
          <cell r="H192">
            <v>214.38</v>
          </cell>
          <cell r="I192">
            <v>122448</v>
          </cell>
          <cell r="J192">
            <v>49052</v>
          </cell>
          <cell r="K192">
            <v>171500</v>
          </cell>
          <cell r="L192">
            <v>12.862500000000001</v>
          </cell>
          <cell r="M192">
            <v>6.4312500000000004</v>
          </cell>
        </row>
        <row r="193">
          <cell r="A193" t="str">
            <v>DLF</v>
          </cell>
          <cell r="B193">
            <v>2500</v>
          </cell>
          <cell r="C193">
            <v>12.48</v>
          </cell>
          <cell r="D193">
            <v>5</v>
          </cell>
          <cell r="E193">
            <v>17.48</v>
          </cell>
          <cell r="F193">
            <v>21.53</v>
          </cell>
          <cell r="G193">
            <v>8.6300000000000008</v>
          </cell>
          <cell r="H193">
            <v>30.16</v>
          </cell>
          <cell r="I193">
            <v>53825</v>
          </cell>
          <cell r="J193">
            <v>21562.5</v>
          </cell>
          <cell r="K193">
            <v>75387.5</v>
          </cell>
          <cell r="L193">
            <v>1.8092999999999999</v>
          </cell>
          <cell r="M193">
            <v>0.90464999999999995</v>
          </cell>
        </row>
        <row r="194">
          <cell r="A194" t="str">
            <v>BALKRISIND</v>
          </cell>
          <cell r="B194">
            <v>800</v>
          </cell>
          <cell r="C194">
            <v>12.48</v>
          </cell>
          <cell r="D194">
            <v>5</v>
          </cell>
          <cell r="E194">
            <v>17.48</v>
          </cell>
          <cell r="F194">
            <v>112.23</v>
          </cell>
          <cell r="G194">
            <v>44.93</v>
          </cell>
          <cell r="H194">
            <v>157.16</v>
          </cell>
          <cell r="I194">
            <v>89784</v>
          </cell>
          <cell r="J194">
            <v>35946</v>
          </cell>
          <cell r="K194">
            <v>125730</v>
          </cell>
          <cell r="L194">
            <v>9.4297499999999985</v>
          </cell>
          <cell r="M194">
            <v>4.7148749999999993</v>
          </cell>
        </row>
        <row r="195">
          <cell r="A195" t="str">
            <v>KPIT</v>
          </cell>
          <cell r="B195">
            <v>2250</v>
          </cell>
          <cell r="C195">
            <v>12.47</v>
          </cell>
          <cell r="D195">
            <v>5</v>
          </cell>
          <cell r="E195">
            <v>17.47</v>
          </cell>
          <cell r="F195">
            <v>26.66</v>
          </cell>
          <cell r="G195">
            <v>10.69</v>
          </cell>
          <cell r="H195">
            <v>37.35</v>
          </cell>
          <cell r="I195">
            <v>59985</v>
          </cell>
          <cell r="J195">
            <v>24046.880000000001</v>
          </cell>
          <cell r="K195">
            <v>84031.88</v>
          </cell>
          <cell r="L195">
            <v>2.2408501333333333</v>
          </cell>
          <cell r="M195">
            <v>1.1204250666666666</v>
          </cell>
        </row>
        <row r="196">
          <cell r="A196" t="str">
            <v>IFCI</v>
          </cell>
          <cell r="B196">
            <v>25000</v>
          </cell>
          <cell r="C196">
            <v>12.47</v>
          </cell>
          <cell r="D196">
            <v>5</v>
          </cell>
          <cell r="E196">
            <v>17.47</v>
          </cell>
          <cell r="F196">
            <v>1.59</v>
          </cell>
          <cell r="G196">
            <v>0.64</v>
          </cell>
          <cell r="H196">
            <v>2.23</v>
          </cell>
          <cell r="I196">
            <v>39750</v>
          </cell>
          <cell r="J196">
            <v>15937.5</v>
          </cell>
          <cell r="K196">
            <v>55687.5</v>
          </cell>
          <cell r="L196">
            <v>0.13364999999999999</v>
          </cell>
          <cell r="M196">
            <v>6.6824999999999996E-2</v>
          </cell>
        </row>
        <row r="197">
          <cell r="A197" t="str">
            <v>CIPLA</v>
          </cell>
          <cell r="B197">
            <v>1000</v>
          </cell>
          <cell r="C197">
            <v>12.47</v>
          </cell>
          <cell r="D197">
            <v>5</v>
          </cell>
          <cell r="E197">
            <v>17.47</v>
          </cell>
          <cell r="F197">
            <v>65.14</v>
          </cell>
          <cell r="G197">
            <v>26.1</v>
          </cell>
          <cell r="H197">
            <v>91.24</v>
          </cell>
          <cell r="I197">
            <v>65140</v>
          </cell>
          <cell r="J197">
            <v>26102.5</v>
          </cell>
          <cell r="K197">
            <v>91242.5</v>
          </cell>
          <cell r="L197">
            <v>5.4745499999999998</v>
          </cell>
          <cell r="M197">
            <v>2.7372749999999999</v>
          </cell>
        </row>
        <row r="198">
          <cell r="A198" t="str">
            <v>BHEL</v>
          </cell>
          <cell r="B198">
            <v>7500</v>
          </cell>
          <cell r="C198">
            <v>12.47</v>
          </cell>
          <cell r="D198">
            <v>5</v>
          </cell>
          <cell r="E198">
            <v>17.47</v>
          </cell>
          <cell r="F198">
            <v>8.11</v>
          </cell>
          <cell r="G198">
            <v>3.25</v>
          </cell>
          <cell r="H198">
            <v>11.36</v>
          </cell>
          <cell r="I198">
            <v>60825</v>
          </cell>
          <cell r="J198">
            <v>24375</v>
          </cell>
          <cell r="K198">
            <v>85200</v>
          </cell>
          <cell r="L198">
            <v>0.68159999999999998</v>
          </cell>
          <cell r="M198">
            <v>0.34079999999999999</v>
          </cell>
        </row>
        <row r="199">
          <cell r="A199" t="str">
            <v>TORNTPHARM</v>
          </cell>
          <cell r="B199">
            <v>500</v>
          </cell>
          <cell r="C199">
            <v>12.46</v>
          </cell>
          <cell r="D199">
            <v>5</v>
          </cell>
          <cell r="E199">
            <v>17.46</v>
          </cell>
          <cell r="F199">
            <v>210.56</v>
          </cell>
          <cell r="G199">
            <v>84.48</v>
          </cell>
          <cell r="H199">
            <v>295.04000000000002</v>
          </cell>
          <cell r="I199">
            <v>105280</v>
          </cell>
          <cell r="J199">
            <v>42241.25</v>
          </cell>
          <cell r="K199">
            <v>147521.25</v>
          </cell>
          <cell r="L199">
            <v>17.702549999999999</v>
          </cell>
          <cell r="M199">
            <v>8.8512749999999993</v>
          </cell>
        </row>
        <row r="200">
          <cell r="A200" t="str">
            <v>OFSS</v>
          </cell>
          <cell r="B200">
            <v>150</v>
          </cell>
          <cell r="C200">
            <v>12.46</v>
          </cell>
          <cell r="D200">
            <v>5</v>
          </cell>
          <cell r="E200">
            <v>17.46</v>
          </cell>
          <cell r="F200">
            <v>441.9</v>
          </cell>
          <cell r="G200">
            <v>177.2</v>
          </cell>
          <cell r="H200">
            <v>619.1</v>
          </cell>
          <cell r="I200">
            <v>66285</v>
          </cell>
          <cell r="J200">
            <v>26580</v>
          </cell>
          <cell r="K200">
            <v>92865</v>
          </cell>
          <cell r="L200">
            <v>37.146000000000001</v>
          </cell>
          <cell r="M200">
            <v>18.573</v>
          </cell>
        </row>
        <row r="201">
          <cell r="A201" t="str">
            <v>NCC</v>
          </cell>
          <cell r="B201">
            <v>8000</v>
          </cell>
          <cell r="C201">
            <v>12.46</v>
          </cell>
          <cell r="D201">
            <v>5</v>
          </cell>
          <cell r="E201">
            <v>17.46</v>
          </cell>
          <cell r="F201">
            <v>10.11</v>
          </cell>
          <cell r="G201">
            <v>4.0599999999999996</v>
          </cell>
          <cell r="H201">
            <v>14.17</v>
          </cell>
          <cell r="I201">
            <v>80880</v>
          </cell>
          <cell r="J201">
            <v>32440</v>
          </cell>
          <cell r="K201">
            <v>113320</v>
          </cell>
          <cell r="L201">
            <v>0.84989999999999999</v>
          </cell>
          <cell r="M201">
            <v>0.42494999999999999</v>
          </cell>
        </row>
        <row r="202">
          <cell r="A202" t="str">
            <v>SOUTHBANK</v>
          </cell>
          <cell r="B202">
            <v>33141</v>
          </cell>
          <cell r="C202">
            <v>12.42</v>
          </cell>
          <cell r="D202">
            <v>5</v>
          </cell>
          <cell r="E202">
            <v>17.420000000000002</v>
          </cell>
          <cell r="F202">
            <v>1.95</v>
          </cell>
          <cell r="G202">
            <v>0.79</v>
          </cell>
          <cell r="H202">
            <v>2.74</v>
          </cell>
          <cell r="I202">
            <v>64625</v>
          </cell>
          <cell r="J202">
            <v>26015.69</v>
          </cell>
          <cell r="K202">
            <v>90640.69</v>
          </cell>
          <cell r="L202">
            <v>0.16410009957454511</v>
          </cell>
          <cell r="M202">
            <v>8.2050049787272553E-2</v>
          </cell>
        </row>
        <row r="203">
          <cell r="A203" t="str">
            <v>GMRINFRA</v>
          </cell>
          <cell r="B203">
            <v>45000</v>
          </cell>
          <cell r="C203">
            <v>12.41</v>
          </cell>
          <cell r="D203">
            <v>5</v>
          </cell>
          <cell r="E203">
            <v>17.41</v>
          </cell>
          <cell r="F203">
            <v>1.85</v>
          </cell>
          <cell r="G203">
            <v>0.75</v>
          </cell>
          <cell r="H203">
            <v>2.6</v>
          </cell>
          <cell r="I203">
            <v>83250</v>
          </cell>
          <cell r="J203">
            <v>33525</v>
          </cell>
          <cell r="K203">
            <v>116775</v>
          </cell>
          <cell r="L203">
            <v>0.15570000000000001</v>
          </cell>
          <cell r="M203">
            <v>7.7850000000000003E-2</v>
          </cell>
        </row>
        <row r="204">
          <cell r="A204" t="str">
            <v>NIFTYMID50</v>
          </cell>
          <cell r="B204">
            <v>110</v>
          </cell>
          <cell r="C204">
            <v>7.02</v>
          </cell>
          <cell r="D204">
            <v>3</v>
          </cell>
          <cell r="E204">
            <v>10.02</v>
          </cell>
          <cell r="F204">
            <v>326.36</v>
          </cell>
          <cell r="G204">
            <v>139.47</v>
          </cell>
          <cell r="H204">
            <v>465.83</v>
          </cell>
          <cell r="I204">
            <v>35900</v>
          </cell>
          <cell r="J204">
            <v>15341.7</v>
          </cell>
          <cell r="K204">
            <v>51241.7</v>
          </cell>
          <cell r="L204">
            <v>27.950018181818177</v>
          </cell>
          <cell r="M204">
            <v>13.975009090909088</v>
          </cell>
        </row>
        <row r="205">
          <cell r="A205" t="str">
            <v>NIFTY</v>
          </cell>
          <cell r="B205">
            <v>75</v>
          </cell>
          <cell r="C205">
            <v>7.02</v>
          </cell>
          <cell r="D205">
            <v>3</v>
          </cell>
          <cell r="E205">
            <v>10.02</v>
          </cell>
          <cell r="F205">
            <v>742.88</v>
          </cell>
          <cell r="G205">
            <v>317.43</v>
          </cell>
          <cell r="H205">
            <v>1060.31</v>
          </cell>
          <cell r="I205">
            <v>55716</v>
          </cell>
          <cell r="J205">
            <v>23807.48</v>
          </cell>
          <cell r="K205">
            <v>79523.48</v>
          </cell>
          <cell r="L205">
            <v>63.618783999999991</v>
          </cell>
          <cell r="M205">
            <v>31.809391999999995</v>
          </cell>
        </row>
        <row r="206">
          <cell r="A206" t="str">
            <v>BANKNIFTY</v>
          </cell>
          <cell r="B206">
            <v>20</v>
          </cell>
          <cell r="C206">
            <v>7.02</v>
          </cell>
          <cell r="D206">
            <v>3</v>
          </cell>
          <cell r="E206">
            <v>10.02</v>
          </cell>
          <cell r="F206">
            <v>1842.45</v>
          </cell>
          <cell r="G206">
            <v>786.93</v>
          </cell>
          <cell r="H206">
            <v>2629.38</v>
          </cell>
          <cell r="I206">
            <v>36849</v>
          </cell>
          <cell r="J206">
            <v>15738.66</v>
          </cell>
          <cell r="K206">
            <v>52587.66</v>
          </cell>
          <cell r="L206">
            <v>157.76298000000003</v>
          </cell>
          <cell r="M206">
            <v>78.881490000000014</v>
          </cell>
        </row>
        <row r="207">
          <cell r="A207" t="str">
            <v>NIFTYIT</v>
          </cell>
          <cell r="B207">
            <v>50</v>
          </cell>
          <cell r="C207">
            <v>7.01</v>
          </cell>
          <cell r="D207">
            <v>3</v>
          </cell>
          <cell r="E207">
            <v>10.01</v>
          </cell>
          <cell r="F207">
            <v>1026.72</v>
          </cell>
          <cell r="G207">
            <v>439.14</v>
          </cell>
          <cell r="H207">
            <v>1465.86</v>
          </cell>
          <cell r="I207">
            <v>51336</v>
          </cell>
          <cell r="J207">
            <v>21957</v>
          </cell>
          <cell r="K207">
            <v>73293</v>
          </cell>
          <cell r="L207">
            <v>87.951599999999999</v>
          </cell>
          <cell r="M207">
            <v>43.9758</v>
          </cell>
        </row>
        <row r="208">
          <cell r="A208" t="str">
            <v>Disclaimer:</v>
          </cell>
          <cell r="B208">
            <v>0</v>
          </cell>
          <cell r="C208">
            <v>0</v>
          </cell>
          <cell r="D208">
            <v>0</v>
          </cell>
          <cell r="E208">
            <v>0</v>
          </cell>
          <cell r="F208">
            <v>0</v>
          </cell>
          <cell r="G208">
            <v>0</v>
          </cell>
          <cell r="H208">
            <v>0</v>
          </cell>
          <cell r="I208">
            <v>0</v>
          </cell>
          <cell r="J208">
            <v>0</v>
          </cell>
          <cell r="K208">
            <v>0</v>
          </cell>
          <cell r="L208" t="e">
            <v>#DIV/0!</v>
          </cell>
          <cell r="M208" t="e">
            <v>#DIV/0!</v>
          </cell>
        </row>
        <row r="209">
          <cell r="A209" t="str">
            <v>The above report is just indicative SPAN per scrip based on previous trading session however SPAN margin will be levied depending upon the portfolio and as per exchange’s calculation. Do not use this report as base for any positions taken in Derivatives segment. The RMs/ Clients are required to verify the daily reports / intimations including ledgers for actual margins levied and make necessary margin available, in order to avoid short margin penalty charged by Exchanges’.</v>
          </cell>
          <cell r="B209">
            <v>0</v>
          </cell>
          <cell r="C209">
            <v>0</v>
          </cell>
          <cell r="D209">
            <v>0</v>
          </cell>
          <cell r="E209">
            <v>0</v>
          </cell>
          <cell r="F209">
            <v>0</v>
          </cell>
          <cell r="G209">
            <v>0</v>
          </cell>
          <cell r="H209">
            <v>0</v>
          </cell>
          <cell r="I209">
            <v>0</v>
          </cell>
          <cell r="J209">
            <v>0</v>
          </cell>
          <cell r="K209">
            <v>0</v>
          </cell>
          <cell r="L209" t="e">
            <v>#DIV/0!</v>
          </cell>
          <cell r="M209" t="e">
            <v>#DIV/0!</v>
          </cell>
        </row>
        <row r="210">
          <cell r="A210">
            <v>0</v>
          </cell>
          <cell r="B210">
            <v>0</v>
          </cell>
          <cell r="C210">
            <v>0</v>
          </cell>
          <cell r="D210">
            <v>0</v>
          </cell>
          <cell r="E210">
            <v>0</v>
          </cell>
          <cell r="F210">
            <v>0</v>
          </cell>
          <cell r="G210">
            <v>0</v>
          </cell>
          <cell r="H210">
            <v>0</v>
          </cell>
          <cell r="I210">
            <v>0</v>
          </cell>
          <cell r="J210">
            <v>0</v>
          </cell>
          <cell r="K210">
            <v>0</v>
          </cell>
          <cell r="L210" t="e">
            <v>#DIV/0!</v>
          </cell>
          <cell r="M210" t="e">
            <v>#DIV/0!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7-09-2016-TO-26-09-2018HAVELLS"/>
      <sheetName val="ACC"/>
      <sheetName val="ADANIPORTS"/>
      <sheetName val="ADANIPOWER"/>
      <sheetName val="ADANIENT"/>
      <sheetName val="AJANTPHARM"/>
      <sheetName val="ALBK"/>
      <sheetName val="AMARAJABAT"/>
      <sheetName val="AMBUJACEM"/>
      <sheetName val="APOLLOHOSP"/>
      <sheetName val="ARVIND"/>
      <sheetName val="ASIANPAINT"/>
      <sheetName val="asainpaints"/>
      <sheetName val="ASHOKLEY"/>
      <sheetName val="AUROPHARMA"/>
      <sheetName val="bajajauto"/>
      <sheetName val="bajfinance"/>
      <sheetName val="bpcl"/>
      <sheetName val="BALKRISIND"/>
      <sheetName val="BANKBARODA"/>
      <sheetName val="BANKINDIA"/>
      <sheetName val="BATAINDIA"/>
      <sheetName val="BEML"/>
      <sheetName val="BEL"/>
      <sheetName val="BERGEPAINT"/>
      <sheetName val="BHARATFIN"/>
      <sheetName val="BRITANNIA"/>
      <sheetName val="CANFINHOME"/>
      <sheetName val="CAPF"/>
      <sheetName val="CASTROLIND"/>
      <sheetName val="CEATLTD"/>
      <sheetName val="CENTURYTEX"/>
      <sheetName val="CESC"/>
      <sheetName val="CROMPGREAV"/>
      <sheetName val="cipla"/>
      <sheetName val="coalindia"/>
      <sheetName val="DLF"/>
      <sheetName val="drreddy"/>
      <sheetName val="ibulhsg"/>
      <sheetName val="infratel"/>
      <sheetName val="GRANULES"/>
      <sheetName val="GRASIM"/>
      <sheetName val="GSFC"/>
      <sheetName val="HCC"/>
      <sheetName val="HCLTECH"/>
      <sheetName val="HEROMOTOCO"/>
      <sheetName val="HEXAWARE"/>
      <sheetName val="hindalco"/>
      <sheetName val="HINDZINC"/>
      <sheetName val="INFIBEAM"/>
      <sheetName val="IOC"/>
      <sheetName val="IRB"/>
      <sheetName val="JETAIRWAYS"/>
      <sheetName val="JINDALSTEL"/>
      <sheetName val="JISLJALEQS"/>
      <sheetName val="JPASSOCIAT"/>
      <sheetName val="JUBLFOOD"/>
      <sheetName val="JUSTDIAL"/>
      <sheetName val="KOTAKBANK"/>
      <sheetName val="KPIT"/>
      <sheetName val="KSCL"/>
      <sheetName val="KTKBANK"/>
      <sheetName val="L&amp;tFH"/>
      <sheetName val="LICHSGFIN"/>
      <sheetName val="m&amp;m"/>
      <sheetName val="MANAPPURAM"/>
      <sheetName val="MCDOWELL"/>
      <sheetName val="MOTHERSUMI"/>
      <sheetName val="MCX"/>
      <sheetName val="MFSL"/>
      <sheetName val="MINDTREE"/>
      <sheetName val="MUTHOOTFIN"/>
      <sheetName val="NATIONALUM"/>
      <sheetName val="ONGC"/>
      <sheetName val="NMDC"/>
      <sheetName val="NBCC"/>
      <sheetName val="NCC"/>
      <sheetName val="NHPC"/>
      <sheetName val="NIITTECH"/>
      <sheetName val="NTPC"/>
      <sheetName val="ORIENTBANK"/>
      <sheetName val="PCJEWELLER"/>
      <sheetName val="PEL"/>
      <sheetName val="PETRONET"/>
      <sheetName val="PFC"/>
      <sheetName val="JSWSTEEL"/>
      <sheetName val="SUNTV"/>
      <sheetName val="SAIL"/>
      <sheetName val="SRTRANSF"/>
      <sheetName val="TCS"/>
      <sheetName val="voltas"/>
      <sheetName val="canbk"/>
      <sheetName val="unionbank"/>
      <sheetName val="indianb"/>
      <sheetName val="IDBI"/>
      <sheetName val="GLENMARK"/>
      <sheetName val="DIVISLAB"/>
      <sheetName val="BIOCON"/>
      <sheetName val="CADILA"/>
      <sheetName val="M&amp;MFIN"/>
      <sheetName val="RECLTD"/>
      <sheetName val="RELCAPITAL"/>
      <sheetName val="RELINFRA"/>
      <sheetName val="RPOWER"/>
      <sheetName val="BAJAJFINSV"/>
      <sheetName val="HDFC"/>
      <sheetName val="BHARATFORG"/>
      <sheetName val="EXIDEIND"/>
      <sheetName val="HDFCBANK"/>
      <sheetName val="INDUSINDBK"/>
      <sheetName val="FEDERALBNK"/>
      <sheetName val="IDFCBANK"/>
      <sheetName val="RBLBANK"/>
      <sheetName val="PNB"/>
      <sheetName val="TECHM"/>
      <sheetName val="UJJIVAN"/>
      <sheetName val="WIPRO"/>
      <sheetName val="WOCKPHARMA"/>
      <sheetName val="SOUTHBANK"/>
      <sheetName val="SREINFRA"/>
      <sheetName val="STAR"/>
      <sheetName val="TATACHEM"/>
      <sheetName val="TATACOMM"/>
      <sheetName val="TATAELXSI"/>
      <sheetName val="TATAMTRDVR"/>
      <sheetName val="TATAPOWER"/>
      <sheetName val="MARICO"/>
      <sheetName val="EQUITAS"/>
      <sheetName val="ESCORTS"/>
      <sheetName val="GAIL"/>
      <sheetName val="GMRINFRA"/>
      <sheetName val="GODFRYPHLP"/>
      <sheetName val="GODREJCP"/>
      <sheetName val="GODREJIND"/>
      <sheetName val="HINDPETRO"/>
      <sheetName val="Sheet1"/>
      <sheetName val="COLPAL"/>
      <sheetName val="CUMMINSIND"/>
      <sheetName val="DABUR"/>
      <sheetName val="DHFL"/>
      <sheetName val="DISHTV"/>
      <sheetName val="EICHERMOT"/>
      <sheetName val="IBULHSGFIN"/>
      <sheetName val="IDEA"/>
      <sheetName val="IDFC"/>
      <sheetName val="INDIGO"/>
      <sheetName val="INDIACEM"/>
      <sheetName val="IGL"/>
      <sheetName val="IFCI"/>
      <sheetName val="MCDOWELL-N"/>
      <sheetName val="PTC"/>
      <sheetName val="PVR"/>
      <sheetName val="RAYMOND"/>
      <sheetName val="RCOM"/>
      <sheetName val="POWERGRID"/>
      <sheetName val="PIDILITIND"/>
      <sheetName val="SIEMENS"/>
      <sheetName val="SRF"/>
      <sheetName val="UBL"/>
      <sheetName val="TV18BRDCST"/>
      <sheetName val="TORNTPOWER"/>
      <sheetName val="ULTRACEMCO"/>
      <sheetName val="SYNDIBANK"/>
      <sheetName val="reliance"/>
      <sheetName val="axisbank"/>
      <sheetName val="icici"/>
      <sheetName val="SBIN"/>
      <sheetName val="BHEL"/>
      <sheetName val="Apolotyr"/>
      <sheetName val="TITAN"/>
      <sheetName val="SUNPHARMA"/>
      <sheetName val="YESBANK"/>
      <sheetName val="TATAMOTORS"/>
      <sheetName val="MARUTI"/>
      <sheetName val="ZEEL"/>
      <sheetName val="UPL"/>
      <sheetName val="TATASTEEL"/>
      <sheetName val="ITC"/>
      <sheetName val="LT"/>
      <sheetName val="LUPIN"/>
      <sheetName val="TVSMOTORS"/>
      <sheetName val="HINDUNILVR"/>
      <sheetName val="BOB "/>
      <sheetName val="VEDL (3)"/>
      <sheetName val="BHARTIARTL"/>
      <sheetName val="INFY"/>
      <sheetName val="TATAGLOBAL"/>
      <sheetName val="CGPOWER"/>
      <sheetName val="ENGINERSIN"/>
      <sheetName val="Sheet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row r="2">
          <cell r="A2" t="str">
            <v>ACC</v>
          </cell>
          <cell r="B2">
            <v>2.4461686415589799E-2</v>
          </cell>
          <cell r="C2">
            <v>3.0780997356379736E-2</v>
          </cell>
          <cell r="D2">
            <v>3.7704279142122911E-2</v>
          </cell>
        </row>
        <row r="3">
          <cell r="A3" t="str">
            <v>ADANIENT</v>
          </cell>
          <cell r="B3">
            <v>4.8730057070273808E-2</v>
          </cell>
          <cell r="C3">
            <v>6.7579635207205266E-2</v>
          </cell>
          <cell r="D3">
            <v>8.6812795383620092E-2</v>
          </cell>
        </row>
        <row r="4">
          <cell r="A4" t="str">
            <v>ADANIPORTS</v>
          </cell>
          <cell r="B4">
            <v>3.0247261940187023E-2</v>
          </cell>
          <cell r="C4">
            <v>3.9297417946668918E-2</v>
          </cell>
          <cell r="D4">
            <v>4.8070405173993823E-2</v>
          </cell>
        </row>
        <row r="5">
          <cell r="A5" t="str">
            <v>ADANIPOWER</v>
          </cell>
          <cell r="B5">
            <v>5.3783392551651599E-2</v>
          </cell>
          <cell r="C5">
            <v>7.2924718563035701E-2</v>
          </cell>
          <cell r="D5">
            <v>9.6248675091724259E-2</v>
          </cell>
        </row>
        <row r="6">
          <cell r="A6" t="str">
            <v>AJANTPHARM</v>
          </cell>
          <cell r="B6">
            <v>3.220099802783475E-2</v>
          </cell>
          <cell r="C6">
            <v>4.1245796908300603E-2</v>
          </cell>
          <cell r="D6">
            <v>4.9684859988284119E-2</v>
          </cell>
        </row>
        <row r="7">
          <cell r="A7" t="str">
            <v>ALBK</v>
          </cell>
          <cell r="B7">
            <v>4.0468855825741258E-2</v>
          </cell>
          <cell r="C7">
            <v>4.9772336181034577E-2</v>
          </cell>
          <cell r="D7">
            <v>6.7265535392864811E-2</v>
          </cell>
        </row>
        <row r="8">
          <cell r="A8" t="str">
            <v>AMARAJABAT</v>
          </cell>
          <cell r="B8">
            <v>2.7242040129014548E-2</v>
          </cell>
          <cell r="C8">
            <v>3.4282222629143218E-2</v>
          </cell>
          <cell r="D8">
            <v>4.4265602428317043E-2</v>
          </cell>
        </row>
        <row r="9">
          <cell r="A9" t="str">
            <v>AMBUJACEM</v>
          </cell>
          <cell r="B9">
            <v>2.48845047464481E-2</v>
          </cell>
          <cell r="C9">
            <v>3.1202840358727064E-2</v>
          </cell>
          <cell r="D9">
            <v>4.1955760589494497E-2</v>
          </cell>
        </row>
        <row r="10">
          <cell r="A10" t="str">
            <v>APOLLOHOSP</v>
          </cell>
          <cell r="B10">
            <v>2.9394353754600401E-2</v>
          </cell>
          <cell r="C10">
            <v>3.766702198766065E-2</v>
          </cell>
          <cell r="D10">
            <v>4.8187557192148935E-2</v>
          </cell>
        </row>
        <row r="11">
          <cell r="A11" t="str">
            <v>APOLLOTYRE</v>
          </cell>
          <cell r="B11">
            <v>3.2468591640932125E-2</v>
          </cell>
          <cell r="C11">
            <v>3.9377331592130228E-2</v>
          </cell>
          <cell r="D11">
            <v>4.4895538614365432E-2</v>
          </cell>
        </row>
        <row r="12">
          <cell r="A12" t="str">
            <v>ARVIND</v>
          </cell>
          <cell r="B12">
            <v>3.1049783602982408E-2</v>
          </cell>
          <cell r="C12">
            <v>4.0528483786798734E-2</v>
          </cell>
          <cell r="D12">
            <v>5.3786812335103379E-2</v>
          </cell>
        </row>
        <row r="13">
          <cell r="A13" t="str">
            <v>ASAINPAINTS</v>
          </cell>
          <cell r="B13">
            <v>2.191854345624895E-2</v>
          </cell>
          <cell r="C13">
            <v>2.6567192894506906E-2</v>
          </cell>
          <cell r="D13">
            <v>3.6555942934872472E-2</v>
          </cell>
        </row>
        <row r="14">
          <cell r="A14" t="str">
            <v>ASHOKLEY</v>
          </cell>
          <cell r="B14">
            <v>3.120253665032122E-2</v>
          </cell>
          <cell r="C14">
            <v>4.1916465949437078E-2</v>
          </cell>
          <cell r="D14">
            <v>5.4527594992106722E-2</v>
          </cell>
        </row>
        <row r="15">
          <cell r="A15" t="str">
            <v>ASIANPAINT</v>
          </cell>
          <cell r="B15">
            <v>2.1960203554300999E-2</v>
          </cell>
          <cell r="C15">
            <v>2.7860966937859548E-2</v>
          </cell>
          <cell r="D15">
            <v>3.6286213492185894E-2</v>
          </cell>
        </row>
        <row r="16">
          <cell r="A16" t="str">
            <v>AUROPHARMA</v>
          </cell>
          <cell r="B16">
            <v>3.2312546994303595E-2</v>
          </cell>
          <cell r="C16">
            <v>4.0708659453055969E-2</v>
          </cell>
          <cell r="D16">
            <v>5.3577866304077605E-2</v>
          </cell>
        </row>
        <row r="17">
          <cell r="A17" t="str">
            <v>AXISBANK</v>
          </cell>
          <cell r="B17">
            <v>2.6113983430541117E-2</v>
          </cell>
          <cell r="C17">
            <v>3.6086411422198809E-2</v>
          </cell>
          <cell r="D17">
            <v>4.6605278386550805E-2</v>
          </cell>
        </row>
        <row r="18">
          <cell r="A18" t="str">
            <v>BAJAJ-AUTO</v>
          </cell>
          <cell r="B18">
            <v>2.1276462902979201E-2</v>
          </cell>
          <cell r="C18">
            <v>2.7130643151978055E-2</v>
          </cell>
          <cell r="D18">
            <v>3.3285722399136602E-2</v>
          </cell>
        </row>
        <row r="19">
          <cell r="A19" t="str">
            <v>BAJAJFINSV</v>
          </cell>
          <cell r="B19">
            <v>2.1385240422538487E-2</v>
          </cell>
          <cell r="C19">
            <v>2.6341829074865007E-2</v>
          </cell>
          <cell r="D19">
            <v>3.4035701981478088E-2</v>
          </cell>
        </row>
        <row r="20">
          <cell r="A20" t="str">
            <v>BAJFINANCE</v>
          </cell>
          <cell r="B20">
            <v>3.3123670315272503E-2</v>
          </cell>
          <cell r="C20">
            <v>4.3900390882324482E-2</v>
          </cell>
          <cell r="D20">
            <v>5.7350696488313299E-2</v>
          </cell>
        </row>
        <row r="21">
          <cell r="A21" t="str">
            <v>BALKRISIND</v>
          </cell>
          <cell r="B21">
            <v>3.6130827888576945E-2</v>
          </cell>
          <cell r="C21">
            <v>4.5774693110400375E-2</v>
          </cell>
          <cell r="D21">
            <v>7.0644810880012676E-2</v>
          </cell>
        </row>
        <row r="22">
          <cell r="A22" t="str">
            <v>BANKBARODA</v>
          </cell>
          <cell r="B22">
            <v>3.9478205132720226E-2</v>
          </cell>
          <cell r="C22">
            <v>4.5548681036703939E-2</v>
          </cell>
          <cell r="D22">
            <v>6.2351156875967692E-2</v>
          </cell>
        </row>
        <row r="23">
          <cell r="A23" t="str">
            <v>BANKINDIA</v>
          </cell>
          <cell r="B23">
            <v>4.1820225989695772E-2</v>
          </cell>
          <cell r="C23">
            <v>5.1481802216728531E-2</v>
          </cell>
          <cell r="D23">
            <v>7.0838448733829162E-2</v>
          </cell>
        </row>
        <row r="24">
          <cell r="A24" t="str">
            <v>BATAINDIA</v>
          </cell>
          <cell r="B24">
            <v>0</v>
          </cell>
          <cell r="C24">
            <v>3.2800866092644564E-2</v>
          </cell>
          <cell r="D24">
            <v>4.3985581552182171E-2</v>
          </cell>
        </row>
        <row r="25">
          <cell r="A25" t="str">
            <v>BEL</v>
          </cell>
          <cell r="B25">
            <v>3.3215847638583547E-2</v>
          </cell>
          <cell r="C25">
            <v>4.3225958836608888E-2</v>
          </cell>
          <cell r="D25">
            <v>5.8737788703750626E-2</v>
          </cell>
        </row>
        <row r="26">
          <cell r="A26" t="str">
            <v>BEML</v>
          </cell>
          <cell r="B26">
            <v>4.2780291471543663E-2</v>
          </cell>
          <cell r="C26">
            <v>5.0962530348747578E-2</v>
          </cell>
          <cell r="D26">
            <v>7.442421798014022E-2</v>
          </cell>
        </row>
        <row r="27">
          <cell r="A27" t="str">
            <v>BERGEPAINT</v>
          </cell>
          <cell r="B27">
            <v>3.1055421736060955E-2</v>
          </cell>
          <cell r="C27">
            <v>3.9349710965843693E-2</v>
          </cell>
          <cell r="D27">
            <v>4.8795983673092853E-2</v>
          </cell>
        </row>
        <row r="28">
          <cell r="A28" t="str">
            <v>BHARATFIN</v>
          </cell>
          <cell r="B28">
            <v>3.1151249041244E-2</v>
          </cell>
          <cell r="C28">
            <v>4.0738524200183361E-2</v>
          </cell>
          <cell r="D28">
            <v>6.2159782982259271E-2</v>
          </cell>
        </row>
        <row r="29">
          <cell r="A29" t="str">
            <v>BHARATFORG</v>
          </cell>
          <cell r="B29">
            <v>2.9607735364782072E-2</v>
          </cell>
          <cell r="C29">
            <v>3.5383150147450367E-2</v>
          </cell>
          <cell r="D29">
            <v>4.78154656884337E-2</v>
          </cell>
        </row>
        <row r="30">
          <cell r="A30" t="str">
            <v>BHARTIARTL</v>
          </cell>
          <cell r="B30">
            <v>2.7937655175455302E-2</v>
          </cell>
          <cell r="C30">
            <v>3.9319380903659495E-2</v>
          </cell>
          <cell r="D30">
            <v>5.0890417942651166E-2</v>
          </cell>
        </row>
        <row r="31">
          <cell r="A31" t="str">
            <v>BHEL</v>
          </cell>
          <cell r="B31">
            <v>3.2028904473048604E-2</v>
          </cell>
          <cell r="C31">
            <v>3.8044488637817654E-2</v>
          </cell>
          <cell r="D31">
            <v>5.8390056746387239E-2</v>
          </cell>
        </row>
        <row r="32">
          <cell r="A32" t="str">
            <v>BIOCON</v>
          </cell>
          <cell r="B32">
            <v>3.5003271058858906E-2</v>
          </cell>
          <cell r="C32">
            <v>4.9863090874774162E-2</v>
          </cell>
          <cell r="D32">
            <v>6.9198813586743999E-2</v>
          </cell>
        </row>
        <row r="33">
          <cell r="A33" t="str">
            <v>BRITANNIA</v>
          </cell>
          <cell r="B33">
            <v>2.1287136821126262E-2</v>
          </cell>
          <cell r="C33">
            <v>2.6575535877417553E-2</v>
          </cell>
          <cell r="D33">
            <v>3.3343808259933272E-2</v>
          </cell>
        </row>
        <row r="34">
          <cell r="A34" t="str">
            <v>BOB</v>
          </cell>
          <cell r="B34">
            <v>3.8719217396223686E-2</v>
          </cell>
          <cell r="C34">
            <v>4.7603491245480488E-2</v>
          </cell>
          <cell r="D34">
            <v>6.8792375470447892E-2</v>
          </cell>
        </row>
        <row r="35">
          <cell r="A35" t="str">
            <v>BPCL</v>
          </cell>
          <cell r="B35">
            <v>2.962151750958042E-2</v>
          </cell>
          <cell r="C35">
            <v>3.6765241254801385E-2</v>
          </cell>
          <cell r="D35">
            <v>5.330701779571001E-2</v>
          </cell>
        </row>
        <row r="36">
          <cell r="A36" t="str">
            <v>CADILAHC</v>
          </cell>
          <cell r="B36">
            <v>3.3862524452064918E-2</v>
          </cell>
          <cell r="C36">
            <v>4.4681148486518114E-2</v>
          </cell>
          <cell r="D36">
            <v>5.6199089518834101E-2</v>
          </cell>
        </row>
        <row r="37">
          <cell r="A37" t="str">
            <v>CANBK</v>
          </cell>
          <cell r="B37">
            <v>3.8043469510702511E-2</v>
          </cell>
          <cell r="C37">
            <v>4.6323292367360762E-2</v>
          </cell>
          <cell r="D37">
            <v>5.9135227722626027E-2</v>
          </cell>
        </row>
        <row r="38">
          <cell r="A38" t="str">
            <v>CANFINHOME</v>
          </cell>
          <cell r="B38">
            <v>4.0744296360003908E-2</v>
          </cell>
          <cell r="C38">
            <v>5.3655909337200519E-2</v>
          </cell>
          <cell r="D38">
            <v>8.3814539166648827E-2</v>
          </cell>
        </row>
        <row r="39">
          <cell r="A39" t="str">
            <v>CAPF</v>
          </cell>
          <cell r="B39">
            <v>3.6766635183388019E-2</v>
          </cell>
          <cell r="C39">
            <v>4.7665057317668499E-2</v>
          </cell>
          <cell r="D39">
            <v>5.8342632184448975E-2</v>
          </cell>
        </row>
        <row r="40">
          <cell r="A40" t="str">
            <v>CASTROLIND</v>
          </cell>
          <cell r="B40">
            <v>2.3672639104921716E-2</v>
          </cell>
          <cell r="C40">
            <v>3.0296589731107423E-2</v>
          </cell>
          <cell r="D40">
            <v>4.2439640164924831E-2</v>
          </cell>
        </row>
        <row r="41">
          <cell r="A41" t="str">
            <v>CEATLTD</v>
          </cell>
          <cell r="B41">
            <v>3.0442499830381976E-2</v>
          </cell>
          <cell r="C41">
            <v>4.1955935862844997E-2</v>
          </cell>
          <cell r="D41">
            <v>5.331733500538708E-2</v>
          </cell>
        </row>
        <row r="42">
          <cell r="A42" t="str">
            <v>CENTURYTEX</v>
          </cell>
          <cell r="B42">
            <v>3.2544571030988546E-2</v>
          </cell>
          <cell r="C42">
            <v>4.0136287474515989E-2</v>
          </cell>
          <cell r="D42">
            <v>5.2628728187358552E-2</v>
          </cell>
        </row>
        <row r="43">
          <cell r="A43" t="str">
            <v>CESC</v>
          </cell>
          <cell r="B43">
            <v>2.7386661961909302E-2</v>
          </cell>
          <cell r="C43">
            <v>3.9190367186711227E-2</v>
          </cell>
          <cell r="D43">
            <v>5.575083834361505E-2</v>
          </cell>
        </row>
        <row r="44">
          <cell r="A44" t="str">
            <v>CGPOWER</v>
          </cell>
          <cell r="B44">
            <v>3.505989859029375E-2</v>
          </cell>
          <cell r="C44">
            <v>3.998311734857473E-2</v>
          </cell>
          <cell r="D44">
            <v>5.7401696090093178E-2</v>
          </cell>
        </row>
        <row r="45">
          <cell r="A45" t="str">
            <v>CIPLA</v>
          </cell>
          <cell r="B45">
            <v>2.3522662350107609E-2</v>
          </cell>
          <cell r="C45">
            <v>2.9364067895484573E-2</v>
          </cell>
          <cell r="D45">
            <v>4.0364975904953415E-2</v>
          </cell>
        </row>
        <row r="46">
          <cell r="A46" t="str">
            <v>COALINDIA</v>
          </cell>
          <cell r="B46">
            <v>2.4042923476069924E-2</v>
          </cell>
          <cell r="C46">
            <v>2.876633920010779E-2</v>
          </cell>
          <cell r="D46">
            <v>3.6300608570462051E-2</v>
          </cell>
        </row>
        <row r="47">
          <cell r="A47" t="str">
            <v>COLPAL</v>
          </cell>
          <cell r="B47">
            <v>1.8653051791550856E-2</v>
          </cell>
          <cell r="C47">
            <v>2.2402612076972025E-2</v>
          </cell>
          <cell r="D47">
            <v>2.7432622595228041E-2</v>
          </cell>
        </row>
        <row r="48">
          <cell r="A48" t="str">
            <v>CROMPGREAV</v>
          </cell>
          <cell r="B48">
            <v>3.7439024390243915E-2</v>
          </cell>
          <cell r="C48">
            <v>4.9935733296205924E-2</v>
          </cell>
          <cell r="D48">
            <v>6.6666666666666666E-2</v>
          </cell>
        </row>
        <row r="49">
          <cell r="A49" t="str">
            <v>CUMMINSIND</v>
          </cell>
          <cell r="B49">
            <v>2.6985524068296886E-2</v>
          </cell>
          <cell r="C49">
            <v>3.4392802576435018E-2</v>
          </cell>
          <cell r="D49">
            <v>5.0570808727305329E-2</v>
          </cell>
        </row>
        <row r="50">
          <cell r="A50" t="str">
            <v>DABUR</v>
          </cell>
          <cell r="B50">
            <v>4.1246668858975342E-2</v>
          </cell>
          <cell r="C50">
            <v>5.671398738421933E-2</v>
          </cell>
          <cell r="D50">
            <v>9.8931517111541412E-2</v>
          </cell>
        </row>
        <row r="51">
          <cell r="A51" t="str">
            <v>DHFL</v>
          </cell>
          <cell r="B51">
            <v>4.1246668858975342E-2</v>
          </cell>
          <cell r="C51">
            <v>5.671398738421933E-2</v>
          </cell>
          <cell r="D51">
            <v>9.8931517111541412E-2</v>
          </cell>
        </row>
        <row r="52">
          <cell r="A52" t="str">
            <v>DISHTV</v>
          </cell>
          <cell r="B52">
            <v>3.5507369325958389E-2</v>
          </cell>
          <cell r="C52">
            <v>4.718096835640468E-2</v>
          </cell>
          <cell r="D52">
            <v>6.7510184210767196E-2</v>
          </cell>
        </row>
        <row r="53">
          <cell r="A53" t="str">
            <v>DIVISLAB</v>
          </cell>
          <cell r="B53">
            <v>3.2334835811172538E-2</v>
          </cell>
          <cell r="C53">
            <v>4.3171264116230804E-2</v>
          </cell>
          <cell r="D53">
            <v>5.8217023362828371E-2</v>
          </cell>
        </row>
        <row r="54">
          <cell r="A54" t="str">
            <v>DLF</v>
          </cell>
          <cell r="B54">
            <v>4.006912689923825E-2</v>
          </cell>
          <cell r="C54">
            <v>5.8693600659529395E-2</v>
          </cell>
          <cell r="D54">
            <v>7.2427273776154544E-2</v>
          </cell>
        </row>
        <row r="55">
          <cell r="A55" t="str">
            <v>DRREDDY</v>
          </cell>
          <cell r="B55">
            <v>2.7480046993941309E-2</v>
          </cell>
          <cell r="C55">
            <v>3.5411658052003595E-2</v>
          </cell>
          <cell r="D55">
            <v>5.0792197089658493E-2</v>
          </cell>
        </row>
        <row r="56">
          <cell r="A56" t="str">
            <v>EICHERMOT</v>
          </cell>
          <cell r="B56">
            <v>3.744497013640076E-2</v>
          </cell>
          <cell r="C56">
            <v>4.6976630765994704E-2</v>
          </cell>
          <cell r="D56">
            <v>7.3121303099962384E-2</v>
          </cell>
        </row>
        <row r="57">
          <cell r="A57" t="str">
            <v>ENGINERSIN</v>
          </cell>
          <cell r="B57">
            <v>3.2016644002830948E-2</v>
          </cell>
          <cell r="C57">
            <v>4.3695453846478272E-2</v>
          </cell>
          <cell r="D57">
            <v>5.6608268306497331E-2</v>
          </cell>
        </row>
        <row r="58">
          <cell r="A58" t="str">
            <v>EQUITAS</v>
          </cell>
          <cell r="B58">
            <v>3.1994648249804587E-2</v>
          </cell>
          <cell r="C58">
            <v>3.9576693107556155E-2</v>
          </cell>
          <cell r="D58">
            <v>5.7315047525508422E-2</v>
          </cell>
        </row>
        <row r="59">
          <cell r="A59" t="str">
            <v>ESCORTS</v>
          </cell>
          <cell r="B59">
            <v>3.8688432387046397E-2</v>
          </cell>
          <cell r="C59">
            <v>4.7366958971885212E-2</v>
          </cell>
          <cell r="D59">
            <v>6.1741926555566026E-2</v>
          </cell>
        </row>
        <row r="60">
          <cell r="A60" t="str">
            <v>EXIDEIND</v>
          </cell>
          <cell r="B60">
            <v>2.7321009070761817E-2</v>
          </cell>
          <cell r="C60">
            <v>3.4013105238764607E-2</v>
          </cell>
          <cell r="D60">
            <v>4.3342960847258326E-2</v>
          </cell>
        </row>
        <row r="61">
          <cell r="A61" t="str">
            <v>FEDERALBNK</v>
          </cell>
          <cell r="B61">
            <v>3.1783483322254606E-2</v>
          </cell>
          <cell r="C61">
            <v>4.0363030023724676E-2</v>
          </cell>
          <cell r="D61">
            <v>5.5123491179201456E-2</v>
          </cell>
        </row>
        <row r="62">
          <cell r="A62" t="str">
            <v>GAIL</v>
          </cell>
          <cell r="B62">
            <v>2.9045790910373528E-2</v>
          </cell>
          <cell r="C62">
            <v>3.7242283658856977E-2</v>
          </cell>
          <cell r="D62">
            <v>4.986986142314935E-2</v>
          </cell>
        </row>
        <row r="63">
          <cell r="A63" t="str">
            <v>GLENMARK</v>
          </cell>
          <cell r="B63">
            <v>2.7508804280067706E-2</v>
          </cell>
          <cell r="C63">
            <v>3.3323131893144974E-2</v>
          </cell>
          <cell r="D63">
            <v>4.211393023343412E-2</v>
          </cell>
        </row>
        <row r="64">
          <cell r="A64" t="str">
            <v>GMRINFRA</v>
          </cell>
          <cell r="B64">
            <v>4.6308660664488889E-2</v>
          </cell>
          <cell r="C64">
            <v>6.2009897221164921E-2</v>
          </cell>
          <cell r="D64">
            <v>8.230342561953978E-2</v>
          </cell>
        </row>
        <row r="65">
          <cell r="A65" t="str">
            <v>GODFRYPHLP</v>
          </cell>
          <cell r="B65">
            <v>3.6214623034865473E-2</v>
          </cell>
          <cell r="C65">
            <v>4.7629488858983472E-2</v>
          </cell>
          <cell r="D65">
            <v>6.648485377090603E-2</v>
          </cell>
        </row>
        <row r="66">
          <cell r="A66" t="str">
            <v>GODREJCP</v>
          </cell>
          <cell r="B66">
            <v>2.7786764927427543E-2</v>
          </cell>
          <cell r="C66">
            <v>3.7209846060373267E-2</v>
          </cell>
          <cell r="D66">
            <v>5.1032573374580621E-2</v>
          </cell>
        </row>
        <row r="67">
          <cell r="A67" t="str">
            <v>GODREJIND</v>
          </cell>
          <cell r="B67">
            <v>2.8113363421319783E-2</v>
          </cell>
          <cell r="C67">
            <v>3.3816199973464287E-2</v>
          </cell>
          <cell r="D67">
            <v>4.3372426166769028E-2</v>
          </cell>
        </row>
        <row r="68">
          <cell r="A68" t="str">
            <v>GRANULES</v>
          </cell>
          <cell r="B68">
            <v>4.2021495718321325E-2</v>
          </cell>
          <cell r="C68">
            <v>5.5697770667022105E-2</v>
          </cell>
          <cell r="D68">
            <v>7.0812187413703126E-2</v>
          </cell>
        </row>
        <row r="69">
          <cell r="A69" t="str">
            <v>GRASIM</v>
          </cell>
          <cell r="B69">
            <v>2.8739517131201001E-2</v>
          </cell>
          <cell r="C69">
            <v>3.6518920653109042E-2</v>
          </cell>
          <cell r="D69">
            <v>4.3357465896792076E-2</v>
          </cell>
        </row>
        <row r="70">
          <cell r="A70" t="str">
            <v>GSFC</v>
          </cell>
          <cell r="B70">
            <v>4.1390030832476866E-2</v>
          </cell>
          <cell r="C70">
            <v>4.9669640395446898E-2</v>
          </cell>
          <cell r="D70">
            <v>6.5647753332454595E-2</v>
          </cell>
        </row>
        <row r="71">
          <cell r="A71" t="str">
            <v>HAVELLS</v>
          </cell>
          <cell r="B71">
            <v>2.8965726521725934E-2</v>
          </cell>
          <cell r="C71">
            <v>3.8046537420862635E-2</v>
          </cell>
          <cell r="D71">
            <v>5.2736156071008303E-2</v>
          </cell>
        </row>
        <row r="72">
          <cell r="A72" t="str">
            <v>HCC</v>
          </cell>
          <cell r="B72">
            <v>5.4936054359514014E-2</v>
          </cell>
          <cell r="C72">
            <v>6.6597341702747101E-2</v>
          </cell>
          <cell r="D72">
            <v>0.10029277657787372</v>
          </cell>
        </row>
        <row r="73">
          <cell r="A73" t="str">
            <v>HCLTECH</v>
          </cell>
          <cell r="B73">
            <v>2.1921640315199532E-2</v>
          </cell>
          <cell r="C73">
            <v>2.7674585422868284E-2</v>
          </cell>
          <cell r="D73">
            <v>3.9105957133156989E-2</v>
          </cell>
        </row>
        <row r="74">
          <cell r="A74" t="str">
            <v>HDFC</v>
          </cell>
          <cell r="B74">
            <v>2.1385240422538487E-2</v>
          </cell>
          <cell r="C74">
            <v>2.6341829074865007E-2</v>
          </cell>
          <cell r="D74">
            <v>3.4035701981478088E-2</v>
          </cell>
        </row>
        <row r="75">
          <cell r="A75" t="str">
            <v>HDFCBANK</v>
          </cell>
          <cell r="B75">
            <v>1.479092307462675E-2</v>
          </cell>
          <cell r="C75">
            <v>1.7787520643881956E-2</v>
          </cell>
          <cell r="D75">
            <v>2.3589240651106853E-2</v>
          </cell>
        </row>
        <row r="76">
          <cell r="A76" t="str">
            <v>HEROMOTOCO</v>
          </cell>
          <cell r="B76">
            <v>2.0764626969068493E-2</v>
          </cell>
          <cell r="C76">
            <v>2.7413707349552077E-2</v>
          </cell>
          <cell r="D76">
            <v>3.1754640977585111E-2</v>
          </cell>
        </row>
        <row r="77">
          <cell r="A77" t="str">
            <v>HEXAWARE</v>
          </cell>
          <cell r="B77">
            <v>3.4125515038083636E-2</v>
          </cell>
          <cell r="C77">
            <v>4.3960488449871674E-2</v>
          </cell>
          <cell r="D77">
            <v>5.9633265170297899E-2</v>
          </cell>
        </row>
        <row r="78">
          <cell r="A78" t="str">
            <v>HINDALCO</v>
          </cell>
          <cell r="B78">
            <v>3.4360782718707086E-2</v>
          </cell>
          <cell r="C78">
            <v>4.3139451918446071E-2</v>
          </cell>
          <cell r="D78">
            <v>5.8381268720615727E-2</v>
          </cell>
        </row>
        <row r="79">
          <cell r="A79" t="str">
            <v>HINDPETRO</v>
          </cell>
          <cell r="B79">
            <v>4.0689195147288061E-2</v>
          </cell>
          <cell r="C79">
            <v>5.1175303493829129E-2</v>
          </cell>
          <cell r="D79">
            <v>6.8716539706314791E-2</v>
          </cell>
        </row>
        <row r="80">
          <cell r="A80" t="str">
            <v>HINDUNILVR</v>
          </cell>
          <cell r="B80">
            <v>1.8973392143088175E-2</v>
          </cell>
          <cell r="C80">
            <v>2.392936105458281E-2</v>
          </cell>
          <cell r="D80">
            <v>2.7842430248627086E-2</v>
          </cell>
        </row>
        <row r="81">
          <cell r="A81" t="str">
            <v>HINDZINC</v>
          </cell>
          <cell r="B81">
            <v>3.1451584594614439E-2</v>
          </cell>
          <cell r="C81">
            <v>3.7108130453786643E-2</v>
          </cell>
          <cell r="D81">
            <v>4.6411913295823649E-2</v>
          </cell>
        </row>
        <row r="82">
          <cell r="A82" t="str">
            <v>IBULHSGFIN</v>
          </cell>
          <cell r="B82">
            <v>3.744497013640076E-2</v>
          </cell>
          <cell r="C82">
            <v>4.6976630765994704E-2</v>
          </cell>
          <cell r="D82">
            <v>7.3121303099962384E-2</v>
          </cell>
        </row>
        <row r="83">
          <cell r="A83" t="str">
            <v>ICICIbank</v>
          </cell>
          <cell r="B83">
            <v>2.778145353346595E-2</v>
          </cell>
          <cell r="C83">
            <v>3.6434789463873296E-2</v>
          </cell>
          <cell r="D83">
            <v>4.6414737586665464E-2</v>
          </cell>
        </row>
        <row r="84">
          <cell r="A84" t="str">
            <v>IDBI</v>
          </cell>
          <cell r="B84">
            <v>4.4155475695101212E-2</v>
          </cell>
          <cell r="C84">
            <v>6.0315339248711582E-2</v>
          </cell>
          <cell r="D84">
            <v>7.6603059662824116E-2</v>
          </cell>
        </row>
        <row r="85">
          <cell r="A85" t="str">
            <v>IDEA</v>
          </cell>
          <cell r="B85">
            <v>4.6271158139506156E-2</v>
          </cell>
          <cell r="C85">
            <v>6.2013224472737605E-2</v>
          </cell>
          <cell r="D85">
            <v>8.368346967840222E-2</v>
          </cell>
        </row>
        <row r="86">
          <cell r="A86" t="str">
            <v>IDFC</v>
          </cell>
          <cell r="B86">
            <v>3.3054448871181981E-2</v>
          </cell>
          <cell r="C86">
            <v>4.2373522820535713E-2</v>
          </cell>
          <cell r="D86">
            <v>5.7505903017414088E-2</v>
          </cell>
        </row>
        <row r="87">
          <cell r="A87" t="str">
            <v>IDFCBANK</v>
          </cell>
          <cell r="B87">
            <v>2.9750210711822826E-2</v>
          </cell>
          <cell r="C87">
            <v>4.0629387557492194E-2</v>
          </cell>
          <cell r="D87">
            <v>6.1832917886088606E-2</v>
          </cell>
        </row>
        <row r="88">
          <cell r="A88" t="str">
            <v>IFCI</v>
          </cell>
          <cell r="B88">
            <v>4.0762732449866432E-2</v>
          </cell>
          <cell r="C88">
            <v>5.4083509135055524E-2</v>
          </cell>
          <cell r="D88">
            <v>7.0085717153467814E-2</v>
          </cell>
        </row>
        <row r="89">
          <cell r="A89" t="str">
            <v>IGL</v>
          </cell>
          <cell r="B89">
            <v>3.0278448389217578E-2</v>
          </cell>
          <cell r="C89">
            <v>4.106260355688874E-2</v>
          </cell>
          <cell r="D89">
            <v>4.9636806977098352E-2</v>
          </cell>
        </row>
        <row r="90">
          <cell r="A90" t="str">
            <v>INDIACEM</v>
          </cell>
          <cell r="B90">
            <v>4.3749231816333618E-2</v>
          </cell>
          <cell r="C90">
            <v>5.3389556188285288E-2</v>
          </cell>
          <cell r="D90">
            <v>6.9869812308641824E-2</v>
          </cell>
        </row>
        <row r="91">
          <cell r="A91" t="str">
            <v>INDIANB</v>
          </cell>
          <cell r="B91">
            <v>4.5159164070196406E-2</v>
          </cell>
          <cell r="C91">
            <v>5.7590397382684254E-2</v>
          </cell>
          <cell r="D91">
            <v>7.8624550267146973E-2</v>
          </cell>
        </row>
        <row r="92">
          <cell r="A92" t="str">
            <v>INDIGO</v>
          </cell>
          <cell r="B92">
            <v>3.4325716866881045E-2</v>
          </cell>
          <cell r="C92">
            <v>4.3753480250525188E-2</v>
          </cell>
          <cell r="D92">
            <v>6.1237974776531666E-2</v>
          </cell>
        </row>
        <row r="93">
          <cell r="A93" t="str">
            <v>INDUSINDBK</v>
          </cell>
          <cell r="B93">
            <v>1.9729865360092316E-2</v>
          </cell>
          <cell r="C93">
            <v>2.4784081319058113E-2</v>
          </cell>
          <cell r="D93">
            <v>3.1546482171198327E-2</v>
          </cell>
        </row>
        <row r="94">
          <cell r="A94" t="str">
            <v>INFIBEAM</v>
          </cell>
          <cell r="B94">
            <v>4.0763153124655727E-2</v>
          </cell>
          <cell r="C94">
            <v>7.2354925426272323E-2</v>
          </cell>
          <cell r="D94">
            <v>0.15985147993731541</v>
          </cell>
        </row>
        <row r="95">
          <cell r="A95" t="str">
            <v>INFRATEL</v>
          </cell>
          <cell r="B95">
            <v>2.9804948267065451E-2</v>
          </cell>
          <cell r="C95">
            <v>3.8323735215569636E-2</v>
          </cell>
          <cell r="D95">
            <v>5.0988844207315635E-2</v>
          </cell>
        </row>
        <row r="96">
          <cell r="A96" t="str">
            <v>INFY</v>
          </cell>
          <cell r="B96">
            <v>2.1463180273068382E-2</v>
          </cell>
          <cell r="C96">
            <v>2.6942246967954928E-2</v>
          </cell>
          <cell r="D96">
            <v>3.4372139573518611E-2</v>
          </cell>
        </row>
        <row r="97">
          <cell r="A97" t="str">
            <v>IOC</v>
          </cell>
          <cell r="B97">
            <v>3.0840006392658059E-2</v>
          </cell>
          <cell r="C97">
            <v>4.2514992214239239E-2</v>
          </cell>
          <cell r="D97">
            <v>5.3684337322717192E-2</v>
          </cell>
        </row>
        <row r="98">
          <cell r="A98" t="str">
            <v>IRB</v>
          </cell>
          <cell r="B98">
            <v>3.6412303945115791E-2</v>
          </cell>
          <cell r="C98">
            <v>4.8017565912185263E-2</v>
          </cell>
          <cell r="D98">
            <v>6.3383498337694147E-2</v>
          </cell>
        </row>
        <row r="99">
          <cell r="A99" t="str">
            <v>ITC</v>
          </cell>
          <cell r="B99">
            <v>2.1850614532563428E-2</v>
          </cell>
          <cell r="C99">
            <v>2.9171352487685966E-2</v>
          </cell>
          <cell r="D99">
            <v>3.6450676010218418E-2</v>
          </cell>
        </row>
        <row r="100">
          <cell r="A100" t="str">
            <v>JETAIRWAYS</v>
          </cell>
          <cell r="B100">
            <v>5.0086962442128256E-2</v>
          </cell>
          <cell r="C100">
            <v>6.8749887520837216E-2</v>
          </cell>
          <cell r="D100">
            <v>8.5578541602192013E-2</v>
          </cell>
        </row>
        <row r="101">
          <cell r="A101" t="str">
            <v>JINDALSTEL</v>
          </cell>
          <cell r="B101">
            <v>5.1205257136507282E-2</v>
          </cell>
          <cell r="C101">
            <v>6.3877074796337238E-2</v>
          </cell>
          <cell r="D101">
            <v>7.947557638032926E-2</v>
          </cell>
        </row>
        <row r="102">
          <cell r="A102" t="str">
            <v>JISLJALEQS</v>
          </cell>
          <cell r="B102">
            <v>4.2722324801177811E-2</v>
          </cell>
          <cell r="C102">
            <v>5.5763348291968114E-2</v>
          </cell>
          <cell r="D102">
            <v>7.2961305740580615E-2</v>
          </cell>
        </row>
        <row r="103">
          <cell r="A103" t="str">
            <v>JPASSOCIAT</v>
          </cell>
          <cell r="B103">
            <v>7.8577326397489891E-2</v>
          </cell>
          <cell r="C103">
            <v>9.6256761630003559E-2</v>
          </cell>
          <cell r="D103">
            <v>0.12891381504744356</v>
          </cell>
        </row>
        <row r="104">
          <cell r="A104" t="str">
            <v>JSWSTEEL</v>
          </cell>
          <cell r="B104">
            <v>3.1087834490143875E-2</v>
          </cell>
          <cell r="C104">
            <v>3.9374251063753758E-2</v>
          </cell>
          <cell r="D104">
            <v>4.602418045148083E-2</v>
          </cell>
        </row>
        <row r="105">
          <cell r="A105" t="str">
            <v>JUBLFOOD</v>
          </cell>
          <cell r="B105">
            <v>3.4172845675225334E-2</v>
          </cell>
          <cell r="C105">
            <v>4.5640603832813473E-2</v>
          </cell>
          <cell r="D105">
            <v>5.6444943070246348E-2</v>
          </cell>
        </row>
        <row r="106">
          <cell r="A106" t="str">
            <v>JUSTDIAL</v>
          </cell>
          <cell r="B106">
            <v>5.1820451110468777E-2</v>
          </cell>
          <cell r="C106">
            <v>6.6907711740750719E-2</v>
          </cell>
          <cell r="D106">
            <v>9.0343213445055637E-2</v>
          </cell>
        </row>
        <row r="107">
          <cell r="A107" t="str">
            <v>KOTAKBANK</v>
          </cell>
          <cell r="B107">
            <v>2.0499359632771594E-2</v>
          </cell>
          <cell r="C107">
            <v>2.4577217860921572E-2</v>
          </cell>
          <cell r="D107">
            <v>3.1805349772662889E-2</v>
          </cell>
        </row>
        <row r="108">
          <cell r="A108" t="str">
            <v>KPIT</v>
          </cell>
          <cell r="B108">
            <v>3.5765721362058071E-2</v>
          </cell>
          <cell r="C108">
            <v>4.454020295949996E-2</v>
          </cell>
          <cell r="D108">
            <v>5.3623023968412419E-2</v>
          </cell>
        </row>
        <row r="109">
          <cell r="A109" t="str">
            <v>KSCL</v>
          </cell>
          <cell r="B109">
            <v>3.5837762258448806E-2</v>
          </cell>
          <cell r="C109">
            <v>4.7720124563655791E-2</v>
          </cell>
          <cell r="D109">
            <v>6.051260158421376E-2</v>
          </cell>
        </row>
        <row r="110">
          <cell r="A110" t="str">
            <v>KTKBANK</v>
          </cell>
          <cell r="B110">
            <v>3.3755799006510816E-2</v>
          </cell>
          <cell r="C110">
            <v>4.6287557500187357E-2</v>
          </cell>
          <cell r="D110">
            <v>5.6079407092350451E-2</v>
          </cell>
        </row>
        <row r="111">
          <cell r="A111" t="str">
            <v>L&amp;TFH</v>
          </cell>
          <cell r="B111">
            <v>3.3664454000885358E-2</v>
          </cell>
          <cell r="C111">
            <v>4.1706959322533627E-2</v>
          </cell>
          <cell r="D111">
            <v>6.1910240179627103E-2</v>
          </cell>
        </row>
        <row r="112">
          <cell r="A112" t="str">
            <v>LICHSGFIN</v>
          </cell>
          <cell r="B112">
            <v>2.7049560345437155E-2</v>
          </cell>
          <cell r="C112">
            <v>3.2800413772529943E-2</v>
          </cell>
          <cell r="D112">
            <v>4.2305816524134073E-2</v>
          </cell>
        </row>
        <row r="113">
          <cell r="A113" t="str">
            <v>LT</v>
          </cell>
          <cell r="B113">
            <v>2.0601545289942829E-2</v>
          </cell>
          <cell r="C113">
            <v>2.6223586323836954E-2</v>
          </cell>
          <cell r="D113">
            <v>3.5301097717834067E-2</v>
          </cell>
        </row>
        <row r="114">
          <cell r="A114" t="str">
            <v>LUPIN</v>
          </cell>
          <cell r="B114">
            <v>2.5665859950848392E-2</v>
          </cell>
          <cell r="C114">
            <v>3.2978148961628852E-2</v>
          </cell>
          <cell r="D114">
            <v>4.7496307284449452E-2</v>
          </cell>
        </row>
        <row r="115">
          <cell r="A115" t="str">
            <v>M&amp;Mfin</v>
          </cell>
          <cell r="B115">
            <v>3.5658284135540862E-2</v>
          </cell>
          <cell r="C115">
            <v>4.4724386528742596E-2</v>
          </cell>
          <cell r="D115">
            <v>5.7957746564332641E-2</v>
          </cell>
        </row>
        <row r="116">
          <cell r="A116" t="str">
            <v>M&amp;M</v>
          </cell>
          <cell r="B116">
            <v>2.2952856795264091E-2</v>
          </cell>
          <cell r="C116">
            <v>2.8899013356101868E-2</v>
          </cell>
          <cell r="D116">
            <v>3.6668272656044949E-2</v>
          </cell>
        </row>
        <row r="117">
          <cell r="A117" t="str">
            <v>MANAPPURAM</v>
          </cell>
          <cell r="B117">
            <v>4.0088807153931726E-2</v>
          </cell>
          <cell r="C117">
            <v>4.9116780514052209E-2</v>
          </cell>
          <cell r="D117">
            <v>5.971645919778696E-2</v>
          </cell>
        </row>
        <row r="118">
          <cell r="A118" t="str">
            <v>MARICO</v>
          </cell>
          <cell r="B118">
            <v>2.2424393299178627E-2</v>
          </cell>
          <cell r="C118">
            <v>2.894624720885659E-2</v>
          </cell>
          <cell r="D118">
            <v>4.0318124092924797E-2</v>
          </cell>
        </row>
        <row r="119">
          <cell r="A119" t="str">
            <v>MARUTI</v>
          </cell>
          <cell r="B119">
            <v>1.8932907971420235E-2</v>
          </cell>
          <cell r="C119">
            <v>2.7394092314779326E-2</v>
          </cell>
          <cell r="D119">
            <v>3.6497570545871619E-2</v>
          </cell>
        </row>
        <row r="120">
          <cell r="A120" t="str">
            <v>MCDOWELL-N</v>
          </cell>
          <cell r="B120">
            <v>3.2891076542485201E-2</v>
          </cell>
          <cell r="C120">
            <v>4.2566259644574833E-2</v>
          </cell>
          <cell r="D120">
            <v>6.1184885212448234E-2</v>
          </cell>
        </row>
        <row r="121">
          <cell r="A121" t="str">
            <v>MCX</v>
          </cell>
          <cell r="B121">
            <v>3.3207516322026405E-2</v>
          </cell>
          <cell r="C121">
            <v>4.3331157661758386E-2</v>
          </cell>
          <cell r="D121">
            <v>6.0515376216187459E-2</v>
          </cell>
        </row>
        <row r="122">
          <cell r="A122" t="str">
            <v>MFSL</v>
          </cell>
          <cell r="B122">
            <v>3.4605622954664239E-2</v>
          </cell>
          <cell r="C122">
            <v>4.3969135018905973E-2</v>
          </cell>
          <cell r="D122">
            <v>5.7878535472946128E-2</v>
          </cell>
        </row>
        <row r="123">
          <cell r="A123" t="str">
            <v>MINDTREE</v>
          </cell>
          <cell r="B123">
            <v>3.0983353078648E-2</v>
          </cell>
          <cell r="C123">
            <v>4.0574604923425059E-2</v>
          </cell>
          <cell r="D123">
            <v>5.6185934959271912E-2</v>
          </cell>
        </row>
        <row r="124">
          <cell r="A124" t="str">
            <v>MOTHERSUMI</v>
          </cell>
          <cell r="B124">
            <v>3.1550629889982057E-2</v>
          </cell>
          <cell r="C124">
            <v>3.7646598366112186E-2</v>
          </cell>
          <cell r="D124">
            <v>4.792725687172212E-2</v>
          </cell>
        </row>
        <row r="125">
          <cell r="A125" t="str">
            <v>MUTHOOTFIN</v>
          </cell>
          <cell r="B125">
            <v>3.5187045366603907E-2</v>
          </cell>
          <cell r="C125">
            <v>4.6452993328898712E-2</v>
          </cell>
          <cell r="D125">
            <v>6.2010369034079652E-2</v>
          </cell>
        </row>
        <row r="126">
          <cell r="A126" t="str">
            <v>NATIONALUM</v>
          </cell>
          <cell r="B126">
            <v>4.4080815826303368E-2</v>
          </cell>
          <cell r="C126">
            <v>5.8939451371571056E-2</v>
          </cell>
          <cell r="D126">
            <v>7.6504635591037776E-2</v>
          </cell>
        </row>
        <row r="127">
          <cell r="A127" t="str">
            <v>NBCC</v>
          </cell>
          <cell r="B127">
            <v>3.4736143203226766E-2</v>
          </cell>
          <cell r="C127">
            <v>4.8446259313962799E-2</v>
          </cell>
          <cell r="D127">
            <v>6.0754208772512808E-2</v>
          </cell>
        </row>
        <row r="128">
          <cell r="A128" t="str">
            <v>NCC</v>
          </cell>
          <cell r="B128">
            <v>4.2939810832309543E-2</v>
          </cell>
          <cell r="C128">
            <v>5.6635792611519166E-2</v>
          </cell>
          <cell r="D128">
            <v>7.6314618946619173E-2</v>
          </cell>
        </row>
        <row r="129">
          <cell r="A129" t="str">
            <v>NHPC</v>
          </cell>
          <cell r="B129">
            <v>2.6697032993241044E-2</v>
          </cell>
          <cell r="C129">
            <v>3.3284041897720253E-2</v>
          </cell>
          <cell r="D129">
            <v>4.4490323018189636E-2</v>
          </cell>
        </row>
        <row r="130">
          <cell r="A130" t="str">
            <v>NIITTECH</v>
          </cell>
          <cell r="B130">
            <v>4.0298791003838687E-2</v>
          </cell>
          <cell r="C130">
            <v>5.1635157985967024E-2</v>
          </cell>
          <cell r="D130">
            <v>6.1070407334621747E-2</v>
          </cell>
        </row>
        <row r="131">
          <cell r="A131" t="str">
            <v>NMDC</v>
          </cell>
          <cell r="B131">
            <v>3.3823272446512405E-2</v>
          </cell>
          <cell r="C131">
            <v>4.0639776880104429E-2</v>
          </cell>
          <cell r="D131">
            <v>5.1746901406377749E-2</v>
          </cell>
        </row>
        <row r="132">
          <cell r="A132" t="str">
            <v>NTPC</v>
          </cell>
          <cell r="B132">
            <v>1.915157358308664E-2</v>
          </cell>
          <cell r="C132">
            <v>2.515444864756948E-2</v>
          </cell>
          <cell r="D132">
            <v>3.2578128802773033E-2</v>
          </cell>
        </row>
        <row r="133">
          <cell r="A133" t="str">
            <v>ONGC</v>
          </cell>
          <cell r="B133">
            <v>2.3341782147890181E-2</v>
          </cell>
          <cell r="C133">
            <v>2.8885204126158595E-2</v>
          </cell>
          <cell r="D133">
            <v>4.0137068978542641E-2</v>
          </cell>
        </row>
        <row r="134">
          <cell r="A134" t="str">
            <v>ORIENTBANK</v>
          </cell>
          <cell r="B134">
            <v>4.3737920530583896E-2</v>
          </cell>
          <cell r="C134">
            <v>5.7057175609128437E-2</v>
          </cell>
          <cell r="D134">
            <v>6.7554728455628488E-2</v>
          </cell>
        </row>
        <row r="135">
          <cell r="A135" t="str">
            <v>PCJEWELLER</v>
          </cell>
          <cell r="B135">
            <v>6.478239296184661E-2</v>
          </cell>
          <cell r="C135">
            <v>9.8227933694616756E-2</v>
          </cell>
          <cell r="D135">
            <v>0.169809952176149</v>
          </cell>
        </row>
        <row r="136">
          <cell r="A136" t="str">
            <v>PEL</v>
          </cell>
          <cell r="B136">
            <v>3.3858556416340856E-2</v>
          </cell>
          <cell r="C136">
            <v>4.2423819942933191E-2</v>
          </cell>
          <cell r="D136">
            <v>6.6492419709612449E-2</v>
          </cell>
        </row>
        <row r="137">
          <cell r="A137" t="str">
            <v>PETRONET</v>
          </cell>
          <cell r="B137">
            <v>3.041727404760804E-2</v>
          </cell>
          <cell r="C137">
            <v>3.6311678468860339E-2</v>
          </cell>
          <cell r="D137">
            <v>4.5552888239455434E-2</v>
          </cell>
        </row>
        <row r="138">
          <cell r="A138" t="str">
            <v>PFC</v>
          </cell>
          <cell r="B138">
            <v>3.7502102532777394E-2</v>
          </cell>
          <cell r="C138">
            <v>4.5734532168855369E-2</v>
          </cell>
          <cell r="D138">
            <v>6.2046174947361601E-2</v>
          </cell>
        </row>
        <row r="139">
          <cell r="A139" t="str">
            <v>PIDILITIND</v>
          </cell>
          <cell r="B139">
            <v>2.554055869304811E-2</v>
          </cell>
          <cell r="C139">
            <v>3.132751838216051E-2</v>
          </cell>
          <cell r="D139">
            <v>4.2261081964805623E-2</v>
          </cell>
        </row>
        <row r="140">
          <cell r="A140" t="str">
            <v>PNB</v>
          </cell>
          <cell r="B140">
            <v>4.1691804927099119E-2</v>
          </cell>
          <cell r="C140">
            <v>5.2974797935252525E-2</v>
          </cell>
          <cell r="D140">
            <v>7.266452328854156E-2</v>
          </cell>
        </row>
        <row r="141">
          <cell r="A141" t="str">
            <v>POWERGRID</v>
          </cell>
          <cell r="B141">
            <v>1.8935185126548994E-2</v>
          </cell>
          <cell r="C141">
            <v>2.3264248950002734E-2</v>
          </cell>
          <cell r="D141">
            <v>3.3494301536600615E-2</v>
          </cell>
        </row>
        <row r="142">
          <cell r="A142" t="str">
            <v>PTC</v>
          </cell>
          <cell r="B142">
            <v>3.3680141817692466E-2</v>
          </cell>
          <cell r="C142">
            <v>4.2821972289836016E-2</v>
          </cell>
          <cell r="D142">
            <v>6.1873011327276968E-2</v>
          </cell>
        </row>
        <row r="143">
          <cell r="A143" t="str">
            <v>PVR</v>
          </cell>
          <cell r="B143">
            <v>2.9361382407970371E-2</v>
          </cell>
          <cell r="C143">
            <v>3.8947152814776675E-2</v>
          </cell>
          <cell r="D143">
            <v>5.102505834436772E-2</v>
          </cell>
        </row>
        <row r="144">
          <cell r="A144" t="str">
            <v>RAYMOND</v>
          </cell>
          <cell r="B144">
            <v>3.7192529876910393E-2</v>
          </cell>
          <cell r="C144">
            <v>4.8986227945900587E-2</v>
          </cell>
          <cell r="D144">
            <v>6.9557986237295713E-2</v>
          </cell>
        </row>
        <row r="145">
          <cell r="A145" t="str">
            <v>RBLBANK</v>
          </cell>
          <cell r="B145">
            <v>3.0157545537952891E-2</v>
          </cell>
          <cell r="C145">
            <v>3.9234466004953721E-2</v>
          </cell>
          <cell r="D145">
            <v>4.6776750427003723E-2</v>
          </cell>
        </row>
        <row r="146">
          <cell r="A146" t="str">
            <v>RCOM</v>
          </cell>
          <cell r="B146">
            <v>7.3082034244824984E-2</v>
          </cell>
          <cell r="C146">
            <v>9.5929760581498449E-2</v>
          </cell>
          <cell r="D146">
            <v>0.13574884377656421</v>
          </cell>
        </row>
        <row r="147">
          <cell r="A147" t="str">
            <v>RECLTD</v>
          </cell>
          <cell r="B147">
            <v>3.945086777034109E-2</v>
          </cell>
          <cell r="C147">
            <v>4.8994285607698765E-2</v>
          </cell>
          <cell r="D147">
            <v>6.2998097279328077E-2</v>
          </cell>
        </row>
        <row r="148">
          <cell r="A148" t="str">
            <v>RELCAPITAL</v>
          </cell>
          <cell r="B148">
            <v>4.4455597938834211E-2</v>
          </cell>
          <cell r="C148">
            <v>5.9832617563123761E-2</v>
          </cell>
          <cell r="D148">
            <v>8.0390747268234419E-2</v>
          </cell>
        </row>
        <row r="149">
          <cell r="A149" t="str">
            <v>RELIANCE</v>
          </cell>
          <cell r="B149">
            <v>2.2226917659111337E-2</v>
          </cell>
          <cell r="C149">
            <v>2.8498709429628594E-2</v>
          </cell>
          <cell r="D149">
            <v>3.7282666830261053E-2</v>
          </cell>
        </row>
        <row r="150">
          <cell r="A150" t="str">
            <v>RELINFRA</v>
          </cell>
          <cell r="B150">
            <v>4.0362542109628176E-2</v>
          </cell>
          <cell r="C150">
            <v>5.4236120440953779E-2</v>
          </cell>
          <cell r="D150">
            <v>6.7961601075699443E-2</v>
          </cell>
        </row>
        <row r="151">
          <cell r="A151" t="str">
            <v>RPOWER</v>
          </cell>
          <cell r="B151">
            <v>4.0781212625501675E-2</v>
          </cell>
          <cell r="C151">
            <v>5.4566613088962379E-2</v>
          </cell>
          <cell r="D151">
            <v>6.9006473031620413E-2</v>
          </cell>
        </row>
        <row r="152">
          <cell r="A152" t="str">
            <v>SAIL</v>
          </cell>
          <cell r="B152">
            <v>4.0371709890652821E-2</v>
          </cell>
          <cell r="C152">
            <v>4.7798872963928915E-2</v>
          </cell>
          <cell r="D152">
            <v>6.079161998918569E-2</v>
          </cell>
        </row>
        <row r="153">
          <cell r="A153" t="str">
            <v>SBIN</v>
          </cell>
          <cell r="B153">
            <v>2.8034285804268855E-2</v>
          </cell>
          <cell r="C153">
            <v>3.5021941577268567E-2</v>
          </cell>
          <cell r="D153">
            <v>4.5898555684175148E-2</v>
          </cell>
        </row>
        <row r="154">
          <cell r="A154" t="str">
            <v>SIEMENS</v>
          </cell>
          <cell r="B154">
            <v>2.6201699287165252E-2</v>
          </cell>
          <cell r="C154">
            <v>3.356743900415976E-2</v>
          </cell>
          <cell r="D154">
            <v>4.1087624092765819E-2</v>
          </cell>
        </row>
        <row r="155">
          <cell r="A155" t="str">
            <v>SOUTHBANK</v>
          </cell>
          <cell r="B155">
            <v>3.3340405351437688E-2</v>
          </cell>
          <cell r="C155">
            <v>4.5343224211148732E-2</v>
          </cell>
          <cell r="D155">
            <v>5.7841749502982244E-2</v>
          </cell>
        </row>
        <row r="156">
          <cell r="A156" t="str">
            <v>SREINFRA</v>
          </cell>
          <cell r="B156">
            <v>5.1077318483615436E-2</v>
          </cell>
          <cell r="C156">
            <v>6.1936476914671287E-2</v>
          </cell>
          <cell r="D156">
            <v>7.8822442123545833E-2</v>
          </cell>
        </row>
        <row r="157">
          <cell r="A157" t="str">
            <v>SRF</v>
          </cell>
          <cell r="B157">
            <v>2.9479843876441515E-2</v>
          </cell>
          <cell r="C157">
            <v>3.8276912014881141E-2</v>
          </cell>
          <cell r="D157">
            <v>5.3742270482144319E-2</v>
          </cell>
        </row>
        <row r="158">
          <cell r="A158" t="str">
            <v>SRTRANSFIN</v>
          </cell>
          <cell r="B158">
            <v>3.3466784464001947E-2</v>
          </cell>
          <cell r="C158">
            <v>4.5244625990592389E-2</v>
          </cell>
          <cell r="D158">
            <v>5.7047519049034059E-2</v>
          </cell>
        </row>
        <row r="159">
          <cell r="A159" t="str">
            <v>STAR</v>
          </cell>
          <cell r="B159">
            <v>3.571215255397564E-2</v>
          </cell>
          <cell r="C159">
            <v>4.5364275143029542E-2</v>
          </cell>
          <cell r="D159">
            <v>5.9075705472357035E-2</v>
          </cell>
        </row>
        <row r="160">
          <cell r="A160" t="str">
            <v>SUNPHARMA</v>
          </cell>
          <cell r="B160">
            <v>3.0514148884360749E-2</v>
          </cell>
          <cell r="C160">
            <v>3.9580675681421873E-2</v>
          </cell>
          <cell r="D160">
            <v>4.9258328524279971E-2</v>
          </cell>
        </row>
        <row r="161">
          <cell r="A161" t="str">
            <v>SUNTV</v>
          </cell>
          <cell r="B161">
            <v>3.7296454646157155E-2</v>
          </cell>
          <cell r="C161">
            <v>4.6949494935337635E-2</v>
          </cell>
          <cell r="D161">
            <v>6.210192845082238E-2</v>
          </cell>
        </row>
        <row r="162">
          <cell r="A162" t="str">
            <v>SYNDIBANK</v>
          </cell>
          <cell r="B162">
            <v>4.2076056095672346E-2</v>
          </cell>
          <cell r="C162">
            <v>5.200513158350957E-2</v>
          </cell>
          <cell r="D162">
            <v>6.8667195144930776E-2</v>
          </cell>
        </row>
        <row r="163">
          <cell r="A163" t="str">
            <v>TATACHEM</v>
          </cell>
          <cell r="B163">
            <v>2.3840045295498966E-2</v>
          </cell>
          <cell r="C163">
            <v>3.1150491347391448E-2</v>
          </cell>
          <cell r="D163">
            <v>3.7293740850866196E-2</v>
          </cell>
        </row>
        <row r="164">
          <cell r="A164" t="str">
            <v>TATACOMM</v>
          </cell>
          <cell r="B164">
            <v>3.0040527888033023E-2</v>
          </cell>
          <cell r="C164">
            <v>3.7154500368046815E-2</v>
          </cell>
          <cell r="D164">
            <v>5.2665344173366831E-2</v>
          </cell>
        </row>
        <row r="165">
          <cell r="A165" t="str">
            <v>TATAELXSI</v>
          </cell>
          <cell r="B165">
            <v>3.1380253428734586E-2</v>
          </cell>
          <cell r="C165">
            <v>3.949569860612593E-2</v>
          </cell>
          <cell r="D165">
            <v>5.2321866650642555E-2</v>
          </cell>
        </row>
        <row r="166">
          <cell r="A166" t="str">
            <v>TATAGLOBAL</v>
          </cell>
          <cell r="B166">
            <v>2.578204450114403E-2</v>
          </cell>
          <cell r="C166">
            <v>3.0647986940056948E-2</v>
          </cell>
          <cell r="D166">
            <v>4.1272592531140219E-2</v>
          </cell>
        </row>
        <row r="167">
          <cell r="A167" t="str">
            <v>TATAMOTORS</v>
          </cell>
          <cell r="B167">
            <v>3.253394179577377E-2</v>
          </cell>
          <cell r="C167">
            <v>3.787276672903539E-2</v>
          </cell>
          <cell r="D167">
            <v>4.6375787654753878E-2</v>
          </cell>
        </row>
        <row r="168">
          <cell r="A168" t="str">
            <v>TATAMTRDVR</v>
          </cell>
          <cell r="B168">
            <v>3.0253268454213458E-2</v>
          </cell>
          <cell r="C168">
            <v>3.7437127241899487E-2</v>
          </cell>
          <cell r="D168">
            <v>4.9689867062495792E-2</v>
          </cell>
        </row>
        <row r="169">
          <cell r="A169" t="str">
            <v>TATAPOWER</v>
          </cell>
          <cell r="B169">
            <v>2.786025966113246E-2</v>
          </cell>
          <cell r="C169">
            <v>3.7482921775305031E-2</v>
          </cell>
          <cell r="D169">
            <v>4.9174770043392595E-2</v>
          </cell>
        </row>
        <row r="170">
          <cell r="A170" t="str">
            <v>TATASTEEL</v>
          </cell>
          <cell r="B170">
            <v>3.1396113839766815E-2</v>
          </cell>
          <cell r="C170">
            <v>3.8581157854880282E-2</v>
          </cell>
          <cell r="D170">
            <v>4.845016310932148E-2</v>
          </cell>
        </row>
        <row r="171">
          <cell r="A171" t="str">
            <v>TCS</v>
          </cell>
          <cell r="B171">
            <v>2.2418290455846934E-2</v>
          </cell>
          <cell r="C171">
            <v>2.9195545643809682E-2</v>
          </cell>
          <cell r="D171">
            <v>4.1717422721128827E-2</v>
          </cell>
        </row>
        <row r="172">
          <cell r="A172" t="str">
            <v>TECHM</v>
          </cell>
          <cell r="B172">
            <v>2.9893936861345855E-2</v>
          </cell>
          <cell r="C172">
            <v>3.6777049258239512E-2</v>
          </cell>
          <cell r="D172">
            <v>4.1973081592302862E-2</v>
          </cell>
        </row>
        <row r="173">
          <cell r="A173" t="str">
            <v>TITAN</v>
          </cell>
          <cell r="B173">
            <v>3.083491577878706E-2</v>
          </cell>
          <cell r="C173">
            <v>3.9071735340392044E-2</v>
          </cell>
          <cell r="D173">
            <v>4.9258328524279971E-2</v>
          </cell>
        </row>
        <row r="174">
          <cell r="A174" t="str">
            <v>TORNTPOWER</v>
          </cell>
          <cell r="B174">
            <v>3.6402751678214183E-2</v>
          </cell>
          <cell r="C174">
            <v>4.6275030118238358E-2</v>
          </cell>
          <cell r="D174">
            <v>5.785727545727553E-2</v>
          </cell>
        </row>
        <row r="175">
          <cell r="A175" t="str">
            <v>TV18BRDCST</v>
          </cell>
          <cell r="B175">
            <v>4.1006580350842703E-2</v>
          </cell>
          <cell r="C175">
            <v>5.0218803347143987E-2</v>
          </cell>
          <cell r="D175">
            <v>6.9577893810924135E-2</v>
          </cell>
        </row>
        <row r="176">
          <cell r="A176" t="str">
            <v>TVSMOTOR</v>
          </cell>
          <cell r="B176">
            <v>2.7583038234432252E-2</v>
          </cell>
          <cell r="C176">
            <v>3.7726532588426349E-2</v>
          </cell>
          <cell r="D176">
            <v>4.3361149893234197E-2</v>
          </cell>
        </row>
        <row r="177">
          <cell r="A177" t="str">
            <v>UBL</v>
          </cell>
          <cell r="B177">
            <v>3.386150040284211E-2</v>
          </cell>
          <cell r="C177">
            <v>4.3722375266507504E-2</v>
          </cell>
          <cell r="D177">
            <v>5.1368118654566274E-2</v>
          </cell>
        </row>
        <row r="178">
          <cell r="A178" t="str">
            <v>UJJIVAN</v>
          </cell>
          <cell r="B178">
            <v>3.8429164946618598E-2</v>
          </cell>
          <cell r="C178">
            <v>5.3291082340512441E-2</v>
          </cell>
          <cell r="D178">
            <v>6.4934172276418914E-2</v>
          </cell>
        </row>
        <row r="179">
          <cell r="A179" t="str">
            <v>ULTRACEMCO</v>
          </cell>
          <cell r="B179">
            <v>2.4269901622206907E-2</v>
          </cell>
          <cell r="C179">
            <v>2.9509347885348758E-2</v>
          </cell>
          <cell r="D179">
            <v>3.8000190294171003E-2</v>
          </cell>
        </row>
        <row r="180">
          <cell r="A180" t="str">
            <v>UNIONBANK</v>
          </cell>
          <cell r="B180">
            <v>4.2820805192526984E-2</v>
          </cell>
          <cell r="C180">
            <v>5.1806614006181868E-2</v>
          </cell>
          <cell r="D180">
            <v>6.9900374965246079E-2</v>
          </cell>
        </row>
        <row r="181">
          <cell r="A181" t="str">
            <v>UNITEDSPIRIT</v>
          </cell>
          <cell r="B181">
            <v>3.276275749098749E-2</v>
          </cell>
          <cell r="C181">
            <v>4.2826955511854038E-2</v>
          </cell>
          <cell r="D181">
            <v>6.1184885212448234E-2</v>
          </cell>
        </row>
        <row r="182">
          <cell r="A182" t="str">
            <v>UPL</v>
          </cell>
          <cell r="B182">
            <v>2.9126910439722292E-2</v>
          </cell>
          <cell r="C182">
            <v>3.5197473902206032E-2</v>
          </cell>
          <cell r="D182">
            <v>4.5428089789916179E-2</v>
          </cell>
        </row>
        <row r="183">
          <cell r="A183" t="str">
            <v>VEDL</v>
          </cell>
          <cell r="B183">
            <v>3.5060521427790807E-2</v>
          </cell>
          <cell r="C183">
            <v>4.551293794366839E-2</v>
          </cell>
          <cell r="D183">
            <v>5.4301553863027326E-2</v>
          </cell>
        </row>
        <row r="184">
          <cell r="A184" t="str">
            <v>VOLTAS</v>
          </cell>
          <cell r="B184">
            <v>3.1566905086653593E-2</v>
          </cell>
          <cell r="C184">
            <v>4.1006405492127841E-2</v>
          </cell>
          <cell r="D184">
            <v>5.2091007468170109E-2</v>
          </cell>
        </row>
        <row r="185">
          <cell r="A185" t="str">
            <v>WIPRO</v>
          </cell>
          <cell r="B185">
            <v>2.023598463177077E-2</v>
          </cell>
          <cell r="C185">
            <v>2.5540608902091571E-2</v>
          </cell>
          <cell r="D185">
            <v>3.3964226201230234E-2</v>
          </cell>
        </row>
        <row r="186">
          <cell r="A186" t="str">
            <v>WOCKPHARMA</v>
          </cell>
          <cell r="B186">
            <v>3.785072510338771E-2</v>
          </cell>
          <cell r="C186">
            <v>5.2340851985456766E-2</v>
          </cell>
          <cell r="D186">
            <v>7.0772878898087421E-2</v>
          </cell>
        </row>
        <row r="187">
          <cell r="A187" t="str">
            <v>YESBANK</v>
          </cell>
          <cell r="B187">
            <v>3.0218080402484703E-2</v>
          </cell>
          <cell r="C187">
            <v>3.8258733979460044E-2</v>
          </cell>
          <cell r="D187">
            <v>5.0890387597284925E-2</v>
          </cell>
        </row>
        <row r="188">
          <cell r="A188" t="str">
            <v>ZEEL</v>
          </cell>
          <cell r="B188">
            <v>2.5150681113563819E-2</v>
          </cell>
          <cell r="C188">
            <v>3.1692603674950977E-2</v>
          </cell>
          <cell r="D188">
            <v>4.0415229329108973E-2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https://www.nseindia.com/live_market/dynaContent/live_watch/option_chain/optionKeys.jsp?symbolCode=209&amp;symbol=ACC&amp;symbol=ACC&amp;instrument=-&amp;date=-&amp;segmentLink=17&amp;symbolCount=2&amp;segmentLink=17" TargetMode="External" Type="http://schemas.openxmlformats.org/officeDocument/2006/relationships/hyperlink"/><Relationship Id="rId10" Target="https://www.nseindia.com/live_market/dynaContent/live_watch/option_chain/optionKeys.jsp?symbolCode=207&amp;symbol=ARVIND&amp;symbol=ARVIND&amp;instrument=-&amp;date=-&amp;segmentLink=17&amp;symbolCount=2&amp;segmentLink=17" TargetMode="External" Type="http://schemas.openxmlformats.org/officeDocument/2006/relationships/hyperlink"/><Relationship Id="rId100" Target="https://www.nseindia.com/live_market/dynaContent/live_watch/option_chain/optionKeys.jsp?symbolCode=408&amp;symbol=HCC&amp;symbol=HCC&amp;instrument=-&amp;date=-&amp;segmentLink=17&amp;symbolCount=2&amp;segmentLink=17" TargetMode="External" Type="http://schemas.openxmlformats.org/officeDocument/2006/relationships/hyperlink"/><Relationship Id="rId101" Target="https://www.nseindia.com/live_market/dynaContent/live_watch/option_chain/optionKeys.jsp?symbolCode=854&amp;symbol=IOC&amp;symbol=IOC&amp;instrument=-&amp;date=-&amp;segmentLink=17&amp;symbolCount=2&amp;segmentLink=17" TargetMode="External" Type="http://schemas.openxmlformats.org/officeDocument/2006/relationships/hyperlink"/><Relationship Id="rId102" Target="https://www.nseindia.com/live_market/dynaContent/live_watch/option_chain/optionKeys.jsp?symbolCode=2724&amp;symbol=IRB&amp;symbol=IRB&amp;instrument=-&amp;date=-&amp;segmentLink=17&amp;symbolCount=2&amp;segmentLink=17" TargetMode="External" Type="http://schemas.openxmlformats.org/officeDocument/2006/relationships/hyperlink"/><Relationship Id="rId103" Target="https://www.nseindia.com/live_market/dynaContent/live_watch/option_chain/optionKeys.jsp?symbolCode=1986&amp;symbol=JISLJALEQS&amp;symbol=JISLJALEQS&amp;instrument=-&amp;date=-&amp;segmentLink=17&amp;symbolCount=2&amp;segmentLink=17" TargetMode="External" Type="http://schemas.openxmlformats.org/officeDocument/2006/relationships/hyperlink"/><Relationship Id="rId104" Target="https://www.nseindia.com/live_market/dynaContent/live_watch/option_chain/optionKeys.jsp?symbolCode=2198&amp;symbol=JPASSOCIAT&amp;symbol=JPASSOCIAT&amp;instrument=-&amp;date=-&amp;segmentLink=17&amp;symbolCount=2&amp;segmentLink=17" TargetMode="External" Type="http://schemas.openxmlformats.org/officeDocument/2006/relationships/hyperlink"/><Relationship Id="rId105" Target="https://www.nseindia.com/live_market/dynaContent/live_watch/option_chain/optionKeys.jsp?symbolCode=2266&amp;symbol=JSWSTEEL&amp;symbol=JSWSTEEL&amp;instrument=-&amp;date=-&amp;segmentLink=17&amp;symbolCount=2&amp;segmentLink=17" TargetMode="External" Type="http://schemas.openxmlformats.org/officeDocument/2006/relationships/hyperlink"/><Relationship Id="rId106" Target="https://www.nseindia.com/live_market/dynaContent/live_watch/option_chain/optionKeys.jsp?symbolCode=6951&amp;symbol=JUSTDIAL&amp;symbol=JUSTDIAL&amp;instrument=-&amp;date=-&amp;segmentLink=17&amp;symbolCount=2&amp;segmentLink=17" TargetMode="External" Type="http://schemas.openxmlformats.org/officeDocument/2006/relationships/hyperlink"/><Relationship Id="rId107" Target="https://www.nseindia.com/live_market/dynaContent/live_watch/option_chain/optionKeys.jsp?symbolCode=2143&amp;symbol=MARUTI&amp;symbol=MARUTI&amp;instrument=-&amp;date=-&amp;segmentLink=17&amp;symbolCount=2&amp;segmentLink=17" TargetMode="External" Type="http://schemas.openxmlformats.org/officeDocument/2006/relationships/hyperlink"/><Relationship Id="rId108" Target="https://www.nseindia.com/live_market/dynaContent/live_watch/option_chain/optionKeys.jsp?symbolCode=4732&amp;symbol=MUTHOOTFIN&amp;symbol=MUTHOOTFIN&amp;instrument=-&amp;date=-&amp;segmentLink=17&amp;symbolCount=2&amp;segmentLink=17" TargetMode="External" Type="http://schemas.openxmlformats.org/officeDocument/2006/relationships/hyperlink"/><Relationship Id="rId109" Target="https://www.nseindia.com/live_market/dynaContent/live_watch/option_chain/optionKeys.jsp?symbolCode=1789&amp;symbol=NATIONALUM&amp;symbol=NATIONALUM&amp;instrument=-&amp;date=-&amp;segmentLink=17&amp;symbolCount=2&amp;segmentLink=17" TargetMode="External" Type="http://schemas.openxmlformats.org/officeDocument/2006/relationships/hyperlink"/><Relationship Id="rId11" Target="https://www.nseindia.com/live_market/dynaContent/live_watch/option_chain/optionKeys.jsp?symbolCode=901&amp;symbol=APOLLOTYRE&amp;symbol=APOLLOTYRE&amp;instrument=-&amp;date=-&amp;segmentLink=17&amp;symbolCount=2&amp;segmentLink=17" TargetMode="External" Type="http://schemas.openxmlformats.org/officeDocument/2006/relationships/hyperlink"/><Relationship Id="rId110" Target="https://www.nseindia.com/live_market/dynaContent/live_watch/option_chain/optionKeys.jsp?symbolCode=5846&amp;symbol=NBCC&amp;symbol=NBCC&amp;instrument=-&amp;date=-&amp;segmentLink=17&amp;symbolCount=2&amp;segmentLink=17" TargetMode="External" Type="http://schemas.openxmlformats.org/officeDocument/2006/relationships/hyperlink"/><Relationship Id="rId111" Target="https://www.nseindia.com/live_market/dynaContent/live_watch/option_chain/optionKeys.jsp?symbolCode=917&amp;symbol=NCC&amp;symbol=NCC&amp;instrument=-&amp;date=-&amp;segmentLink=17&amp;symbolCount=2&amp;segmentLink=17" TargetMode="External" Type="http://schemas.openxmlformats.org/officeDocument/2006/relationships/hyperlink"/><Relationship Id="rId112" Target="https://www.nseindia.com/live_market/dynaContent/live_watch/option_chain/optionKeys.jsp?symbolCode=2902&amp;symbol=NHPC&amp;symbol=NHPC&amp;instrument=-&amp;date=-&amp;segmentLink=17&amp;symbolCount=2&amp;segmentLink=17" TargetMode="External" Type="http://schemas.openxmlformats.org/officeDocument/2006/relationships/hyperlink"/><Relationship Id="rId113" Target="https://www.nseindia.com/live_market/dynaContent/live_watch/option_chain/optionKeys.jsp?symbolCode=1270&amp;symbol=RELCAPITAL&amp;symbol=RELCAPITAL&amp;instrument=-&amp;date=-&amp;segmentLink=17&amp;symbolCount=2&amp;segmentLink=17" TargetMode="External" Type="http://schemas.openxmlformats.org/officeDocument/2006/relationships/hyperlink"/><Relationship Id="rId114" Target="https://www.nseindia.com/live_market/dynaContent/live_watch/option_chain/optionKeys.jsp?symbolCode=242&amp;symbol=RELIANCE&amp;symbol=RELIANCE&amp;instrument=-&amp;date=-&amp;segmentLink=17&amp;symbolCount=2&amp;segmentLink=17" TargetMode="External" Type="http://schemas.openxmlformats.org/officeDocument/2006/relationships/hyperlink"/><Relationship Id="rId115" Target="https://www.nseindia.com/live_market/dynaContent/live_watch/option_chain/optionKeys.jsp?symbolCode=303&amp;symbol=TATACHEM&amp;symbol=TATACHEM&amp;instrument=-&amp;date=-&amp;segmentLink=17&amp;symbolCount=2&amp;segmentLink=17" TargetMode="External" Type="http://schemas.openxmlformats.org/officeDocument/2006/relationships/hyperlink"/><Relationship Id="rId116" Target="https://www.nseindia.com/live_market/dynaContent/live_watch/option_chain/optionKeys.jsp?symbolCode=641&amp;symbol=TATACOMM&amp;symbol=TATACOMM&amp;instrument=-&amp;date=-&amp;segmentLink=17&amp;symbolCount=2&amp;segmentLink=17" TargetMode="External" Type="http://schemas.openxmlformats.org/officeDocument/2006/relationships/hyperlink"/><Relationship Id="rId117" Target="https://www.nseindia.com/live_market/dynaContent/live_watch/option_chain/optionKeys.jsp?symbolCode=1105&amp;symbol=ZEEL&amp;symbol=ZEEL&amp;instrument=-&amp;date=-&amp;segmentLink=17&amp;symbolCount=2&amp;segmentLink=17" TargetMode="External" Type="http://schemas.openxmlformats.org/officeDocument/2006/relationships/hyperlink"/><Relationship Id="rId118" Target="https://www.nseindia.com/live_market/dynaContent/live_watch/option_chain/optionKeys.jsp?symbolCode=2304&amp;symbol=YESBANK&amp;symbol=YESBANK&amp;instrument=-&amp;date=-&amp;segmentLink=17&amp;symbolCount=2&amp;segmentLink=17" TargetMode="External" Type="http://schemas.openxmlformats.org/officeDocument/2006/relationships/hyperlink"/><Relationship Id="rId119" Target="https://www.nseindia.com/live_market/dynaContent/live_watch/option_chain/optionKeys.jsp?symbolCode=1863&amp;symbol=WOCKPHARMA&amp;symbol=WOCKPHARMA&amp;instrument=-&amp;date=-&amp;segmentLink=17&amp;symbolCount=2&amp;segmentLink=17" TargetMode="External" Type="http://schemas.openxmlformats.org/officeDocument/2006/relationships/hyperlink"/><Relationship Id="rId12" Target="https://www.nseindia.com/live_market/dynaContent/live_watch/option_chain/optionKeys.jsp?symbolCode=228&amp;symbol=ASHOKLEY&amp;symbol=ASHOKLEY&amp;instrument=-&amp;date=-&amp;segmentLink=17&amp;symbolCount=2&amp;segmentLink=17" TargetMode="External" Type="http://schemas.openxmlformats.org/officeDocument/2006/relationships/hyperlink"/><Relationship Id="rId120" Target="https://www.nseindia.com/live_market/dynaContent/live_watch/option_chain/optionKeys.jsp?symbolCode=231&amp;symbol=VOLTAS&amp;symbol=VOLTAS&amp;instrument=-&amp;date=-&amp;segmentLink=17&amp;symbolCount=2&amp;segmentLink=17" TargetMode="External" Type="http://schemas.openxmlformats.org/officeDocument/2006/relationships/hyperlink"/><Relationship Id="rId121" Target="https://www.nseindia.com/live_market/dynaContent/live_watch/option_chain/optionKeys.jsp?symbolCode=624&amp;symbol=WIPRO&amp;symbol=WIPRO&amp;instrument=-&amp;date=-&amp;segmentLink=17&amp;symbolCount=2&amp;segmentLink=17" TargetMode="External" Type="http://schemas.openxmlformats.org/officeDocument/2006/relationships/hyperlink"/><Relationship Id="rId122" Target="https://www.nseindia.com/live_market/dynaContent/live_watch/option_chain/optionKeys.jsp?symbolCode=237&amp;symbol=VEDL&amp;symbol=VEDL&amp;instrument=-&amp;date=-&amp;segmentLink=17&amp;symbolCount=2&amp;segmentLink=17" TargetMode="External" Type="http://schemas.openxmlformats.org/officeDocument/2006/relationships/hyperlink"/><Relationship Id="rId123" Target="https://www.nseindia.com/live_market/dynaContent/live_watch/option_chain/optionKeys.jsp?symbolCode=2025&amp;symbol=UNIONBANK&amp;symbol=UNIONBANK&amp;instrument=-&amp;date=-&amp;segmentLink=17&amp;symbolCount=2&amp;segmentLink=17" TargetMode="External" Type="http://schemas.openxmlformats.org/officeDocument/2006/relationships/hyperlink"/><Relationship Id="rId124" Target="https://www.nseindia.com/live_market/dynaContent/live_watch/option_chain/optionKeys.jsp?symbolCode=1900&amp;symbol=TVSMOTOR&amp;symbol=TVSMOTOR&amp;instrument=-&amp;date=-&amp;segmentLink=17&amp;symbolCount=2&amp;segmentLink=17" TargetMode="External" Type="http://schemas.openxmlformats.org/officeDocument/2006/relationships/hyperlink"/><Relationship Id="rId125" Target="https://www.nseindia.com/live_market/dynaContent/live_watch/option_chain/optionKeys.jsp?symbolCode=2772&amp;symbol=UBL&amp;symbol=UBL&amp;instrument=-&amp;date=-&amp;segmentLink=17&amp;symbolCount=2&amp;segmentLink=17" TargetMode="External" Type="http://schemas.openxmlformats.org/officeDocument/2006/relationships/hyperlink"/><Relationship Id="rId126" Target="https://www.nseindia.com/live_market/dynaContent/live_watch/option_chain/optionKeys.jsp?symbolCode=13773&amp;symbol=UJJIVAN&amp;symbol=UJJIVAN&amp;instrument=-&amp;date=-&amp;segmentLink=17&amp;symbolCount=2&amp;segmentLink=17" TargetMode="External" Type="http://schemas.openxmlformats.org/officeDocument/2006/relationships/hyperlink"/><Relationship Id="rId127" Target="https://www.nseindia.com/live_market/dynaContent/live_watch/option_chain/optionKeys.jsp?symbolCode=2210&amp;symbol=ULTRACEMCO&amp;symbol=ULTRACEMCO&amp;instrument=-&amp;date=-&amp;segmentLink=17&amp;symbolCount=2&amp;segmentLink=17" TargetMode="External" Type="http://schemas.openxmlformats.org/officeDocument/2006/relationships/hyperlink"/><Relationship Id="rId128" Target="https://www.nseindia.com/live_market/dynaContent/live_watch/option_chain/optionKeys.jsp?symbolCode=2789&amp;symbol=TATAMTRDVR&amp;symbol=TATAMTRDVR&amp;instrument=-&amp;date=-&amp;segmentLink=17&amp;symbolCount=2&amp;segmentLink=17" TargetMode="External" Type="http://schemas.openxmlformats.org/officeDocument/2006/relationships/hyperlink"/><Relationship Id="rId129" Target="https://www.nseindia.com/live_market/dynaContent/live_watch/option_chain/optionKeys.jsp?symbolCode=590&amp;symbol=TATAPOWER&amp;symbol=TATAPOWER&amp;instrument=-&amp;date=-&amp;segmentLink=17&amp;symbolCount=2&amp;segmentLink=17" TargetMode="External" Type="http://schemas.openxmlformats.org/officeDocument/2006/relationships/hyperlink"/><Relationship Id="rId13" Target="https://www.nseindia.com/live_market/dynaContent/live_watch/option_chain/optionKeys.jsp?symbolCode=288&amp;symbol=ASIANPAINT&amp;symbol=ASIANPAINT&amp;instrument=-&amp;date=-&amp;segmentLink=17&amp;symbolCount=2&amp;segmentLink=17" TargetMode="External" Type="http://schemas.openxmlformats.org/officeDocument/2006/relationships/hyperlink"/><Relationship Id="rId130" Target="https://www.nseindia.com/live_market/dynaContent/live_watch/option_chain/optionKeys.jsp?symbolCode=234&amp;symbol=TATASTEEL&amp;symbol=TATASTEEL&amp;instrument=-&amp;date=-&amp;segmentLink=17&amp;symbolCount=2&amp;segmentLink=17" TargetMode="External" Type="http://schemas.openxmlformats.org/officeDocument/2006/relationships/hyperlink"/><Relationship Id="rId131" Target="https://www.nseindia.com/live_market/dynaContent/live_watch/option_chain/optionKeys.jsp?symbolCode=2212&amp;symbol=TCS&amp;symbol=TCS&amp;instrument=-&amp;date=-&amp;segmentLink=17&amp;symbolCount=2&amp;segmentLink=17" TargetMode="External" Type="http://schemas.openxmlformats.org/officeDocument/2006/relationships/hyperlink"/><Relationship Id="rId132" Target="https://www.nseindia.com/live_market/dynaContent/live_watch/option_chain/optionKeys.jsp?symbolCode=2421&amp;symbol=TECHM&amp;symbol=TECHM&amp;instrument=-&amp;date=-&amp;segmentLink=17&amp;symbolCount=2&amp;segmentLink=17" TargetMode="External" Type="http://schemas.openxmlformats.org/officeDocument/2006/relationships/hyperlink"/><Relationship Id="rId133" Target="https://www.nseindia.com/live_market/dynaContent/live_watch/option_chain/optionKeys.jsp?symbolCode=233&amp;symbol=TITAN&amp;symbol=TITAN&amp;instrument=-&amp;date=-&amp;segmentLink=17&amp;symbolCount=2&amp;segmentLink=17" TargetMode="External" Type="http://schemas.openxmlformats.org/officeDocument/2006/relationships/hyperlink"/><Relationship Id="rId134" Target="https://www.nseindia.com/live_market/dynaContent/live_watch/option_chain/optionKeys.jsp?symbolCode=2523&amp;symbol=TV18BRDCST&amp;symbol=TV18BRDCST&amp;instrument=-&amp;date=-&amp;segmentLink=17&amp;symbolCount=2&amp;segmentLink=17" TargetMode="External" Type="http://schemas.openxmlformats.org/officeDocument/2006/relationships/hyperlink"/><Relationship Id="rId135" Target="https://www.nseindia.com/live_market/dynaContent/live_watch/option_chain/optionKeys.jsp?symbolCode=2348&amp;symbol=PVR&amp;symbol=PVR&amp;instrument=-&amp;date=-&amp;segmentLink=17&amp;symbolCount=2&amp;segmentLink=17" TargetMode="External" Type="http://schemas.openxmlformats.org/officeDocument/2006/relationships/hyperlink"/><Relationship Id="rId136" Target="https://www.nseindia.com/live_market/dynaContent/live_watch/option_chain/optionKeys.jsp?symbolCode=14160&amp;symbol=RBLBANK&amp;symbol=RBLBANK&amp;instrument=-&amp;date=-&amp;segmentLink=17&amp;symbolCount=2&amp;segmentLink=17" TargetMode="External" Type="http://schemas.openxmlformats.org/officeDocument/2006/relationships/hyperlink"/><Relationship Id="rId137" Target="https://www.nseindia.com/live_market/dynaContent/live_watch/option_chain/optionKeys.jsp?symbolCode=2367&amp;symbol=RCOM&amp;symbol=RCOM&amp;instrument=-&amp;date=-&amp;segmentLink=17&amp;symbolCount=2&amp;segmentLink=17" TargetMode="External" Type="http://schemas.openxmlformats.org/officeDocument/2006/relationships/hyperlink"/><Relationship Id="rId138" Target="https://www.nseindia.com/live_market/dynaContent/live_watch/option_chain/optionKeys.jsp?symbolCode=2733&amp;symbol=RECLTD&amp;symbol=RECLTD&amp;instrument=-&amp;date=-&amp;segmentLink=17&amp;symbolCount=2&amp;segmentLink=17" TargetMode="External" Type="http://schemas.openxmlformats.org/officeDocument/2006/relationships/hyperlink"/><Relationship Id="rId139" Target="https://www.nseindia.com/live_market/dynaContent/live_watch/option_chain/optionKeys.jsp?symbolCode=467&amp;symbol=ONGC&amp;symbol=ONGC&amp;instrument=-&amp;date=-&amp;segmentLink=17&amp;symbolCount=2&amp;segmentLink=17" TargetMode="External" Type="http://schemas.openxmlformats.org/officeDocument/2006/relationships/hyperlink"/><Relationship Id="rId14" Target="https://www.nseindia.com/live_market/dynaContent/live_watch/option_chain/optionKeys.jsp?symbolCode=934&amp;symbol=AUROPHARMA&amp;symbol=AUROPHARMA&amp;instrument=-&amp;date=-&amp;segmentLink=17&amp;symbolCount=2&amp;segmentLink=17" TargetMode="External" Type="http://schemas.openxmlformats.org/officeDocument/2006/relationships/hyperlink"/><Relationship Id="rId140" Target="https://www.nseindia.com/live_market/dynaContent/live_watch/option_chain/optionKeys.jsp?symbolCode=787&amp;symbol=DABUR&amp;symbol=DABUR&amp;instrument=-&amp;date=-&amp;segmentLink=17&amp;symbolCount=2&amp;segmentLink=17" TargetMode="External" Type="http://schemas.openxmlformats.org/officeDocument/2006/relationships/hyperlink"/><Relationship Id="rId141" Target="https://www.nseindia.com/live_market/dynaContent/live_watch/option_chain/optionKeys.jsp?symbolCode=2577&amp;symbol=DISHTV&amp;symbol=DISHTV&amp;instrument=-&amp;date=-&amp;segmentLink=17&amp;symbolCount=2&amp;segmentLink=17" TargetMode="External" Type="http://schemas.openxmlformats.org/officeDocument/2006/relationships/hyperlink"/><Relationship Id="rId142" Target="https://www.nseindia.com/live_market/dynaContent/live_watch/option_chain/optionKeys.jsp?symbolCode=449&amp;symbol=EICHERMOT&amp;symbol=EICHERMOT&amp;instrument=-&amp;date=-&amp;segmentLink=17&amp;symbolCount=2&amp;segmentLink=17" TargetMode="External" Type="http://schemas.openxmlformats.org/officeDocument/2006/relationships/hyperlink"/><Relationship Id="rId143" Target="https://www.nseindia.com/live_market/dynaContent/live_watch/option_chain/optionKeys.jsp?symbolCode=1630&amp;symbol=ENGINERSIN&amp;symbol=ENGINERSIN&amp;instrument=-&amp;date=-&amp;segmentLink=17&amp;symbolCount=2&amp;segmentLink=17" TargetMode="External" Type="http://schemas.openxmlformats.org/officeDocument/2006/relationships/hyperlink"/><Relationship Id="rId144" Target="https://www.nseindia.com/live_market/dynaContent/live_watch/option_chain/optionKeys.jsp?symbolCode=1594&amp;symbol=GAIL&amp;symbol=GAIL&amp;instrument=-&amp;date=-&amp;segmentLink=17&amp;symbolCount=2&amp;segmentLink=17" TargetMode="External" Type="http://schemas.openxmlformats.org/officeDocument/2006/relationships/hyperlink"/><Relationship Id="rId145" Target="https://www.nseindia.com/live_market/dynaContent/live_watch/option_chain/optionKeys.jsp?symbolCode=2419&amp;symbol=GMRINFRA&amp;symbol=GMRINFRA&amp;instrument=-&amp;date=-&amp;segmentLink=17&amp;symbolCount=2&amp;segmentLink=17" TargetMode="External" Type="http://schemas.openxmlformats.org/officeDocument/2006/relationships/hyperlink"/><Relationship Id="rId146" Target="https://www.nseindia.com/live_market/dynaContent/live_watch/option_chain/optionKeys.jsp?symbolCode=1204&amp;symbol=GODFRYPHLP&amp;symbol=GODFRYPHLP&amp;instrument=-&amp;date=-&amp;segmentLink=17&amp;symbolCount=2&amp;segmentLink=17" TargetMode="External" Type="http://schemas.openxmlformats.org/officeDocument/2006/relationships/hyperlink"/><Relationship Id="rId147" Target="https://www.nseindia.com/live_market/dynaContent/live_watch/option_chain/optionKeys.jsp?symbolCode=1983&amp;symbol=GODREJCP&amp;symbol=GODREJCP&amp;instrument=-&amp;date=-&amp;segmentLink=17&amp;symbolCount=2&amp;segmentLink=17" TargetMode="External" Type="http://schemas.openxmlformats.org/officeDocument/2006/relationships/hyperlink"/><Relationship Id="rId148" Target="https://www.nseindia.com/live_market/dynaContent/live_watch/option_chain/optionKeys.jsp?symbolCode=1233&amp;symbol=GSFC&amp;symbol=GSFC&amp;instrument=-&amp;date=-&amp;segmentLink=17&amp;symbolCount=2&amp;segmentLink=17" TargetMode="External" Type="http://schemas.openxmlformats.org/officeDocument/2006/relationships/hyperlink"/><Relationship Id="rId149" Target="https://www.nseindia.com/live_market/dynaContent/live_watch/option_chain/optionKeys.jsp?symbolCode=2164&amp;symbol=IGL&amp;symbol=IGL&amp;instrument=-&amp;date=-&amp;segmentLink=17&amp;symbolCount=2&amp;segmentLink=17" TargetMode="External" Type="http://schemas.openxmlformats.org/officeDocument/2006/relationships/hyperlink"/><Relationship Id="rId15" Target="https://www.nseindia.com/live_market/dynaContent/live_watch/option_chain/optionKeys.jsp?symbolCode=1693&amp;symbol=AXISBANK&amp;symbol=AXISBANK&amp;instrument=-&amp;date=-&amp;segmentLink=17&amp;symbolCount=2&amp;segmentLink=17" TargetMode="External" Type="http://schemas.openxmlformats.org/officeDocument/2006/relationships/hyperlink"/><Relationship Id="rId150" Target="https://www.nseindia.com/live_market/dynaContent/live_watch/option_chain/optionKeys.jsp?symbolCode=5123&amp;symbol=L%26TFH&amp;symbol=L%26TFH&amp;instrument=-&amp;date=-&amp;segmentLink=17&amp;symbolCount=2&amp;segmentLink=17" TargetMode="External" Type="http://schemas.openxmlformats.org/officeDocument/2006/relationships/hyperlink"/><Relationship Id="rId151" Target="https://www.nseindia.com/live_market/dynaContent/live_watch/option_chain/optionKeys.jsp?symbolCode=2658&amp;symbol=KSCL&amp;symbol=KSCL&amp;instrument=-&amp;date=-&amp;segmentLink=17&amp;symbolCount=2&amp;segmentLink=17" TargetMode="External" Type="http://schemas.openxmlformats.org/officeDocument/2006/relationships/hyperlink"/><Relationship Id="rId152" Target="https://www.nseindia.com/live_market/dynaContent/live_watch/option_chain/optionKeys.jsp?symbolCode=1884&amp;symbol=KTKBANK&amp;symbol=KTKBANK&amp;instrument=-&amp;date=-&amp;segmentLink=17&amp;symbolCount=2&amp;segmentLink=17" TargetMode="External" Type="http://schemas.openxmlformats.org/officeDocument/2006/relationships/hyperlink"/><Relationship Id="rId153" Target="https://www.nseindia.com/live_market/dynaContent/live_watch/option_chain/optionKeys.jsp?symbolCode=2249&amp;symbol=NTPC&amp;symbol=NTPC&amp;instrument=-&amp;date=-&amp;segmentLink=17&amp;symbolCount=2&amp;segmentLink=17" TargetMode="External" Type="http://schemas.openxmlformats.org/officeDocument/2006/relationships/hyperlink"/><Relationship Id="rId154" Target="https://www.nseindia.com/live_market/dynaContent/live_watch/option_chain/optionKeys.jsp?symbolCode=141&amp;symbol=ORIENTBANK&amp;symbol=ORIENTBANK&amp;instrument=-&amp;date=-&amp;segmentLink=17&amp;symbolCount=2&amp;segmentLink=17" TargetMode="External" Type="http://schemas.openxmlformats.org/officeDocument/2006/relationships/hyperlink"/><Relationship Id="rId155" Target="https://www.nseindia.com/live_market/dynaContent/live_watch/option_chain/optionKeys.jsp?symbolCode=6253&amp;symbol=PCJEWELLER&amp;symbol=PCJEWELLER&amp;instrument=-&amp;date=-&amp;segmentLink=17&amp;symbolCount=2&amp;segmentLink=17" TargetMode="External" Type="http://schemas.openxmlformats.org/officeDocument/2006/relationships/hyperlink"/><Relationship Id="rId156" Target="https://www.nseindia.com/live_market/dynaContent/live_watch/option_chain/optionKeys.jsp?symbolCode=2178&amp;symbol=PETRONET&amp;symbol=PETRONET&amp;instrument=-&amp;date=-&amp;segmentLink=17&amp;symbolCount=2&amp;segmentLink=17" TargetMode="External" Type="http://schemas.openxmlformats.org/officeDocument/2006/relationships/hyperlink"/><Relationship Id="rId157" Target="https://www.nseindia.com/live_market/dynaContent/live_watch/option_chain/optionKeys.jsp?symbolCode=2536&amp;symbol=PFC&amp;symbol=PFC&amp;instrument=-&amp;date=-&amp;segmentLink=17&amp;symbolCount=2&amp;segmentLink=17" TargetMode="External" Type="http://schemas.openxmlformats.org/officeDocument/2006/relationships/hyperlink"/><Relationship Id="rId158" Target="https://www.nseindia.com/live_market/dynaContent/live_watch/option_chain/optionKeys.jsp?symbolCode=719&amp;symbol=PIDILITIND&amp;symbol=PIDILITIND&amp;instrument=-&amp;date=-&amp;segmentLink=17&amp;symbolCount=2&amp;segmentLink=17" TargetMode="External" Type="http://schemas.openxmlformats.org/officeDocument/2006/relationships/hyperlink"/><Relationship Id="rId159" Target="https://www.nseindia.com/live_market/dynaContent/live_watch/option_chain/optionKeys.jsp?symbolCode=2009&amp;symbol=PNB&amp;symbol=PNB&amp;instrument=-&amp;date=-&amp;segmentLink=17&amp;symbolCount=2&amp;segmentLink=17" TargetMode="External" Type="http://schemas.openxmlformats.org/officeDocument/2006/relationships/hyperlink"/><Relationship Id="rId16" Target="https://www.nseindia.com/live_market/dynaContent/live_watch/option_chain/optionKeys.jsp?symbolCode=2750&amp;symbol=BAJAJ-AUTO&amp;symbol=BAJAJ-AUTO&amp;instrument=-&amp;date=-&amp;segmentLink=17&amp;symbolCount=2&amp;segmentLink=17" TargetMode="External" Type="http://schemas.openxmlformats.org/officeDocument/2006/relationships/hyperlink"/><Relationship Id="rId160" Target="https://www.nseindia.com/live_market/dynaContent/live_watch/option_chain/optionKeys.jsp?symbolCode=2660&amp;symbol=POWERGRID&amp;symbol=POWERGRID&amp;instrument=-&amp;date=-&amp;segmentLink=17&amp;symbolCount=2&amp;segmentLink=17" TargetMode="External" Type="http://schemas.openxmlformats.org/officeDocument/2006/relationships/hyperlink"/><Relationship Id="rId161" Target="https://www.nseindia.com/live_market/dynaContent/live_watch/option_chain/optionKeys.jsp?symbolCode=2179&amp;symbol=PTC&amp;symbol=PTC&amp;instrument=-&amp;date=-&amp;segmentLink=17&amp;symbolCount=2&amp;segmentLink=17" TargetMode="External" Type="http://schemas.openxmlformats.org/officeDocument/2006/relationships/hyperlink"/><Relationship Id="rId162" Target="https://www.nseindia.com/live_market/dynaContent/live_watch/option_chain/optionKeys.jsp?symbolCode=746&amp;symbol=SAIL&amp;symbol=SAIL&amp;instrument=-&amp;date=-&amp;segmentLink=17&amp;symbolCount=2&amp;segmentLink=17" TargetMode="External" Type="http://schemas.openxmlformats.org/officeDocument/2006/relationships/hyperlink"/><Relationship Id="rId163" Target="https://www.nseindia.com/live_market/dynaContent/live_watch/option_chain/optionKeys.jsp?symbolCode=238&amp;symbol=SBIN&amp;symbol=SBIN&amp;instrument=-&amp;date=-&amp;segmentLink=17&amp;symbolCount=2&amp;segmentLink=17" TargetMode="External" Type="http://schemas.openxmlformats.org/officeDocument/2006/relationships/hyperlink"/><Relationship Id="rId164" Target="https://www.nseindia.com/live_market/dynaContent/live_watch/option_chain/optionKeys.jsp?symbolCode=619&amp;symbol=SIEMENS&amp;symbol=SIEMENS&amp;instrument=-&amp;date=-&amp;segmentLink=17&amp;symbolCount=2&amp;segmentLink=17" TargetMode="External" Type="http://schemas.openxmlformats.org/officeDocument/2006/relationships/hyperlink"/><Relationship Id="rId165" Target="https://www.nseindia.com/live_market/dynaContent/live_watch/option_chain/optionKeys.jsp?symbolCode=1684&amp;symbol=SOUTHBANK&amp;symbol=SOUTHBANK&amp;instrument=-&amp;date=-&amp;segmentLink=17&amp;symbolCount=2&amp;segmentLink=17" TargetMode="External" Type="http://schemas.openxmlformats.org/officeDocument/2006/relationships/hyperlink"/><Relationship Id="rId166" Target="https://www.nseindia.com/live_market/dynaContent/live_watch/option_chain/optionKeys.jsp?symbolCode=581&amp;symbol=SREINFRA&amp;symbol=SREINFRA&amp;instrument=-&amp;date=-&amp;segmentLink=17&amp;symbolCount=2&amp;segmentLink=17" TargetMode="External" Type="http://schemas.openxmlformats.org/officeDocument/2006/relationships/hyperlink"/><Relationship Id="rId167" Target="https://www.nseindia.com/live_market/dynaContent/live_watch/option_chain/optionKeys.jsp?symbolCode=323&amp;symbol=SRF&amp;symbol=SRF&amp;instrument=-&amp;date=-&amp;segmentLink=17&amp;symbolCount=2&amp;segmentLink=17" TargetMode="External" Type="http://schemas.openxmlformats.org/officeDocument/2006/relationships/hyperlink"/><Relationship Id="rId168" Target="https://www.nseindia.com/live_market/dynaContent/live_watch/option_chain/optionKeys.jsp?symbolCode=1464&amp;symbol=SRTRANSFIN&amp;symbol=SRTRANSFIN&amp;instrument=-&amp;date=-&amp;segmentLink=17&amp;symbolCount=2&amp;segmentLink=17" TargetMode="External" Type="http://schemas.openxmlformats.org/officeDocument/2006/relationships/hyperlink"/><Relationship Id="rId169" Target="https://www.nseindia.com/live_market/dynaContent/live_watch/option_chain/optionKeys.jsp?symbolCode=370&amp;symbol=SUNPHARMA&amp;symbol=SUNPHARMA&amp;instrument=-&amp;date=-&amp;segmentLink=17&amp;symbolCount=2&amp;segmentLink=17" TargetMode="External" Type="http://schemas.openxmlformats.org/officeDocument/2006/relationships/hyperlink"/><Relationship Id="rId17" Target="https://www.nseindia.com/live_market/dynaContent/live_watch/option_chain/optionKeys.jsp?symbolCode=2749&amp;symbol=BAJAJFINSV&amp;symbol=BAJAJFINSV&amp;instrument=-&amp;date=-&amp;segmentLink=17&amp;symbolCount=2&amp;segmentLink=17" TargetMode="External" Type="http://schemas.openxmlformats.org/officeDocument/2006/relationships/hyperlink"/><Relationship Id="rId170" Target="https://www.nseindia.com/live_market/dynaContent/live_watch/option_chain/optionKeys.jsp?symbolCode=2396&amp;symbol=SUNTV&amp;symbol=SUNTV&amp;instrument=-&amp;date=-&amp;segmentLink=17&amp;symbolCount=2&amp;segmentLink=17" TargetMode="External" Type="http://schemas.openxmlformats.org/officeDocument/2006/relationships/hyperlink"/><Relationship Id="rId171" Target="https://www.nseindia.com/live_market/dynaContent/live_watch/option_chain/optionKeys.jsp?symbolCode=2328&amp;symbol=SUZLON&amp;symbol=SUZLON&amp;instrument=-&amp;date=-&amp;segmentLink=17&amp;symbolCount=2&amp;segmentLink=17" TargetMode="External" Type="http://schemas.openxmlformats.org/officeDocument/2006/relationships/hyperlink"/><Relationship Id="rId172" Target="https://www.nseindia.com/live_market/dynaContent/live_watch/option_chain/optionKeys.jsp?symbolCode=1837&amp;symbol=SYNDIBANK&amp;symbol=SYNDIBANK&amp;instrument=-&amp;date=-&amp;segmentLink=17&amp;symbolCount=2&amp;segmentLink=17" TargetMode="External" Type="http://schemas.openxmlformats.org/officeDocument/2006/relationships/hyperlink"/><Relationship Id="rId173" Target="https://www.nseindia.com/live_market/dynaContent/live_watch/option_chain/optionKeys.jsp?symbolCode=368&amp;symbol=TATAELXSI&amp;symbol=TATAELXSI&amp;instrument=-&amp;date=-&amp;segmentLink=17&amp;symbolCount=2&amp;segmentLink=17" TargetMode="External" Type="http://schemas.openxmlformats.org/officeDocument/2006/relationships/hyperlink"/><Relationship Id="rId174" Target="https://www.nseindia.com/live_market/dynaContent/live_watch/option_chain/optionKeys.jsp?symbolCode=211&amp;symbol=TATAMOTORS&amp;symbol=TATAMOTORS&amp;instrument=-&amp;date=-&amp;segmentLink=17&amp;symbolCount=2&amp;segmentLink=17" TargetMode="External" Type="http://schemas.openxmlformats.org/officeDocument/2006/relationships/hyperlink"/><Relationship Id="rId175" Target="https://www.nseindia.com/live_market/dynaContent/live_watch/option_chain/optionKeys.jsp?symbolCode=2692&amp;symbol=COLPAL&amp;symbol=COLPAL&amp;instrument=-&amp;date=-&amp;segmentLink=17&amp;symbolCount=2&amp;segmentLink=17" TargetMode="External" Type="http://schemas.openxmlformats.org/officeDocument/2006/relationships/hyperlink"/><Relationship Id="rId176" Target="https://www.nseindia.com/live_market/dynaContent/live_watch/option_chain/optionKeys.jsp?symbolCode=173&amp;symbol=CUMMINSIND&amp;symbol=CUMMINSIND&amp;instrument=-&amp;date=-&amp;segmentLink=17&amp;symbolCount=2&amp;segmentLink=17" TargetMode="External" Type="http://schemas.openxmlformats.org/officeDocument/2006/relationships/hyperlink"/><Relationship Id="rId177" Target="https://www.nseindia.com/live_market/dynaContent/live_watch/option_chain/optionKeys.jsp?symbolCode=13723&amp;symbol=EQUITAS&amp;symbol=EQUITAS&amp;instrument=-&amp;date=-&amp;segmentLink=17&amp;symbolCount=2&amp;segmentLink=17" TargetMode="External" Type="http://schemas.openxmlformats.org/officeDocument/2006/relationships/hyperlink"/><Relationship Id="rId178" Target="https://www.nseindia.com/live_market/dynaContent/live_watch/option_chain/optionKeys.jsp?symbolCode=129&amp;symbol=EXIDEIND&amp;symbol=EXIDEIND&amp;instrument=-&amp;date=-&amp;segmentLink=17&amp;symbolCount=2&amp;segmentLink=17" TargetMode="External" Type="http://schemas.openxmlformats.org/officeDocument/2006/relationships/hyperlink"/><Relationship Id="rId179" Target="https://www.nseindia.com/live_market/dynaContent/live_watch/option_chain/optionKeys.jsp?symbolCode=1816&amp;symbol=JINDALSTEL&amp;symbol=JINDALSTEL&amp;instrument=-&amp;date=-&amp;segmentLink=17&amp;symbolCount=2&amp;segmentLink=17" TargetMode="External" Type="http://schemas.openxmlformats.org/officeDocument/2006/relationships/hyperlink"/><Relationship Id="rId18" Target="https://www.nseindia.com/live_market/dynaContent/live_watch/option_chain/optionKeys.jsp?symbolCode=1257&amp;symbol=BAJFINANCE&amp;symbol=BAJFINANCE&amp;instrument=-&amp;date=-&amp;segmentLink=17&amp;symbolCount=2&amp;segmentLink=17" TargetMode="External" Type="http://schemas.openxmlformats.org/officeDocument/2006/relationships/hyperlink"/><Relationship Id="rId180" Target="https://www.nseindia.com/live_market/dynaContent/live_watch/option_chain/optionKeys.jsp?symbolCode=2203&amp;symbol=LT&amp;symbol=LT&amp;instrument=-&amp;date=-&amp;segmentLink=17&amp;symbolCount=2&amp;segmentLink=17" TargetMode="External" Type="http://schemas.openxmlformats.org/officeDocument/2006/relationships/hyperlink"/><Relationship Id="rId181" Target="https://www.nseindia.com/live_market/dynaContent/live_watch/option_chain/optionKeys.jsp?symbolCode=2374&amp;symbol=M%26MFIN&amp;symbol=M%26MFIN&amp;instrument=-&amp;date=-&amp;segmentLink=17&amp;symbolCount=2&amp;segmentLink=17" TargetMode="External" Type="http://schemas.openxmlformats.org/officeDocument/2006/relationships/hyperlink"/><Relationship Id="rId182" Target="https://www.nseindia.com/live_market/dynaContent/live_watch/option_chain/optionKeys.jsp?symbolCode=1355&amp;symbol=MARICO&amp;symbol=MARICO&amp;instrument=-&amp;date=-&amp;segmentLink=17&amp;symbolCount=2&amp;segmentLink=17" TargetMode="External" Type="http://schemas.openxmlformats.org/officeDocument/2006/relationships/hyperlink"/><Relationship Id="rId183" Target="https://www.nseindia.com/live_market/dynaContent/live_watch/option_chain/optionKeys.jsp?symbolCode=1989&amp;symbol=MCDOWELL-N&amp;symbol=MCDOWELL-N&amp;instrument=-&amp;date=-&amp;segmentLink=17&amp;symbolCount=2&amp;segmentLink=17" TargetMode="External" Type="http://schemas.openxmlformats.org/officeDocument/2006/relationships/hyperlink"/><Relationship Id="rId184" Target="https://www.nseindia.com/live_market/dynaContent/live_watch/option_chain/optionKeys.jsp?symbolCode=1193&amp;symbol=MFSL&amp;symbol=MFSL&amp;instrument=-&amp;date=-&amp;segmentLink=17&amp;symbolCount=2&amp;segmentLink=17" TargetMode="External" Type="http://schemas.openxmlformats.org/officeDocument/2006/relationships/hyperlink"/><Relationship Id="rId185" Target="https://www.nseindia.com/live_market/dynaContent/live_watch/option_chain/optionKeys.jsp?symbolCode=2213&amp;symbol=NIITTECH&amp;symbol=NIITTECH&amp;instrument=-&amp;date=-&amp;segmentLink=17&amp;symbolCount=2&amp;segmentLink=17" TargetMode="External" Type="http://schemas.openxmlformats.org/officeDocument/2006/relationships/hyperlink"/><Relationship Id="rId186" Target="https://www.nseindia.com/live_market/dynaContent/live_watch/option_chain/optionKeys.jsp?symbolCode=226&amp;symbol=RELINFRA&amp;symbol=RELINFRA&amp;instrument=-&amp;date=-&amp;segmentLink=17&amp;symbolCount=2&amp;segmentLink=17" TargetMode="External" Type="http://schemas.openxmlformats.org/officeDocument/2006/relationships/hyperlink"/><Relationship Id="rId187" Target="https://www.nseindia.com/live_market/dynaContent/live_watch/option_chain/optionKeys.jsp?symbolCode=-10002&amp;symbol=NIFTY&amp;symbol=NIFTY&amp;instrument=-&amp;date=-&amp;segmentLink=17&amp;symbolCount=2&amp;segmentLink=17" TargetMode="External" Type="http://schemas.openxmlformats.org/officeDocument/2006/relationships/hyperlink"/><Relationship Id="rId188" Target="https://www.nseindia.com/live_market/dynaContent/live_watch/option_chain/optionKeys.jsp?symbolCode=209&amp;symbol=ACC&amp;symbol=ACC&amp;instrument=-&amp;date=-&amp;segmentLink=17&amp;symbolCount=2&amp;segmentLink=17" TargetMode="External" Type="http://schemas.openxmlformats.org/officeDocument/2006/relationships/hyperlink"/><Relationship Id="rId189" Target="../printerSettings/printerSettings2.bin" Type="http://schemas.openxmlformats.org/officeDocument/2006/relationships/printerSettings"/><Relationship Id="rId19" Target="https://www.nseindia.com/live_market/dynaContent/live_watch/option_chain/optionKeys.jsp?symbolCode=434&amp;symbol=BALKRISIND&amp;symbol=BALKRISIND&amp;instrument=-&amp;date=-&amp;segmentLink=17&amp;symbolCount=2&amp;segmentLink=17" TargetMode="External" Type="http://schemas.openxmlformats.org/officeDocument/2006/relationships/hyperlink"/><Relationship Id="rId2" Target="https://www.nseindia.com/live_market/dynaContent/live_watch/option_chain/optionKeys.jsp?symbolCode=424&amp;symbol=ADANIENT&amp;symbol=ADANIENT&amp;instrument=-&amp;date=-&amp;segmentLink=17&amp;symbolCount=2&amp;segmentLink=17" TargetMode="External" Type="http://schemas.openxmlformats.org/officeDocument/2006/relationships/hyperlink"/><Relationship Id="rId20" Target="https://www.nseindia.com/live_market/dynaContent/live_watch/option_chain/optionKeys.jsp?symbolCode=1583&amp;symbol=BANKBARODA&amp;symbol=BANKBARODA&amp;instrument=-&amp;date=-&amp;segmentLink=17&amp;symbolCount=2&amp;segmentLink=17" TargetMode="External" Type="http://schemas.openxmlformats.org/officeDocument/2006/relationships/hyperlink"/><Relationship Id="rId21" Target="https://www.nseindia.com/live_market/dynaContent/live_watch/option_chain/optionKeys.jsp?symbolCode=1600&amp;symbol=BANKINDIA&amp;symbol=BANKINDIA&amp;instrument=-&amp;date=-&amp;segmentLink=17&amp;symbolCount=2&amp;segmentLink=17" TargetMode="External" Type="http://schemas.openxmlformats.org/officeDocument/2006/relationships/hyperlink"/><Relationship Id="rId22" Target="https://www.nseindia.com/live_market/dynaContent/live_watch/option_chain/optionKeys.jsp?symbolCode=254&amp;symbol=BATAINDIA&amp;symbol=BATAINDIA&amp;instrument=-&amp;date=-&amp;segmentLink=17&amp;symbolCount=2&amp;segmentLink=17" TargetMode="External" Type="http://schemas.openxmlformats.org/officeDocument/2006/relationships/hyperlink"/><Relationship Id="rId23" Target="https://www.nseindia.com/live_market/dynaContent/live_watch/option_chain/optionKeys.jsp?symbolCode=1254&amp;symbol=BEL&amp;symbol=BEL&amp;instrument=-&amp;date=-&amp;segmentLink=17&amp;symbolCount=2&amp;segmentLink=17" TargetMode="External" Type="http://schemas.openxmlformats.org/officeDocument/2006/relationships/hyperlink"/><Relationship Id="rId24" Target="https://www.nseindia.com/live_market/dynaContent/live_watch/option_chain/optionKeys.jsp?symbolCode=296&amp;symbol=BEML&amp;symbol=BEML&amp;instrument=-&amp;date=-&amp;segmentLink=17&amp;symbolCount=2&amp;segmentLink=17" TargetMode="External" Type="http://schemas.openxmlformats.org/officeDocument/2006/relationships/hyperlink"/><Relationship Id="rId25" Target="https://www.nseindia.com/live_market/dynaContent/live_watch/option_chain/optionKeys.jsp?symbolCode=488&amp;symbol=BERGEPAINT&amp;symbol=BERGEPAINT&amp;instrument=-&amp;date=-&amp;segmentLink=17&amp;symbolCount=2&amp;segmentLink=17" TargetMode="External" Type="http://schemas.openxmlformats.org/officeDocument/2006/relationships/hyperlink"/><Relationship Id="rId26" Target="https://www.nseindia.com/live_market/dynaContent/live_watch/option_chain/optionKeys.jsp?symbolCode=3432&amp;symbol=BHARATFIN&amp;symbol=BHARATFIN&amp;instrument=-&amp;date=-&amp;segmentLink=17&amp;symbolCount=2&amp;segmentLink=17" TargetMode="External" Type="http://schemas.openxmlformats.org/officeDocument/2006/relationships/hyperlink"/><Relationship Id="rId27" Target="https://www.nseindia.com/live_market/dynaContent/live_watch/option_chain/optionKeys.jsp?symbolCode=201&amp;symbol=BHARATFORG&amp;symbol=BHARATFORG&amp;instrument=-&amp;date=-&amp;segmentLink=17&amp;symbolCount=2&amp;segmentLink=17" TargetMode="External" Type="http://schemas.openxmlformats.org/officeDocument/2006/relationships/hyperlink"/><Relationship Id="rId28" Target="https://www.nseindia.com/live_market/dynaContent/live_watch/option_chain/optionKeys.jsp?symbolCode=2002&amp;symbol=BHARTIARTL&amp;symbol=BHARTIARTL&amp;instrument=-&amp;date=-&amp;segmentLink=17&amp;symbolCount=2&amp;segmentLink=17" TargetMode="External" Type="http://schemas.openxmlformats.org/officeDocument/2006/relationships/hyperlink"/><Relationship Id="rId29" Target="https://www.nseindia.com/live_market/dynaContent/live_watch/option_chain/optionKeys.jsp?symbolCode=1252&amp;symbol=BHEL&amp;symbol=BHEL&amp;instrument=-&amp;date=-&amp;segmentLink=17&amp;symbolCount=2&amp;segmentLink=17" TargetMode="External" Type="http://schemas.openxmlformats.org/officeDocument/2006/relationships/hyperlink"/><Relationship Id="rId3" Target="https://www.nseindia.com/live_market/dynaContent/live_watch/option_chain/optionKeys.jsp?symbolCode=2683&amp;symbol=ADANIPORTS&amp;symbol=ADANIPORTS&amp;instrument=-&amp;date=-&amp;segmentLink=17&amp;symbolCount=2&amp;segmentLink=17" TargetMode="External" Type="http://schemas.openxmlformats.org/officeDocument/2006/relationships/hyperlink"/><Relationship Id="rId30" Target="https://www.nseindia.com/live_market/dynaContent/live_watch/option_chain/optionKeys.jsp?symbolCode=2181&amp;symbol=BIOCON&amp;symbol=BIOCON&amp;instrument=-&amp;date=-&amp;segmentLink=17&amp;symbolCount=2&amp;segmentLink=17" TargetMode="External" Type="http://schemas.openxmlformats.org/officeDocument/2006/relationships/hyperlink"/><Relationship Id="rId31" Target="https://www.nseindia.com/live_market/dynaContent/live_watch/option_chain/optionKeys.jsp?symbolCode=199&amp;symbol=BPCL&amp;symbol=BPCL&amp;instrument=-&amp;date=-&amp;segmentLink=17&amp;symbolCount=2&amp;segmentLink=17" TargetMode="External" Type="http://schemas.openxmlformats.org/officeDocument/2006/relationships/hyperlink"/><Relationship Id="rId32" Target="https://www.nseindia.com/live_market/dynaContent/live_watch/option_chain/optionKeys.jsp?symbolCode=761&amp;symbol=BRITANNIA&amp;symbol=BRITANNIA&amp;instrument=-&amp;date=-&amp;segmentLink=17&amp;symbolCount=2&amp;segmentLink=17" TargetMode="External" Type="http://schemas.openxmlformats.org/officeDocument/2006/relationships/hyperlink"/><Relationship Id="rId33" Target="https://www.nseindia.com/live_market/dynaContent/live_watch/option_chain/optionKeys.jsp?symbolCode=1852&amp;symbol=CADILAHC&amp;symbol=CADILAHC&amp;instrument=-&amp;date=-&amp;segmentLink=17&amp;symbolCount=2&amp;segmentLink=17" TargetMode="External" Type="http://schemas.openxmlformats.org/officeDocument/2006/relationships/hyperlink"/><Relationship Id="rId34" Target="https://www.nseindia.com/live_market/dynaContent/live_watch/option_chain/optionKeys.jsp?symbolCode=2032&amp;symbol=CANBK&amp;symbol=CANBK&amp;instrument=-&amp;date=-&amp;segmentLink=17&amp;symbolCount=2&amp;segmentLink=17" TargetMode="External" Type="http://schemas.openxmlformats.org/officeDocument/2006/relationships/hyperlink"/><Relationship Id="rId35" Target="https://www.nseindia.com/live_market/dynaContent/live_watch/option_chain/optionKeys.jsp?symbolCode=760&amp;symbol=CANFINHOME&amp;symbol=CANFINHOME&amp;instrument=-&amp;date=-&amp;segmentLink=17&amp;symbolCount=2&amp;segmentLink=17" TargetMode="External" Type="http://schemas.openxmlformats.org/officeDocument/2006/relationships/hyperlink"/><Relationship Id="rId36" Target="https://www.nseindia.com/live_market/dynaContent/live_watch/option_chain/optionKeys.jsp?symbolCode=2712&amp;symbol=CAPF&amp;symbol=CAPF&amp;instrument=-&amp;date=-&amp;segmentLink=17&amp;symbolCount=2&amp;segmentLink=17" TargetMode="External" Type="http://schemas.openxmlformats.org/officeDocument/2006/relationships/hyperlink"/><Relationship Id="rId37" Target="https://www.nseindia.com/live_market/dynaContent/live_watch/option_chain/optionKeys.jsp?symbolCode=8975&amp;symbol=CASTROLIND&amp;symbol=CASTROLIND&amp;instrument=-&amp;date=-&amp;segmentLink=17&amp;symbolCount=2&amp;segmentLink=17" TargetMode="External" Type="http://schemas.openxmlformats.org/officeDocument/2006/relationships/hyperlink"/><Relationship Id="rId38" Target="https://www.nseindia.com/live_market/dynaContent/live_watch/option_chain/optionKeys.jsp?symbolCode=2711&amp;symbol=CEATLTD&amp;symbol=CEATLTD&amp;instrument=-&amp;date=-&amp;segmentLink=17&amp;symbolCount=2&amp;segmentLink=17" TargetMode="External" Type="http://schemas.openxmlformats.org/officeDocument/2006/relationships/hyperlink"/><Relationship Id="rId39" Target="https://www.nseindia.com/live_market/dynaContent/live_watch/option_chain/optionKeys.jsp?symbolCode=295&amp;symbol=CENTURYTEX&amp;symbol=CENTURYTEX&amp;instrument=-&amp;date=-&amp;segmentLink=17&amp;symbolCount=2&amp;segmentLink=17" TargetMode="External" Type="http://schemas.openxmlformats.org/officeDocument/2006/relationships/hyperlink"/><Relationship Id="rId4" Target="https://www.nseindia.com/live_market/dynaContent/live_watch/option_chain/optionKeys.jsp?symbolCode=2901&amp;symbol=ADANIPOWER&amp;symbol=ADANIPOWER&amp;instrument=-&amp;date=-&amp;segmentLink=17&amp;symbolCount=2&amp;segmentLink=17" TargetMode="External" Type="http://schemas.openxmlformats.org/officeDocument/2006/relationships/hyperlink"/><Relationship Id="rId40" Target="https://www.nseindia.com/live_market/dynaContent/live_watch/option_chain/optionKeys.jsp?symbolCode=1245&amp;symbol=CESC&amp;symbol=CESC&amp;instrument=-&amp;date=-&amp;segmentLink=17&amp;symbolCount=2&amp;segmentLink=17" TargetMode="External" Type="http://schemas.openxmlformats.org/officeDocument/2006/relationships/hyperlink"/><Relationship Id="rId41" Target="https://www.nseindia.com/live_market/dynaContent/live_watch/option_chain/optionKeys.jsp?symbolCode=1241&amp;symbol=CGPOWER&amp;symbol=CGPOWER&amp;instrument=-&amp;date=-&amp;segmentLink=17&amp;symbolCount=2&amp;segmentLink=17" TargetMode="External" Type="http://schemas.openxmlformats.org/officeDocument/2006/relationships/hyperlink"/><Relationship Id="rId42" Target="https://www.nseindia.com/live_market/dynaContent/live_watch/option_chain/optionKeys.jsp?symbolCode=13723&amp;symbol=EQUITAS&amp;symbol=EQUITAS&amp;instrument=-&amp;date=-&amp;segmentLink=17&amp;symbolCount=2&amp;segmentLink=17" TargetMode="External" Type="http://schemas.openxmlformats.org/officeDocument/2006/relationships/hyperlink"/><Relationship Id="rId43" Target="https://www.nseindia.com/live_market/dynaContent/live_watch/option_chain/optionKeys.jsp?symbolCode=797&amp;symbol=HDFCBANK&amp;symbol=HDFCBANK&amp;instrument=-&amp;date=-&amp;segmentLink=17&amp;symbolCount=2&amp;segmentLink=17" TargetMode="External" Type="http://schemas.openxmlformats.org/officeDocument/2006/relationships/hyperlink"/><Relationship Id="rId44" Target="https://www.nseindia.com/live_market/dynaContent/live_watch/option_chain/optionKeys.jsp?symbolCode=795&amp;symbol=HEROMOTOCO&amp;symbol=HEROMOTOCO&amp;instrument=-&amp;date=-&amp;segmentLink=17&amp;symbolCount=2&amp;segmentLink=17" TargetMode="External" Type="http://schemas.openxmlformats.org/officeDocument/2006/relationships/hyperlink"/><Relationship Id="rId45" Target="https://www.nseindia.com/live_market/dynaContent/live_watch/option_chain/optionKeys.jsp?symbolCode=293&amp;symbol=INDIACEM&amp;symbol=INDIACEM&amp;instrument=-&amp;date=-&amp;segmentLink=17&amp;symbolCount=2&amp;segmentLink=17" TargetMode="External" Type="http://schemas.openxmlformats.org/officeDocument/2006/relationships/hyperlink"/><Relationship Id="rId46" Target="https://www.nseindia.com/live_market/dynaContent/live_watch/option_chain/optionKeys.jsp?symbolCode=2540&amp;symbol=INDIANB&amp;symbol=INDIANB&amp;instrument=-&amp;date=-&amp;segmentLink=17&amp;symbolCount=2&amp;segmentLink=17" TargetMode="External" Type="http://schemas.openxmlformats.org/officeDocument/2006/relationships/hyperlink"/><Relationship Id="rId47" Target="https://www.nseindia.com/live_market/dynaContent/live_watch/option_chain/optionKeys.jsp?symbolCode=2264&amp;symbol=JETAIRWAYS&amp;symbol=JETAIRWAYS&amp;instrument=-&amp;date=-&amp;segmentLink=17&amp;symbolCount=2&amp;segmentLink=17" TargetMode="External" Type="http://schemas.openxmlformats.org/officeDocument/2006/relationships/hyperlink"/><Relationship Id="rId48" Target="https://www.nseindia.com/live_market/dynaContent/live_watch/option_chain/optionKeys.jsp?symbolCode=818&amp;symbol=ITC&amp;symbol=ITC&amp;instrument=-&amp;date=-&amp;segmentLink=17&amp;symbolCount=2&amp;segmentLink=17" TargetMode="External" Type="http://schemas.openxmlformats.org/officeDocument/2006/relationships/hyperlink"/><Relationship Id="rId49" Target="https://www.nseindia.com/live_market/dynaContent/live_watch/option_chain/optionKeys.jsp?symbolCode=1118&amp;symbol=KOTAKBANK&amp;symbol=KOTAKBANK&amp;instrument=-&amp;date=-&amp;segmentLink=17&amp;symbolCount=2&amp;segmentLink=17" TargetMode="External" Type="http://schemas.openxmlformats.org/officeDocument/2006/relationships/hyperlink"/><Relationship Id="rId5" Target="https://www.nseindia.com/live_market/dynaContent/live_watch/option_chain/optionKeys.jsp?symbolCode=1894&amp;symbol=AJANTPHARM&amp;symbol=AJANTPHARM&amp;instrument=-&amp;date=-&amp;segmentLink=17&amp;symbolCount=2&amp;segmentLink=17" TargetMode="External" Type="http://schemas.openxmlformats.org/officeDocument/2006/relationships/hyperlink"/><Relationship Id="rId50" Target="https://www.nseindia.com/live_market/dynaContent/live_watch/option_chain/optionKeys.jsp?symbolCode=1826&amp;symbol=KPIT&amp;symbol=KPIT&amp;instrument=-&amp;date=-&amp;segmentLink=17&amp;symbolCount=2&amp;segmentLink=17" TargetMode="External" Type="http://schemas.openxmlformats.org/officeDocument/2006/relationships/hyperlink"/><Relationship Id="rId51" Target="https://www.nseindia.com/live_market/dynaContent/live_watch/option_chain/optionKeys.jsp?symbolCode=3317&amp;symbol=MANAPPURAM&amp;symbol=MANAPPURAM&amp;instrument=-&amp;date=-&amp;segmentLink=17&amp;symbolCount=2&amp;segmentLink=17" TargetMode="External" Type="http://schemas.openxmlformats.org/officeDocument/2006/relationships/hyperlink"/><Relationship Id="rId52" Target="https://www.nseindia.com/live_market/dynaContent/live_watch/option_chain/optionKeys.jsp?symbolCode=1385&amp;symbol=MOTHERSUMI&amp;symbol=MOTHERSUMI&amp;instrument=-&amp;date=-&amp;segmentLink=17&amp;symbolCount=2&amp;segmentLink=17" TargetMode="External" Type="http://schemas.openxmlformats.org/officeDocument/2006/relationships/hyperlink"/><Relationship Id="rId53" Target="https://www.nseindia.com/live_market/dynaContent/live_watch/option_chain/optionKeys.jsp?symbolCode=144&amp;symbol=PEL&amp;symbol=PEL&amp;instrument=-&amp;date=-&amp;segmentLink=17&amp;symbolCount=2&amp;segmentLink=17" TargetMode="External" Type="http://schemas.openxmlformats.org/officeDocument/2006/relationships/hyperlink"/><Relationship Id="rId54" Target="https://www.nseindia.com/live_market/dynaContent/live_watch/option_chain/optionKeys.jsp?symbolCode=104&amp;symbol=RAYMOND&amp;symbol=RAYMOND&amp;instrument=-&amp;date=-&amp;segmentLink=17&amp;symbolCount=2&amp;segmentLink=17" TargetMode="External" Type="http://schemas.openxmlformats.org/officeDocument/2006/relationships/hyperlink"/><Relationship Id="rId55" Target="https://www.nseindia.com/live_market/dynaContent/live_watch/option_chain/optionKeys.jsp?symbolCode=2714&amp;symbol=RPOWER&amp;symbol=RPOWER&amp;instrument=-&amp;date=-&amp;segmentLink=17&amp;symbolCount=2&amp;segmentLink=17" TargetMode="External" Type="http://schemas.openxmlformats.org/officeDocument/2006/relationships/hyperlink"/><Relationship Id="rId56" Target="https://www.nseindia.com/live_market/dynaContent/live_watch/option_chain/optionKeys.jsp?symbolCode=1849&amp;symbol=STAR&amp;symbol=STAR&amp;instrument=-&amp;date=-&amp;segmentLink=17&amp;symbolCount=2&amp;segmentLink=17" TargetMode="External" Type="http://schemas.openxmlformats.org/officeDocument/2006/relationships/hyperlink"/><Relationship Id="rId57" Target="https://www.nseindia.com/live_market/dynaContent/live_watch/option_chain/optionKeys.jsp?symbolCode=1098&amp;symbol=TATAGLOBAL&amp;symbol=TATAGLOBAL&amp;instrument=-&amp;date=-&amp;segmentLink=17&amp;symbolCount=2&amp;segmentLink=17" TargetMode="External" Type="http://schemas.openxmlformats.org/officeDocument/2006/relationships/hyperlink"/><Relationship Id="rId58" Target="https://www.nseindia.com/live_market/dynaContent/live_watch/option_chain/optionKeys.jsp?symbolCode=2466&amp;symbol=TORNTPOWER&amp;symbol=TORNTPOWER&amp;instrument=-&amp;date=-&amp;segmentLink=17&amp;symbolCount=2&amp;segmentLink=17" TargetMode="External" Type="http://schemas.openxmlformats.org/officeDocument/2006/relationships/hyperlink"/><Relationship Id="rId59" Target="https://www.nseindia.com/live_market/dynaContent/live_watch/option_chain/optionKeys.jsp?symbolCode=2170&amp;symbol=UPL&amp;symbol=UPL&amp;instrument=-&amp;date=-&amp;segmentLink=17&amp;symbolCount=2&amp;segmentLink=17" TargetMode="External" Type="http://schemas.openxmlformats.org/officeDocument/2006/relationships/hyperlink"/><Relationship Id="rId6" Target="https://www.nseindia.com/live_market/dynaContent/live_watch/option_chain/optionKeys.jsp?symbolCode=2029&amp;symbol=ALBK&amp;symbol=ALBK&amp;instrument=-&amp;date=-&amp;segmentLink=17&amp;symbolCount=2&amp;segmentLink=17" TargetMode="External" Type="http://schemas.openxmlformats.org/officeDocument/2006/relationships/hyperlink"/><Relationship Id="rId60" Target="https://www.nseindia.com/live_market/dynaContent/live_watch/option_chain/optionKeys.jsp?symbolCode=5660&amp;symbol=MCX&amp;symbol=MCX&amp;instrument=-&amp;date=-&amp;segmentLink=17&amp;symbolCount=2&amp;segmentLink=17" TargetMode="External" Type="http://schemas.openxmlformats.org/officeDocument/2006/relationships/hyperlink"/><Relationship Id="rId61" Target="https://www.nseindia.com/live_market/dynaContent/live_watch/option_chain/optionKeys.jsp?symbolCode=2541&amp;symbol=MINDTREE&amp;symbol=MINDTREE&amp;instrument=-&amp;date=-&amp;segmentLink=17&amp;symbolCount=2&amp;segmentLink=17" TargetMode="External" Type="http://schemas.openxmlformats.org/officeDocument/2006/relationships/hyperlink"/><Relationship Id="rId62" Target="https://www.nseindia.com/live_market/dynaContent/live_watch/option_chain/optionKeys.jsp?symbolCode=679&amp;symbol=M%26M&amp;symbol=M%26M&amp;instrument=-&amp;date=-&amp;segmentLink=17&amp;symbolCount=2&amp;segmentLink=17" TargetMode="External" Type="http://schemas.openxmlformats.org/officeDocument/2006/relationships/hyperlink"/><Relationship Id="rId63" Target="https://www.nseindia.com/live_market/dynaContent/live_watch/option_chain/optionKeys.jsp?symbolCode=1988&amp;symbol=LUPIN&amp;symbol=LUPIN&amp;instrument=-&amp;date=-&amp;segmentLink=17&amp;symbolCount=2&amp;segmentLink=17" TargetMode="External" Type="http://schemas.openxmlformats.org/officeDocument/2006/relationships/hyperlink"/><Relationship Id="rId64" Target="https://www.nseindia.com/live_market/dynaContent/live_watch/option_chain/optionKeys.jsp?symbolCode=946&amp;symbol=LICHSGFIN&amp;symbol=LICHSGFIN&amp;instrument=-&amp;date=-&amp;segmentLink=17&amp;symbolCount=2&amp;segmentLink=17" TargetMode="External" Type="http://schemas.openxmlformats.org/officeDocument/2006/relationships/hyperlink"/><Relationship Id="rId65" Target="https://www.nseindia.com/live_market/dynaContent/live_watch/option_chain/optionKeys.jsp?symbolCode=3061&amp;symbol=JUBLFOOD&amp;symbol=JUBLFOOD&amp;instrument=-&amp;date=-&amp;segmentLink=17&amp;symbolCount=2&amp;segmentLink=17" TargetMode="External" Type="http://schemas.openxmlformats.org/officeDocument/2006/relationships/hyperlink"/><Relationship Id="rId66" Target="https://www.nseindia.com/live_market/dynaContent/live_watch/option_chain/optionKeys.jsp?symbolCode=180&amp;symbol=INFY&amp;symbol=INFY&amp;instrument=-&amp;date=-&amp;segmentLink=17&amp;symbolCount=2&amp;segmentLink=17" TargetMode="External" Type="http://schemas.openxmlformats.org/officeDocument/2006/relationships/hyperlink"/><Relationship Id="rId67" Target="https://www.nseindia.com/live_market/dynaContent/live_watch/option_chain/optionKeys.jsp?symbolCode=673&amp;symbol=IFCI&amp;symbol=IFCI&amp;instrument=-&amp;date=-&amp;segmentLink=17&amp;symbolCount=2&amp;segmentLink=17" TargetMode="External" Type="http://schemas.openxmlformats.org/officeDocument/2006/relationships/hyperlink"/><Relationship Id="rId68" Target="https://www.nseindia.com/live_market/dynaContent/live_watch/option_chain/optionKeys.jsp?symbolCode=7057&amp;symbol=IBULHSGFIN&amp;symbol=IBULHSGFIN&amp;instrument=-&amp;date=-&amp;segmentLink=17&amp;symbolCount=2&amp;segmentLink=17" TargetMode="External" Type="http://schemas.openxmlformats.org/officeDocument/2006/relationships/hyperlink"/><Relationship Id="rId69" Target="https://www.nseindia.com/live_market/dynaContent/live_watch/option_chain/optionKeys.jsp?symbolCode=1231&amp;symbol=HINDZINC&amp;symbol=HINDZINC&amp;instrument=-&amp;date=-&amp;segmentLink=17&amp;symbolCount=2&amp;segmentLink=17" TargetMode="External" Type="http://schemas.openxmlformats.org/officeDocument/2006/relationships/hyperlink"/><Relationship Id="rId7" Target="https://www.nseindia.com/live_market/dynaContent/live_watch/option_chain/optionKeys.jsp?symbolCode=421&amp;symbol=AMARAJABAT&amp;symbol=AMARAJABAT&amp;instrument=-&amp;date=-&amp;segmentLink=17&amp;symbolCount=2&amp;segmentLink=17" TargetMode="External" Type="http://schemas.openxmlformats.org/officeDocument/2006/relationships/hyperlink"/><Relationship Id="rId70" Target="https://www.nseindia.com/live_market/dynaContent/live_watch/option_chain/optionKeys.jsp?symbolCode=1828&amp;symbol=HCLTECH&amp;symbol=HCLTECH&amp;instrument=-&amp;date=-&amp;segmentLink=17&amp;symbolCount=2&amp;segmentLink=17" TargetMode="External" Type="http://schemas.openxmlformats.org/officeDocument/2006/relationships/hyperlink"/><Relationship Id="rId71" Target="https://www.nseindia.com/live_market/dynaContent/live_watch/option_chain/optionKeys.jsp?symbolCode=1853&amp;symbol=GLENMARK&amp;symbol=GLENMARK&amp;instrument=-&amp;date=-&amp;segmentLink=17&amp;symbolCount=2&amp;segmentLink=17" TargetMode="External" Type="http://schemas.openxmlformats.org/officeDocument/2006/relationships/hyperlink"/><Relationship Id="rId72" Target="https://www.nseindia.com/live_market/dynaContent/live_watch/option_chain/optionKeys.jsp?symbolCode=251&amp;symbol=DRREDDY&amp;symbol=DRREDDY&amp;instrument=-&amp;date=-&amp;segmentLink=17&amp;symbolCount=2&amp;segmentLink=17" TargetMode="External" Type="http://schemas.openxmlformats.org/officeDocument/2006/relationships/hyperlink"/><Relationship Id="rId73" Target="https://www.nseindia.com/live_market/dynaContent/live_watch/option_chain/optionKeys.jsp?symbolCode=173&amp;symbol=CUMMINSIND&amp;symbol=CUMMINSIND&amp;instrument=-&amp;date=-&amp;segmentLink=17&amp;symbolCount=2&amp;segmentLink=17" TargetMode="External" Type="http://schemas.openxmlformats.org/officeDocument/2006/relationships/hyperlink"/><Relationship Id="rId74" Target="https://www.nseindia.com/live_market/dynaContent/live_watch/option_chain/optionKeys.jsp?symbolCode=3691&amp;symbol=COALINDIA&amp;symbol=COALINDIA&amp;instrument=-&amp;date=-&amp;segmentLink=17&amp;symbolCount=2&amp;segmentLink=17" TargetMode="External" Type="http://schemas.openxmlformats.org/officeDocument/2006/relationships/hyperlink"/><Relationship Id="rId75" Target="https://www.nseindia.com/live_market/dynaContent/live_watch/option_chain/optionKeys.jsp?symbolCode=792&amp;symbol=CIPLA&amp;symbol=CIPLA&amp;instrument=-&amp;date=-&amp;segmentLink=17&amp;symbolCount=2&amp;segmentLink=17" TargetMode="External" Type="http://schemas.openxmlformats.org/officeDocument/2006/relationships/hyperlink"/><Relationship Id="rId76" Target="https://www.nseindia.com/live_market/dynaContent/live_watch/option_chain/optionKeys.jsp?symbolCode=2622&amp;symbol=DLF&amp;symbol=DLF&amp;instrument=-&amp;date=-&amp;segmentLink=17&amp;symbolCount=2&amp;segmentLink=17" TargetMode="External" Type="http://schemas.openxmlformats.org/officeDocument/2006/relationships/hyperlink"/><Relationship Id="rId77" Target="https://www.nseindia.com/live_market/dynaContent/live_watch/option_chain/optionKeys.jsp?symbolCode=2296&amp;symbol=GRANULES&amp;symbol=GRANULES&amp;instrument=-&amp;date=-&amp;segmentLink=17&amp;symbolCount=2&amp;segmentLink=17" TargetMode="External" Type="http://schemas.openxmlformats.org/officeDocument/2006/relationships/hyperlink"/><Relationship Id="rId78" Target="https://www.nseindia.com/live_market/dynaContent/live_watch/option_chain/optionKeys.jsp?symbolCode=2130&amp;symbol=GODREJIND&amp;symbol=GODREJIND&amp;instrument=-&amp;date=-&amp;segmentLink=17&amp;symbolCount=2&amp;segmentLink=17" TargetMode="External" Type="http://schemas.openxmlformats.org/officeDocument/2006/relationships/hyperlink"/><Relationship Id="rId79" Target="https://www.nseindia.com/live_market/dynaContent/live_watch/option_chain/optionKeys.jsp?symbolCode=1853&amp;symbol=GLENMARK&amp;symbol=GLENMARK&amp;instrument=-&amp;date=-&amp;segmentLink=17&amp;symbolCount=2&amp;segmentLink=17" TargetMode="External" Type="http://schemas.openxmlformats.org/officeDocument/2006/relationships/hyperlink"/><Relationship Id="rId8" Target="https://www.nseindia.com/live_market/dynaContent/live_watch/option_chain/optionKeys.jsp?symbolCode=1235&amp;symbol=AMBUJACEM&amp;symbol=AMBUJACEM&amp;instrument=-&amp;date=-&amp;segmentLink=17&amp;symbolCount=2&amp;segmentLink=17" TargetMode="External" Type="http://schemas.openxmlformats.org/officeDocument/2006/relationships/hyperlink"/><Relationship Id="rId80" Target="https://www.nseindia.com/live_market/dynaContent/live_watch/option_chain/optionKeys.jsp?symbolCode=940&amp;symbol=DHFL&amp;symbol=DHFL&amp;instrument=-&amp;date=-&amp;segmentLink=17&amp;symbolCount=2&amp;segmentLink=17" TargetMode="External" Type="http://schemas.openxmlformats.org/officeDocument/2006/relationships/hyperlink"/><Relationship Id="rId81" Target="https://www.nseindia.com/live_market/dynaContent/live_watch/option_chain/optionKeys.jsp?symbolCode=2132&amp;symbol=DIVISLAB&amp;symbol=DIVISLAB&amp;instrument=-&amp;date=-&amp;segmentLink=17&amp;symbolCount=2&amp;segmentLink=17" TargetMode="External" Type="http://schemas.openxmlformats.org/officeDocument/2006/relationships/hyperlink"/><Relationship Id="rId82" Target="https://www.nseindia.com/live_market/dynaContent/live_watch/option_chain/optionKeys.jsp?symbolCode=798&amp;symbol=HDFC&amp;symbol=HDFC&amp;instrument=-&amp;date=-&amp;segmentLink=17&amp;symbolCount=2&amp;segmentLink=17" TargetMode="External" Type="http://schemas.openxmlformats.org/officeDocument/2006/relationships/hyperlink"/><Relationship Id="rId83" Target="https://www.nseindia.com/live_market/dynaContent/live_watch/option_chain/optionKeys.jsp?symbolCode=1931&amp;symbol=HAVELLS&amp;symbol=HAVELLS&amp;instrument=-&amp;date=-&amp;segmentLink=17&amp;symbolCount=2&amp;segmentLink=17" TargetMode="External" Type="http://schemas.openxmlformats.org/officeDocument/2006/relationships/hyperlink"/><Relationship Id="rId84" Target="https://www.nseindia.com/live_market/dynaContent/live_watch/option_chain/optionKeys.jsp?symbolCode=1234&amp;symbol=GRASIM&amp;symbol=GRASIM&amp;instrument=-&amp;date=-&amp;segmentLink=17&amp;symbolCount=2&amp;segmentLink=17" TargetMode="External" Type="http://schemas.openxmlformats.org/officeDocument/2006/relationships/hyperlink"/><Relationship Id="rId85" Target="https://www.nseindia.com/live_market/dynaContent/live_watch/option_chain/optionKeys.jsp?symbolCode=309&amp;symbol=FEDERALBNK&amp;symbol=FEDERALBNK&amp;instrument=-&amp;date=-&amp;segmentLink=17&amp;symbolCount=2&amp;segmentLink=17" TargetMode="External" Type="http://schemas.openxmlformats.org/officeDocument/2006/relationships/hyperlink"/><Relationship Id="rId86" Target="https://www.nseindia.com/live_market/dynaContent/live_watch/option_chain/optionKeys.jsp?symbolCode=1232&amp;symbol=HINDUNILVR&amp;symbol=HINDUNILVR&amp;instrument=-&amp;date=-&amp;segmentLink=17&amp;symbolCount=2&amp;segmentLink=17" TargetMode="External" Type="http://schemas.openxmlformats.org/officeDocument/2006/relationships/hyperlink"/><Relationship Id="rId87" Target="https://www.nseindia.com/live_market/dynaContent/live_watch/option_chain/optionKeys.jsp?symbolCode=1606&amp;symbol=ICICIBANK&amp;symbol=ICICIBANK&amp;instrument=-&amp;date=-&amp;segmentLink=17&amp;symbolCount=2&amp;segmentLink=17" TargetMode="External" Type="http://schemas.openxmlformats.org/officeDocument/2006/relationships/hyperlink"/><Relationship Id="rId88" Target="https://www.nseindia.com/live_market/dynaContent/live_watch/option_chain/optionKeys.jsp?symbolCode=756&amp;symbol=IDBI&amp;symbol=IDBI&amp;instrument=-&amp;date=-&amp;segmentLink=17&amp;symbolCount=2&amp;segmentLink=17" TargetMode="External" Type="http://schemas.openxmlformats.org/officeDocument/2006/relationships/hyperlink"/><Relationship Id="rId89" Target="https://www.nseindia.com/live_market/dynaContent/live_watch/option_chain/optionKeys.jsp?symbolCode=2548&amp;symbol=IDEA&amp;symbol=IDEA&amp;instrument=-&amp;date=-&amp;segmentLink=17&amp;symbolCount=2&amp;segmentLink=17" TargetMode="External" Type="http://schemas.openxmlformats.org/officeDocument/2006/relationships/hyperlink"/><Relationship Id="rId9" Target="https://www.nseindia.com/live_market/dynaContent/live_watch/option_chain/optionKeys.jsp?symbolCode=417&amp;symbol=APOLLOHOSP&amp;symbol=APOLLOHOSP&amp;instrument=-&amp;date=-&amp;segmentLink=17&amp;symbolCount=2&amp;segmentLink=17" TargetMode="External" Type="http://schemas.openxmlformats.org/officeDocument/2006/relationships/hyperlink"/><Relationship Id="rId90" Target="https://www.nseindia.com/live_market/dynaContent/live_watch/option_chain/optionKeys.jsp?symbolCode=13160&amp;symbol=IDFCBANK&amp;symbol=IDFCBANK&amp;instrument=-&amp;date=-&amp;segmentLink=17&amp;symbolCount=2&amp;segmentLink=17" TargetMode="External" Type="http://schemas.openxmlformats.org/officeDocument/2006/relationships/hyperlink"/><Relationship Id="rId91" Target="https://www.nseindia.com/live_market/dynaContent/live_watch/option_chain/optionKeys.jsp?symbolCode=2314&amp;symbol=IDFC&amp;symbol=IDFC&amp;instrument=-&amp;date=-&amp;segmentLink=17&amp;symbolCount=2&amp;segmentLink=17" TargetMode="External" Type="http://schemas.openxmlformats.org/officeDocument/2006/relationships/hyperlink"/><Relationship Id="rId92" Target="https://www.nseindia.com/live_market/dynaContent/live_watch/option_chain/optionKeys.jsp?symbolCode=13226&amp;symbol=INDIGO&amp;symbol=INDIGO&amp;instrument=-&amp;date=-&amp;segmentLink=17&amp;symbolCount=2&amp;segmentLink=17" TargetMode="External" Type="http://schemas.openxmlformats.org/officeDocument/2006/relationships/hyperlink"/><Relationship Id="rId93" Target="https://www.nseindia.com/live_market/dynaContent/live_watch/option_chain/optionKeys.jsp?symbolCode=1656&amp;symbol=INDUSINDBK&amp;symbol=INDUSINDBK&amp;instrument=-&amp;date=-&amp;segmentLink=17&amp;symbolCount=2&amp;segmentLink=17" TargetMode="External" Type="http://schemas.openxmlformats.org/officeDocument/2006/relationships/hyperlink"/><Relationship Id="rId94" Target="https://www.nseindia.com/live_market/dynaContent/live_watch/option_chain/optionKeys.jsp?symbolCode=13663&amp;symbol=INFIBEAM&amp;symbol=INFIBEAM&amp;instrument=-&amp;date=-&amp;segmentLink=17&amp;symbolCount=2&amp;segmentLink=17" TargetMode="External" Type="http://schemas.openxmlformats.org/officeDocument/2006/relationships/hyperlink"/><Relationship Id="rId95" Target="https://www.nseindia.com/live_market/dynaContent/live_watch/option_chain/optionKeys.jsp?symbolCode=6258&amp;symbol=INFRATEL&amp;symbol=INFRATEL&amp;instrument=-&amp;date=-&amp;segmentLink=17&amp;symbolCount=2&amp;segmentLink=17" TargetMode="External" Type="http://schemas.openxmlformats.org/officeDocument/2006/relationships/hyperlink"/><Relationship Id="rId96" Target="https://www.nseindia.com/live_market/dynaContent/live_watch/option_chain/optionKeys.jsp?symbolCode=224&amp;symbol=ESCORTS&amp;symbol=ESCORTS&amp;instrument=-&amp;date=-&amp;segmentLink=17&amp;symbolCount=2&amp;segmentLink=17" TargetMode="External" Type="http://schemas.openxmlformats.org/officeDocument/2006/relationships/hyperlink"/><Relationship Id="rId97" Target="https://www.nseindia.com/live_market/dynaContent/live_watch/option_chain/optionKeys.jsp?symbolCode=221&amp;symbol=HINDPETRO&amp;symbol=HINDPETRO&amp;instrument=-&amp;date=-&amp;segmentLink=17&amp;symbolCount=2&amp;segmentLink=17" TargetMode="External" Type="http://schemas.openxmlformats.org/officeDocument/2006/relationships/hyperlink"/><Relationship Id="rId98" Target="https://www.nseindia.com/live_market/dynaContent/live_watch/option_chain/optionKeys.jsp?symbolCode=1230&amp;symbol=HINDALCO&amp;symbol=HINDALCO&amp;instrument=-&amp;date=-&amp;segmentLink=17&amp;symbolCount=2&amp;segmentLink=17" TargetMode="External" Type="http://schemas.openxmlformats.org/officeDocument/2006/relationships/hyperlink"/><Relationship Id="rId99" Target="https://www.nseindia.com/live_market/dynaContent/live_watch/option_chain/optionKeys.jsp?symbolCode=2020&amp;symbol=HEXAWARE&amp;symbol=HEXAWARE&amp;instrument=-&amp;date=-&amp;segmentLink=17&amp;symbolCount=2&amp;segmentLink=17"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M210"/>
  <sheetViews>
    <sheetView topLeftCell="A4" workbookViewId="0">
      <selection activeCell="L4" sqref="L4"/>
    </sheetView>
  </sheetViews>
  <sheetFormatPr defaultColWidth="8.85546875" defaultRowHeight="15"/>
  <cols>
    <col min="2" max="8" bestFit="true" customWidth="true" width="9.28515625" collapsed="true"/>
    <col min="9" max="11" bestFit="true" customWidth="true" width="9.85546875" collapsed="true"/>
    <col min="12" max="13" bestFit="true" customWidth="true" width="9.28515625" collapsed="true"/>
  </cols>
  <sheetData>
    <row r="1" spans="1:13" ht="15.75">
      <c r="A1" s="39" t="s">
        <v>418</v>
      </c>
      <c r="B1" s="39"/>
      <c r="C1" s="39"/>
      <c r="D1" s="39"/>
      <c r="E1" s="39"/>
      <c r="F1" s="39"/>
      <c r="G1" s="39"/>
      <c r="H1" s="39"/>
      <c r="I1" s="39"/>
      <c r="J1" s="39"/>
      <c r="K1" s="39"/>
    </row>
    <row r="2" spans="1:13" ht="22.5">
      <c r="A2" s="8" t="s">
        <v>419</v>
      </c>
      <c r="B2" s="9" t="s">
        <v>420</v>
      </c>
      <c r="C2" s="9" t="s">
        <v>421</v>
      </c>
      <c r="D2" s="9" t="s">
        <v>422</v>
      </c>
      <c r="E2" s="9" t="s">
        <v>423</v>
      </c>
      <c r="F2" s="9" t="s">
        <v>424</v>
      </c>
      <c r="G2" s="9" t="s">
        <v>425</v>
      </c>
      <c r="H2" s="9" t="s">
        <v>426</v>
      </c>
      <c r="I2" s="9" t="s">
        <v>427</v>
      </c>
      <c r="J2" s="9" t="s">
        <v>428</v>
      </c>
      <c r="K2" s="9" t="s">
        <v>429</v>
      </c>
      <c r="L2" s="10" t="s">
        <v>430</v>
      </c>
      <c r="M2" s="10" t="s">
        <v>431</v>
      </c>
    </row>
    <row r="3" spans="1:13">
      <c r="A3" s="11" t="s">
        <v>99</v>
      </c>
      <c r="B3" s="12">
        <v>4000</v>
      </c>
      <c r="C3" s="13">
        <v>29.24</v>
      </c>
      <c r="D3" s="13">
        <v>56.12</v>
      </c>
      <c r="E3" s="13">
        <v>85.36</v>
      </c>
      <c r="F3" s="13">
        <v>14.42</v>
      </c>
      <c r="G3" s="13">
        <v>27.67</v>
      </c>
      <c r="H3" s="13">
        <v>42.09</v>
      </c>
      <c r="I3" s="12">
        <v>57680</v>
      </c>
      <c r="J3" s="12">
        <v>110668.64</v>
      </c>
      <c r="K3" s="12">
        <v>168348.64</v>
      </c>
      <c r="L3" s="14">
        <f>K3*2*3%/B3</f>
        <v>2.5252296000000003</v>
      </c>
      <c r="M3" s="14">
        <f>K3*3%/B3</f>
        <v>1.2626148000000001</v>
      </c>
    </row>
    <row r="4" spans="1:13">
      <c r="A4" s="15" t="s">
        <v>55</v>
      </c>
      <c r="B4" s="16">
        <v>1500</v>
      </c>
      <c r="C4" s="17">
        <v>17.079999999999998</v>
      </c>
      <c r="D4" s="17">
        <v>38.61</v>
      </c>
      <c r="E4" s="17">
        <v>55.69</v>
      </c>
      <c r="F4" s="17">
        <v>41.17</v>
      </c>
      <c r="G4" s="17">
        <v>93.03</v>
      </c>
      <c r="H4" s="17">
        <v>134.19999999999999</v>
      </c>
      <c r="I4" s="16">
        <v>61755</v>
      </c>
      <c r="J4" s="16">
        <v>139546.19</v>
      </c>
      <c r="K4" s="16">
        <v>201301.19</v>
      </c>
      <c r="L4" s="14">
        <f t="shared" ref="L4:L67" si="0">K4*2*3%/B4</f>
        <v>8.0520475999999999</v>
      </c>
      <c r="M4" s="14">
        <f t="shared" ref="M4:M67" si="1">K4*3%/B4</f>
        <v>4.0260237999999999</v>
      </c>
    </row>
    <row r="5" spans="1:13" ht="24">
      <c r="A5" s="11" t="s">
        <v>86</v>
      </c>
      <c r="B5" s="13">
        <v>500</v>
      </c>
      <c r="C5" s="13">
        <v>15.03</v>
      </c>
      <c r="D5" s="13">
        <v>20.92</v>
      </c>
      <c r="E5" s="13">
        <v>35.950000000000003</v>
      </c>
      <c r="F5" s="13">
        <v>123.04</v>
      </c>
      <c r="G5" s="13">
        <v>171.16</v>
      </c>
      <c r="H5" s="13">
        <v>294.2</v>
      </c>
      <c r="I5" s="12">
        <v>61520</v>
      </c>
      <c r="J5" s="12">
        <v>85578.49</v>
      </c>
      <c r="K5" s="12">
        <v>147098.49</v>
      </c>
      <c r="L5" s="14">
        <f t="shared" si="0"/>
        <v>17.651818799999997</v>
      </c>
      <c r="M5" s="14">
        <f t="shared" si="1"/>
        <v>8.8259093999999987</v>
      </c>
    </row>
    <row r="6" spans="1:13" ht="24">
      <c r="A6" s="15" t="s">
        <v>7</v>
      </c>
      <c r="B6" s="16">
        <v>20000</v>
      </c>
      <c r="C6" s="17">
        <v>13.07</v>
      </c>
      <c r="D6" s="17">
        <v>22.5</v>
      </c>
      <c r="E6" s="17">
        <v>35.57</v>
      </c>
      <c r="F6" s="17">
        <v>6.61</v>
      </c>
      <c r="G6" s="17">
        <v>11.37</v>
      </c>
      <c r="H6" s="17">
        <v>17.98</v>
      </c>
      <c r="I6" s="16">
        <v>132200</v>
      </c>
      <c r="J6" s="16">
        <v>227475</v>
      </c>
      <c r="K6" s="16">
        <v>359675</v>
      </c>
      <c r="L6" s="14">
        <f t="shared" si="0"/>
        <v>1.0790249999999999</v>
      </c>
      <c r="M6" s="14">
        <f t="shared" si="1"/>
        <v>0.53951249999999995</v>
      </c>
    </row>
    <row r="7" spans="1:13">
      <c r="A7" s="11" t="s">
        <v>62</v>
      </c>
      <c r="B7" s="12">
        <v>4000</v>
      </c>
      <c r="C7" s="13">
        <v>13.69</v>
      </c>
      <c r="D7" s="13">
        <v>19.149999999999999</v>
      </c>
      <c r="E7" s="13">
        <v>32.840000000000003</v>
      </c>
      <c r="F7" s="13">
        <v>16.739999999999998</v>
      </c>
      <c r="G7" s="13">
        <v>23.41</v>
      </c>
      <c r="H7" s="13">
        <v>40.15</v>
      </c>
      <c r="I7" s="12">
        <v>66960</v>
      </c>
      <c r="J7" s="12">
        <v>93643.5</v>
      </c>
      <c r="K7" s="12">
        <v>160603.5</v>
      </c>
      <c r="L7" s="14">
        <f t="shared" si="0"/>
        <v>2.4090524999999996</v>
      </c>
      <c r="M7" s="14">
        <f t="shared" si="1"/>
        <v>1.2045262499999998</v>
      </c>
    </row>
    <row r="8" spans="1:13" ht="24">
      <c r="A8" s="15" t="s">
        <v>148</v>
      </c>
      <c r="B8" s="16">
        <v>1500</v>
      </c>
      <c r="C8" s="17">
        <v>20.22</v>
      </c>
      <c r="D8" s="17">
        <v>9.1199999999999992</v>
      </c>
      <c r="E8" s="17">
        <v>29.34</v>
      </c>
      <c r="F8" s="17">
        <v>16.73</v>
      </c>
      <c r="G8" s="17">
        <v>7.54</v>
      </c>
      <c r="H8" s="17">
        <v>24.27</v>
      </c>
      <c r="I8" s="16">
        <v>25095</v>
      </c>
      <c r="J8" s="16">
        <v>11313.36</v>
      </c>
      <c r="K8" s="16">
        <v>36408.36</v>
      </c>
      <c r="L8" s="14">
        <f t="shared" si="0"/>
        <v>1.4563344</v>
      </c>
      <c r="M8" s="14">
        <f t="shared" si="1"/>
        <v>0.72816720000000001</v>
      </c>
    </row>
    <row r="9" spans="1:13" ht="24">
      <c r="A9" s="11" t="s">
        <v>105</v>
      </c>
      <c r="B9" s="12">
        <v>1200</v>
      </c>
      <c r="C9" s="13">
        <v>17.55</v>
      </c>
      <c r="D9" s="13">
        <v>9.67</v>
      </c>
      <c r="E9" s="13">
        <v>27.22</v>
      </c>
      <c r="F9" s="13">
        <v>40.880000000000003</v>
      </c>
      <c r="G9" s="13">
        <v>22.52</v>
      </c>
      <c r="H9" s="13">
        <v>63.4</v>
      </c>
      <c r="I9" s="12">
        <v>49056</v>
      </c>
      <c r="J9" s="12">
        <v>27025.72</v>
      </c>
      <c r="K9" s="12">
        <v>76081.72</v>
      </c>
      <c r="L9" s="14">
        <f t="shared" si="0"/>
        <v>3.8040859999999999</v>
      </c>
      <c r="M9" s="14">
        <f t="shared" si="1"/>
        <v>1.9020429999999999</v>
      </c>
    </row>
    <row r="10" spans="1:13" ht="24">
      <c r="A10" s="15" t="s">
        <v>83</v>
      </c>
      <c r="B10" s="16">
        <v>1575</v>
      </c>
      <c r="C10" s="17">
        <v>12.54</v>
      </c>
      <c r="D10" s="17">
        <v>13.16</v>
      </c>
      <c r="E10" s="17">
        <v>25.7</v>
      </c>
      <c r="F10" s="17">
        <v>31.33</v>
      </c>
      <c r="G10" s="17">
        <v>32.85</v>
      </c>
      <c r="H10" s="17">
        <v>64.180000000000007</v>
      </c>
      <c r="I10" s="16">
        <v>49345</v>
      </c>
      <c r="J10" s="16">
        <v>51744.959999999999</v>
      </c>
      <c r="K10" s="16">
        <v>101089.96</v>
      </c>
      <c r="L10" s="14">
        <f t="shared" si="0"/>
        <v>3.8510460952380954</v>
      </c>
      <c r="M10" s="14">
        <f t="shared" si="1"/>
        <v>1.9255230476190477</v>
      </c>
    </row>
    <row r="11" spans="1:13">
      <c r="A11" s="11" t="s">
        <v>205</v>
      </c>
      <c r="B11" s="12">
        <v>1750</v>
      </c>
      <c r="C11" s="13">
        <v>15.41</v>
      </c>
      <c r="D11" s="13">
        <v>8.83</v>
      </c>
      <c r="E11" s="13">
        <v>24.24</v>
      </c>
      <c r="F11" s="13">
        <v>28.25</v>
      </c>
      <c r="G11" s="13">
        <v>16.190000000000001</v>
      </c>
      <c r="H11" s="13">
        <v>44.44</v>
      </c>
      <c r="I11" s="12">
        <v>49438</v>
      </c>
      <c r="J11" s="12">
        <v>28324.43</v>
      </c>
      <c r="K11" s="12">
        <v>77762.429999999993</v>
      </c>
      <c r="L11" s="14">
        <f t="shared" si="0"/>
        <v>2.6661404571428569</v>
      </c>
      <c r="M11" s="14">
        <f t="shared" si="1"/>
        <v>1.3330702285714284</v>
      </c>
    </row>
    <row r="12" spans="1:13" ht="24">
      <c r="A12" s="15" t="s">
        <v>172</v>
      </c>
      <c r="B12" s="16">
        <v>7000</v>
      </c>
      <c r="C12" s="17">
        <v>13.55</v>
      </c>
      <c r="D12" s="17">
        <v>10.52</v>
      </c>
      <c r="E12" s="17">
        <v>24.07</v>
      </c>
      <c r="F12" s="17">
        <v>4.71</v>
      </c>
      <c r="G12" s="17">
        <v>3.66</v>
      </c>
      <c r="H12" s="17">
        <v>8.3699999999999992</v>
      </c>
      <c r="I12" s="16">
        <v>32970</v>
      </c>
      <c r="J12" s="16">
        <v>25589.9</v>
      </c>
      <c r="K12" s="16">
        <v>58559.9</v>
      </c>
      <c r="L12" s="14">
        <f t="shared" si="0"/>
        <v>0.501942</v>
      </c>
      <c r="M12" s="14">
        <f t="shared" si="1"/>
        <v>0.250971</v>
      </c>
    </row>
    <row r="13" spans="1:13">
      <c r="A13" s="11" t="s">
        <v>160</v>
      </c>
      <c r="B13" s="12">
        <v>28000</v>
      </c>
      <c r="C13" s="13">
        <v>17.54</v>
      </c>
      <c r="D13" s="13">
        <v>6.52</v>
      </c>
      <c r="E13" s="13">
        <v>24.06</v>
      </c>
      <c r="F13" s="13">
        <v>2.5</v>
      </c>
      <c r="G13" s="13">
        <v>0.93</v>
      </c>
      <c r="H13" s="13">
        <v>3.43</v>
      </c>
      <c r="I13" s="12">
        <v>70000</v>
      </c>
      <c r="J13" s="12">
        <v>26014.799999999999</v>
      </c>
      <c r="K13" s="12">
        <v>96014.8</v>
      </c>
      <c r="L13" s="14">
        <f t="shared" si="0"/>
        <v>0.20574599999999998</v>
      </c>
      <c r="M13" s="14">
        <f t="shared" si="1"/>
        <v>0.10287299999999999</v>
      </c>
    </row>
    <row r="14" spans="1:13">
      <c r="A14" s="15" t="s">
        <v>56</v>
      </c>
      <c r="B14" s="16">
        <v>8000</v>
      </c>
      <c r="C14" s="17">
        <v>12.5</v>
      </c>
      <c r="D14" s="17">
        <v>10</v>
      </c>
      <c r="E14" s="17">
        <v>22.5</v>
      </c>
      <c r="F14" s="17">
        <v>4.8499999999999996</v>
      </c>
      <c r="G14" s="17">
        <v>3.88</v>
      </c>
      <c r="H14" s="17">
        <v>8.73</v>
      </c>
      <c r="I14" s="16">
        <v>38800</v>
      </c>
      <c r="J14" s="16">
        <v>31040</v>
      </c>
      <c r="K14" s="16">
        <v>69840</v>
      </c>
      <c r="L14" s="14">
        <f t="shared" si="0"/>
        <v>0.52379999999999993</v>
      </c>
      <c r="M14" s="14">
        <f t="shared" si="1"/>
        <v>0.26189999999999997</v>
      </c>
    </row>
    <row r="15" spans="1:13">
      <c r="A15" s="11" t="s">
        <v>90</v>
      </c>
      <c r="B15" s="12">
        <v>7000</v>
      </c>
      <c r="C15" s="13">
        <v>12.54</v>
      </c>
      <c r="D15" s="13">
        <v>9.3800000000000008</v>
      </c>
      <c r="E15" s="13">
        <v>21.92</v>
      </c>
      <c r="F15" s="13">
        <v>4.8</v>
      </c>
      <c r="G15" s="13">
        <v>3.59</v>
      </c>
      <c r="H15" s="13">
        <v>8.39</v>
      </c>
      <c r="I15" s="12">
        <v>33600</v>
      </c>
      <c r="J15" s="12">
        <v>25114.95</v>
      </c>
      <c r="K15" s="12">
        <v>58714.95</v>
      </c>
      <c r="L15" s="14">
        <f t="shared" si="0"/>
        <v>0.50327099999999991</v>
      </c>
      <c r="M15" s="14">
        <f t="shared" si="1"/>
        <v>0.25163549999999996</v>
      </c>
    </row>
    <row r="16" spans="1:13" ht="24">
      <c r="A16" s="15" t="s">
        <v>111</v>
      </c>
      <c r="B16" s="16">
        <v>1400</v>
      </c>
      <c r="C16" s="17">
        <v>12.51</v>
      </c>
      <c r="D16" s="17">
        <v>9</v>
      </c>
      <c r="E16" s="17">
        <v>21.51</v>
      </c>
      <c r="F16" s="17">
        <v>60.46</v>
      </c>
      <c r="G16" s="17">
        <v>43.48</v>
      </c>
      <c r="H16" s="17">
        <v>103.94</v>
      </c>
      <c r="I16" s="16">
        <v>84644</v>
      </c>
      <c r="J16" s="16">
        <v>60876.9</v>
      </c>
      <c r="K16" s="16">
        <v>145520.9</v>
      </c>
      <c r="L16" s="14">
        <f t="shared" si="0"/>
        <v>6.2366099999999989</v>
      </c>
      <c r="M16" s="14">
        <f t="shared" si="1"/>
        <v>3.1183049999999994</v>
      </c>
    </row>
    <row r="17" spans="1:13" ht="24">
      <c r="A17" s="11" t="s">
        <v>106</v>
      </c>
      <c r="B17" s="12">
        <v>2250</v>
      </c>
      <c r="C17" s="13">
        <v>12.52</v>
      </c>
      <c r="D17" s="13">
        <v>8</v>
      </c>
      <c r="E17" s="13">
        <v>20.52</v>
      </c>
      <c r="F17" s="13">
        <v>20.63</v>
      </c>
      <c r="G17" s="13">
        <v>13.17</v>
      </c>
      <c r="H17" s="13">
        <v>33.799999999999997</v>
      </c>
      <c r="I17" s="12">
        <v>46418</v>
      </c>
      <c r="J17" s="12">
        <v>29637</v>
      </c>
      <c r="K17" s="12">
        <v>76055</v>
      </c>
      <c r="L17" s="14">
        <f t="shared" si="0"/>
        <v>2.0281333333333333</v>
      </c>
      <c r="M17" s="14">
        <f t="shared" si="1"/>
        <v>1.0140666666666667</v>
      </c>
    </row>
    <row r="18" spans="1:13">
      <c r="A18" s="15" t="s">
        <v>102</v>
      </c>
      <c r="B18" s="16">
        <v>3000</v>
      </c>
      <c r="C18" s="17">
        <v>12.5</v>
      </c>
      <c r="D18" s="17">
        <v>8</v>
      </c>
      <c r="E18" s="17">
        <v>20.5</v>
      </c>
      <c r="F18" s="17">
        <v>17.510000000000002</v>
      </c>
      <c r="G18" s="17">
        <v>11.2</v>
      </c>
      <c r="H18" s="17">
        <v>28.71</v>
      </c>
      <c r="I18" s="16">
        <v>52530</v>
      </c>
      <c r="J18" s="16">
        <v>33612</v>
      </c>
      <c r="K18" s="16">
        <v>86142</v>
      </c>
      <c r="L18" s="14">
        <f t="shared" si="0"/>
        <v>1.7228399999999999</v>
      </c>
      <c r="M18" s="14">
        <f t="shared" si="1"/>
        <v>0.86141999999999996</v>
      </c>
    </row>
    <row r="19" spans="1:13" ht="24">
      <c r="A19" s="11" t="s">
        <v>174</v>
      </c>
      <c r="B19" s="13">
        <v>600</v>
      </c>
      <c r="C19" s="13">
        <v>12.49</v>
      </c>
      <c r="D19" s="13">
        <v>8</v>
      </c>
      <c r="E19" s="13">
        <v>20.49</v>
      </c>
      <c r="F19" s="13">
        <v>150.4</v>
      </c>
      <c r="G19" s="13">
        <v>96.31</v>
      </c>
      <c r="H19" s="13">
        <v>246.71</v>
      </c>
      <c r="I19" s="12">
        <v>90240</v>
      </c>
      <c r="J19" s="12">
        <v>57784.800000000003</v>
      </c>
      <c r="K19" s="12">
        <v>148024.79999999999</v>
      </c>
      <c r="L19" s="14">
        <f t="shared" si="0"/>
        <v>14.802479999999999</v>
      </c>
      <c r="M19" s="14">
        <f t="shared" si="1"/>
        <v>7.4012399999999996</v>
      </c>
    </row>
    <row r="20" spans="1:13" ht="24">
      <c r="A20" s="15" t="s">
        <v>107</v>
      </c>
      <c r="B20" s="16">
        <v>9000</v>
      </c>
      <c r="C20" s="17">
        <v>12.53</v>
      </c>
      <c r="D20" s="17">
        <v>7</v>
      </c>
      <c r="E20" s="17">
        <v>19.53</v>
      </c>
      <c r="F20" s="17">
        <v>8.65</v>
      </c>
      <c r="G20" s="17">
        <v>4.83</v>
      </c>
      <c r="H20" s="17">
        <v>13.48</v>
      </c>
      <c r="I20" s="16">
        <v>77850</v>
      </c>
      <c r="J20" s="16">
        <v>43470</v>
      </c>
      <c r="K20" s="16">
        <v>121320</v>
      </c>
      <c r="L20" s="14">
        <f t="shared" si="0"/>
        <v>0.80879999999999996</v>
      </c>
      <c r="M20" s="14">
        <f t="shared" si="1"/>
        <v>0.40439999999999998</v>
      </c>
    </row>
    <row r="21" spans="1:13" ht="24">
      <c r="A21" s="11" t="s">
        <v>112</v>
      </c>
      <c r="B21" s="12">
        <v>1000</v>
      </c>
      <c r="C21" s="13">
        <v>12.48</v>
      </c>
      <c r="D21" s="13">
        <v>7</v>
      </c>
      <c r="E21" s="13">
        <v>19.48</v>
      </c>
      <c r="F21" s="13">
        <v>61.01</v>
      </c>
      <c r="G21" s="13">
        <v>34.21</v>
      </c>
      <c r="H21" s="13">
        <v>95.22</v>
      </c>
      <c r="I21" s="12">
        <v>61010</v>
      </c>
      <c r="J21" s="12">
        <v>34205.5</v>
      </c>
      <c r="K21" s="12">
        <v>95215.5</v>
      </c>
      <c r="L21" s="14">
        <f t="shared" si="0"/>
        <v>5.7129299999999992</v>
      </c>
      <c r="M21" s="14">
        <f t="shared" si="1"/>
        <v>2.8564649999999996</v>
      </c>
    </row>
    <row r="22" spans="1:13">
      <c r="A22" s="15" t="s">
        <v>151</v>
      </c>
      <c r="B22" s="16">
        <v>6000</v>
      </c>
      <c r="C22" s="17">
        <v>13.95</v>
      </c>
      <c r="D22" s="17">
        <v>5</v>
      </c>
      <c r="E22" s="17">
        <v>18.95</v>
      </c>
      <c r="F22" s="17">
        <v>13.73</v>
      </c>
      <c r="G22" s="17">
        <v>4.92</v>
      </c>
      <c r="H22" s="17">
        <v>18.649999999999999</v>
      </c>
      <c r="I22" s="16">
        <v>82380</v>
      </c>
      <c r="J22" s="16">
        <v>29520</v>
      </c>
      <c r="K22" s="16">
        <v>111900</v>
      </c>
      <c r="L22" s="14">
        <f t="shared" si="0"/>
        <v>1.119</v>
      </c>
      <c r="M22" s="14">
        <f t="shared" si="1"/>
        <v>0.5595</v>
      </c>
    </row>
    <row r="23" spans="1:13">
      <c r="A23" s="11" t="s">
        <v>196</v>
      </c>
      <c r="B23" s="12">
        <v>1600</v>
      </c>
      <c r="C23" s="13">
        <v>13.83</v>
      </c>
      <c r="D23" s="13">
        <v>5</v>
      </c>
      <c r="E23" s="13">
        <v>18.829999999999998</v>
      </c>
      <c r="F23" s="13">
        <v>38.08</v>
      </c>
      <c r="G23" s="13">
        <v>13.76</v>
      </c>
      <c r="H23" s="13">
        <v>51.84</v>
      </c>
      <c r="I23" s="12">
        <v>60928</v>
      </c>
      <c r="J23" s="12">
        <v>22016</v>
      </c>
      <c r="K23" s="12">
        <v>82944</v>
      </c>
      <c r="L23" s="14">
        <f t="shared" si="0"/>
        <v>3.1103999999999998</v>
      </c>
      <c r="M23" s="14">
        <f t="shared" si="1"/>
        <v>1.5551999999999999</v>
      </c>
    </row>
    <row r="24" spans="1:13" ht="24">
      <c r="A24" s="15" t="s">
        <v>108</v>
      </c>
      <c r="B24" s="16">
        <v>34000</v>
      </c>
      <c r="C24" s="17">
        <v>12.43</v>
      </c>
      <c r="D24" s="17">
        <v>6.18</v>
      </c>
      <c r="E24" s="17">
        <v>18.61</v>
      </c>
      <c r="F24" s="17">
        <v>0.97</v>
      </c>
      <c r="G24" s="17">
        <v>0.48</v>
      </c>
      <c r="H24" s="17">
        <v>1.45</v>
      </c>
      <c r="I24" s="16">
        <v>32980</v>
      </c>
      <c r="J24" s="16">
        <v>16389.36</v>
      </c>
      <c r="K24" s="16">
        <v>49369.36</v>
      </c>
      <c r="L24" s="14">
        <f t="shared" si="0"/>
        <v>8.7122400000000003E-2</v>
      </c>
      <c r="M24" s="14">
        <f t="shared" si="1"/>
        <v>4.3561200000000001E-2</v>
      </c>
    </row>
    <row r="25" spans="1:13">
      <c r="A25" s="11" t="s">
        <v>117</v>
      </c>
      <c r="B25" s="12">
        <v>4500</v>
      </c>
      <c r="C25" s="13">
        <v>12.55</v>
      </c>
      <c r="D25" s="13">
        <v>6</v>
      </c>
      <c r="E25" s="13">
        <v>18.55</v>
      </c>
      <c r="F25" s="13">
        <v>18.940000000000001</v>
      </c>
      <c r="G25" s="13">
        <v>9.0500000000000007</v>
      </c>
      <c r="H25" s="13">
        <v>27.99</v>
      </c>
      <c r="I25" s="12">
        <v>85230</v>
      </c>
      <c r="J25" s="12">
        <v>40716</v>
      </c>
      <c r="K25" s="12">
        <v>125946</v>
      </c>
      <c r="L25" s="14">
        <f t="shared" si="0"/>
        <v>1.6792799999999999</v>
      </c>
      <c r="M25" s="14">
        <f t="shared" si="1"/>
        <v>0.83963999999999994</v>
      </c>
    </row>
    <row r="26" spans="1:13">
      <c r="A26" s="15" t="s">
        <v>133</v>
      </c>
      <c r="B26" s="16">
        <v>4500</v>
      </c>
      <c r="C26" s="17">
        <v>12.51</v>
      </c>
      <c r="D26" s="17">
        <v>6</v>
      </c>
      <c r="E26" s="17">
        <v>18.510000000000002</v>
      </c>
      <c r="F26" s="17">
        <v>9.36</v>
      </c>
      <c r="G26" s="17">
        <v>4.49</v>
      </c>
      <c r="H26" s="17">
        <v>13.85</v>
      </c>
      <c r="I26" s="16">
        <v>42120</v>
      </c>
      <c r="J26" s="16">
        <v>20196</v>
      </c>
      <c r="K26" s="16">
        <v>62316</v>
      </c>
      <c r="L26" s="14">
        <f t="shared" si="0"/>
        <v>0.83088000000000006</v>
      </c>
      <c r="M26" s="14">
        <f t="shared" si="1"/>
        <v>0.41544000000000003</v>
      </c>
    </row>
    <row r="27" spans="1:13">
      <c r="A27" s="11" t="s">
        <v>122</v>
      </c>
      <c r="B27" s="12">
        <v>1250</v>
      </c>
      <c r="C27" s="13">
        <v>12.5</v>
      </c>
      <c r="D27" s="13">
        <v>6</v>
      </c>
      <c r="E27" s="13">
        <v>18.5</v>
      </c>
      <c r="F27" s="13">
        <v>58.02</v>
      </c>
      <c r="G27" s="13">
        <v>27.84</v>
      </c>
      <c r="H27" s="13">
        <v>85.86</v>
      </c>
      <c r="I27" s="12">
        <v>72525</v>
      </c>
      <c r="J27" s="12">
        <v>34803.75</v>
      </c>
      <c r="K27" s="12">
        <v>107328.75</v>
      </c>
      <c r="L27" s="14">
        <f t="shared" si="0"/>
        <v>5.1517799999999996</v>
      </c>
      <c r="M27" s="14">
        <f t="shared" si="1"/>
        <v>2.5758899999999998</v>
      </c>
    </row>
    <row r="28" spans="1:13" ht="24">
      <c r="A28" s="15" t="s">
        <v>45</v>
      </c>
      <c r="B28" s="16">
        <v>12000</v>
      </c>
      <c r="C28" s="17">
        <v>12.54</v>
      </c>
      <c r="D28" s="17">
        <v>5.26</v>
      </c>
      <c r="E28" s="17">
        <v>17.8</v>
      </c>
      <c r="F28" s="17">
        <v>5.44</v>
      </c>
      <c r="G28" s="17">
        <v>2.2799999999999998</v>
      </c>
      <c r="H28" s="17">
        <v>7.72</v>
      </c>
      <c r="I28" s="16">
        <v>65280</v>
      </c>
      <c r="J28" s="16">
        <v>27362.52</v>
      </c>
      <c r="K28" s="16">
        <v>92642.52</v>
      </c>
      <c r="L28" s="14">
        <f t="shared" si="0"/>
        <v>0.46321259999999997</v>
      </c>
      <c r="M28" s="14">
        <f t="shared" si="1"/>
        <v>0.23160629999999999</v>
      </c>
    </row>
    <row r="29" spans="1:13" ht="24">
      <c r="A29" s="11" t="s">
        <v>5</v>
      </c>
      <c r="B29" s="12">
        <v>4000</v>
      </c>
      <c r="C29" s="13">
        <v>12.49</v>
      </c>
      <c r="D29" s="13">
        <v>5.24</v>
      </c>
      <c r="E29" s="13">
        <v>17.73</v>
      </c>
      <c r="F29" s="13">
        <v>19.96</v>
      </c>
      <c r="G29" s="13">
        <v>8.3699999999999992</v>
      </c>
      <c r="H29" s="13">
        <v>28.33</v>
      </c>
      <c r="I29" s="12">
        <v>79840</v>
      </c>
      <c r="J29" s="12">
        <v>33473.120000000003</v>
      </c>
      <c r="K29" s="12">
        <v>113313.12</v>
      </c>
      <c r="L29" s="14">
        <f t="shared" si="0"/>
        <v>1.6996967999999999</v>
      </c>
      <c r="M29" s="14">
        <f t="shared" si="1"/>
        <v>0.84984839999999995</v>
      </c>
    </row>
    <row r="30" spans="1:13">
      <c r="A30" s="15" t="s">
        <v>136</v>
      </c>
      <c r="B30" s="16">
        <v>6000</v>
      </c>
      <c r="C30" s="17">
        <v>12.7</v>
      </c>
      <c r="D30" s="17">
        <v>5</v>
      </c>
      <c r="E30" s="17">
        <v>17.7</v>
      </c>
      <c r="F30" s="17">
        <v>7.12</v>
      </c>
      <c r="G30" s="17">
        <v>2.8</v>
      </c>
      <c r="H30" s="17">
        <v>9.92</v>
      </c>
      <c r="I30" s="16">
        <v>42720</v>
      </c>
      <c r="J30" s="16">
        <v>16815</v>
      </c>
      <c r="K30" s="16">
        <v>59535</v>
      </c>
      <c r="L30" s="14">
        <f t="shared" si="0"/>
        <v>0.59534999999999993</v>
      </c>
      <c r="M30" s="14">
        <f t="shared" si="1"/>
        <v>0.29767499999999997</v>
      </c>
    </row>
    <row r="31" spans="1:13">
      <c r="A31" s="11" t="s">
        <v>35</v>
      </c>
      <c r="B31" s="12">
        <v>1800</v>
      </c>
      <c r="C31" s="13">
        <v>12.56</v>
      </c>
      <c r="D31" s="13">
        <v>5.03</v>
      </c>
      <c r="E31" s="13">
        <v>17.59</v>
      </c>
      <c r="F31" s="13">
        <v>46.94</v>
      </c>
      <c r="G31" s="13">
        <v>18.79</v>
      </c>
      <c r="H31" s="13">
        <v>65.73</v>
      </c>
      <c r="I31" s="12">
        <v>84492</v>
      </c>
      <c r="J31" s="12">
        <v>33816.69</v>
      </c>
      <c r="K31" s="12">
        <v>118308.69</v>
      </c>
      <c r="L31" s="14">
        <f t="shared" si="0"/>
        <v>3.9436229999999997</v>
      </c>
      <c r="M31" s="14">
        <f t="shared" si="1"/>
        <v>1.9718114999999998</v>
      </c>
    </row>
    <row r="32" spans="1:13">
      <c r="A32" s="15" t="s">
        <v>114</v>
      </c>
      <c r="B32" s="16">
        <v>2250</v>
      </c>
      <c r="C32" s="17">
        <v>12.58</v>
      </c>
      <c r="D32" s="17">
        <v>5</v>
      </c>
      <c r="E32" s="17">
        <v>17.579999999999998</v>
      </c>
      <c r="F32" s="17">
        <v>28.08</v>
      </c>
      <c r="G32" s="17">
        <v>11.16</v>
      </c>
      <c r="H32" s="17">
        <v>39.24</v>
      </c>
      <c r="I32" s="16">
        <v>63180</v>
      </c>
      <c r="J32" s="16">
        <v>25104.38</v>
      </c>
      <c r="K32" s="16">
        <v>88284.38</v>
      </c>
      <c r="L32" s="14">
        <f t="shared" si="0"/>
        <v>2.3542501333333332</v>
      </c>
      <c r="M32" s="14">
        <f t="shared" si="1"/>
        <v>1.1771250666666666</v>
      </c>
    </row>
    <row r="33" spans="1:13" ht="24">
      <c r="A33" s="11" t="s">
        <v>25</v>
      </c>
      <c r="B33" s="13">
        <v>550</v>
      </c>
      <c r="C33" s="13">
        <v>12.58</v>
      </c>
      <c r="D33" s="13">
        <v>5</v>
      </c>
      <c r="E33" s="13">
        <v>17.579999999999998</v>
      </c>
      <c r="F33" s="13">
        <v>140.15</v>
      </c>
      <c r="G33" s="13">
        <v>55.67</v>
      </c>
      <c r="H33" s="13">
        <v>195.82</v>
      </c>
      <c r="I33" s="12">
        <v>77083</v>
      </c>
      <c r="J33" s="12">
        <v>30615.75</v>
      </c>
      <c r="K33" s="12">
        <v>107698.75</v>
      </c>
      <c r="L33" s="14">
        <f t="shared" si="0"/>
        <v>11.748954545454545</v>
      </c>
      <c r="M33" s="14">
        <f t="shared" si="1"/>
        <v>5.8744772727272725</v>
      </c>
    </row>
    <row r="34" spans="1:13" ht="24">
      <c r="A34" s="15" t="s">
        <v>15</v>
      </c>
      <c r="B34" s="16">
        <v>4000</v>
      </c>
      <c r="C34" s="17">
        <v>12.58</v>
      </c>
      <c r="D34" s="17">
        <v>5</v>
      </c>
      <c r="E34" s="17">
        <v>17.579999999999998</v>
      </c>
      <c r="F34" s="17">
        <v>13.2</v>
      </c>
      <c r="G34" s="17">
        <v>5.25</v>
      </c>
      <c r="H34" s="17">
        <v>18.45</v>
      </c>
      <c r="I34" s="16">
        <v>52800</v>
      </c>
      <c r="J34" s="16">
        <v>20980</v>
      </c>
      <c r="K34" s="16">
        <v>73780</v>
      </c>
      <c r="L34" s="14">
        <f t="shared" si="0"/>
        <v>1.1067</v>
      </c>
      <c r="M34" s="14">
        <f t="shared" si="1"/>
        <v>0.55335000000000001</v>
      </c>
    </row>
    <row r="35" spans="1:13">
      <c r="A35" s="11" t="s">
        <v>201</v>
      </c>
      <c r="B35" s="12">
        <v>3000</v>
      </c>
      <c r="C35" s="13">
        <v>12.57</v>
      </c>
      <c r="D35" s="13">
        <v>5</v>
      </c>
      <c r="E35" s="13">
        <v>17.57</v>
      </c>
      <c r="F35" s="13">
        <v>28.4</v>
      </c>
      <c r="G35" s="13">
        <v>11.29</v>
      </c>
      <c r="H35" s="13">
        <v>39.69</v>
      </c>
      <c r="I35" s="12">
        <v>85200</v>
      </c>
      <c r="J35" s="12">
        <v>33870</v>
      </c>
      <c r="K35" s="12">
        <v>119070</v>
      </c>
      <c r="L35" s="14">
        <f t="shared" si="0"/>
        <v>2.3813999999999997</v>
      </c>
      <c r="M35" s="14">
        <f t="shared" si="1"/>
        <v>1.1906999999999999</v>
      </c>
    </row>
    <row r="36" spans="1:13" ht="24">
      <c r="A36" s="15" t="s">
        <v>179</v>
      </c>
      <c r="B36" s="16">
        <v>9000</v>
      </c>
      <c r="C36" s="17">
        <v>12.56</v>
      </c>
      <c r="D36" s="17">
        <v>5</v>
      </c>
      <c r="E36" s="17">
        <v>17.559999999999999</v>
      </c>
      <c r="F36" s="17">
        <v>4.7300000000000004</v>
      </c>
      <c r="G36" s="17">
        <v>1.88</v>
      </c>
      <c r="H36" s="17">
        <v>6.61</v>
      </c>
      <c r="I36" s="16">
        <v>42570</v>
      </c>
      <c r="J36" s="16">
        <v>16942.5</v>
      </c>
      <c r="K36" s="16">
        <v>59512.5</v>
      </c>
      <c r="L36" s="14">
        <f t="shared" si="0"/>
        <v>0.39674999999999999</v>
      </c>
      <c r="M36" s="14">
        <f t="shared" si="1"/>
        <v>0.198375</v>
      </c>
    </row>
    <row r="37" spans="1:13">
      <c r="A37" s="11" t="s">
        <v>143</v>
      </c>
      <c r="B37" s="13">
        <v>150</v>
      </c>
      <c r="C37" s="13">
        <v>12.56</v>
      </c>
      <c r="D37" s="13">
        <v>5</v>
      </c>
      <c r="E37" s="13">
        <v>17.559999999999999</v>
      </c>
      <c r="F37" s="13">
        <v>458.81</v>
      </c>
      <c r="G37" s="13">
        <v>182.51</v>
      </c>
      <c r="H37" s="13">
        <v>641.32000000000005</v>
      </c>
      <c r="I37" s="12">
        <v>68822</v>
      </c>
      <c r="J37" s="12">
        <v>27376.880000000001</v>
      </c>
      <c r="K37" s="12">
        <v>96198.88</v>
      </c>
      <c r="L37" s="14">
        <f t="shared" si="0"/>
        <v>38.479552000000005</v>
      </c>
      <c r="M37" s="14">
        <f t="shared" si="1"/>
        <v>19.239776000000003</v>
      </c>
    </row>
    <row r="38" spans="1:13" ht="24">
      <c r="A38" s="15" t="s">
        <v>81</v>
      </c>
      <c r="B38" s="16">
        <v>1500</v>
      </c>
      <c r="C38" s="17">
        <v>12.56</v>
      </c>
      <c r="D38" s="17">
        <v>5</v>
      </c>
      <c r="E38" s="17">
        <v>17.559999999999999</v>
      </c>
      <c r="F38" s="17">
        <v>39.43</v>
      </c>
      <c r="G38" s="17">
        <v>15.7</v>
      </c>
      <c r="H38" s="17">
        <v>55.13</v>
      </c>
      <c r="I38" s="16">
        <v>59145</v>
      </c>
      <c r="J38" s="16">
        <v>23542.5</v>
      </c>
      <c r="K38" s="16">
        <v>82687.5</v>
      </c>
      <c r="L38" s="14">
        <f t="shared" si="0"/>
        <v>3.3075000000000001</v>
      </c>
      <c r="M38" s="14">
        <f t="shared" si="1"/>
        <v>1.6537500000000001</v>
      </c>
    </row>
    <row r="39" spans="1:13" ht="24">
      <c r="A39" s="11" t="s">
        <v>171</v>
      </c>
      <c r="B39" s="12">
        <v>33141</v>
      </c>
      <c r="C39" s="13">
        <v>12.55</v>
      </c>
      <c r="D39" s="13">
        <v>5</v>
      </c>
      <c r="E39" s="13">
        <v>17.55</v>
      </c>
      <c r="F39" s="13">
        <v>1.94</v>
      </c>
      <c r="G39" s="13">
        <v>0.77</v>
      </c>
      <c r="H39" s="13">
        <v>2.71</v>
      </c>
      <c r="I39" s="12">
        <v>64294</v>
      </c>
      <c r="J39" s="12">
        <v>25601.42</v>
      </c>
      <c r="K39" s="12">
        <v>89895.42</v>
      </c>
      <c r="L39" s="14">
        <f t="shared" si="0"/>
        <v>0.16275082827917081</v>
      </c>
      <c r="M39" s="14">
        <f t="shared" si="1"/>
        <v>8.1375414139585406E-2</v>
      </c>
    </row>
    <row r="40" spans="1:13">
      <c r="A40" s="15" t="s">
        <v>142</v>
      </c>
      <c r="B40" s="16">
        <v>4000</v>
      </c>
      <c r="C40" s="17">
        <v>12.55</v>
      </c>
      <c r="D40" s="17">
        <v>5</v>
      </c>
      <c r="E40" s="17">
        <v>17.55</v>
      </c>
      <c r="F40" s="17">
        <v>18.86</v>
      </c>
      <c r="G40" s="17">
        <v>7.51</v>
      </c>
      <c r="H40" s="17">
        <v>26.37</v>
      </c>
      <c r="I40" s="16">
        <v>75440</v>
      </c>
      <c r="J40" s="16">
        <v>30040</v>
      </c>
      <c r="K40" s="16">
        <v>105480</v>
      </c>
      <c r="L40" s="14">
        <f t="shared" si="0"/>
        <v>1.5822000000000001</v>
      </c>
      <c r="M40" s="14">
        <f t="shared" si="1"/>
        <v>0.79110000000000003</v>
      </c>
    </row>
    <row r="41" spans="1:13">
      <c r="A41" s="11" t="s">
        <v>140</v>
      </c>
      <c r="B41" s="13">
        <v>750</v>
      </c>
      <c r="C41" s="13">
        <v>12.55</v>
      </c>
      <c r="D41" s="13">
        <v>5</v>
      </c>
      <c r="E41" s="13">
        <v>17.55</v>
      </c>
      <c r="F41" s="13">
        <v>139.41999999999999</v>
      </c>
      <c r="G41" s="13">
        <v>55.53</v>
      </c>
      <c r="H41" s="13">
        <v>194.95</v>
      </c>
      <c r="I41" s="12">
        <v>104565</v>
      </c>
      <c r="J41" s="12">
        <v>41649.379999999997</v>
      </c>
      <c r="K41" s="12">
        <v>146214.38</v>
      </c>
      <c r="L41" s="14">
        <f t="shared" si="0"/>
        <v>11.697150400000002</v>
      </c>
      <c r="M41" s="14">
        <f t="shared" si="1"/>
        <v>5.8485752000000009</v>
      </c>
    </row>
    <row r="42" spans="1:13">
      <c r="A42" s="15" t="s">
        <v>93</v>
      </c>
      <c r="B42" s="16">
        <v>25000</v>
      </c>
      <c r="C42" s="17">
        <v>12.55</v>
      </c>
      <c r="D42" s="17">
        <v>5</v>
      </c>
      <c r="E42" s="17">
        <v>17.55</v>
      </c>
      <c r="F42" s="17">
        <v>1.82</v>
      </c>
      <c r="G42" s="17">
        <v>0.73</v>
      </c>
      <c r="H42" s="17">
        <v>2.5499999999999998</v>
      </c>
      <c r="I42" s="16">
        <v>45500</v>
      </c>
      <c r="J42" s="16">
        <v>18125</v>
      </c>
      <c r="K42" s="16">
        <v>63625</v>
      </c>
      <c r="L42" s="14">
        <f t="shared" si="0"/>
        <v>0.1527</v>
      </c>
      <c r="M42" s="14">
        <f t="shared" si="1"/>
        <v>7.6350000000000001E-2</v>
      </c>
    </row>
    <row r="43" spans="1:13">
      <c r="A43" s="11" t="s">
        <v>89</v>
      </c>
      <c r="B43" s="12">
        <v>10000</v>
      </c>
      <c r="C43" s="13">
        <v>12.55</v>
      </c>
      <c r="D43" s="13">
        <v>5</v>
      </c>
      <c r="E43" s="13">
        <v>17.55</v>
      </c>
      <c r="F43" s="13">
        <v>7.75</v>
      </c>
      <c r="G43" s="13">
        <v>3.09</v>
      </c>
      <c r="H43" s="13">
        <v>10.84</v>
      </c>
      <c r="I43" s="12">
        <v>77500</v>
      </c>
      <c r="J43" s="12">
        <v>30875</v>
      </c>
      <c r="K43" s="12">
        <v>108375</v>
      </c>
      <c r="L43" s="14">
        <f t="shared" si="0"/>
        <v>0.65024999999999999</v>
      </c>
      <c r="M43" s="14">
        <f t="shared" si="1"/>
        <v>0.325125</v>
      </c>
    </row>
    <row r="44" spans="1:13" ht="24">
      <c r="A44" s="15" t="s">
        <v>61</v>
      </c>
      <c r="B44" s="16">
        <v>3500</v>
      </c>
      <c r="C44" s="17">
        <v>12.55</v>
      </c>
      <c r="D44" s="17">
        <v>5</v>
      </c>
      <c r="E44" s="17">
        <v>17.55</v>
      </c>
      <c r="F44" s="17">
        <v>15.5</v>
      </c>
      <c r="G44" s="17">
        <v>6.18</v>
      </c>
      <c r="H44" s="17">
        <v>21.68</v>
      </c>
      <c r="I44" s="16">
        <v>54250</v>
      </c>
      <c r="J44" s="16">
        <v>21612.5</v>
      </c>
      <c r="K44" s="16">
        <v>75862.5</v>
      </c>
      <c r="L44" s="14">
        <f t="shared" si="0"/>
        <v>1.3005</v>
      </c>
      <c r="M44" s="14">
        <f t="shared" si="1"/>
        <v>0.65024999999999999</v>
      </c>
    </row>
    <row r="45" spans="1:13" ht="24">
      <c r="A45" s="11" t="s">
        <v>191</v>
      </c>
      <c r="B45" s="13">
        <v>500</v>
      </c>
      <c r="C45" s="13">
        <v>12.54</v>
      </c>
      <c r="D45" s="13">
        <v>5</v>
      </c>
      <c r="E45" s="13">
        <v>17.54</v>
      </c>
      <c r="F45" s="13">
        <v>223.49</v>
      </c>
      <c r="G45" s="13">
        <v>89.09</v>
      </c>
      <c r="H45" s="13">
        <v>312.58</v>
      </c>
      <c r="I45" s="12">
        <v>111745</v>
      </c>
      <c r="J45" s="12">
        <v>44543.75</v>
      </c>
      <c r="K45" s="12">
        <v>156288.75</v>
      </c>
      <c r="L45" s="14">
        <f t="shared" si="0"/>
        <v>18.754649999999998</v>
      </c>
      <c r="M45" s="14">
        <f t="shared" si="1"/>
        <v>9.377324999999999</v>
      </c>
    </row>
    <row r="46" spans="1:13" ht="24">
      <c r="A46" s="15" t="s">
        <v>183</v>
      </c>
      <c r="B46" s="16">
        <v>2250</v>
      </c>
      <c r="C46" s="17">
        <v>12.54</v>
      </c>
      <c r="D46" s="17">
        <v>5</v>
      </c>
      <c r="E46" s="17">
        <v>17.54</v>
      </c>
      <c r="F46" s="17">
        <v>26.99</v>
      </c>
      <c r="G46" s="17">
        <v>10.76</v>
      </c>
      <c r="H46" s="17">
        <v>37.75</v>
      </c>
      <c r="I46" s="16">
        <v>60728</v>
      </c>
      <c r="J46" s="16">
        <v>24210</v>
      </c>
      <c r="K46" s="16">
        <v>84938</v>
      </c>
      <c r="L46" s="14">
        <f t="shared" si="0"/>
        <v>2.2650133333333331</v>
      </c>
      <c r="M46" s="14">
        <f t="shared" si="1"/>
        <v>1.1325066666666666</v>
      </c>
    </row>
    <row r="47" spans="1:13">
      <c r="A47" s="11" t="s">
        <v>170</v>
      </c>
      <c r="B47" s="13">
        <v>500</v>
      </c>
      <c r="C47" s="13">
        <v>12.54</v>
      </c>
      <c r="D47" s="13">
        <v>5</v>
      </c>
      <c r="E47" s="13">
        <v>17.54</v>
      </c>
      <c r="F47" s="13">
        <v>124.48</v>
      </c>
      <c r="G47" s="13">
        <v>49.63</v>
      </c>
      <c r="H47" s="13">
        <v>174.11</v>
      </c>
      <c r="I47" s="12">
        <v>62240</v>
      </c>
      <c r="J47" s="12">
        <v>24815</v>
      </c>
      <c r="K47" s="12">
        <v>87055</v>
      </c>
      <c r="L47" s="14">
        <f t="shared" si="0"/>
        <v>10.4466</v>
      </c>
      <c r="M47" s="14">
        <f t="shared" si="1"/>
        <v>5.2233000000000001</v>
      </c>
    </row>
    <row r="48" spans="1:13">
      <c r="A48" s="15" t="s">
        <v>50</v>
      </c>
      <c r="B48" s="17">
        <v>700</v>
      </c>
      <c r="C48" s="17">
        <v>12.54</v>
      </c>
      <c r="D48" s="17">
        <v>5</v>
      </c>
      <c r="E48" s="17">
        <v>17.54</v>
      </c>
      <c r="F48" s="17">
        <v>166.25</v>
      </c>
      <c r="G48" s="17">
        <v>66.25</v>
      </c>
      <c r="H48" s="17">
        <v>232.5</v>
      </c>
      <c r="I48" s="16">
        <v>116375</v>
      </c>
      <c r="J48" s="16">
        <v>46376.75</v>
      </c>
      <c r="K48" s="16">
        <v>162751.75</v>
      </c>
      <c r="L48" s="14">
        <f t="shared" si="0"/>
        <v>13.950149999999999</v>
      </c>
      <c r="M48" s="14">
        <f t="shared" si="1"/>
        <v>6.9750749999999995</v>
      </c>
    </row>
    <row r="49" spans="1:13" ht="24">
      <c r="A49" s="11" t="s">
        <v>49</v>
      </c>
      <c r="B49" s="12">
        <v>2200</v>
      </c>
      <c r="C49" s="13">
        <v>12.54</v>
      </c>
      <c r="D49" s="13">
        <v>5</v>
      </c>
      <c r="E49" s="13">
        <v>17.54</v>
      </c>
      <c r="F49" s="13">
        <v>31.66</v>
      </c>
      <c r="G49" s="13">
        <v>12.62</v>
      </c>
      <c r="H49" s="13">
        <v>44.28</v>
      </c>
      <c r="I49" s="12">
        <v>69652</v>
      </c>
      <c r="J49" s="12">
        <v>27758.5</v>
      </c>
      <c r="K49" s="12">
        <v>97410.5</v>
      </c>
      <c r="L49" s="14">
        <f t="shared" si="0"/>
        <v>2.65665</v>
      </c>
      <c r="M49" s="14">
        <f t="shared" si="1"/>
        <v>1.328325</v>
      </c>
    </row>
    <row r="50" spans="1:13" ht="24">
      <c r="A50" s="15" t="s">
        <v>29</v>
      </c>
      <c r="B50" s="17">
        <v>500</v>
      </c>
      <c r="C50" s="17">
        <v>12.54</v>
      </c>
      <c r="D50" s="17">
        <v>5</v>
      </c>
      <c r="E50" s="17">
        <v>17.54</v>
      </c>
      <c r="F50" s="17">
        <v>125.16</v>
      </c>
      <c r="G50" s="17">
        <v>49.89</v>
      </c>
      <c r="H50" s="17">
        <v>175.05</v>
      </c>
      <c r="I50" s="16">
        <v>62580</v>
      </c>
      <c r="J50" s="16">
        <v>24945</v>
      </c>
      <c r="K50" s="16">
        <v>87525</v>
      </c>
      <c r="L50" s="14">
        <f t="shared" si="0"/>
        <v>10.503</v>
      </c>
      <c r="M50" s="14">
        <f t="shared" si="1"/>
        <v>5.2515000000000001</v>
      </c>
    </row>
    <row r="51" spans="1:13" ht="24">
      <c r="A51" s="11" t="s">
        <v>193</v>
      </c>
      <c r="B51" s="12">
        <v>8500</v>
      </c>
      <c r="C51" s="13">
        <v>12.53</v>
      </c>
      <c r="D51" s="13">
        <v>5</v>
      </c>
      <c r="E51" s="13">
        <v>17.53</v>
      </c>
      <c r="F51" s="13">
        <v>4.58</v>
      </c>
      <c r="G51" s="13">
        <v>1.83</v>
      </c>
      <c r="H51" s="13">
        <v>6.41</v>
      </c>
      <c r="I51" s="12">
        <v>38930</v>
      </c>
      <c r="J51" s="12">
        <v>15533.75</v>
      </c>
      <c r="K51" s="12">
        <v>54463.75</v>
      </c>
      <c r="L51" s="14">
        <f t="shared" si="0"/>
        <v>0.38444999999999996</v>
      </c>
      <c r="M51" s="14">
        <f t="shared" si="1"/>
        <v>0.19222499999999998</v>
      </c>
    </row>
    <row r="52" spans="1:13" ht="24">
      <c r="A52" s="15" t="s">
        <v>184</v>
      </c>
      <c r="B52" s="16">
        <v>1500</v>
      </c>
      <c r="C52" s="17">
        <v>12.53</v>
      </c>
      <c r="D52" s="17">
        <v>5</v>
      </c>
      <c r="E52" s="17">
        <v>17.53</v>
      </c>
      <c r="F52" s="17">
        <v>22.08</v>
      </c>
      <c r="G52" s="17">
        <v>8.81</v>
      </c>
      <c r="H52" s="17">
        <v>30.89</v>
      </c>
      <c r="I52" s="16">
        <v>33120</v>
      </c>
      <c r="J52" s="16">
        <v>13211.25</v>
      </c>
      <c r="K52" s="16">
        <v>46331.25</v>
      </c>
      <c r="L52" s="14">
        <f t="shared" si="0"/>
        <v>1.8532500000000001</v>
      </c>
      <c r="M52" s="14">
        <f t="shared" si="1"/>
        <v>0.92662500000000003</v>
      </c>
    </row>
    <row r="53" spans="1:13">
      <c r="A53" s="11" t="s">
        <v>167</v>
      </c>
      <c r="B53" s="12">
        <v>12000</v>
      </c>
      <c r="C53" s="13">
        <v>12.53</v>
      </c>
      <c r="D53" s="13">
        <v>5</v>
      </c>
      <c r="E53" s="13">
        <v>17.53</v>
      </c>
      <c r="F53" s="13">
        <v>6.63</v>
      </c>
      <c r="G53" s="13">
        <v>2.65</v>
      </c>
      <c r="H53" s="13">
        <v>9.2799999999999994</v>
      </c>
      <c r="I53" s="12">
        <v>79560</v>
      </c>
      <c r="J53" s="12">
        <v>31740</v>
      </c>
      <c r="K53" s="12">
        <v>111300</v>
      </c>
      <c r="L53" s="14">
        <f t="shared" si="0"/>
        <v>0.55649999999999999</v>
      </c>
      <c r="M53" s="14">
        <f t="shared" si="1"/>
        <v>0.27825</v>
      </c>
    </row>
    <row r="54" spans="1:13" ht="24">
      <c r="A54" s="15" t="s">
        <v>165</v>
      </c>
      <c r="B54" s="17">
        <v>900</v>
      </c>
      <c r="C54" s="17">
        <v>12.53</v>
      </c>
      <c r="D54" s="17">
        <v>5</v>
      </c>
      <c r="E54" s="17">
        <v>17.53</v>
      </c>
      <c r="F54" s="17">
        <v>48.62</v>
      </c>
      <c r="G54" s="17">
        <v>19.39</v>
      </c>
      <c r="H54" s="17">
        <v>68.010000000000005</v>
      </c>
      <c r="I54" s="16">
        <v>43758</v>
      </c>
      <c r="J54" s="16">
        <v>17448.75</v>
      </c>
      <c r="K54" s="16">
        <v>61206.75</v>
      </c>
      <c r="L54" s="14">
        <f t="shared" si="0"/>
        <v>4.0804499999999999</v>
      </c>
      <c r="M54" s="14">
        <f t="shared" si="1"/>
        <v>2.040225</v>
      </c>
    </row>
    <row r="55" spans="1:13" ht="24">
      <c r="A55" s="11" t="s">
        <v>150</v>
      </c>
      <c r="B55" s="12">
        <v>3000</v>
      </c>
      <c r="C55" s="13">
        <v>12.53</v>
      </c>
      <c r="D55" s="13">
        <v>5</v>
      </c>
      <c r="E55" s="13">
        <v>17.53</v>
      </c>
      <c r="F55" s="13">
        <v>27.99</v>
      </c>
      <c r="G55" s="13">
        <v>11.16</v>
      </c>
      <c r="H55" s="13">
        <v>39.15</v>
      </c>
      <c r="I55" s="12">
        <v>83970</v>
      </c>
      <c r="J55" s="12">
        <v>33487.5</v>
      </c>
      <c r="K55" s="12">
        <v>117457.5</v>
      </c>
      <c r="L55" s="14">
        <f t="shared" si="0"/>
        <v>2.3491499999999998</v>
      </c>
      <c r="M55" s="14">
        <f t="shared" si="1"/>
        <v>1.1745749999999999</v>
      </c>
    </row>
    <row r="56" spans="1:13">
      <c r="A56" s="15" t="s">
        <v>129</v>
      </c>
      <c r="B56" s="17">
        <v>600</v>
      </c>
      <c r="C56" s="17">
        <v>12.53</v>
      </c>
      <c r="D56" s="17">
        <v>5</v>
      </c>
      <c r="E56" s="17">
        <v>17.53</v>
      </c>
      <c r="F56" s="17">
        <v>110.57</v>
      </c>
      <c r="G56" s="17">
        <v>44.1</v>
      </c>
      <c r="H56" s="17">
        <v>154.66999999999999</v>
      </c>
      <c r="I56" s="16">
        <v>66342</v>
      </c>
      <c r="J56" s="16">
        <v>26458.5</v>
      </c>
      <c r="K56" s="16">
        <v>92800.5</v>
      </c>
      <c r="L56" s="14">
        <f t="shared" si="0"/>
        <v>9.2800499999999992</v>
      </c>
      <c r="M56" s="14">
        <f t="shared" si="1"/>
        <v>4.6400249999999996</v>
      </c>
    </row>
    <row r="57" spans="1:13">
      <c r="A57" s="11" t="s">
        <v>116</v>
      </c>
      <c r="B57" s="12">
        <v>4500</v>
      </c>
      <c r="C57" s="13">
        <v>12.53</v>
      </c>
      <c r="D57" s="13">
        <v>5</v>
      </c>
      <c r="E57" s="13">
        <v>17.53</v>
      </c>
      <c r="F57" s="13">
        <v>13.56</v>
      </c>
      <c r="G57" s="13">
        <v>5.41</v>
      </c>
      <c r="H57" s="13">
        <v>18.97</v>
      </c>
      <c r="I57" s="12">
        <v>61020</v>
      </c>
      <c r="J57" s="12">
        <v>24345</v>
      </c>
      <c r="K57" s="12">
        <v>85365</v>
      </c>
      <c r="L57" s="14">
        <f t="shared" si="0"/>
        <v>1.1381999999999999</v>
      </c>
      <c r="M57" s="14">
        <f t="shared" si="1"/>
        <v>0.56909999999999994</v>
      </c>
    </row>
    <row r="58" spans="1:13">
      <c r="A58" s="15" t="s">
        <v>115</v>
      </c>
      <c r="B58" s="16">
        <v>1500</v>
      </c>
      <c r="C58" s="17">
        <v>12.53</v>
      </c>
      <c r="D58" s="17">
        <v>5</v>
      </c>
      <c r="E58" s="17">
        <v>17.53</v>
      </c>
      <c r="F58" s="17">
        <v>72.87</v>
      </c>
      <c r="G58" s="17">
        <v>29.06</v>
      </c>
      <c r="H58" s="17">
        <v>101.93</v>
      </c>
      <c r="I58" s="16">
        <v>109305</v>
      </c>
      <c r="J58" s="16">
        <v>43590</v>
      </c>
      <c r="K58" s="16">
        <v>152895</v>
      </c>
      <c r="L58" s="14">
        <f t="shared" si="0"/>
        <v>6.1157999999999992</v>
      </c>
      <c r="M58" s="14">
        <f t="shared" si="1"/>
        <v>3.0578999999999996</v>
      </c>
    </row>
    <row r="59" spans="1:13" ht="24">
      <c r="A59" s="11" t="s">
        <v>109</v>
      </c>
      <c r="B59" s="12">
        <v>1500</v>
      </c>
      <c r="C59" s="13">
        <v>12.53</v>
      </c>
      <c r="D59" s="13">
        <v>5</v>
      </c>
      <c r="E59" s="13">
        <v>17.53</v>
      </c>
      <c r="F59" s="13">
        <v>38.590000000000003</v>
      </c>
      <c r="G59" s="13">
        <v>15.4</v>
      </c>
      <c r="H59" s="13">
        <v>53.99</v>
      </c>
      <c r="I59" s="12">
        <v>57885</v>
      </c>
      <c r="J59" s="12">
        <v>23092.5</v>
      </c>
      <c r="K59" s="12">
        <v>80977.5</v>
      </c>
      <c r="L59" s="14">
        <f t="shared" si="0"/>
        <v>3.2390999999999996</v>
      </c>
      <c r="M59" s="14">
        <f t="shared" si="1"/>
        <v>1.6195499999999998</v>
      </c>
    </row>
    <row r="60" spans="1:13">
      <c r="A60" s="15" t="s">
        <v>103</v>
      </c>
      <c r="B60" s="16">
        <v>2500</v>
      </c>
      <c r="C60" s="17">
        <v>12.53</v>
      </c>
      <c r="D60" s="17">
        <v>5</v>
      </c>
      <c r="E60" s="17">
        <v>17.53</v>
      </c>
      <c r="F60" s="17">
        <v>21.08</v>
      </c>
      <c r="G60" s="17">
        <v>8.41</v>
      </c>
      <c r="H60" s="17">
        <v>29.49</v>
      </c>
      <c r="I60" s="16">
        <v>52700</v>
      </c>
      <c r="J60" s="16">
        <v>21025</v>
      </c>
      <c r="K60" s="16">
        <v>73725</v>
      </c>
      <c r="L60" s="14">
        <f t="shared" si="0"/>
        <v>1.7694000000000001</v>
      </c>
      <c r="M60" s="14">
        <f t="shared" si="1"/>
        <v>0.88470000000000004</v>
      </c>
    </row>
    <row r="61" spans="1:13" ht="24">
      <c r="A61" s="11" t="s">
        <v>88</v>
      </c>
      <c r="B61" s="12">
        <v>1300</v>
      </c>
      <c r="C61" s="13">
        <v>12.53</v>
      </c>
      <c r="D61" s="13">
        <v>5</v>
      </c>
      <c r="E61" s="13">
        <v>17.53</v>
      </c>
      <c r="F61" s="13">
        <v>40.950000000000003</v>
      </c>
      <c r="G61" s="13">
        <v>16.34</v>
      </c>
      <c r="H61" s="13">
        <v>57.29</v>
      </c>
      <c r="I61" s="12">
        <v>53235</v>
      </c>
      <c r="J61" s="12">
        <v>21238.75</v>
      </c>
      <c r="K61" s="12">
        <v>74473.75</v>
      </c>
      <c r="L61" s="14">
        <f t="shared" si="0"/>
        <v>3.4372500000000001</v>
      </c>
      <c r="M61" s="14">
        <f t="shared" si="1"/>
        <v>1.7186250000000001</v>
      </c>
    </row>
    <row r="62" spans="1:13" ht="24">
      <c r="A62" s="15" t="s">
        <v>82</v>
      </c>
      <c r="B62" s="16">
        <v>3500</v>
      </c>
      <c r="C62" s="17">
        <v>12.53</v>
      </c>
      <c r="D62" s="17">
        <v>5</v>
      </c>
      <c r="E62" s="17">
        <v>17.53</v>
      </c>
      <c r="F62" s="17">
        <v>28.06</v>
      </c>
      <c r="G62" s="17">
        <v>11.2</v>
      </c>
      <c r="H62" s="17">
        <v>39.26</v>
      </c>
      <c r="I62" s="16">
        <v>98210</v>
      </c>
      <c r="J62" s="16">
        <v>39182.5</v>
      </c>
      <c r="K62" s="16">
        <v>137392.5</v>
      </c>
      <c r="L62" s="14">
        <f t="shared" si="0"/>
        <v>2.3552999999999997</v>
      </c>
      <c r="M62" s="14">
        <f t="shared" si="1"/>
        <v>1.1776499999999999</v>
      </c>
    </row>
    <row r="63" spans="1:13">
      <c r="A63" s="11" t="s">
        <v>51</v>
      </c>
      <c r="B63" s="12">
        <v>1250</v>
      </c>
      <c r="C63" s="13">
        <v>12.53</v>
      </c>
      <c r="D63" s="13">
        <v>5</v>
      </c>
      <c r="E63" s="13">
        <v>17.53</v>
      </c>
      <c r="F63" s="13">
        <v>82.26</v>
      </c>
      <c r="G63" s="13">
        <v>32.82</v>
      </c>
      <c r="H63" s="13">
        <v>115.08</v>
      </c>
      <c r="I63" s="12">
        <v>102825</v>
      </c>
      <c r="J63" s="12">
        <v>41028.129999999997</v>
      </c>
      <c r="K63" s="12">
        <v>143853.13</v>
      </c>
      <c r="L63" s="14">
        <f t="shared" si="0"/>
        <v>6.9049502399999998</v>
      </c>
      <c r="M63" s="14">
        <f t="shared" si="1"/>
        <v>3.4524751199999999</v>
      </c>
    </row>
    <row r="64" spans="1:13" ht="24">
      <c r="A64" s="15" t="s">
        <v>21</v>
      </c>
      <c r="B64" s="17">
        <v>250</v>
      </c>
      <c r="C64" s="17">
        <v>12.53</v>
      </c>
      <c r="D64" s="17">
        <v>5</v>
      </c>
      <c r="E64" s="17">
        <v>17.53</v>
      </c>
      <c r="F64" s="17">
        <v>324.63</v>
      </c>
      <c r="G64" s="17">
        <v>129.52000000000001</v>
      </c>
      <c r="H64" s="17">
        <v>454.15</v>
      </c>
      <c r="I64" s="16">
        <v>81158</v>
      </c>
      <c r="J64" s="16">
        <v>32378.75</v>
      </c>
      <c r="K64" s="16">
        <v>113536.75</v>
      </c>
      <c r="L64" s="14">
        <f t="shared" si="0"/>
        <v>27.248819999999998</v>
      </c>
      <c r="M64" s="14">
        <f t="shared" si="1"/>
        <v>13.624409999999999</v>
      </c>
    </row>
    <row r="65" spans="1:13" ht="24">
      <c r="A65" s="11" t="s">
        <v>11</v>
      </c>
      <c r="B65" s="12">
        <v>2500</v>
      </c>
      <c r="C65" s="13">
        <v>12.53</v>
      </c>
      <c r="D65" s="13">
        <v>5</v>
      </c>
      <c r="E65" s="13">
        <v>17.53</v>
      </c>
      <c r="F65" s="13">
        <v>27.65</v>
      </c>
      <c r="G65" s="13">
        <v>11.03</v>
      </c>
      <c r="H65" s="13">
        <v>38.68</v>
      </c>
      <c r="I65" s="12">
        <v>69125</v>
      </c>
      <c r="J65" s="12">
        <v>27581.25</v>
      </c>
      <c r="K65" s="12">
        <v>96706.25</v>
      </c>
      <c r="L65" s="14">
        <f t="shared" si="0"/>
        <v>2.3209499999999998</v>
      </c>
      <c r="M65" s="14">
        <f t="shared" si="1"/>
        <v>1.1604749999999999</v>
      </c>
    </row>
    <row r="66" spans="1:13" ht="24">
      <c r="A66" s="15" t="s">
        <v>10</v>
      </c>
      <c r="B66" s="17">
        <v>700</v>
      </c>
      <c r="C66" s="17">
        <v>12.53</v>
      </c>
      <c r="D66" s="17">
        <v>5</v>
      </c>
      <c r="E66" s="17">
        <v>17.53</v>
      </c>
      <c r="F66" s="17">
        <v>93.11</v>
      </c>
      <c r="G66" s="17">
        <v>37.15</v>
      </c>
      <c r="H66" s="17">
        <v>130.26</v>
      </c>
      <c r="I66" s="16">
        <v>65177</v>
      </c>
      <c r="J66" s="16">
        <v>26001.5</v>
      </c>
      <c r="K66" s="16">
        <v>91178.5</v>
      </c>
      <c r="L66" s="14">
        <f t="shared" si="0"/>
        <v>7.8152999999999997</v>
      </c>
      <c r="M66" s="14">
        <f t="shared" si="1"/>
        <v>3.9076499999999998</v>
      </c>
    </row>
    <row r="67" spans="1:13" ht="24">
      <c r="A67" s="11" t="s">
        <v>8</v>
      </c>
      <c r="B67" s="13">
        <v>500</v>
      </c>
      <c r="C67" s="13">
        <v>12.53</v>
      </c>
      <c r="D67" s="13">
        <v>5</v>
      </c>
      <c r="E67" s="13">
        <v>17.53</v>
      </c>
      <c r="F67" s="13">
        <v>141.87</v>
      </c>
      <c r="G67" s="13">
        <v>56.57</v>
      </c>
      <c r="H67" s="13">
        <v>198.44</v>
      </c>
      <c r="I67" s="12">
        <v>70935</v>
      </c>
      <c r="J67" s="12">
        <v>28286.25</v>
      </c>
      <c r="K67" s="12">
        <v>99221.25</v>
      </c>
      <c r="L67" s="14">
        <f t="shared" si="0"/>
        <v>11.906549999999999</v>
      </c>
      <c r="M67" s="14">
        <f t="shared" si="1"/>
        <v>5.9532749999999997</v>
      </c>
    </row>
    <row r="68" spans="1:13" ht="24">
      <c r="A68" s="15" t="s">
        <v>197</v>
      </c>
      <c r="B68" s="17">
        <v>200</v>
      </c>
      <c r="C68" s="17">
        <v>12.52</v>
      </c>
      <c r="D68" s="17">
        <v>5</v>
      </c>
      <c r="E68" s="17">
        <v>17.52</v>
      </c>
      <c r="F68" s="17">
        <v>499.15</v>
      </c>
      <c r="G68" s="17">
        <v>199.32</v>
      </c>
      <c r="H68" s="17">
        <v>698.47</v>
      </c>
      <c r="I68" s="16">
        <v>99830</v>
      </c>
      <c r="J68" s="16">
        <v>39863</v>
      </c>
      <c r="K68" s="16">
        <v>139693</v>
      </c>
      <c r="L68" s="14">
        <f t="shared" ref="L68:L131" si="2">K68*2*3%/B68</f>
        <v>41.907899999999998</v>
      </c>
      <c r="M68" s="14">
        <f t="shared" ref="M68:M131" si="3">K68*3%/B68</f>
        <v>20.953949999999999</v>
      </c>
    </row>
    <row r="69" spans="1:13" ht="24">
      <c r="A69" s="11" t="s">
        <v>194</v>
      </c>
      <c r="B69" s="12">
        <v>1000</v>
      </c>
      <c r="C69" s="13">
        <v>12.52</v>
      </c>
      <c r="D69" s="13">
        <v>5</v>
      </c>
      <c r="E69" s="13">
        <v>17.52</v>
      </c>
      <c r="F69" s="13">
        <v>71.77</v>
      </c>
      <c r="G69" s="13">
        <v>28.66</v>
      </c>
      <c r="H69" s="13">
        <v>100.43</v>
      </c>
      <c r="I69" s="12">
        <v>71770</v>
      </c>
      <c r="J69" s="12">
        <v>28660</v>
      </c>
      <c r="K69" s="12">
        <v>100430</v>
      </c>
      <c r="L69" s="14">
        <f t="shared" si="2"/>
        <v>6.0258000000000003</v>
      </c>
      <c r="M69" s="14">
        <f t="shared" si="3"/>
        <v>3.0129000000000001</v>
      </c>
    </row>
    <row r="70" spans="1:13" ht="24">
      <c r="A70" s="15" t="s">
        <v>192</v>
      </c>
      <c r="B70" s="16">
        <v>3000</v>
      </c>
      <c r="C70" s="17">
        <v>12.52</v>
      </c>
      <c r="D70" s="17">
        <v>5</v>
      </c>
      <c r="E70" s="17">
        <v>17.52</v>
      </c>
      <c r="F70" s="17">
        <v>32.130000000000003</v>
      </c>
      <c r="G70" s="17">
        <v>12.83</v>
      </c>
      <c r="H70" s="17">
        <v>44.96</v>
      </c>
      <c r="I70" s="16">
        <v>96390</v>
      </c>
      <c r="J70" s="16">
        <v>38490</v>
      </c>
      <c r="K70" s="16">
        <v>134880</v>
      </c>
      <c r="L70" s="14">
        <f t="shared" si="2"/>
        <v>2.6975999999999996</v>
      </c>
      <c r="M70" s="14">
        <f t="shared" si="3"/>
        <v>1.3487999999999998</v>
      </c>
    </row>
    <row r="71" spans="1:13" ht="24">
      <c r="A71" s="11" t="s">
        <v>185</v>
      </c>
      <c r="B71" s="12">
        <v>2800</v>
      </c>
      <c r="C71" s="13">
        <v>12.52</v>
      </c>
      <c r="D71" s="13">
        <v>5</v>
      </c>
      <c r="E71" s="13">
        <v>17.52</v>
      </c>
      <c r="F71" s="13">
        <v>12.06</v>
      </c>
      <c r="G71" s="13">
        <v>4.8099999999999996</v>
      </c>
      <c r="H71" s="13">
        <v>16.87</v>
      </c>
      <c r="I71" s="12">
        <v>33768</v>
      </c>
      <c r="J71" s="12">
        <v>13475</v>
      </c>
      <c r="K71" s="12">
        <v>47243</v>
      </c>
      <c r="L71" s="14">
        <f t="shared" si="2"/>
        <v>1.0123500000000001</v>
      </c>
      <c r="M71" s="14">
        <f t="shared" si="3"/>
        <v>0.50617500000000004</v>
      </c>
    </row>
    <row r="72" spans="1:13" ht="24">
      <c r="A72" s="15" t="s">
        <v>180</v>
      </c>
      <c r="B72" s="17">
        <v>750</v>
      </c>
      <c r="C72" s="17">
        <v>12.52</v>
      </c>
      <c r="D72" s="17">
        <v>5</v>
      </c>
      <c r="E72" s="17">
        <v>17.52</v>
      </c>
      <c r="F72" s="17">
        <v>88.27</v>
      </c>
      <c r="G72" s="17">
        <v>35.24</v>
      </c>
      <c r="H72" s="17">
        <v>123.51</v>
      </c>
      <c r="I72" s="16">
        <v>66203</v>
      </c>
      <c r="J72" s="16">
        <v>26428.13</v>
      </c>
      <c r="K72" s="16">
        <v>92631.13</v>
      </c>
      <c r="L72" s="14">
        <f t="shared" si="2"/>
        <v>7.4104903999999996</v>
      </c>
      <c r="M72" s="14">
        <f t="shared" si="3"/>
        <v>3.7052451999999998</v>
      </c>
    </row>
    <row r="73" spans="1:13">
      <c r="A73" s="11" t="s">
        <v>177</v>
      </c>
      <c r="B73" s="12">
        <v>1000</v>
      </c>
      <c r="C73" s="13">
        <v>12.52</v>
      </c>
      <c r="D73" s="13">
        <v>5</v>
      </c>
      <c r="E73" s="13">
        <v>17.52</v>
      </c>
      <c r="F73" s="13">
        <v>74.03</v>
      </c>
      <c r="G73" s="13">
        <v>29.56</v>
      </c>
      <c r="H73" s="13">
        <v>103.59</v>
      </c>
      <c r="I73" s="12">
        <v>74030</v>
      </c>
      <c r="J73" s="12">
        <v>29562.5</v>
      </c>
      <c r="K73" s="12">
        <v>103592.5</v>
      </c>
      <c r="L73" s="14">
        <f t="shared" si="2"/>
        <v>6.2155500000000004</v>
      </c>
      <c r="M73" s="14">
        <f t="shared" si="3"/>
        <v>3.1077750000000002</v>
      </c>
    </row>
    <row r="74" spans="1:13" ht="24">
      <c r="A74" s="15" t="s">
        <v>176</v>
      </c>
      <c r="B74" s="16">
        <v>1100</v>
      </c>
      <c r="C74" s="17">
        <v>12.52</v>
      </c>
      <c r="D74" s="17">
        <v>5</v>
      </c>
      <c r="E74" s="17">
        <v>17.52</v>
      </c>
      <c r="F74" s="17">
        <v>53.28</v>
      </c>
      <c r="G74" s="17">
        <v>21.26</v>
      </c>
      <c r="H74" s="17">
        <v>74.540000000000006</v>
      </c>
      <c r="I74" s="16">
        <v>58608</v>
      </c>
      <c r="J74" s="16">
        <v>23388.75</v>
      </c>
      <c r="K74" s="16">
        <v>81996.75</v>
      </c>
      <c r="L74" s="14">
        <f t="shared" si="2"/>
        <v>4.4725499999999991</v>
      </c>
      <c r="M74" s="14">
        <f t="shared" si="3"/>
        <v>2.2362749999999996</v>
      </c>
    </row>
    <row r="75" spans="1:13" ht="24">
      <c r="A75" s="11" t="s">
        <v>164</v>
      </c>
      <c r="B75" s="12">
        <v>1300</v>
      </c>
      <c r="C75" s="13">
        <v>12.52</v>
      </c>
      <c r="D75" s="13">
        <v>5</v>
      </c>
      <c r="E75" s="13">
        <v>17.52</v>
      </c>
      <c r="F75" s="13">
        <v>38.54</v>
      </c>
      <c r="G75" s="13">
        <v>15.38</v>
      </c>
      <c r="H75" s="13">
        <v>53.92</v>
      </c>
      <c r="I75" s="12">
        <v>50102</v>
      </c>
      <c r="J75" s="12">
        <v>19994</v>
      </c>
      <c r="K75" s="12">
        <v>70096</v>
      </c>
      <c r="L75" s="14">
        <f t="shared" si="2"/>
        <v>3.2352000000000003</v>
      </c>
      <c r="M75" s="14">
        <f t="shared" si="3"/>
        <v>1.6176000000000001</v>
      </c>
    </row>
    <row r="76" spans="1:13" ht="24">
      <c r="A76" s="15" t="s">
        <v>163</v>
      </c>
      <c r="B76" s="17">
        <v>500</v>
      </c>
      <c r="C76" s="17">
        <v>12.52</v>
      </c>
      <c r="D76" s="17">
        <v>5</v>
      </c>
      <c r="E76" s="17">
        <v>17.52</v>
      </c>
      <c r="F76" s="17">
        <v>137.83000000000001</v>
      </c>
      <c r="G76" s="17">
        <v>55.02</v>
      </c>
      <c r="H76" s="17">
        <v>192.85</v>
      </c>
      <c r="I76" s="16">
        <v>68915</v>
      </c>
      <c r="J76" s="16">
        <v>27511.25</v>
      </c>
      <c r="K76" s="16">
        <v>96426.25</v>
      </c>
      <c r="L76" s="14">
        <f t="shared" si="2"/>
        <v>11.571149999999999</v>
      </c>
      <c r="M76" s="14">
        <f t="shared" si="3"/>
        <v>5.7855749999999997</v>
      </c>
    </row>
    <row r="77" spans="1:13">
      <c r="A77" s="11" t="s">
        <v>156</v>
      </c>
      <c r="B77" s="13">
        <v>400</v>
      </c>
      <c r="C77" s="13">
        <v>12.52</v>
      </c>
      <c r="D77" s="13">
        <v>5</v>
      </c>
      <c r="E77" s="13">
        <v>17.52</v>
      </c>
      <c r="F77" s="13">
        <v>196</v>
      </c>
      <c r="G77" s="13">
        <v>78.25</v>
      </c>
      <c r="H77" s="13">
        <v>274.25</v>
      </c>
      <c r="I77" s="12">
        <v>78400</v>
      </c>
      <c r="J77" s="12">
        <v>31298</v>
      </c>
      <c r="K77" s="12">
        <v>109698</v>
      </c>
      <c r="L77" s="14">
        <f t="shared" si="2"/>
        <v>16.454699999999999</v>
      </c>
      <c r="M77" s="14">
        <f t="shared" si="3"/>
        <v>8.2273499999999995</v>
      </c>
    </row>
    <row r="78" spans="1:13">
      <c r="A78" s="15" t="s">
        <v>145</v>
      </c>
      <c r="B78" s="16">
        <v>3750</v>
      </c>
      <c r="C78" s="17">
        <v>12.52</v>
      </c>
      <c r="D78" s="17">
        <v>5</v>
      </c>
      <c r="E78" s="17">
        <v>17.52</v>
      </c>
      <c r="F78" s="17">
        <v>18.600000000000001</v>
      </c>
      <c r="G78" s="17">
        <v>7.43</v>
      </c>
      <c r="H78" s="17">
        <v>26.03</v>
      </c>
      <c r="I78" s="16">
        <v>69750</v>
      </c>
      <c r="J78" s="16">
        <v>27843.75</v>
      </c>
      <c r="K78" s="16">
        <v>97593.75</v>
      </c>
      <c r="L78" s="14">
        <f t="shared" si="2"/>
        <v>1.5615000000000001</v>
      </c>
      <c r="M78" s="14">
        <f t="shared" si="3"/>
        <v>0.78075000000000006</v>
      </c>
    </row>
    <row r="79" spans="1:13">
      <c r="A79" s="11" t="s">
        <v>144</v>
      </c>
      <c r="B79" s="12">
        <v>3399</v>
      </c>
      <c r="C79" s="13">
        <v>12.52</v>
      </c>
      <c r="D79" s="13">
        <v>5</v>
      </c>
      <c r="E79" s="13">
        <v>17.52</v>
      </c>
      <c r="F79" s="13">
        <v>22.19</v>
      </c>
      <c r="G79" s="13">
        <v>8.86</v>
      </c>
      <c r="H79" s="13">
        <v>31.05</v>
      </c>
      <c r="I79" s="12">
        <v>75424</v>
      </c>
      <c r="J79" s="12">
        <v>30106.639999999999</v>
      </c>
      <c r="K79" s="12">
        <v>105530.64</v>
      </c>
      <c r="L79" s="14">
        <f t="shared" si="2"/>
        <v>1.862853309796999</v>
      </c>
      <c r="M79" s="14">
        <f t="shared" si="3"/>
        <v>0.93142665489849952</v>
      </c>
    </row>
    <row r="80" spans="1:13">
      <c r="A80" s="15" t="s">
        <v>141</v>
      </c>
      <c r="B80" s="16">
        <v>6000</v>
      </c>
      <c r="C80" s="17">
        <v>12.52</v>
      </c>
      <c r="D80" s="17">
        <v>5</v>
      </c>
      <c r="E80" s="17">
        <v>17.52</v>
      </c>
      <c r="F80" s="17">
        <v>11.85</v>
      </c>
      <c r="G80" s="17">
        <v>4.7300000000000004</v>
      </c>
      <c r="H80" s="17">
        <v>16.579999999999998</v>
      </c>
      <c r="I80" s="16">
        <v>71100</v>
      </c>
      <c r="J80" s="16">
        <v>28380</v>
      </c>
      <c r="K80" s="16">
        <v>99480</v>
      </c>
      <c r="L80" s="14">
        <f t="shared" si="2"/>
        <v>0.99480000000000002</v>
      </c>
      <c r="M80" s="14">
        <f t="shared" si="3"/>
        <v>0.49740000000000001</v>
      </c>
    </row>
    <row r="81" spans="1:13">
      <c r="A81" s="11" t="s">
        <v>139</v>
      </c>
      <c r="B81" s="12">
        <v>27000</v>
      </c>
      <c r="C81" s="13">
        <v>12.52</v>
      </c>
      <c r="D81" s="13">
        <v>5</v>
      </c>
      <c r="E81" s="13">
        <v>17.52</v>
      </c>
      <c r="F81" s="13">
        <v>3.25</v>
      </c>
      <c r="G81" s="13">
        <v>1.3</v>
      </c>
      <c r="H81" s="13">
        <v>4.55</v>
      </c>
      <c r="I81" s="12">
        <v>87750</v>
      </c>
      <c r="J81" s="12">
        <v>35032.5</v>
      </c>
      <c r="K81" s="12">
        <v>122782.5</v>
      </c>
      <c r="L81" s="14">
        <f t="shared" si="2"/>
        <v>0.27284999999999998</v>
      </c>
      <c r="M81" s="14">
        <f t="shared" si="3"/>
        <v>0.13642499999999999</v>
      </c>
    </row>
    <row r="82" spans="1:13" ht="24">
      <c r="A82" s="15" t="s">
        <v>138</v>
      </c>
      <c r="B82" s="17">
        <v>50</v>
      </c>
      <c r="C82" s="17">
        <v>12.52</v>
      </c>
      <c r="D82" s="17">
        <v>5</v>
      </c>
      <c r="E82" s="17">
        <v>17.52</v>
      </c>
      <c r="F82" s="16">
        <v>1379.4</v>
      </c>
      <c r="G82" s="17">
        <v>550.5</v>
      </c>
      <c r="H82" s="16">
        <v>1929.9</v>
      </c>
      <c r="I82" s="16">
        <v>68970</v>
      </c>
      <c r="J82" s="16">
        <v>27524.880000000001</v>
      </c>
      <c r="K82" s="16">
        <v>96494.88</v>
      </c>
      <c r="L82" s="14">
        <f t="shared" si="2"/>
        <v>115.79385599999999</v>
      </c>
      <c r="M82" s="14">
        <f t="shared" si="3"/>
        <v>57.896927999999996</v>
      </c>
    </row>
    <row r="83" spans="1:13">
      <c r="A83" s="11" t="s">
        <v>132</v>
      </c>
      <c r="B83" s="13">
        <v>10</v>
      </c>
      <c r="C83" s="13">
        <v>12.52</v>
      </c>
      <c r="D83" s="13">
        <v>5</v>
      </c>
      <c r="E83" s="13">
        <v>17.52</v>
      </c>
      <c r="F83" s="12">
        <v>8394.2999999999993</v>
      </c>
      <c r="G83" s="12">
        <v>3349.78</v>
      </c>
      <c r="H83" s="12">
        <v>11744.08</v>
      </c>
      <c r="I83" s="12">
        <v>83943</v>
      </c>
      <c r="J83" s="12">
        <v>33497.75</v>
      </c>
      <c r="K83" s="12">
        <v>117440.75</v>
      </c>
      <c r="L83" s="14">
        <f t="shared" si="2"/>
        <v>704.64449999999999</v>
      </c>
      <c r="M83" s="14">
        <f t="shared" si="3"/>
        <v>352.32225</v>
      </c>
    </row>
    <row r="84" spans="1:13">
      <c r="A84" s="15" t="s">
        <v>128</v>
      </c>
      <c r="B84" s="16">
        <v>1200</v>
      </c>
      <c r="C84" s="17">
        <v>12.52</v>
      </c>
      <c r="D84" s="17">
        <v>5</v>
      </c>
      <c r="E84" s="17">
        <v>17.52</v>
      </c>
      <c r="F84" s="17">
        <v>54.97</v>
      </c>
      <c r="G84" s="17">
        <v>21.95</v>
      </c>
      <c r="H84" s="17">
        <v>76.92</v>
      </c>
      <c r="I84" s="16">
        <v>65964</v>
      </c>
      <c r="J84" s="16">
        <v>26343</v>
      </c>
      <c r="K84" s="16">
        <v>92307</v>
      </c>
      <c r="L84" s="14">
        <f t="shared" si="2"/>
        <v>4.6153500000000003</v>
      </c>
      <c r="M84" s="14">
        <f t="shared" si="3"/>
        <v>2.3076750000000001</v>
      </c>
    </row>
    <row r="85" spans="1:13">
      <c r="A85" s="11" t="s">
        <v>96</v>
      </c>
      <c r="B85" s="12">
        <v>2000</v>
      </c>
      <c r="C85" s="13">
        <v>12.52</v>
      </c>
      <c r="D85" s="13">
        <v>5</v>
      </c>
      <c r="E85" s="13">
        <v>17.52</v>
      </c>
      <c r="F85" s="13">
        <v>29.99</v>
      </c>
      <c r="G85" s="13">
        <v>11.97</v>
      </c>
      <c r="H85" s="13">
        <v>41.96</v>
      </c>
      <c r="I85" s="12">
        <v>59980</v>
      </c>
      <c r="J85" s="12">
        <v>23945</v>
      </c>
      <c r="K85" s="12">
        <v>83925</v>
      </c>
      <c r="L85" s="14">
        <f t="shared" si="2"/>
        <v>2.5177499999999999</v>
      </c>
      <c r="M85" s="14">
        <f t="shared" si="3"/>
        <v>1.258875</v>
      </c>
    </row>
    <row r="86" spans="1:13" ht="24">
      <c r="A86" s="15" t="s">
        <v>92</v>
      </c>
      <c r="B86" s="16">
        <v>11000</v>
      </c>
      <c r="C86" s="17">
        <v>12.52</v>
      </c>
      <c r="D86" s="17">
        <v>5</v>
      </c>
      <c r="E86" s="17">
        <v>17.52</v>
      </c>
      <c r="F86" s="17">
        <v>5.41</v>
      </c>
      <c r="G86" s="17">
        <v>2.16</v>
      </c>
      <c r="H86" s="17">
        <v>7.57</v>
      </c>
      <c r="I86" s="16">
        <v>59510</v>
      </c>
      <c r="J86" s="16">
        <v>23760</v>
      </c>
      <c r="K86" s="16">
        <v>83270</v>
      </c>
      <c r="L86" s="14">
        <f t="shared" si="2"/>
        <v>0.45419999999999999</v>
      </c>
      <c r="M86" s="14">
        <f t="shared" si="3"/>
        <v>0.2271</v>
      </c>
    </row>
    <row r="87" spans="1:13" ht="24">
      <c r="A87" s="11" t="s">
        <v>87</v>
      </c>
      <c r="B87" s="12">
        <v>2750</v>
      </c>
      <c r="C87" s="13">
        <v>12.52</v>
      </c>
      <c r="D87" s="13">
        <v>5</v>
      </c>
      <c r="E87" s="13">
        <v>17.52</v>
      </c>
      <c r="F87" s="13">
        <v>44.37</v>
      </c>
      <c r="G87" s="13">
        <v>17.71</v>
      </c>
      <c r="H87" s="13">
        <v>62.08</v>
      </c>
      <c r="I87" s="12">
        <v>122018</v>
      </c>
      <c r="J87" s="12">
        <v>48709.38</v>
      </c>
      <c r="K87" s="12">
        <v>170727.38</v>
      </c>
      <c r="L87" s="14">
        <f t="shared" si="2"/>
        <v>3.7249610181818182</v>
      </c>
      <c r="M87" s="14">
        <f t="shared" si="3"/>
        <v>1.8624805090909091</v>
      </c>
    </row>
    <row r="88" spans="1:13" ht="24">
      <c r="A88" s="15" t="s">
        <v>80</v>
      </c>
      <c r="B88" s="17">
        <v>200</v>
      </c>
      <c r="C88" s="17">
        <v>12.52</v>
      </c>
      <c r="D88" s="17">
        <v>5</v>
      </c>
      <c r="E88" s="17">
        <v>17.52</v>
      </c>
      <c r="F88" s="17">
        <v>416.45</v>
      </c>
      <c r="G88" s="17">
        <v>166.22</v>
      </c>
      <c r="H88" s="17">
        <v>582.66999999999996</v>
      </c>
      <c r="I88" s="16">
        <v>83290</v>
      </c>
      <c r="J88" s="16">
        <v>33243</v>
      </c>
      <c r="K88" s="16">
        <v>116533</v>
      </c>
      <c r="L88" s="14">
        <f t="shared" si="2"/>
        <v>34.959899999999998</v>
      </c>
      <c r="M88" s="14">
        <f t="shared" si="3"/>
        <v>17.479949999999999</v>
      </c>
    </row>
    <row r="89" spans="1:13">
      <c r="A89" s="11" t="s">
        <v>78</v>
      </c>
      <c r="B89" s="13">
        <v>500</v>
      </c>
      <c r="C89" s="13">
        <v>12.52</v>
      </c>
      <c r="D89" s="13">
        <v>5</v>
      </c>
      <c r="E89" s="13">
        <v>17.52</v>
      </c>
      <c r="F89" s="13">
        <v>244.12</v>
      </c>
      <c r="G89" s="13">
        <v>97.45</v>
      </c>
      <c r="H89" s="13">
        <v>341.57</v>
      </c>
      <c r="I89" s="12">
        <v>122060</v>
      </c>
      <c r="J89" s="12">
        <v>48725</v>
      </c>
      <c r="K89" s="12">
        <v>170785</v>
      </c>
      <c r="L89" s="14">
        <f t="shared" si="2"/>
        <v>20.494199999999999</v>
      </c>
      <c r="M89" s="14">
        <f t="shared" si="3"/>
        <v>10.2471</v>
      </c>
    </row>
    <row r="90" spans="1:13" ht="24">
      <c r="A90" s="15" t="s">
        <v>77</v>
      </c>
      <c r="B90" s="17">
        <v>700</v>
      </c>
      <c r="C90" s="17">
        <v>12.52</v>
      </c>
      <c r="D90" s="17">
        <v>5</v>
      </c>
      <c r="E90" s="17">
        <v>17.52</v>
      </c>
      <c r="F90" s="17">
        <v>119.57</v>
      </c>
      <c r="G90" s="17">
        <v>47.73</v>
      </c>
      <c r="H90" s="17">
        <v>167.3</v>
      </c>
      <c r="I90" s="16">
        <v>83699</v>
      </c>
      <c r="J90" s="16">
        <v>33409.25</v>
      </c>
      <c r="K90" s="16">
        <v>117108.25</v>
      </c>
      <c r="L90" s="14">
        <f t="shared" si="2"/>
        <v>10.037850000000001</v>
      </c>
      <c r="M90" s="14">
        <f t="shared" si="3"/>
        <v>5.0189250000000003</v>
      </c>
    </row>
    <row r="91" spans="1:13" ht="24">
      <c r="A91" s="11" t="s">
        <v>69</v>
      </c>
      <c r="B91" s="13">
        <v>700</v>
      </c>
      <c r="C91" s="13">
        <v>12.52</v>
      </c>
      <c r="D91" s="13">
        <v>5</v>
      </c>
      <c r="E91" s="13">
        <v>17.52</v>
      </c>
      <c r="F91" s="13">
        <v>106.42</v>
      </c>
      <c r="G91" s="13">
        <v>42.5</v>
      </c>
      <c r="H91" s="13">
        <v>148.91999999999999</v>
      </c>
      <c r="I91" s="12">
        <v>74494</v>
      </c>
      <c r="J91" s="12">
        <v>29750</v>
      </c>
      <c r="K91" s="12">
        <v>104244</v>
      </c>
      <c r="L91" s="14">
        <f t="shared" si="2"/>
        <v>8.9352</v>
      </c>
      <c r="M91" s="14">
        <f t="shared" si="3"/>
        <v>4.4676</v>
      </c>
    </row>
    <row r="92" spans="1:13">
      <c r="A92" s="15" t="s">
        <v>66</v>
      </c>
      <c r="B92" s="16">
        <v>2667</v>
      </c>
      <c r="C92" s="17">
        <v>12.52</v>
      </c>
      <c r="D92" s="17">
        <v>5</v>
      </c>
      <c r="E92" s="17">
        <v>17.52</v>
      </c>
      <c r="F92" s="17">
        <v>43.23</v>
      </c>
      <c r="G92" s="17">
        <v>17.260000000000002</v>
      </c>
      <c r="H92" s="17">
        <v>60.49</v>
      </c>
      <c r="I92" s="16">
        <v>115294</v>
      </c>
      <c r="J92" s="16">
        <v>46039.09</v>
      </c>
      <c r="K92" s="16">
        <v>161333.09</v>
      </c>
      <c r="L92" s="14">
        <f t="shared" si="2"/>
        <v>3.6295408323959504</v>
      </c>
      <c r="M92" s="14">
        <f t="shared" si="3"/>
        <v>1.8147704161979752</v>
      </c>
    </row>
    <row r="93" spans="1:13" ht="24">
      <c r="A93" s="11" t="s">
        <v>60</v>
      </c>
      <c r="B93" s="13">
        <v>25</v>
      </c>
      <c r="C93" s="13">
        <v>12.52</v>
      </c>
      <c r="D93" s="13">
        <v>5</v>
      </c>
      <c r="E93" s="13">
        <v>17.52</v>
      </c>
      <c r="F93" s="12">
        <v>2956.32</v>
      </c>
      <c r="G93" s="12">
        <v>1180.0899999999999</v>
      </c>
      <c r="H93" s="12">
        <v>4136.41</v>
      </c>
      <c r="I93" s="12">
        <v>73908</v>
      </c>
      <c r="J93" s="12">
        <v>29502.19</v>
      </c>
      <c r="K93" s="12">
        <v>103410.19</v>
      </c>
      <c r="L93" s="14">
        <f t="shared" si="2"/>
        <v>248.18445599999998</v>
      </c>
      <c r="M93" s="14">
        <f t="shared" si="3"/>
        <v>124.09222799999999</v>
      </c>
    </row>
    <row r="94" spans="1:13" ht="24">
      <c r="A94" s="15" t="s">
        <v>20</v>
      </c>
      <c r="B94" s="17">
        <v>125</v>
      </c>
      <c r="C94" s="17">
        <v>12.52</v>
      </c>
      <c r="D94" s="17">
        <v>5</v>
      </c>
      <c r="E94" s="17">
        <v>17.52</v>
      </c>
      <c r="F94" s="17">
        <v>796.8</v>
      </c>
      <c r="G94" s="17">
        <v>318.13</v>
      </c>
      <c r="H94" s="16">
        <v>1114.93</v>
      </c>
      <c r="I94" s="16">
        <v>99600</v>
      </c>
      <c r="J94" s="16">
        <v>39766.25</v>
      </c>
      <c r="K94" s="16">
        <v>139366.25</v>
      </c>
      <c r="L94" s="14">
        <f t="shared" si="2"/>
        <v>66.895800000000008</v>
      </c>
      <c r="M94" s="14">
        <f t="shared" si="3"/>
        <v>33.447900000000004</v>
      </c>
    </row>
    <row r="95" spans="1:13" ht="24">
      <c r="A95" s="11" t="s">
        <v>12</v>
      </c>
      <c r="B95" s="13">
        <v>500</v>
      </c>
      <c r="C95" s="13">
        <v>12.52</v>
      </c>
      <c r="D95" s="13">
        <v>5</v>
      </c>
      <c r="E95" s="13">
        <v>17.52</v>
      </c>
      <c r="F95" s="13">
        <v>156.9</v>
      </c>
      <c r="G95" s="13">
        <v>62.63</v>
      </c>
      <c r="H95" s="13">
        <v>219.53</v>
      </c>
      <c r="I95" s="12">
        <v>78450</v>
      </c>
      <c r="J95" s="12">
        <v>31316.25</v>
      </c>
      <c r="K95" s="12">
        <v>109766.25</v>
      </c>
      <c r="L95" s="14">
        <f t="shared" si="2"/>
        <v>13.171949999999999</v>
      </c>
      <c r="M95" s="14">
        <f t="shared" si="3"/>
        <v>6.5859749999999995</v>
      </c>
    </row>
    <row r="96" spans="1:13" ht="24">
      <c r="A96" s="15" t="s">
        <v>204</v>
      </c>
      <c r="B96" s="17">
        <v>900</v>
      </c>
      <c r="C96" s="17">
        <v>12.51</v>
      </c>
      <c r="D96" s="17">
        <v>5</v>
      </c>
      <c r="E96" s="17">
        <v>17.510000000000002</v>
      </c>
      <c r="F96" s="17">
        <v>63.27</v>
      </c>
      <c r="G96" s="17">
        <v>25.28</v>
      </c>
      <c r="H96" s="17">
        <v>88.55</v>
      </c>
      <c r="I96" s="16">
        <v>56943</v>
      </c>
      <c r="J96" s="16">
        <v>22752</v>
      </c>
      <c r="K96" s="16">
        <v>79695</v>
      </c>
      <c r="L96" s="14">
        <f t="shared" si="2"/>
        <v>5.3129999999999997</v>
      </c>
      <c r="M96" s="14">
        <f t="shared" si="3"/>
        <v>2.6564999999999999</v>
      </c>
    </row>
    <row r="97" spans="1:13">
      <c r="A97" s="11" t="s">
        <v>189</v>
      </c>
      <c r="B97" s="12">
        <v>1200</v>
      </c>
      <c r="C97" s="13">
        <v>12.51</v>
      </c>
      <c r="D97" s="13">
        <v>5</v>
      </c>
      <c r="E97" s="13">
        <v>17.510000000000002</v>
      </c>
      <c r="F97" s="13">
        <v>87.16</v>
      </c>
      <c r="G97" s="13">
        <v>34.81</v>
      </c>
      <c r="H97" s="13">
        <v>121.97</v>
      </c>
      <c r="I97" s="12">
        <v>104592</v>
      </c>
      <c r="J97" s="12">
        <v>41772</v>
      </c>
      <c r="K97" s="12">
        <v>146364</v>
      </c>
      <c r="L97" s="14">
        <f t="shared" si="2"/>
        <v>7.3182</v>
      </c>
      <c r="M97" s="14">
        <f t="shared" si="3"/>
        <v>3.6591</v>
      </c>
    </row>
    <row r="98" spans="1:13" ht="24">
      <c r="A98" s="15" t="s">
        <v>182</v>
      </c>
      <c r="B98" s="17">
        <v>400</v>
      </c>
      <c r="C98" s="17">
        <v>12.51</v>
      </c>
      <c r="D98" s="17">
        <v>5</v>
      </c>
      <c r="E98" s="17">
        <v>17.510000000000002</v>
      </c>
      <c r="F98" s="17">
        <v>125.09</v>
      </c>
      <c r="G98" s="17">
        <v>49.98</v>
      </c>
      <c r="H98" s="17">
        <v>175.07</v>
      </c>
      <c r="I98" s="16">
        <v>50036</v>
      </c>
      <c r="J98" s="16">
        <v>19992</v>
      </c>
      <c r="K98" s="16">
        <v>70028</v>
      </c>
      <c r="L98" s="14">
        <f t="shared" si="2"/>
        <v>10.504200000000001</v>
      </c>
      <c r="M98" s="14">
        <f t="shared" si="3"/>
        <v>5.2521000000000004</v>
      </c>
    </row>
    <row r="99" spans="1:13" ht="24">
      <c r="A99" s="11" t="s">
        <v>169</v>
      </c>
      <c r="B99" s="13">
        <v>50</v>
      </c>
      <c r="C99" s="13">
        <v>12.51</v>
      </c>
      <c r="D99" s="13">
        <v>5</v>
      </c>
      <c r="E99" s="13">
        <v>17.510000000000002</v>
      </c>
      <c r="F99" s="12">
        <v>2148.06</v>
      </c>
      <c r="G99" s="13">
        <v>858.29</v>
      </c>
      <c r="H99" s="12">
        <v>3006.35</v>
      </c>
      <c r="I99" s="12">
        <v>107403</v>
      </c>
      <c r="J99" s="12">
        <v>42914.5</v>
      </c>
      <c r="K99" s="12">
        <v>150317.5</v>
      </c>
      <c r="L99" s="14">
        <f t="shared" si="2"/>
        <v>180.38099999999997</v>
      </c>
      <c r="M99" s="14">
        <f t="shared" si="3"/>
        <v>90.190499999999986</v>
      </c>
    </row>
    <row r="100" spans="1:13" ht="24">
      <c r="A100" s="15" t="s">
        <v>158</v>
      </c>
      <c r="B100" s="17">
        <v>800</v>
      </c>
      <c r="C100" s="17">
        <v>12.51</v>
      </c>
      <c r="D100" s="17">
        <v>5</v>
      </c>
      <c r="E100" s="17">
        <v>17.510000000000002</v>
      </c>
      <c r="F100" s="17">
        <v>107.68</v>
      </c>
      <c r="G100" s="17">
        <v>43.04</v>
      </c>
      <c r="H100" s="17">
        <v>150.72</v>
      </c>
      <c r="I100" s="16">
        <v>86144</v>
      </c>
      <c r="J100" s="16">
        <v>34428</v>
      </c>
      <c r="K100" s="16">
        <v>120572</v>
      </c>
      <c r="L100" s="14">
        <f t="shared" si="2"/>
        <v>9.0428999999999995</v>
      </c>
      <c r="M100" s="14">
        <f t="shared" si="3"/>
        <v>4.5214499999999997</v>
      </c>
    </row>
    <row r="101" spans="1:13" ht="24">
      <c r="A101" s="11" t="s">
        <v>154</v>
      </c>
      <c r="B101" s="12">
        <v>4000</v>
      </c>
      <c r="C101" s="13">
        <v>12.51</v>
      </c>
      <c r="D101" s="13">
        <v>5</v>
      </c>
      <c r="E101" s="13">
        <v>17.510000000000002</v>
      </c>
      <c r="F101" s="13">
        <v>24.67</v>
      </c>
      <c r="G101" s="13">
        <v>9.85</v>
      </c>
      <c r="H101" s="13">
        <v>34.520000000000003</v>
      </c>
      <c r="I101" s="12">
        <v>98680</v>
      </c>
      <c r="J101" s="12">
        <v>39410</v>
      </c>
      <c r="K101" s="12">
        <v>138090</v>
      </c>
      <c r="L101" s="14">
        <f t="shared" si="2"/>
        <v>2.0713499999999998</v>
      </c>
      <c r="M101" s="14">
        <f t="shared" si="3"/>
        <v>1.0356749999999999</v>
      </c>
    </row>
    <row r="102" spans="1:13" ht="24">
      <c r="A102" s="15" t="s">
        <v>131</v>
      </c>
      <c r="B102" s="16">
        <v>2400</v>
      </c>
      <c r="C102" s="17">
        <v>12.51</v>
      </c>
      <c r="D102" s="17">
        <v>5</v>
      </c>
      <c r="E102" s="17">
        <v>17.510000000000002</v>
      </c>
      <c r="F102" s="17">
        <v>21.15</v>
      </c>
      <c r="G102" s="17">
        <v>8.4499999999999993</v>
      </c>
      <c r="H102" s="17">
        <v>29.6</v>
      </c>
      <c r="I102" s="16">
        <v>50760</v>
      </c>
      <c r="J102" s="16">
        <v>20280</v>
      </c>
      <c r="K102" s="16">
        <v>71040</v>
      </c>
      <c r="L102" s="14">
        <f t="shared" si="2"/>
        <v>1.7759999999999998</v>
      </c>
      <c r="M102" s="14">
        <f t="shared" si="3"/>
        <v>0.8879999999999999</v>
      </c>
    </row>
    <row r="103" spans="1:13" ht="24">
      <c r="A103" s="11" t="s">
        <v>130</v>
      </c>
      <c r="B103" s="13">
        <v>600</v>
      </c>
      <c r="C103" s="13">
        <v>12.51</v>
      </c>
      <c r="D103" s="13">
        <v>5</v>
      </c>
      <c r="E103" s="13">
        <v>17.510000000000002</v>
      </c>
      <c r="F103" s="13">
        <v>105.94</v>
      </c>
      <c r="G103" s="13">
        <v>42.33</v>
      </c>
      <c r="H103" s="13">
        <v>148.27000000000001</v>
      </c>
      <c r="I103" s="12">
        <v>63564</v>
      </c>
      <c r="J103" s="12">
        <v>25399.5</v>
      </c>
      <c r="K103" s="12">
        <v>88963.5</v>
      </c>
      <c r="L103" s="14">
        <f t="shared" si="2"/>
        <v>8.89635</v>
      </c>
      <c r="M103" s="14">
        <f t="shared" si="3"/>
        <v>4.448175</v>
      </c>
    </row>
    <row r="104" spans="1:13">
      <c r="A104" s="15" t="s">
        <v>121</v>
      </c>
      <c r="B104" s="16">
        <v>1000</v>
      </c>
      <c r="C104" s="17">
        <v>12.51</v>
      </c>
      <c r="D104" s="17">
        <v>5</v>
      </c>
      <c r="E104" s="17">
        <v>17.510000000000002</v>
      </c>
      <c r="F104" s="17">
        <v>97.86</v>
      </c>
      <c r="G104" s="17">
        <v>39.1</v>
      </c>
      <c r="H104" s="17">
        <v>136.96</v>
      </c>
      <c r="I104" s="16">
        <v>97860</v>
      </c>
      <c r="J104" s="16">
        <v>39102.5</v>
      </c>
      <c r="K104" s="16">
        <v>136962.5</v>
      </c>
      <c r="L104" s="14">
        <f t="shared" si="2"/>
        <v>8.2177500000000006</v>
      </c>
      <c r="M104" s="14">
        <f t="shared" si="3"/>
        <v>4.1088750000000003</v>
      </c>
    </row>
    <row r="105" spans="1:13">
      <c r="A105" s="11" t="s">
        <v>104</v>
      </c>
      <c r="B105" s="12">
        <v>2400</v>
      </c>
      <c r="C105" s="13">
        <v>12.51</v>
      </c>
      <c r="D105" s="13">
        <v>5</v>
      </c>
      <c r="E105" s="13">
        <v>17.510000000000002</v>
      </c>
      <c r="F105" s="13">
        <v>34.67</v>
      </c>
      <c r="G105" s="13">
        <v>13.85</v>
      </c>
      <c r="H105" s="13">
        <v>48.52</v>
      </c>
      <c r="I105" s="12">
        <v>83208</v>
      </c>
      <c r="J105" s="12">
        <v>33240</v>
      </c>
      <c r="K105" s="12">
        <v>116448</v>
      </c>
      <c r="L105" s="14">
        <f t="shared" si="2"/>
        <v>2.9112</v>
      </c>
      <c r="M105" s="14">
        <f t="shared" si="3"/>
        <v>1.4556</v>
      </c>
    </row>
    <row r="106" spans="1:13">
      <c r="A106" s="15" t="s">
        <v>101</v>
      </c>
      <c r="B106" s="16">
        <v>1200</v>
      </c>
      <c r="C106" s="17">
        <v>12.51</v>
      </c>
      <c r="D106" s="17">
        <v>5</v>
      </c>
      <c r="E106" s="17">
        <v>17.510000000000002</v>
      </c>
      <c r="F106" s="17">
        <v>80.959999999999994</v>
      </c>
      <c r="G106" s="17">
        <v>32.340000000000003</v>
      </c>
      <c r="H106" s="17">
        <v>113.3</v>
      </c>
      <c r="I106" s="16">
        <v>97152</v>
      </c>
      <c r="J106" s="16">
        <v>38802</v>
      </c>
      <c r="K106" s="16">
        <v>135954</v>
      </c>
      <c r="L106" s="14">
        <f t="shared" si="2"/>
        <v>6.7976999999999999</v>
      </c>
      <c r="M106" s="14">
        <f t="shared" si="3"/>
        <v>3.3988499999999999</v>
      </c>
    </row>
    <row r="107" spans="1:13" ht="24">
      <c r="A107" s="11" t="s">
        <v>100</v>
      </c>
      <c r="B107" s="12">
        <v>1700</v>
      </c>
      <c r="C107" s="13">
        <v>12.51</v>
      </c>
      <c r="D107" s="13">
        <v>5</v>
      </c>
      <c r="E107" s="13">
        <v>17.510000000000002</v>
      </c>
      <c r="F107" s="13">
        <v>32.549999999999997</v>
      </c>
      <c r="G107" s="13">
        <v>13</v>
      </c>
      <c r="H107" s="13">
        <v>45.55</v>
      </c>
      <c r="I107" s="12">
        <v>55335</v>
      </c>
      <c r="J107" s="12">
        <v>22100</v>
      </c>
      <c r="K107" s="12">
        <v>77435</v>
      </c>
      <c r="L107" s="14">
        <f t="shared" si="2"/>
        <v>2.7329999999999997</v>
      </c>
      <c r="M107" s="14">
        <f t="shared" si="3"/>
        <v>1.3664999999999998</v>
      </c>
    </row>
    <row r="108" spans="1:13">
      <c r="A108" s="15" t="s">
        <v>94</v>
      </c>
      <c r="B108" s="16">
        <v>2750</v>
      </c>
      <c r="C108" s="17">
        <v>12.51</v>
      </c>
      <c r="D108" s="17">
        <v>5</v>
      </c>
      <c r="E108" s="17">
        <v>17.510000000000002</v>
      </c>
      <c r="F108" s="17">
        <v>32.619999999999997</v>
      </c>
      <c r="G108" s="17">
        <v>13.04</v>
      </c>
      <c r="H108" s="17">
        <v>45.66</v>
      </c>
      <c r="I108" s="16">
        <v>89705</v>
      </c>
      <c r="J108" s="16">
        <v>35853.129999999997</v>
      </c>
      <c r="K108" s="16">
        <v>125558.13</v>
      </c>
      <c r="L108" s="14">
        <f t="shared" si="2"/>
        <v>2.7394501090909089</v>
      </c>
      <c r="M108" s="14">
        <f>K108*3%/B108</f>
        <v>1.3697250545454545</v>
      </c>
    </row>
    <row r="109" spans="1:13">
      <c r="A109" s="11" t="s">
        <v>73</v>
      </c>
      <c r="B109" s="13">
        <v>750</v>
      </c>
      <c r="C109" s="13">
        <v>12.51</v>
      </c>
      <c r="D109" s="13">
        <v>5</v>
      </c>
      <c r="E109" s="13">
        <v>17.510000000000002</v>
      </c>
      <c r="F109" s="13">
        <v>102.28</v>
      </c>
      <c r="G109" s="13">
        <v>40.85</v>
      </c>
      <c r="H109" s="13">
        <v>143.13</v>
      </c>
      <c r="I109" s="12">
        <v>76710</v>
      </c>
      <c r="J109" s="12">
        <v>30635.63</v>
      </c>
      <c r="K109" s="12">
        <v>107345.63</v>
      </c>
      <c r="L109" s="14">
        <f t="shared" si="2"/>
        <v>8.5876503999999994</v>
      </c>
      <c r="M109" s="14">
        <f t="shared" si="3"/>
        <v>4.2938251999999997</v>
      </c>
    </row>
    <row r="110" spans="1:13" ht="24">
      <c r="A110" s="15" t="s">
        <v>63</v>
      </c>
      <c r="B110" s="16">
        <v>1100</v>
      </c>
      <c r="C110" s="17">
        <v>12.51</v>
      </c>
      <c r="D110" s="17">
        <v>5</v>
      </c>
      <c r="E110" s="17">
        <v>17.510000000000002</v>
      </c>
      <c r="F110" s="17">
        <v>85.72</v>
      </c>
      <c r="G110" s="17">
        <v>34.24</v>
      </c>
      <c r="H110" s="17">
        <v>119.96</v>
      </c>
      <c r="I110" s="16">
        <v>94292</v>
      </c>
      <c r="J110" s="16">
        <v>37658.5</v>
      </c>
      <c r="K110" s="16">
        <v>131950.5</v>
      </c>
      <c r="L110" s="14">
        <f t="shared" si="2"/>
        <v>7.1972999999999994</v>
      </c>
      <c r="M110" s="14">
        <f t="shared" si="3"/>
        <v>3.5986499999999997</v>
      </c>
    </row>
    <row r="111" spans="1:13" ht="24">
      <c r="A111" s="11" t="s">
        <v>59</v>
      </c>
      <c r="B111" s="13">
        <v>250</v>
      </c>
      <c r="C111" s="13">
        <v>12.51</v>
      </c>
      <c r="D111" s="13">
        <v>5</v>
      </c>
      <c r="E111" s="13">
        <v>17.510000000000002</v>
      </c>
      <c r="F111" s="13">
        <v>326.74</v>
      </c>
      <c r="G111" s="13">
        <v>130.52000000000001</v>
      </c>
      <c r="H111" s="13">
        <v>457.26</v>
      </c>
      <c r="I111" s="12">
        <v>81685</v>
      </c>
      <c r="J111" s="12">
        <v>32628.75</v>
      </c>
      <c r="K111" s="12">
        <v>114313.75</v>
      </c>
      <c r="L111" s="14">
        <f t="shared" si="2"/>
        <v>27.435299999999998</v>
      </c>
      <c r="M111" s="14">
        <f t="shared" si="3"/>
        <v>13.717649999999999</v>
      </c>
    </row>
    <row r="112" spans="1:13" ht="24">
      <c r="A112" s="15" t="s">
        <v>46</v>
      </c>
      <c r="B112" s="16">
        <v>1500</v>
      </c>
      <c r="C112" s="17">
        <v>12.51</v>
      </c>
      <c r="D112" s="17">
        <v>5</v>
      </c>
      <c r="E112" s="17">
        <v>17.510000000000002</v>
      </c>
      <c r="F112" s="17">
        <v>35.07</v>
      </c>
      <c r="G112" s="17">
        <v>14.02</v>
      </c>
      <c r="H112" s="17">
        <v>49.09</v>
      </c>
      <c r="I112" s="16">
        <v>52605</v>
      </c>
      <c r="J112" s="16">
        <v>21022.5</v>
      </c>
      <c r="K112" s="16">
        <v>73627.5</v>
      </c>
      <c r="L112" s="14">
        <f t="shared" si="2"/>
        <v>2.9450999999999996</v>
      </c>
      <c r="M112" s="14">
        <f t="shared" si="3"/>
        <v>1.4725499999999998</v>
      </c>
    </row>
    <row r="113" spans="1:13">
      <c r="A113" s="11" t="s">
        <v>44</v>
      </c>
      <c r="B113" s="13">
        <v>550</v>
      </c>
      <c r="C113" s="13">
        <v>12.51</v>
      </c>
      <c r="D113" s="13">
        <v>5</v>
      </c>
      <c r="E113" s="13">
        <v>17.510000000000002</v>
      </c>
      <c r="F113" s="13">
        <v>86.36</v>
      </c>
      <c r="G113" s="13">
        <v>34.51</v>
      </c>
      <c r="H113" s="13">
        <v>120.87</v>
      </c>
      <c r="I113" s="12">
        <v>47498</v>
      </c>
      <c r="J113" s="12">
        <v>18977.75</v>
      </c>
      <c r="K113" s="12">
        <v>66475.75</v>
      </c>
      <c r="L113" s="14">
        <f t="shared" si="2"/>
        <v>7.2519</v>
      </c>
      <c r="M113" s="14">
        <f t="shared" si="3"/>
        <v>3.62595</v>
      </c>
    </row>
    <row r="114" spans="1:13" ht="24">
      <c r="A114" s="15" t="s">
        <v>43</v>
      </c>
      <c r="B114" s="17">
        <v>550</v>
      </c>
      <c r="C114" s="17">
        <v>12.51</v>
      </c>
      <c r="D114" s="17">
        <v>5</v>
      </c>
      <c r="E114" s="17">
        <v>17.510000000000002</v>
      </c>
      <c r="F114" s="17">
        <v>114.4</v>
      </c>
      <c r="G114" s="17">
        <v>45.71</v>
      </c>
      <c r="H114" s="17">
        <v>160.11000000000001</v>
      </c>
      <c r="I114" s="16">
        <v>62920</v>
      </c>
      <c r="J114" s="16">
        <v>25141.88</v>
      </c>
      <c r="K114" s="16">
        <v>88061.88</v>
      </c>
      <c r="L114" s="14">
        <f t="shared" si="2"/>
        <v>9.6067505454545454</v>
      </c>
      <c r="M114" s="14">
        <f t="shared" si="3"/>
        <v>4.8033752727272727</v>
      </c>
    </row>
    <row r="115" spans="1:13" ht="24">
      <c r="A115" s="11" t="s">
        <v>34</v>
      </c>
      <c r="B115" s="13">
        <v>30</v>
      </c>
      <c r="C115" s="13">
        <v>12.51</v>
      </c>
      <c r="D115" s="13">
        <v>5</v>
      </c>
      <c r="E115" s="13">
        <v>17.510000000000002</v>
      </c>
      <c r="F115" s="12">
        <v>2492.87</v>
      </c>
      <c r="G115" s="13">
        <v>996.07</v>
      </c>
      <c r="H115" s="12">
        <v>3488.94</v>
      </c>
      <c r="I115" s="12">
        <v>74786</v>
      </c>
      <c r="J115" s="12">
        <v>29882.1</v>
      </c>
      <c r="K115" s="12">
        <v>104668.1</v>
      </c>
      <c r="L115" s="14">
        <f t="shared" si="2"/>
        <v>209.33620000000002</v>
      </c>
      <c r="M115" s="14">
        <f t="shared" si="3"/>
        <v>104.66810000000001</v>
      </c>
    </row>
    <row r="116" spans="1:13" ht="24">
      <c r="A116" s="15" t="s">
        <v>30</v>
      </c>
      <c r="B116" s="16">
        <v>1200</v>
      </c>
      <c r="C116" s="17">
        <v>12.51</v>
      </c>
      <c r="D116" s="17">
        <v>5</v>
      </c>
      <c r="E116" s="17">
        <v>17.510000000000002</v>
      </c>
      <c r="F116" s="17">
        <v>62.83</v>
      </c>
      <c r="G116" s="17">
        <v>25.11</v>
      </c>
      <c r="H116" s="17">
        <v>87.94</v>
      </c>
      <c r="I116" s="16">
        <v>75396</v>
      </c>
      <c r="J116" s="16">
        <v>30132</v>
      </c>
      <c r="K116" s="16">
        <v>105528</v>
      </c>
      <c r="L116" s="14">
        <f t="shared" si="2"/>
        <v>5.2763999999999998</v>
      </c>
      <c r="M116" s="14">
        <f t="shared" si="3"/>
        <v>2.6381999999999999</v>
      </c>
    </row>
    <row r="117" spans="1:13" ht="24">
      <c r="A117" s="11" t="s">
        <v>28</v>
      </c>
      <c r="B117" s="12">
        <v>2200</v>
      </c>
      <c r="C117" s="13">
        <v>12.51</v>
      </c>
      <c r="D117" s="13">
        <v>5</v>
      </c>
      <c r="E117" s="13">
        <v>17.510000000000002</v>
      </c>
      <c r="F117" s="13">
        <v>41.42</v>
      </c>
      <c r="G117" s="13">
        <v>16.55</v>
      </c>
      <c r="H117" s="13">
        <v>57.97</v>
      </c>
      <c r="I117" s="12">
        <v>91124</v>
      </c>
      <c r="J117" s="12">
        <v>36404.5</v>
      </c>
      <c r="K117" s="12">
        <v>127528.5</v>
      </c>
      <c r="L117" s="14">
        <f t="shared" si="2"/>
        <v>3.4780500000000001</v>
      </c>
      <c r="M117" s="14">
        <f t="shared" si="3"/>
        <v>1.739025</v>
      </c>
    </row>
    <row r="118" spans="1:13" ht="24">
      <c r="A118" s="15" t="s">
        <v>22</v>
      </c>
      <c r="B118" s="17">
        <v>800</v>
      </c>
      <c r="C118" s="17">
        <v>12.51</v>
      </c>
      <c r="D118" s="17">
        <v>5</v>
      </c>
      <c r="E118" s="17">
        <v>17.510000000000002</v>
      </c>
      <c r="F118" s="17">
        <v>116.36</v>
      </c>
      <c r="G118" s="17">
        <v>46.48</v>
      </c>
      <c r="H118" s="17">
        <v>162.84</v>
      </c>
      <c r="I118" s="16">
        <v>93088</v>
      </c>
      <c r="J118" s="16">
        <v>37182</v>
      </c>
      <c r="K118" s="16">
        <v>130270</v>
      </c>
      <c r="L118" s="14">
        <f t="shared" si="2"/>
        <v>9.770249999999999</v>
      </c>
      <c r="M118" s="14">
        <f t="shared" si="3"/>
        <v>4.8851249999999995</v>
      </c>
    </row>
    <row r="119" spans="1:13" ht="24">
      <c r="A119" s="11" t="s">
        <v>13</v>
      </c>
      <c r="B119" s="12">
        <v>3000</v>
      </c>
      <c r="C119" s="13">
        <v>12.51</v>
      </c>
      <c r="D119" s="13">
        <v>5</v>
      </c>
      <c r="E119" s="13">
        <v>17.510000000000002</v>
      </c>
      <c r="F119" s="13">
        <v>29.24</v>
      </c>
      <c r="G119" s="13">
        <v>11.68</v>
      </c>
      <c r="H119" s="13">
        <v>40.92</v>
      </c>
      <c r="I119" s="12">
        <v>87720</v>
      </c>
      <c r="J119" s="12">
        <v>35040</v>
      </c>
      <c r="K119" s="12">
        <v>122760</v>
      </c>
      <c r="L119" s="14">
        <f t="shared" si="2"/>
        <v>2.4551999999999996</v>
      </c>
      <c r="M119" s="14">
        <f t="shared" si="3"/>
        <v>1.2275999999999998</v>
      </c>
    </row>
    <row r="120" spans="1:13" ht="24">
      <c r="A120" s="15" t="s">
        <v>198</v>
      </c>
      <c r="B120" s="16">
        <v>6000</v>
      </c>
      <c r="C120" s="17">
        <v>12.5</v>
      </c>
      <c r="D120" s="17">
        <v>5</v>
      </c>
      <c r="E120" s="17">
        <v>17.5</v>
      </c>
      <c r="F120" s="17">
        <v>10.32</v>
      </c>
      <c r="G120" s="17">
        <v>4.13</v>
      </c>
      <c r="H120" s="17">
        <v>14.45</v>
      </c>
      <c r="I120" s="16">
        <v>61920</v>
      </c>
      <c r="J120" s="16">
        <v>24750</v>
      </c>
      <c r="K120" s="16">
        <v>86670</v>
      </c>
      <c r="L120" s="14">
        <f t="shared" si="2"/>
        <v>0.86669999999999991</v>
      </c>
      <c r="M120" s="14">
        <f t="shared" si="3"/>
        <v>0.43334999999999996</v>
      </c>
    </row>
    <row r="121" spans="1:13" ht="24">
      <c r="A121" s="11" t="s">
        <v>187</v>
      </c>
      <c r="B121" s="12">
        <v>1061</v>
      </c>
      <c r="C121" s="13">
        <v>12.5</v>
      </c>
      <c r="D121" s="13">
        <v>5</v>
      </c>
      <c r="E121" s="13">
        <v>17.5</v>
      </c>
      <c r="F121" s="13">
        <v>65.17</v>
      </c>
      <c r="G121" s="13">
        <v>26.05</v>
      </c>
      <c r="H121" s="13">
        <v>91.22</v>
      </c>
      <c r="I121" s="12">
        <v>69145</v>
      </c>
      <c r="J121" s="12">
        <v>27639.05</v>
      </c>
      <c r="K121" s="12">
        <v>96784.05</v>
      </c>
      <c r="L121" s="14">
        <f t="shared" si="2"/>
        <v>5.4731790763430723</v>
      </c>
      <c r="M121" s="14">
        <f t="shared" si="3"/>
        <v>2.7365895381715362</v>
      </c>
    </row>
    <row r="122" spans="1:13" ht="24">
      <c r="A122" s="15" t="s">
        <v>181</v>
      </c>
      <c r="B122" s="17">
        <v>800</v>
      </c>
      <c r="C122" s="17">
        <v>12.5</v>
      </c>
      <c r="D122" s="17">
        <v>5</v>
      </c>
      <c r="E122" s="17">
        <v>17.5</v>
      </c>
      <c r="F122" s="17">
        <v>65.209999999999994</v>
      </c>
      <c r="G122" s="17">
        <v>26.07</v>
      </c>
      <c r="H122" s="17">
        <v>91.28</v>
      </c>
      <c r="I122" s="16">
        <v>52168</v>
      </c>
      <c r="J122" s="16">
        <v>20856</v>
      </c>
      <c r="K122" s="16">
        <v>73024</v>
      </c>
      <c r="L122" s="14">
        <f t="shared" si="2"/>
        <v>5.4767999999999999</v>
      </c>
      <c r="M122" s="14">
        <f t="shared" si="3"/>
        <v>2.7383999999999999</v>
      </c>
    </row>
    <row r="123" spans="1:13">
      <c r="A123" s="11" t="s">
        <v>175</v>
      </c>
      <c r="B123" s="13">
        <v>800</v>
      </c>
      <c r="C123" s="13">
        <v>12.5</v>
      </c>
      <c r="D123" s="13">
        <v>5</v>
      </c>
      <c r="E123" s="13">
        <v>17.5</v>
      </c>
      <c r="F123" s="13">
        <v>57.72</v>
      </c>
      <c r="G123" s="13">
        <v>23.08</v>
      </c>
      <c r="H123" s="13">
        <v>80.8</v>
      </c>
      <c r="I123" s="12">
        <v>46176</v>
      </c>
      <c r="J123" s="12">
        <v>18462</v>
      </c>
      <c r="K123" s="12">
        <v>64638</v>
      </c>
      <c r="L123" s="14">
        <f t="shared" si="2"/>
        <v>4.8478499999999993</v>
      </c>
      <c r="M123" s="14">
        <f t="shared" si="3"/>
        <v>2.4239249999999997</v>
      </c>
    </row>
    <row r="124" spans="1:13">
      <c r="A124" s="15" t="s">
        <v>168</v>
      </c>
      <c r="B124" s="16">
        <v>3000</v>
      </c>
      <c r="C124" s="17">
        <v>12.5</v>
      </c>
      <c r="D124" s="17">
        <v>5</v>
      </c>
      <c r="E124" s="17">
        <v>17.5</v>
      </c>
      <c r="F124" s="17">
        <v>36.57</v>
      </c>
      <c r="G124" s="17">
        <v>14.63</v>
      </c>
      <c r="H124" s="17">
        <v>51.2</v>
      </c>
      <c r="I124" s="16">
        <v>109710</v>
      </c>
      <c r="J124" s="16">
        <v>43882.5</v>
      </c>
      <c r="K124" s="16">
        <v>153592.5</v>
      </c>
      <c r="L124" s="14">
        <f t="shared" si="2"/>
        <v>3.07185</v>
      </c>
      <c r="M124" s="14">
        <f t="shared" si="3"/>
        <v>1.535925</v>
      </c>
    </row>
    <row r="125" spans="1:13">
      <c r="A125" s="11" t="s">
        <v>161</v>
      </c>
      <c r="B125" s="12">
        <v>6000</v>
      </c>
      <c r="C125" s="13">
        <v>12.5</v>
      </c>
      <c r="D125" s="13">
        <v>5</v>
      </c>
      <c r="E125" s="13">
        <v>17.5</v>
      </c>
      <c r="F125" s="13">
        <v>13.71</v>
      </c>
      <c r="G125" s="13">
        <v>5.48</v>
      </c>
      <c r="H125" s="13">
        <v>19.190000000000001</v>
      </c>
      <c r="I125" s="12">
        <v>82260</v>
      </c>
      <c r="J125" s="12">
        <v>32880</v>
      </c>
      <c r="K125" s="12">
        <v>115140</v>
      </c>
      <c r="L125" s="14">
        <f t="shared" si="2"/>
        <v>1.1514</v>
      </c>
      <c r="M125" s="14">
        <f t="shared" si="3"/>
        <v>0.57569999999999999</v>
      </c>
    </row>
    <row r="126" spans="1:13">
      <c r="A126" s="15" t="s">
        <v>155</v>
      </c>
      <c r="B126" s="16">
        <v>8000</v>
      </c>
      <c r="C126" s="17">
        <v>12.5</v>
      </c>
      <c r="D126" s="17">
        <v>5</v>
      </c>
      <c r="E126" s="17">
        <v>17.5</v>
      </c>
      <c r="F126" s="17">
        <v>11.02</v>
      </c>
      <c r="G126" s="17">
        <v>4.41</v>
      </c>
      <c r="H126" s="17">
        <v>15.43</v>
      </c>
      <c r="I126" s="16">
        <v>88160</v>
      </c>
      <c r="J126" s="16">
        <v>35260</v>
      </c>
      <c r="K126" s="16">
        <v>123420</v>
      </c>
      <c r="L126" s="14">
        <f t="shared" si="2"/>
        <v>0.92564999999999997</v>
      </c>
      <c r="M126" s="14">
        <f t="shared" si="3"/>
        <v>0.46282499999999999</v>
      </c>
    </row>
    <row r="127" spans="1:13" ht="24">
      <c r="A127" s="11" t="s">
        <v>152</v>
      </c>
      <c r="B127" s="13">
        <v>500</v>
      </c>
      <c r="C127" s="13">
        <v>12.5</v>
      </c>
      <c r="D127" s="13">
        <v>5</v>
      </c>
      <c r="E127" s="13">
        <v>17.5</v>
      </c>
      <c r="F127" s="13">
        <v>143.12</v>
      </c>
      <c r="G127" s="13">
        <v>57.25</v>
      </c>
      <c r="H127" s="13">
        <v>200.37</v>
      </c>
      <c r="I127" s="12">
        <v>71560</v>
      </c>
      <c r="J127" s="12">
        <v>28623.75</v>
      </c>
      <c r="K127" s="12">
        <v>100183.75</v>
      </c>
      <c r="L127" s="14">
        <f t="shared" si="2"/>
        <v>12.02205</v>
      </c>
      <c r="M127" s="14">
        <f t="shared" si="3"/>
        <v>6.0110250000000001</v>
      </c>
    </row>
    <row r="128" spans="1:13">
      <c r="A128" s="15" t="s">
        <v>149</v>
      </c>
      <c r="B128" s="17">
        <v>302</v>
      </c>
      <c r="C128" s="17">
        <v>12.5</v>
      </c>
      <c r="D128" s="17">
        <v>5</v>
      </c>
      <c r="E128" s="17">
        <v>17.5</v>
      </c>
      <c r="F128" s="17">
        <v>287.56</v>
      </c>
      <c r="G128" s="17">
        <v>114.96</v>
      </c>
      <c r="H128" s="17">
        <v>402.52</v>
      </c>
      <c r="I128" s="16">
        <v>86843</v>
      </c>
      <c r="J128" s="16">
        <v>34717.17</v>
      </c>
      <c r="K128" s="16">
        <v>121560.17</v>
      </c>
      <c r="L128" s="14">
        <f t="shared" si="2"/>
        <v>24.15102715231788</v>
      </c>
      <c r="M128" s="14">
        <f t="shared" si="3"/>
        <v>12.07551357615894</v>
      </c>
    </row>
    <row r="129" spans="1:13">
      <c r="A129" s="11" t="s">
        <v>124</v>
      </c>
      <c r="B129" s="12">
        <v>2600</v>
      </c>
      <c r="C129" s="13">
        <v>12.5</v>
      </c>
      <c r="D129" s="13">
        <v>5</v>
      </c>
      <c r="E129" s="13">
        <v>17.5</v>
      </c>
      <c r="F129" s="13">
        <v>47.37</v>
      </c>
      <c r="G129" s="13">
        <v>18.940000000000001</v>
      </c>
      <c r="H129" s="13">
        <v>66.31</v>
      </c>
      <c r="I129" s="12">
        <v>123162</v>
      </c>
      <c r="J129" s="12">
        <v>49231</v>
      </c>
      <c r="K129" s="12">
        <v>172393</v>
      </c>
      <c r="L129" s="14">
        <f t="shared" si="2"/>
        <v>3.9782999999999999</v>
      </c>
      <c r="M129" s="14">
        <f t="shared" si="3"/>
        <v>1.98915</v>
      </c>
    </row>
    <row r="130" spans="1:13">
      <c r="A130" s="15" t="s">
        <v>119</v>
      </c>
      <c r="B130" s="17">
        <v>375</v>
      </c>
      <c r="C130" s="17">
        <v>12.5</v>
      </c>
      <c r="D130" s="17">
        <v>5</v>
      </c>
      <c r="E130" s="17">
        <v>17.5</v>
      </c>
      <c r="F130" s="17">
        <v>177.9</v>
      </c>
      <c r="G130" s="17">
        <v>71.14</v>
      </c>
      <c r="H130" s="17">
        <v>249.04</v>
      </c>
      <c r="I130" s="16">
        <v>66713</v>
      </c>
      <c r="J130" s="16">
        <v>26677.5</v>
      </c>
      <c r="K130" s="16">
        <v>93390.5</v>
      </c>
      <c r="L130" s="14">
        <f t="shared" si="2"/>
        <v>14.942479999999998</v>
      </c>
      <c r="M130" s="14">
        <f t="shared" si="3"/>
        <v>7.471239999999999</v>
      </c>
    </row>
    <row r="131" spans="1:13">
      <c r="A131" s="11" t="s">
        <v>97</v>
      </c>
      <c r="B131" s="13">
        <v>600</v>
      </c>
      <c r="C131" s="13">
        <v>12.5</v>
      </c>
      <c r="D131" s="13">
        <v>5</v>
      </c>
      <c r="E131" s="13">
        <v>17.5</v>
      </c>
      <c r="F131" s="13">
        <v>144.63</v>
      </c>
      <c r="G131" s="13">
        <v>57.82</v>
      </c>
      <c r="H131" s="13">
        <v>202.45</v>
      </c>
      <c r="I131" s="12">
        <v>86778</v>
      </c>
      <c r="J131" s="12">
        <v>34689</v>
      </c>
      <c r="K131" s="12">
        <v>121467</v>
      </c>
      <c r="L131" s="14">
        <f t="shared" si="2"/>
        <v>12.146699999999999</v>
      </c>
      <c r="M131" s="14">
        <f t="shared" si="3"/>
        <v>6.0733499999999996</v>
      </c>
    </row>
    <row r="132" spans="1:13" ht="24">
      <c r="A132" s="15" t="s">
        <v>71</v>
      </c>
      <c r="B132" s="16">
        <v>1500</v>
      </c>
      <c r="C132" s="17">
        <v>12.5</v>
      </c>
      <c r="D132" s="17">
        <v>5</v>
      </c>
      <c r="E132" s="17">
        <v>17.5</v>
      </c>
      <c r="F132" s="17">
        <v>65.5</v>
      </c>
      <c r="G132" s="17">
        <v>26.2</v>
      </c>
      <c r="H132" s="17">
        <v>91.7</v>
      </c>
      <c r="I132" s="16">
        <v>98250</v>
      </c>
      <c r="J132" s="16">
        <v>39296.25</v>
      </c>
      <c r="K132" s="16">
        <v>137546.25</v>
      </c>
      <c r="L132" s="14">
        <f t="shared" ref="L132:L195" si="4">K132*2*3%/B132</f>
        <v>5.5018500000000001</v>
      </c>
      <c r="M132" s="14">
        <f t="shared" ref="M132:M195" si="5">K132*3%/B132</f>
        <v>2.7509250000000001</v>
      </c>
    </row>
    <row r="133" spans="1:13" ht="24">
      <c r="A133" s="11" t="s">
        <v>65</v>
      </c>
      <c r="B133" s="12">
        <v>5500</v>
      </c>
      <c r="C133" s="13">
        <v>12.5</v>
      </c>
      <c r="D133" s="13">
        <v>5</v>
      </c>
      <c r="E133" s="13">
        <v>17.5</v>
      </c>
      <c r="F133" s="13">
        <v>11.59</v>
      </c>
      <c r="G133" s="13">
        <v>4.63</v>
      </c>
      <c r="H133" s="13">
        <v>16.22</v>
      </c>
      <c r="I133" s="12">
        <v>63745</v>
      </c>
      <c r="J133" s="12">
        <v>25478.75</v>
      </c>
      <c r="K133" s="12">
        <v>89223.75</v>
      </c>
      <c r="L133" s="14">
        <f t="shared" si="4"/>
        <v>0.97335000000000005</v>
      </c>
      <c r="M133" s="14">
        <f t="shared" si="5"/>
        <v>0.48667500000000002</v>
      </c>
    </row>
    <row r="134" spans="1:13" ht="24">
      <c r="A134" s="15" t="s">
        <v>54</v>
      </c>
      <c r="B134" s="16">
        <v>4500</v>
      </c>
      <c r="C134" s="17">
        <v>12.5</v>
      </c>
      <c r="D134" s="17">
        <v>5</v>
      </c>
      <c r="E134" s="17">
        <v>17.5</v>
      </c>
      <c r="F134" s="17">
        <v>20.67</v>
      </c>
      <c r="G134" s="17">
        <v>8.27</v>
      </c>
      <c r="H134" s="17">
        <v>28.94</v>
      </c>
      <c r="I134" s="16">
        <v>93015</v>
      </c>
      <c r="J134" s="16">
        <v>37192.5</v>
      </c>
      <c r="K134" s="16">
        <v>130207.5</v>
      </c>
      <c r="L134" s="14">
        <f t="shared" si="4"/>
        <v>1.7361</v>
      </c>
      <c r="M134" s="14">
        <f t="shared" si="5"/>
        <v>0.86804999999999999</v>
      </c>
    </row>
    <row r="135" spans="1:13" ht="24">
      <c r="A135" s="11" t="s">
        <v>47</v>
      </c>
      <c r="B135" s="13">
        <v>500</v>
      </c>
      <c r="C135" s="13">
        <v>12.5</v>
      </c>
      <c r="D135" s="13">
        <v>5</v>
      </c>
      <c r="E135" s="13">
        <v>17.5</v>
      </c>
      <c r="F135" s="13">
        <v>153.22</v>
      </c>
      <c r="G135" s="13">
        <v>61.24</v>
      </c>
      <c r="H135" s="13">
        <v>214.46</v>
      </c>
      <c r="I135" s="12">
        <v>76610</v>
      </c>
      <c r="J135" s="12">
        <v>30621.25</v>
      </c>
      <c r="K135" s="12">
        <v>107231.25</v>
      </c>
      <c r="L135" s="14">
        <f t="shared" si="4"/>
        <v>12.867749999999999</v>
      </c>
      <c r="M135" s="14">
        <f t="shared" si="5"/>
        <v>6.4338749999999996</v>
      </c>
    </row>
    <row r="136" spans="1:13">
      <c r="A136" s="15" t="s">
        <v>42</v>
      </c>
      <c r="B136" s="17">
        <v>350</v>
      </c>
      <c r="C136" s="17">
        <v>12.5</v>
      </c>
      <c r="D136" s="17">
        <v>5</v>
      </c>
      <c r="E136" s="17">
        <v>17.5</v>
      </c>
      <c r="F136" s="17">
        <v>165.35</v>
      </c>
      <c r="G136" s="17">
        <v>66.11</v>
      </c>
      <c r="H136" s="17">
        <v>231.46</v>
      </c>
      <c r="I136" s="16">
        <v>57873</v>
      </c>
      <c r="J136" s="16">
        <v>23139.38</v>
      </c>
      <c r="K136" s="16">
        <v>81012.38</v>
      </c>
      <c r="L136" s="14">
        <f t="shared" si="4"/>
        <v>13.887836571428572</v>
      </c>
      <c r="M136" s="14">
        <f t="shared" si="5"/>
        <v>6.943918285714286</v>
      </c>
    </row>
    <row r="137" spans="1:13" ht="24">
      <c r="A137" s="11" t="s">
        <v>41</v>
      </c>
      <c r="B137" s="12">
        <v>2800</v>
      </c>
      <c r="C137" s="13">
        <v>12.5</v>
      </c>
      <c r="D137" s="13">
        <v>5</v>
      </c>
      <c r="E137" s="13">
        <v>17.5</v>
      </c>
      <c r="F137" s="13">
        <v>19.14</v>
      </c>
      <c r="G137" s="13">
        <v>7.66</v>
      </c>
      <c r="H137" s="13">
        <v>26.8</v>
      </c>
      <c r="I137" s="12">
        <v>53592</v>
      </c>
      <c r="J137" s="12">
        <v>21434</v>
      </c>
      <c r="K137" s="12">
        <v>75026</v>
      </c>
      <c r="L137" s="14">
        <f t="shared" si="4"/>
        <v>1.6076999999999999</v>
      </c>
      <c r="M137" s="14">
        <f t="shared" si="5"/>
        <v>0.80384999999999995</v>
      </c>
    </row>
    <row r="138" spans="1:13">
      <c r="A138" s="15" t="s">
        <v>32</v>
      </c>
      <c r="B138" s="16">
        <v>7500</v>
      </c>
      <c r="C138" s="17">
        <v>12.5</v>
      </c>
      <c r="D138" s="17">
        <v>5</v>
      </c>
      <c r="E138" s="17">
        <v>17.5</v>
      </c>
      <c r="F138" s="17">
        <v>8.75</v>
      </c>
      <c r="G138" s="17">
        <v>3.5</v>
      </c>
      <c r="H138" s="17">
        <v>12.25</v>
      </c>
      <c r="I138" s="16">
        <v>65625</v>
      </c>
      <c r="J138" s="16">
        <v>26250</v>
      </c>
      <c r="K138" s="16">
        <v>91875</v>
      </c>
      <c r="L138" s="14">
        <f t="shared" si="4"/>
        <v>0.73499999999999999</v>
      </c>
      <c r="M138" s="14">
        <f t="shared" si="5"/>
        <v>0.36749999999999999</v>
      </c>
    </row>
    <row r="139" spans="1:13">
      <c r="A139" s="11" t="s">
        <v>27</v>
      </c>
      <c r="B139" s="13">
        <v>500</v>
      </c>
      <c r="C139" s="13">
        <v>12.5</v>
      </c>
      <c r="D139" s="13">
        <v>5</v>
      </c>
      <c r="E139" s="13">
        <v>17.5</v>
      </c>
      <c r="F139" s="13">
        <v>111.18</v>
      </c>
      <c r="G139" s="13">
        <v>44.46</v>
      </c>
      <c r="H139" s="13">
        <v>155.63999999999999</v>
      </c>
      <c r="I139" s="12">
        <v>55590</v>
      </c>
      <c r="J139" s="12">
        <v>22227.5</v>
      </c>
      <c r="K139" s="12">
        <v>77817.5</v>
      </c>
      <c r="L139" s="14">
        <f t="shared" si="4"/>
        <v>9.3381000000000007</v>
      </c>
      <c r="M139" s="14">
        <f t="shared" si="5"/>
        <v>4.6690500000000004</v>
      </c>
    </row>
    <row r="140" spans="1:13">
      <c r="A140" s="15" t="s">
        <v>26</v>
      </c>
      <c r="B140" s="16">
        <v>4950</v>
      </c>
      <c r="C140" s="17">
        <v>12.5</v>
      </c>
      <c r="D140" s="17">
        <v>5</v>
      </c>
      <c r="E140" s="17">
        <v>17.5</v>
      </c>
      <c r="F140" s="17">
        <v>11.07</v>
      </c>
      <c r="G140" s="17">
        <v>4.43</v>
      </c>
      <c r="H140" s="17">
        <v>15.5</v>
      </c>
      <c r="I140" s="16">
        <v>54797</v>
      </c>
      <c r="J140" s="16">
        <v>21903.75</v>
      </c>
      <c r="K140" s="16">
        <v>76700.75</v>
      </c>
      <c r="L140" s="14">
        <f t="shared" si="4"/>
        <v>0.92970606060606065</v>
      </c>
      <c r="M140" s="14">
        <f t="shared" si="5"/>
        <v>0.46485303030303032</v>
      </c>
    </row>
    <row r="141" spans="1:13" ht="24">
      <c r="A141" s="11" t="s">
        <v>23</v>
      </c>
      <c r="B141" s="12">
        <v>4000</v>
      </c>
      <c r="C141" s="13">
        <v>12.5</v>
      </c>
      <c r="D141" s="13">
        <v>5</v>
      </c>
      <c r="E141" s="13">
        <v>17.5</v>
      </c>
      <c r="F141" s="13">
        <v>14.42</v>
      </c>
      <c r="G141" s="13">
        <v>5.77</v>
      </c>
      <c r="H141" s="13">
        <v>20.190000000000001</v>
      </c>
      <c r="I141" s="12">
        <v>57680</v>
      </c>
      <c r="J141" s="12">
        <v>23060</v>
      </c>
      <c r="K141" s="12">
        <v>80740</v>
      </c>
      <c r="L141" s="14">
        <f t="shared" si="4"/>
        <v>1.2110999999999998</v>
      </c>
      <c r="M141" s="14">
        <f t="shared" si="5"/>
        <v>0.60554999999999992</v>
      </c>
    </row>
    <row r="142" spans="1:13" ht="24">
      <c r="A142" s="15" t="s">
        <v>17</v>
      </c>
      <c r="B142" s="16">
        <v>1000</v>
      </c>
      <c r="C142" s="17">
        <v>12.5</v>
      </c>
      <c r="D142" s="17">
        <v>5</v>
      </c>
      <c r="E142" s="17">
        <v>17.5</v>
      </c>
      <c r="F142" s="17">
        <v>90.28</v>
      </c>
      <c r="G142" s="17">
        <v>36.11</v>
      </c>
      <c r="H142" s="17">
        <v>126.39</v>
      </c>
      <c r="I142" s="16">
        <v>90280</v>
      </c>
      <c r="J142" s="16">
        <v>36105</v>
      </c>
      <c r="K142" s="16">
        <v>126385</v>
      </c>
      <c r="L142" s="14">
        <f t="shared" si="4"/>
        <v>7.5830999999999991</v>
      </c>
      <c r="M142" s="14">
        <f t="shared" si="5"/>
        <v>3.7915499999999995</v>
      </c>
    </row>
    <row r="143" spans="1:13">
      <c r="A143" s="11" t="s">
        <v>206</v>
      </c>
      <c r="B143" s="12">
        <v>1300</v>
      </c>
      <c r="C143" s="13">
        <v>12.49</v>
      </c>
      <c r="D143" s="13">
        <v>5</v>
      </c>
      <c r="E143" s="13">
        <v>17.489999999999998</v>
      </c>
      <c r="F143" s="13">
        <v>56.1</v>
      </c>
      <c r="G143" s="13">
        <v>22.45</v>
      </c>
      <c r="H143" s="13">
        <v>78.55</v>
      </c>
      <c r="I143" s="12">
        <v>72930</v>
      </c>
      <c r="J143" s="12">
        <v>29188.25</v>
      </c>
      <c r="K143" s="12">
        <v>102118.25</v>
      </c>
      <c r="L143" s="14">
        <f t="shared" si="4"/>
        <v>4.7131499999999997</v>
      </c>
      <c r="M143" s="14">
        <f t="shared" si="5"/>
        <v>2.3565749999999999</v>
      </c>
    </row>
    <row r="144" spans="1:13">
      <c r="A144" s="15" t="s">
        <v>200</v>
      </c>
      <c r="B144" s="16">
        <v>1750</v>
      </c>
      <c r="C144" s="17">
        <v>12.49</v>
      </c>
      <c r="D144" s="17">
        <v>5</v>
      </c>
      <c r="E144" s="17">
        <v>17.489999999999998</v>
      </c>
      <c r="F144" s="17">
        <v>25.06</v>
      </c>
      <c r="G144" s="17">
        <v>10.029999999999999</v>
      </c>
      <c r="H144" s="17">
        <v>35.090000000000003</v>
      </c>
      <c r="I144" s="16">
        <v>43855</v>
      </c>
      <c r="J144" s="16">
        <v>17552.5</v>
      </c>
      <c r="K144" s="16">
        <v>61407.5</v>
      </c>
      <c r="L144" s="14">
        <f t="shared" si="4"/>
        <v>2.1053999999999999</v>
      </c>
      <c r="M144" s="14">
        <f t="shared" si="5"/>
        <v>1.0527</v>
      </c>
    </row>
    <row r="145" spans="1:13">
      <c r="A145" s="11" t="s">
        <v>199</v>
      </c>
      <c r="B145" s="12">
        <v>1200</v>
      </c>
      <c r="C145" s="13">
        <v>12.49</v>
      </c>
      <c r="D145" s="13">
        <v>5</v>
      </c>
      <c r="E145" s="13">
        <v>17.489999999999998</v>
      </c>
      <c r="F145" s="13">
        <v>92.16</v>
      </c>
      <c r="G145" s="13">
        <v>36.869999999999997</v>
      </c>
      <c r="H145" s="13">
        <v>129.03</v>
      </c>
      <c r="I145" s="12">
        <v>110592</v>
      </c>
      <c r="J145" s="12">
        <v>44244</v>
      </c>
      <c r="K145" s="12">
        <v>154836</v>
      </c>
      <c r="L145" s="14">
        <f t="shared" si="4"/>
        <v>7.7417999999999996</v>
      </c>
      <c r="M145" s="14">
        <f t="shared" si="5"/>
        <v>3.8708999999999998</v>
      </c>
    </row>
    <row r="146" spans="1:13">
      <c r="A146" s="15" t="s">
        <v>195</v>
      </c>
      <c r="B146" s="17">
        <v>700</v>
      </c>
      <c r="C146" s="17">
        <v>12.49</v>
      </c>
      <c r="D146" s="17">
        <v>5</v>
      </c>
      <c r="E146" s="17">
        <v>17.489999999999998</v>
      </c>
      <c r="F146" s="17">
        <v>168.68</v>
      </c>
      <c r="G146" s="17">
        <v>67.5</v>
      </c>
      <c r="H146" s="17">
        <v>236.18</v>
      </c>
      <c r="I146" s="16">
        <v>118076</v>
      </c>
      <c r="J146" s="16">
        <v>47251.75</v>
      </c>
      <c r="K146" s="16">
        <v>165327.75</v>
      </c>
      <c r="L146" s="14">
        <f t="shared" si="4"/>
        <v>14.170949999999999</v>
      </c>
      <c r="M146" s="14">
        <f t="shared" si="5"/>
        <v>7.0854749999999997</v>
      </c>
    </row>
    <row r="147" spans="1:13">
      <c r="A147" s="11" t="s">
        <v>190</v>
      </c>
      <c r="B147" s="13">
        <v>750</v>
      </c>
      <c r="C147" s="13">
        <v>12.49</v>
      </c>
      <c r="D147" s="13">
        <v>5</v>
      </c>
      <c r="E147" s="13">
        <v>17.489999999999998</v>
      </c>
      <c r="F147" s="13">
        <v>112.76</v>
      </c>
      <c r="G147" s="13">
        <v>45.12</v>
      </c>
      <c r="H147" s="13">
        <v>157.88</v>
      </c>
      <c r="I147" s="12">
        <v>84570</v>
      </c>
      <c r="J147" s="12">
        <v>33838.129999999997</v>
      </c>
      <c r="K147" s="12">
        <v>118408.13</v>
      </c>
      <c r="L147" s="14">
        <f t="shared" si="4"/>
        <v>9.4726503999999991</v>
      </c>
      <c r="M147" s="14">
        <f t="shared" si="5"/>
        <v>4.7363251999999996</v>
      </c>
    </row>
    <row r="148" spans="1:13" ht="24">
      <c r="A148" s="15" t="s">
        <v>186</v>
      </c>
      <c r="B148" s="16">
        <v>9000</v>
      </c>
      <c r="C148" s="17">
        <v>12.49</v>
      </c>
      <c r="D148" s="17">
        <v>5</v>
      </c>
      <c r="E148" s="17">
        <v>17.489999999999998</v>
      </c>
      <c r="F148" s="17">
        <v>9.58</v>
      </c>
      <c r="G148" s="17">
        <v>3.84</v>
      </c>
      <c r="H148" s="17">
        <v>13.42</v>
      </c>
      <c r="I148" s="16">
        <v>86220</v>
      </c>
      <c r="J148" s="16">
        <v>34515</v>
      </c>
      <c r="K148" s="16">
        <v>120735</v>
      </c>
      <c r="L148" s="14">
        <f t="shared" si="4"/>
        <v>0.80489999999999995</v>
      </c>
      <c r="M148" s="14">
        <f t="shared" si="5"/>
        <v>0.40244999999999997</v>
      </c>
    </row>
    <row r="149" spans="1:13">
      <c r="A149" s="11" t="s">
        <v>166</v>
      </c>
      <c r="B149" s="12">
        <v>13000</v>
      </c>
      <c r="C149" s="13">
        <v>12.49</v>
      </c>
      <c r="D149" s="13">
        <v>5</v>
      </c>
      <c r="E149" s="13">
        <v>17.489999999999998</v>
      </c>
      <c r="F149" s="13">
        <v>3.51</v>
      </c>
      <c r="G149" s="13">
        <v>1.41</v>
      </c>
      <c r="H149" s="13">
        <v>4.92</v>
      </c>
      <c r="I149" s="12">
        <v>45630</v>
      </c>
      <c r="J149" s="12">
        <v>18265</v>
      </c>
      <c r="K149" s="12">
        <v>63895</v>
      </c>
      <c r="L149" s="14">
        <f t="shared" si="4"/>
        <v>0.2949</v>
      </c>
      <c r="M149" s="14">
        <f t="shared" si="5"/>
        <v>0.14745</v>
      </c>
    </row>
    <row r="150" spans="1:13" ht="24">
      <c r="A150" s="15" t="s">
        <v>159</v>
      </c>
      <c r="B150" s="16">
        <v>1200</v>
      </c>
      <c r="C150" s="17">
        <v>12.49</v>
      </c>
      <c r="D150" s="17">
        <v>5</v>
      </c>
      <c r="E150" s="17">
        <v>17.489999999999998</v>
      </c>
      <c r="F150" s="17">
        <v>70.61</v>
      </c>
      <c r="G150" s="17">
        <v>28.26</v>
      </c>
      <c r="H150" s="17">
        <v>98.87</v>
      </c>
      <c r="I150" s="16">
        <v>84732</v>
      </c>
      <c r="J150" s="16">
        <v>33915</v>
      </c>
      <c r="K150" s="16">
        <v>118647</v>
      </c>
      <c r="L150" s="14">
        <f t="shared" si="4"/>
        <v>5.9323499999999996</v>
      </c>
      <c r="M150" s="14">
        <f t="shared" si="5"/>
        <v>2.9661749999999998</v>
      </c>
    </row>
    <row r="151" spans="1:13">
      <c r="A151" s="11" t="s">
        <v>147</v>
      </c>
      <c r="B151" s="13">
        <v>25</v>
      </c>
      <c r="C151" s="13">
        <v>12.49</v>
      </c>
      <c r="D151" s="13">
        <v>5</v>
      </c>
      <c r="E151" s="13">
        <v>17.489999999999998</v>
      </c>
      <c r="F151" s="12">
        <v>3033.12</v>
      </c>
      <c r="G151" s="12">
        <v>1213.48</v>
      </c>
      <c r="H151" s="12">
        <v>4246.6000000000004</v>
      </c>
      <c r="I151" s="12">
        <v>75828</v>
      </c>
      <c r="J151" s="12">
        <v>30336.94</v>
      </c>
      <c r="K151" s="12">
        <v>106164.94</v>
      </c>
      <c r="L151" s="14">
        <f t="shared" si="4"/>
        <v>254.79585599999999</v>
      </c>
      <c r="M151" s="14">
        <f t="shared" si="5"/>
        <v>127.39792799999999</v>
      </c>
    </row>
    <row r="152" spans="1:13">
      <c r="A152" s="15" t="s">
        <v>127</v>
      </c>
      <c r="B152" s="17">
        <v>700</v>
      </c>
      <c r="C152" s="17">
        <v>12.49</v>
      </c>
      <c r="D152" s="17">
        <v>5</v>
      </c>
      <c r="E152" s="17">
        <v>17.489999999999998</v>
      </c>
      <c r="F152" s="17">
        <v>90.2</v>
      </c>
      <c r="G152" s="17">
        <v>36.11</v>
      </c>
      <c r="H152" s="17">
        <v>126.31</v>
      </c>
      <c r="I152" s="16">
        <v>63140</v>
      </c>
      <c r="J152" s="16">
        <v>25273.5</v>
      </c>
      <c r="K152" s="16">
        <v>88413.5</v>
      </c>
      <c r="L152" s="14">
        <f t="shared" si="4"/>
        <v>7.5782999999999996</v>
      </c>
      <c r="M152" s="14">
        <f t="shared" si="5"/>
        <v>3.7891499999999998</v>
      </c>
    </row>
    <row r="153" spans="1:13" ht="24">
      <c r="A153" s="11" t="s">
        <v>126</v>
      </c>
      <c r="B153" s="12">
        <v>1250</v>
      </c>
      <c r="C153" s="13">
        <v>12.49</v>
      </c>
      <c r="D153" s="13">
        <v>5</v>
      </c>
      <c r="E153" s="13">
        <v>17.489999999999998</v>
      </c>
      <c r="F153" s="13">
        <v>77.92</v>
      </c>
      <c r="G153" s="13">
        <v>31.17</v>
      </c>
      <c r="H153" s="13">
        <v>109.09</v>
      </c>
      <c r="I153" s="12">
        <v>97400</v>
      </c>
      <c r="J153" s="12">
        <v>38965.629999999997</v>
      </c>
      <c r="K153" s="12">
        <v>136365.63</v>
      </c>
      <c r="L153" s="14">
        <f t="shared" si="4"/>
        <v>6.5455502399999999</v>
      </c>
      <c r="M153" s="14">
        <f t="shared" si="5"/>
        <v>3.2727751199999999</v>
      </c>
    </row>
    <row r="154" spans="1:13">
      <c r="A154" s="15" t="s">
        <v>125</v>
      </c>
      <c r="B154" s="17">
        <v>75</v>
      </c>
      <c r="C154" s="17">
        <v>12.49</v>
      </c>
      <c r="D154" s="17">
        <v>5</v>
      </c>
      <c r="E154" s="17">
        <v>17.489999999999998</v>
      </c>
      <c r="F154" s="17">
        <v>944.15</v>
      </c>
      <c r="G154" s="17">
        <v>377.91</v>
      </c>
      <c r="H154" s="16">
        <v>1322.06</v>
      </c>
      <c r="I154" s="16">
        <v>70811</v>
      </c>
      <c r="J154" s="16">
        <v>28343.439999999999</v>
      </c>
      <c r="K154" s="16">
        <v>99154.44</v>
      </c>
      <c r="L154" s="14">
        <f t="shared" si="4"/>
        <v>79.323551999999992</v>
      </c>
      <c r="M154" s="14">
        <f t="shared" si="5"/>
        <v>39.661775999999996</v>
      </c>
    </row>
    <row r="155" spans="1:13" ht="24">
      <c r="A155" s="11" t="s">
        <v>123</v>
      </c>
      <c r="B155" s="12">
        <v>6000</v>
      </c>
      <c r="C155" s="13">
        <v>12.49</v>
      </c>
      <c r="D155" s="13">
        <v>5</v>
      </c>
      <c r="E155" s="13">
        <v>17.489999999999998</v>
      </c>
      <c r="F155" s="13">
        <v>11.09</v>
      </c>
      <c r="G155" s="13">
        <v>4.4400000000000004</v>
      </c>
      <c r="H155" s="13">
        <v>15.53</v>
      </c>
      <c r="I155" s="12">
        <v>66540</v>
      </c>
      <c r="J155" s="12">
        <v>26625</v>
      </c>
      <c r="K155" s="12">
        <v>93165</v>
      </c>
      <c r="L155" s="14">
        <f t="shared" si="4"/>
        <v>0.93164999999999998</v>
      </c>
      <c r="M155" s="14">
        <f t="shared" si="5"/>
        <v>0.46582499999999999</v>
      </c>
    </row>
    <row r="156" spans="1:13">
      <c r="A156" s="15" t="s">
        <v>120</v>
      </c>
      <c r="B156" s="17">
        <v>700</v>
      </c>
      <c r="C156" s="17">
        <v>12.49</v>
      </c>
      <c r="D156" s="17">
        <v>5</v>
      </c>
      <c r="E156" s="17">
        <v>17.489999999999998</v>
      </c>
      <c r="F156" s="17">
        <v>107.55</v>
      </c>
      <c r="G156" s="17">
        <v>43.03</v>
      </c>
      <c r="H156" s="17">
        <v>150.58000000000001</v>
      </c>
      <c r="I156" s="16">
        <v>75285</v>
      </c>
      <c r="J156" s="16">
        <v>30117.5</v>
      </c>
      <c r="K156" s="16">
        <v>105402.5</v>
      </c>
      <c r="L156" s="14">
        <f t="shared" si="4"/>
        <v>9.0344999999999995</v>
      </c>
      <c r="M156" s="14">
        <f t="shared" si="5"/>
        <v>4.5172499999999998</v>
      </c>
    </row>
    <row r="157" spans="1:13" ht="24">
      <c r="A157" s="11" t="s">
        <v>110</v>
      </c>
      <c r="B157" s="13">
        <v>500</v>
      </c>
      <c r="C157" s="13">
        <v>12.49</v>
      </c>
      <c r="D157" s="13">
        <v>5</v>
      </c>
      <c r="E157" s="13">
        <v>17.489999999999998</v>
      </c>
      <c r="F157" s="13">
        <v>164.56</v>
      </c>
      <c r="G157" s="13">
        <v>65.87</v>
      </c>
      <c r="H157" s="13">
        <v>230.43</v>
      </c>
      <c r="I157" s="12">
        <v>82280</v>
      </c>
      <c r="J157" s="12">
        <v>32936.25</v>
      </c>
      <c r="K157" s="12">
        <v>115216.25</v>
      </c>
      <c r="L157" s="14">
        <f t="shared" si="4"/>
        <v>13.825949999999999</v>
      </c>
      <c r="M157" s="14">
        <f t="shared" si="5"/>
        <v>6.9129749999999994</v>
      </c>
    </row>
    <row r="158" spans="1:13" ht="24">
      <c r="A158" s="15" t="s">
        <v>95</v>
      </c>
      <c r="B158" s="16">
        <v>3500</v>
      </c>
      <c r="C158" s="17">
        <v>12.49</v>
      </c>
      <c r="D158" s="17">
        <v>5</v>
      </c>
      <c r="E158" s="17">
        <v>17.489999999999998</v>
      </c>
      <c r="F158" s="17">
        <v>12.04</v>
      </c>
      <c r="G158" s="17">
        <v>4.82</v>
      </c>
      <c r="H158" s="17">
        <v>16.86</v>
      </c>
      <c r="I158" s="16">
        <v>42140</v>
      </c>
      <c r="J158" s="16">
        <v>16861.25</v>
      </c>
      <c r="K158" s="16">
        <v>59001.25</v>
      </c>
      <c r="L158" s="14">
        <f t="shared" si="4"/>
        <v>1.01145</v>
      </c>
      <c r="M158" s="14">
        <f t="shared" si="5"/>
        <v>0.50572499999999998</v>
      </c>
    </row>
    <row r="159" spans="1:13" ht="24">
      <c r="A159" s="11" t="s">
        <v>84</v>
      </c>
      <c r="B159" s="13">
        <v>600</v>
      </c>
      <c r="C159" s="13">
        <v>12.49</v>
      </c>
      <c r="D159" s="13">
        <v>5</v>
      </c>
      <c r="E159" s="13">
        <v>17.489999999999998</v>
      </c>
      <c r="F159" s="13">
        <v>225.94</v>
      </c>
      <c r="G159" s="13">
        <v>90.41</v>
      </c>
      <c r="H159" s="13">
        <v>316.35000000000002</v>
      </c>
      <c r="I159" s="12">
        <v>135564</v>
      </c>
      <c r="J159" s="12">
        <v>54243</v>
      </c>
      <c r="K159" s="12">
        <v>189807</v>
      </c>
      <c r="L159" s="14">
        <f t="shared" si="4"/>
        <v>18.980699999999999</v>
      </c>
      <c r="M159" s="14">
        <f t="shared" si="5"/>
        <v>9.4903499999999994</v>
      </c>
    </row>
    <row r="160" spans="1:13">
      <c r="A160" s="15" t="s">
        <v>75</v>
      </c>
      <c r="B160" s="16">
        <v>1000</v>
      </c>
      <c r="C160" s="17">
        <v>12.49</v>
      </c>
      <c r="D160" s="17">
        <v>5</v>
      </c>
      <c r="E160" s="17">
        <v>17.489999999999998</v>
      </c>
      <c r="F160" s="17">
        <v>86.63</v>
      </c>
      <c r="G160" s="17">
        <v>34.67</v>
      </c>
      <c r="H160" s="17">
        <v>121.3</v>
      </c>
      <c r="I160" s="16">
        <v>86630</v>
      </c>
      <c r="J160" s="16">
        <v>34670</v>
      </c>
      <c r="K160" s="16">
        <v>121300</v>
      </c>
      <c r="L160" s="14">
        <f t="shared" si="4"/>
        <v>7.2779999999999996</v>
      </c>
      <c r="M160" s="14">
        <f t="shared" si="5"/>
        <v>3.6389999999999998</v>
      </c>
    </row>
    <row r="161" spans="1:13">
      <c r="A161" s="11" t="s">
        <v>74</v>
      </c>
      <c r="B161" s="12">
        <v>4500</v>
      </c>
      <c r="C161" s="13">
        <v>12.49</v>
      </c>
      <c r="D161" s="13">
        <v>5</v>
      </c>
      <c r="E161" s="13">
        <v>17.489999999999998</v>
      </c>
      <c r="F161" s="13">
        <v>13.86</v>
      </c>
      <c r="G161" s="13">
        <v>5.55</v>
      </c>
      <c r="H161" s="13">
        <v>19.41</v>
      </c>
      <c r="I161" s="12">
        <v>62370</v>
      </c>
      <c r="J161" s="12">
        <v>24963.75</v>
      </c>
      <c r="K161" s="12">
        <v>87333.75</v>
      </c>
      <c r="L161" s="14">
        <f t="shared" si="4"/>
        <v>1.16445</v>
      </c>
      <c r="M161" s="14">
        <f t="shared" si="5"/>
        <v>0.58222499999999999</v>
      </c>
    </row>
    <row r="162" spans="1:13" ht="24">
      <c r="A162" s="15" t="s">
        <v>67</v>
      </c>
      <c r="B162" s="16">
        <v>1000</v>
      </c>
      <c r="C162" s="17">
        <v>12.49</v>
      </c>
      <c r="D162" s="17">
        <v>5</v>
      </c>
      <c r="E162" s="17">
        <v>17.489999999999998</v>
      </c>
      <c r="F162" s="17">
        <v>84.21</v>
      </c>
      <c r="G162" s="17">
        <v>33.700000000000003</v>
      </c>
      <c r="H162" s="17">
        <v>117.91</v>
      </c>
      <c r="I162" s="16">
        <v>84210</v>
      </c>
      <c r="J162" s="16">
        <v>33697.5</v>
      </c>
      <c r="K162" s="16">
        <v>117907.5</v>
      </c>
      <c r="L162" s="14">
        <f t="shared" si="4"/>
        <v>7.0744499999999997</v>
      </c>
      <c r="M162" s="14">
        <f t="shared" si="5"/>
        <v>3.5372249999999998</v>
      </c>
    </row>
    <row r="163" spans="1:13">
      <c r="A163" s="11" t="s">
        <v>58</v>
      </c>
      <c r="B163" s="12">
        <v>2500</v>
      </c>
      <c r="C163" s="13">
        <v>12.49</v>
      </c>
      <c r="D163" s="13">
        <v>5</v>
      </c>
      <c r="E163" s="13">
        <v>17.489999999999998</v>
      </c>
      <c r="F163" s="13">
        <v>23.44</v>
      </c>
      <c r="G163" s="13">
        <v>9.3800000000000008</v>
      </c>
      <c r="H163" s="13">
        <v>32.82</v>
      </c>
      <c r="I163" s="12">
        <v>58600</v>
      </c>
      <c r="J163" s="12">
        <v>23443.75</v>
      </c>
      <c r="K163" s="12">
        <v>82043.75</v>
      </c>
      <c r="L163" s="14">
        <f t="shared" si="4"/>
        <v>1.96905</v>
      </c>
      <c r="M163" s="14">
        <f t="shared" si="5"/>
        <v>0.98452499999999998</v>
      </c>
    </row>
    <row r="164" spans="1:13">
      <c r="A164" s="15" t="s">
        <v>57</v>
      </c>
      <c r="B164" s="17">
        <v>400</v>
      </c>
      <c r="C164" s="17">
        <v>12.49</v>
      </c>
      <c r="D164" s="17">
        <v>5</v>
      </c>
      <c r="E164" s="17">
        <v>17.489999999999998</v>
      </c>
      <c r="F164" s="17">
        <v>184.76</v>
      </c>
      <c r="G164" s="17">
        <v>73.94</v>
      </c>
      <c r="H164" s="17">
        <v>258.7</v>
      </c>
      <c r="I164" s="16">
        <v>73904</v>
      </c>
      <c r="J164" s="16">
        <v>29575</v>
      </c>
      <c r="K164" s="16">
        <v>103479</v>
      </c>
      <c r="L164" s="14">
        <f t="shared" si="4"/>
        <v>15.521849999999999</v>
      </c>
      <c r="M164" s="14">
        <f t="shared" si="5"/>
        <v>7.7609249999999994</v>
      </c>
    </row>
    <row r="165" spans="1:13">
      <c r="A165" s="11" t="s">
        <v>53</v>
      </c>
      <c r="B165" s="12">
        <v>1250</v>
      </c>
      <c r="C165" s="13">
        <v>12.49</v>
      </c>
      <c r="D165" s="13">
        <v>5</v>
      </c>
      <c r="E165" s="13">
        <v>17.489999999999998</v>
      </c>
      <c r="F165" s="13">
        <v>54.84</v>
      </c>
      <c r="G165" s="13">
        <v>21.95</v>
      </c>
      <c r="H165" s="13">
        <v>76.790000000000006</v>
      </c>
      <c r="I165" s="12">
        <v>68550</v>
      </c>
      <c r="J165" s="12">
        <v>27437.5</v>
      </c>
      <c r="K165" s="12">
        <v>95987.5</v>
      </c>
      <c r="L165" s="14">
        <f t="shared" si="4"/>
        <v>4.6074000000000002</v>
      </c>
      <c r="M165" s="14">
        <f t="shared" si="5"/>
        <v>2.3037000000000001</v>
      </c>
    </row>
    <row r="166" spans="1:13">
      <c r="A166" s="15" t="s">
        <v>48</v>
      </c>
      <c r="B166" s="16">
        <v>1000</v>
      </c>
      <c r="C166" s="17">
        <v>12.49</v>
      </c>
      <c r="D166" s="17">
        <v>5</v>
      </c>
      <c r="E166" s="17">
        <v>17.489999999999998</v>
      </c>
      <c r="F166" s="17">
        <v>64.73</v>
      </c>
      <c r="G166" s="17">
        <v>25.89</v>
      </c>
      <c r="H166" s="17">
        <v>90.62</v>
      </c>
      <c r="I166" s="16">
        <v>64730</v>
      </c>
      <c r="J166" s="16">
        <v>25892.5</v>
      </c>
      <c r="K166" s="16">
        <v>90622.5</v>
      </c>
      <c r="L166" s="14">
        <f t="shared" si="4"/>
        <v>5.4373499999999995</v>
      </c>
      <c r="M166" s="14">
        <f t="shared" si="5"/>
        <v>2.7186749999999997</v>
      </c>
    </row>
    <row r="167" spans="1:13" ht="24">
      <c r="A167" s="11" t="s">
        <v>39</v>
      </c>
      <c r="B167" s="12">
        <v>1250</v>
      </c>
      <c r="C167" s="13">
        <v>12.49</v>
      </c>
      <c r="D167" s="13">
        <v>5</v>
      </c>
      <c r="E167" s="13">
        <v>17.489999999999998</v>
      </c>
      <c r="F167" s="13">
        <v>34.85</v>
      </c>
      <c r="G167" s="13">
        <v>13.95</v>
      </c>
      <c r="H167" s="13">
        <v>48.8</v>
      </c>
      <c r="I167" s="12">
        <v>43563</v>
      </c>
      <c r="J167" s="12">
        <v>17437.5</v>
      </c>
      <c r="K167" s="12">
        <v>61000.5</v>
      </c>
      <c r="L167" s="14">
        <f t="shared" si="4"/>
        <v>2.9280239999999997</v>
      </c>
      <c r="M167" s="14">
        <f t="shared" si="5"/>
        <v>1.4640119999999999</v>
      </c>
    </row>
    <row r="168" spans="1:13">
      <c r="A168" s="15" t="s">
        <v>38</v>
      </c>
      <c r="B168" s="16">
        <v>2000</v>
      </c>
      <c r="C168" s="17">
        <v>12.49</v>
      </c>
      <c r="D168" s="17">
        <v>5</v>
      </c>
      <c r="E168" s="17">
        <v>17.489999999999998</v>
      </c>
      <c r="F168" s="17">
        <v>33.26</v>
      </c>
      <c r="G168" s="17">
        <v>13.31</v>
      </c>
      <c r="H168" s="17">
        <v>46.57</v>
      </c>
      <c r="I168" s="16">
        <v>66520</v>
      </c>
      <c r="J168" s="16">
        <v>26620</v>
      </c>
      <c r="K168" s="16">
        <v>93140</v>
      </c>
      <c r="L168" s="14">
        <f t="shared" si="4"/>
        <v>2.7942</v>
      </c>
      <c r="M168" s="14">
        <f t="shared" si="5"/>
        <v>1.3971</v>
      </c>
    </row>
    <row r="169" spans="1:13" ht="24">
      <c r="A169" s="11" t="s">
        <v>37</v>
      </c>
      <c r="B169" s="12">
        <v>1600</v>
      </c>
      <c r="C169" s="13">
        <v>12.49</v>
      </c>
      <c r="D169" s="13">
        <v>5</v>
      </c>
      <c r="E169" s="13">
        <v>17.489999999999998</v>
      </c>
      <c r="F169" s="13">
        <v>42.83</v>
      </c>
      <c r="G169" s="13">
        <v>17.14</v>
      </c>
      <c r="H169" s="13">
        <v>59.97</v>
      </c>
      <c r="I169" s="12">
        <v>68528</v>
      </c>
      <c r="J169" s="12">
        <v>27428</v>
      </c>
      <c r="K169" s="12">
        <v>95956</v>
      </c>
      <c r="L169" s="14">
        <f t="shared" si="4"/>
        <v>3.5983499999999999</v>
      </c>
      <c r="M169" s="14">
        <f t="shared" si="5"/>
        <v>1.799175</v>
      </c>
    </row>
    <row r="170" spans="1:13" ht="24">
      <c r="A170" s="15" t="s">
        <v>36</v>
      </c>
      <c r="B170" s="17">
        <v>200</v>
      </c>
      <c r="C170" s="17">
        <v>12.49</v>
      </c>
      <c r="D170" s="17">
        <v>5</v>
      </c>
      <c r="E170" s="17">
        <v>17.489999999999998</v>
      </c>
      <c r="F170" s="17">
        <v>390.85</v>
      </c>
      <c r="G170" s="17">
        <v>156.4</v>
      </c>
      <c r="H170" s="17">
        <v>547.25</v>
      </c>
      <c r="I170" s="16">
        <v>78170</v>
      </c>
      <c r="J170" s="16">
        <v>31280</v>
      </c>
      <c r="K170" s="16">
        <v>109450</v>
      </c>
      <c r="L170" s="14">
        <f t="shared" si="4"/>
        <v>32.835000000000001</v>
      </c>
      <c r="M170" s="14">
        <f t="shared" si="5"/>
        <v>16.4175</v>
      </c>
    </row>
    <row r="171" spans="1:13">
      <c r="A171" s="11" t="s">
        <v>33</v>
      </c>
      <c r="B171" s="13">
        <v>900</v>
      </c>
      <c r="C171" s="13">
        <v>12.49</v>
      </c>
      <c r="D171" s="13">
        <v>5</v>
      </c>
      <c r="E171" s="13">
        <v>17.489999999999998</v>
      </c>
      <c r="F171" s="13">
        <v>77.790000000000006</v>
      </c>
      <c r="G171" s="13">
        <v>31.12</v>
      </c>
      <c r="H171" s="13">
        <v>108.91</v>
      </c>
      <c r="I171" s="12">
        <v>70011</v>
      </c>
      <c r="J171" s="12">
        <v>28008</v>
      </c>
      <c r="K171" s="12">
        <v>98019</v>
      </c>
      <c r="L171" s="14">
        <f t="shared" si="4"/>
        <v>6.5345999999999993</v>
      </c>
      <c r="M171" s="14">
        <f t="shared" si="5"/>
        <v>3.2672999999999996</v>
      </c>
    </row>
    <row r="172" spans="1:13" ht="24">
      <c r="A172" s="15" t="s">
        <v>31</v>
      </c>
      <c r="B172" s="16">
        <v>1700</v>
      </c>
      <c r="C172" s="17">
        <v>12.49</v>
      </c>
      <c r="D172" s="17">
        <v>5</v>
      </c>
      <c r="E172" s="17">
        <v>17.489999999999998</v>
      </c>
      <c r="F172" s="17">
        <v>38.57</v>
      </c>
      <c r="G172" s="17">
        <v>15.44</v>
      </c>
      <c r="H172" s="17">
        <v>54.01</v>
      </c>
      <c r="I172" s="16">
        <v>65569</v>
      </c>
      <c r="J172" s="16">
        <v>26248</v>
      </c>
      <c r="K172" s="16">
        <v>91817</v>
      </c>
      <c r="L172" s="14">
        <f t="shared" si="4"/>
        <v>3.2405999999999997</v>
      </c>
      <c r="M172" s="14">
        <f t="shared" si="5"/>
        <v>1.6202999999999999</v>
      </c>
    </row>
    <row r="173" spans="1:13" ht="24">
      <c r="A173" s="11" t="s">
        <v>24</v>
      </c>
      <c r="B173" s="12">
        <v>6000</v>
      </c>
      <c r="C173" s="13">
        <v>12.49</v>
      </c>
      <c r="D173" s="13">
        <v>5</v>
      </c>
      <c r="E173" s="13">
        <v>17.489999999999998</v>
      </c>
      <c r="F173" s="13">
        <v>12.26</v>
      </c>
      <c r="G173" s="13">
        <v>4.91</v>
      </c>
      <c r="H173" s="13">
        <v>17.170000000000002</v>
      </c>
      <c r="I173" s="12">
        <v>73560</v>
      </c>
      <c r="J173" s="12">
        <v>29445</v>
      </c>
      <c r="K173" s="12">
        <v>103005</v>
      </c>
      <c r="L173" s="14">
        <f t="shared" si="4"/>
        <v>1.0300500000000001</v>
      </c>
      <c r="M173" s="14">
        <f t="shared" si="5"/>
        <v>0.51502500000000007</v>
      </c>
    </row>
    <row r="174" spans="1:13" ht="24">
      <c r="A174" s="15" t="s">
        <v>19</v>
      </c>
      <c r="B174" s="17">
        <v>250</v>
      </c>
      <c r="C174" s="17">
        <v>12.49</v>
      </c>
      <c r="D174" s="17">
        <v>5</v>
      </c>
      <c r="E174" s="17">
        <v>17.489999999999998</v>
      </c>
      <c r="F174" s="17">
        <v>351.84</v>
      </c>
      <c r="G174" s="17">
        <v>140.81</v>
      </c>
      <c r="H174" s="17">
        <v>492.65</v>
      </c>
      <c r="I174" s="16">
        <v>87960</v>
      </c>
      <c r="J174" s="16">
        <v>35201.25</v>
      </c>
      <c r="K174" s="16">
        <v>123161.25</v>
      </c>
      <c r="L174" s="14">
        <f t="shared" si="4"/>
        <v>29.558699999999998</v>
      </c>
      <c r="M174" s="14">
        <f t="shared" si="5"/>
        <v>14.779349999999999</v>
      </c>
    </row>
    <row r="175" spans="1:13">
      <c r="A175" s="11" t="s">
        <v>4</v>
      </c>
      <c r="B175" s="13">
        <v>400</v>
      </c>
      <c r="C175" s="13">
        <v>12.49</v>
      </c>
      <c r="D175" s="13">
        <v>5</v>
      </c>
      <c r="E175" s="13">
        <v>17.489999999999998</v>
      </c>
      <c r="F175" s="13">
        <v>186.67</v>
      </c>
      <c r="G175" s="13">
        <v>74.69</v>
      </c>
      <c r="H175" s="13">
        <v>261.36</v>
      </c>
      <c r="I175" s="12">
        <v>74668</v>
      </c>
      <c r="J175" s="12">
        <v>29876</v>
      </c>
      <c r="K175" s="12">
        <v>104544</v>
      </c>
      <c r="L175" s="14">
        <f t="shared" si="4"/>
        <v>15.681599999999998</v>
      </c>
      <c r="M175" s="14">
        <f t="shared" si="5"/>
        <v>7.8407999999999989</v>
      </c>
    </row>
    <row r="176" spans="1:13">
      <c r="A176" s="15" t="s">
        <v>203</v>
      </c>
      <c r="B176" s="16">
        <v>2400</v>
      </c>
      <c r="C176" s="17">
        <v>12.48</v>
      </c>
      <c r="D176" s="17">
        <v>5</v>
      </c>
      <c r="E176" s="17">
        <v>17.48</v>
      </c>
      <c r="F176" s="17">
        <v>40.35</v>
      </c>
      <c r="G176" s="17">
        <v>16.16</v>
      </c>
      <c r="H176" s="17">
        <v>56.51</v>
      </c>
      <c r="I176" s="16">
        <v>96840</v>
      </c>
      <c r="J176" s="16">
        <v>38784</v>
      </c>
      <c r="K176" s="16">
        <v>135624</v>
      </c>
      <c r="L176" s="14">
        <f t="shared" si="4"/>
        <v>3.3905999999999996</v>
      </c>
      <c r="M176" s="14">
        <f t="shared" si="5"/>
        <v>1.6952999999999998</v>
      </c>
    </row>
    <row r="177" spans="1:13">
      <c r="A177" s="11" t="s">
        <v>188</v>
      </c>
      <c r="B177" s="13">
        <v>250</v>
      </c>
      <c r="C177" s="13">
        <v>12.48</v>
      </c>
      <c r="D177" s="13">
        <v>5</v>
      </c>
      <c r="E177" s="13">
        <v>17.48</v>
      </c>
      <c r="F177" s="13">
        <v>237.51</v>
      </c>
      <c r="G177" s="13">
        <v>95.1</v>
      </c>
      <c r="H177" s="13">
        <v>332.61</v>
      </c>
      <c r="I177" s="12">
        <v>59378</v>
      </c>
      <c r="J177" s="12">
        <v>23775.63</v>
      </c>
      <c r="K177" s="12">
        <v>83153.63</v>
      </c>
      <c r="L177" s="14">
        <f t="shared" si="4"/>
        <v>19.956871200000002</v>
      </c>
      <c r="M177" s="14">
        <f t="shared" si="5"/>
        <v>9.978435600000001</v>
      </c>
    </row>
    <row r="178" spans="1:13">
      <c r="A178" s="15" t="s">
        <v>173</v>
      </c>
      <c r="B178" s="17">
        <v>500</v>
      </c>
      <c r="C178" s="17">
        <v>12.48</v>
      </c>
      <c r="D178" s="17">
        <v>5</v>
      </c>
      <c r="E178" s="17">
        <v>17.48</v>
      </c>
      <c r="F178" s="17">
        <v>269.27</v>
      </c>
      <c r="G178" s="17">
        <v>107.8</v>
      </c>
      <c r="H178" s="17">
        <v>377.07</v>
      </c>
      <c r="I178" s="16">
        <v>134635</v>
      </c>
      <c r="J178" s="16">
        <v>53898.75</v>
      </c>
      <c r="K178" s="16">
        <v>188533.75</v>
      </c>
      <c r="L178" s="14">
        <f t="shared" si="4"/>
        <v>22.62405</v>
      </c>
      <c r="M178" s="14">
        <f t="shared" si="5"/>
        <v>11.312025</v>
      </c>
    </row>
    <row r="179" spans="1:13" ht="24">
      <c r="A179" s="11" t="s">
        <v>157</v>
      </c>
      <c r="B179" s="13">
        <v>800</v>
      </c>
      <c r="C179" s="13">
        <v>12.48</v>
      </c>
      <c r="D179" s="13">
        <v>5</v>
      </c>
      <c r="E179" s="13">
        <v>17.48</v>
      </c>
      <c r="F179" s="13">
        <v>78.819999999999993</v>
      </c>
      <c r="G179" s="13">
        <v>31.56</v>
      </c>
      <c r="H179" s="13">
        <v>110.38</v>
      </c>
      <c r="I179" s="12">
        <v>63056</v>
      </c>
      <c r="J179" s="12">
        <v>25246</v>
      </c>
      <c r="K179" s="12">
        <v>88302</v>
      </c>
      <c r="L179" s="14">
        <f t="shared" si="4"/>
        <v>6.6226500000000001</v>
      </c>
      <c r="M179" s="14">
        <f t="shared" si="5"/>
        <v>3.3113250000000001</v>
      </c>
    </row>
    <row r="180" spans="1:13">
      <c r="A180" s="15" t="s">
        <v>153</v>
      </c>
      <c r="B180" s="16">
        <v>5500</v>
      </c>
      <c r="C180" s="17">
        <v>12.48</v>
      </c>
      <c r="D180" s="17">
        <v>5</v>
      </c>
      <c r="E180" s="17">
        <v>17.48</v>
      </c>
      <c r="F180" s="17">
        <v>9.57</v>
      </c>
      <c r="G180" s="17">
        <v>3.83</v>
      </c>
      <c r="H180" s="17">
        <v>13.4</v>
      </c>
      <c r="I180" s="16">
        <v>52635</v>
      </c>
      <c r="J180" s="16">
        <v>21078.75</v>
      </c>
      <c r="K180" s="16">
        <v>73713.75</v>
      </c>
      <c r="L180" s="14">
        <f t="shared" si="4"/>
        <v>0.80414999999999992</v>
      </c>
      <c r="M180" s="14">
        <f t="shared" si="5"/>
        <v>0.40207499999999996</v>
      </c>
    </row>
    <row r="181" spans="1:13" ht="24">
      <c r="A181" s="11" t="s">
        <v>146</v>
      </c>
      <c r="B181" s="12">
        <v>6000</v>
      </c>
      <c r="C181" s="13">
        <v>12.48</v>
      </c>
      <c r="D181" s="13">
        <v>5</v>
      </c>
      <c r="E181" s="13">
        <v>17.48</v>
      </c>
      <c r="F181" s="13">
        <v>11.68</v>
      </c>
      <c r="G181" s="13">
        <v>4.68</v>
      </c>
      <c r="H181" s="13">
        <v>16.36</v>
      </c>
      <c r="I181" s="12">
        <v>70080</v>
      </c>
      <c r="J181" s="12">
        <v>28065</v>
      </c>
      <c r="K181" s="12">
        <v>98145</v>
      </c>
      <c r="L181" s="14">
        <f t="shared" si="4"/>
        <v>0.98144999999999993</v>
      </c>
      <c r="M181" s="14">
        <f t="shared" si="5"/>
        <v>0.49072499999999997</v>
      </c>
    </row>
    <row r="182" spans="1:13">
      <c r="A182" s="15" t="s">
        <v>137</v>
      </c>
      <c r="B182" s="16">
        <v>8000</v>
      </c>
      <c r="C182" s="17">
        <v>12.48</v>
      </c>
      <c r="D182" s="17">
        <v>5</v>
      </c>
      <c r="E182" s="17">
        <v>17.48</v>
      </c>
      <c r="F182" s="17">
        <v>10.65</v>
      </c>
      <c r="G182" s="17">
        <v>4.2699999999999996</v>
      </c>
      <c r="H182" s="17">
        <v>14.92</v>
      </c>
      <c r="I182" s="16">
        <v>85200</v>
      </c>
      <c r="J182" s="16">
        <v>34120</v>
      </c>
      <c r="K182" s="16">
        <v>119320</v>
      </c>
      <c r="L182" s="14">
        <f t="shared" si="4"/>
        <v>0.89490000000000003</v>
      </c>
      <c r="M182" s="14">
        <f t="shared" si="5"/>
        <v>0.44745000000000001</v>
      </c>
    </row>
    <row r="183" spans="1:13" ht="24">
      <c r="A183" s="11" t="s">
        <v>135</v>
      </c>
      <c r="B183" s="12">
        <v>8000</v>
      </c>
      <c r="C183" s="13">
        <v>12.48</v>
      </c>
      <c r="D183" s="13">
        <v>5</v>
      </c>
      <c r="E183" s="13">
        <v>17.48</v>
      </c>
      <c r="F183" s="13">
        <v>7.79</v>
      </c>
      <c r="G183" s="13">
        <v>3.12</v>
      </c>
      <c r="H183" s="13">
        <v>10.91</v>
      </c>
      <c r="I183" s="12">
        <v>62320</v>
      </c>
      <c r="J183" s="12">
        <v>24960</v>
      </c>
      <c r="K183" s="12">
        <v>87280</v>
      </c>
      <c r="L183" s="14">
        <f t="shared" si="4"/>
        <v>0.65460000000000007</v>
      </c>
      <c r="M183" s="14">
        <f t="shared" si="5"/>
        <v>0.32730000000000004</v>
      </c>
    </row>
    <row r="184" spans="1:13" ht="24">
      <c r="A184" s="15" t="s">
        <v>118</v>
      </c>
      <c r="B184" s="16">
        <v>1100</v>
      </c>
      <c r="C184" s="17">
        <v>12.48</v>
      </c>
      <c r="D184" s="17">
        <v>5</v>
      </c>
      <c r="E184" s="17">
        <v>17.48</v>
      </c>
      <c r="F184" s="17">
        <v>58.95</v>
      </c>
      <c r="G184" s="17">
        <v>23.6</v>
      </c>
      <c r="H184" s="17">
        <v>82.55</v>
      </c>
      <c r="I184" s="16">
        <v>64845</v>
      </c>
      <c r="J184" s="16">
        <v>25962.75</v>
      </c>
      <c r="K184" s="16">
        <v>90807.75</v>
      </c>
      <c r="L184" s="14">
        <f t="shared" si="4"/>
        <v>4.9531499999999999</v>
      </c>
      <c r="M184" s="14">
        <f t="shared" si="5"/>
        <v>2.476575</v>
      </c>
    </row>
    <row r="185" spans="1:13" ht="24">
      <c r="A185" s="11" t="s">
        <v>113</v>
      </c>
      <c r="B185" s="13">
        <v>800</v>
      </c>
      <c r="C185" s="13">
        <v>12.48</v>
      </c>
      <c r="D185" s="13">
        <v>5</v>
      </c>
      <c r="E185" s="13">
        <v>17.48</v>
      </c>
      <c r="F185" s="13">
        <v>153.74</v>
      </c>
      <c r="G185" s="13">
        <v>61.59</v>
      </c>
      <c r="H185" s="13">
        <v>215.33</v>
      </c>
      <c r="I185" s="12">
        <v>122992</v>
      </c>
      <c r="J185" s="12">
        <v>49274</v>
      </c>
      <c r="K185" s="12">
        <v>172266</v>
      </c>
      <c r="L185" s="14">
        <f t="shared" si="4"/>
        <v>12.919949999999998</v>
      </c>
      <c r="M185" s="14">
        <f t="shared" si="5"/>
        <v>6.4599749999999991</v>
      </c>
    </row>
    <row r="186" spans="1:13" ht="24">
      <c r="A186" s="15" t="s">
        <v>98</v>
      </c>
      <c r="B186" s="17">
        <v>300</v>
      </c>
      <c r="C186" s="17">
        <v>12.48</v>
      </c>
      <c r="D186" s="17">
        <v>5</v>
      </c>
      <c r="E186" s="17">
        <v>17.48</v>
      </c>
      <c r="F186" s="17">
        <v>197.4</v>
      </c>
      <c r="G186" s="17">
        <v>79.05</v>
      </c>
      <c r="H186" s="17">
        <v>276.45</v>
      </c>
      <c r="I186" s="16">
        <v>59220</v>
      </c>
      <c r="J186" s="16">
        <v>23714.25</v>
      </c>
      <c r="K186" s="16">
        <v>82934.25</v>
      </c>
      <c r="L186" s="14">
        <f t="shared" si="4"/>
        <v>16.586849999999998</v>
      </c>
      <c r="M186" s="14">
        <f t="shared" si="5"/>
        <v>8.2934249999999992</v>
      </c>
    </row>
    <row r="187" spans="1:13" ht="24">
      <c r="A187" s="11" t="s">
        <v>85</v>
      </c>
      <c r="B187" s="12">
        <v>3200</v>
      </c>
      <c r="C187" s="13">
        <v>12.48</v>
      </c>
      <c r="D187" s="13">
        <v>5</v>
      </c>
      <c r="E187" s="13">
        <v>17.48</v>
      </c>
      <c r="F187" s="13">
        <v>34.36</v>
      </c>
      <c r="G187" s="13">
        <v>13.76</v>
      </c>
      <c r="H187" s="13">
        <v>48.12</v>
      </c>
      <c r="I187" s="12">
        <v>109952</v>
      </c>
      <c r="J187" s="12">
        <v>44040</v>
      </c>
      <c r="K187" s="12">
        <v>153992</v>
      </c>
      <c r="L187" s="14">
        <f t="shared" si="4"/>
        <v>2.8873500000000001</v>
      </c>
      <c r="M187" s="14">
        <f t="shared" si="5"/>
        <v>1.443675</v>
      </c>
    </row>
    <row r="188" spans="1:13" ht="24">
      <c r="A188" s="15" t="s">
        <v>79</v>
      </c>
      <c r="B188" s="17">
        <v>250</v>
      </c>
      <c r="C188" s="17">
        <v>12.48</v>
      </c>
      <c r="D188" s="17">
        <v>5</v>
      </c>
      <c r="E188" s="17">
        <v>17.48</v>
      </c>
      <c r="F188" s="17">
        <v>264.49</v>
      </c>
      <c r="G188" s="17">
        <v>105.91</v>
      </c>
      <c r="H188" s="17">
        <v>370.4</v>
      </c>
      <c r="I188" s="16">
        <v>66123</v>
      </c>
      <c r="J188" s="16">
        <v>26478.13</v>
      </c>
      <c r="K188" s="16">
        <v>92601.13</v>
      </c>
      <c r="L188" s="14">
        <f t="shared" si="4"/>
        <v>22.2242712</v>
      </c>
      <c r="M188" s="14">
        <f t="shared" si="5"/>
        <v>11.1121356</v>
      </c>
    </row>
    <row r="189" spans="1:13" ht="24">
      <c r="A189" s="11" t="s">
        <v>70</v>
      </c>
      <c r="B189" s="13">
        <v>600</v>
      </c>
      <c r="C189" s="13">
        <v>12.48</v>
      </c>
      <c r="D189" s="13">
        <v>5</v>
      </c>
      <c r="E189" s="13">
        <v>17.48</v>
      </c>
      <c r="F189" s="13">
        <v>100.54</v>
      </c>
      <c r="G189" s="13">
        <v>40.26</v>
      </c>
      <c r="H189" s="13">
        <v>140.80000000000001</v>
      </c>
      <c r="I189" s="12">
        <v>60324</v>
      </c>
      <c r="J189" s="12">
        <v>24157.5</v>
      </c>
      <c r="K189" s="12">
        <v>84481.5</v>
      </c>
      <c r="L189" s="14">
        <f t="shared" si="4"/>
        <v>8.4481499999999983</v>
      </c>
      <c r="M189" s="14">
        <f t="shared" si="5"/>
        <v>4.2240749999999991</v>
      </c>
    </row>
    <row r="190" spans="1:13" ht="24">
      <c r="A190" s="15" t="s">
        <v>64</v>
      </c>
      <c r="B190" s="16">
        <v>2000</v>
      </c>
      <c r="C190" s="17">
        <v>12.48</v>
      </c>
      <c r="D190" s="17">
        <v>5</v>
      </c>
      <c r="E190" s="17">
        <v>17.48</v>
      </c>
      <c r="F190" s="17">
        <v>33.01</v>
      </c>
      <c r="G190" s="17">
        <v>13.22</v>
      </c>
      <c r="H190" s="17">
        <v>46.23</v>
      </c>
      <c r="I190" s="16">
        <v>66020</v>
      </c>
      <c r="J190" s="16">
        <v>26445</v>
      </c>
      <c r="K190" s="16">
        <v>92465</v>
      </c>
      <c r="L190" s="14">
        <f t="shared" si="4"/>
        <v>2.7739499999999997</v>
      </c>
      <c r="M190" s="14">
        <f t="shared" si="5"/>
        <v>1.3869749999999998</v>
      </c>
    </row>
    <row r="191" spans="1:13" ht="24">
      <c r="A191" s="11" t="s">
        <v>52</v>
      </c>
      <c r="B191" s="13">
        <v>700</v>
      </c>
      <c r="C191" s="13">
        <v>12.48</v>
      </c>
      <c r="D191" s="13">
        <v>5</v>
      </c>
      <c r="E191" s="13">
        <v>17.48</v>
      </c>
      <c r="F191" s="13">
        <v>99.09</v>
      </c>
      <c r="G191" s="13">
        <v>39.700000000000003</v>
      </c>
      <c r="H191" s="13">
        <v>138.79</v>
      </c>
      <c r="I191" s="12">
        <v>69363</v>
      </c>
      <c r="J191" s="12">
        <v>27786.5</v>
      </c>
      <c r="K191" s="12">
        <v>97149.5</v>
      </c>
      <c r="L191" s="14">
        <f t="shared" si="4"/>
        <v>8.3270999999999997</v>
      </c>
      <c r="M191" s="14">
        <f t="shared" si="5"/>
        <v>4.1635499999999999</v>
      </c>
    </row>
    <row r="192" spans="1:13" ht="24">
      <c r="A192" s="15" t="s">
        <v>18</v>
      </c>
      <c r="B192" s="16">
        <v>1200</v>
      </c>
      <c r="C192" s="17">
        <v>12.48</v>
      </c>
      <c r="D192" s="17">
        <v>5</v>
      </c>
      <c r="E192" s="17">
        <v>17.48</v>
      </c>
      <c r="F192" s="17">
        <v>77.78</v>
      </c>
      <c r="G192" s="17">
        <v>31.14</v>
      </c>
      <c r="H192" s="17">
        <v>108.92</v>
      </c>
      <c r="I192" s="16">
        <v>93336</v>
      </c>
      <c r="J192" s="16">
        <v>37365</v>
      </c>
      <c r="K192" s="16">
        <v>130701</v>
      </c>
      <c r="L192" s="14">
        <f t="shared" si="4"/>
        <v>6.5350499999999991</v>
      </c>
      <c r="M192" s="14">
        <f t="shared" si="5"/>
        <v>3.2675249999999996</v>
      </c>
    </row>
    <row r="193" spans="1:13" ht="24">
      <c r="A193" s="11" t="s">
        <v>16</v>
      </c>
      <c r="B193" s="13">
        <v>600</v>
      </c>
      <c r="C193" s="13">
        <v>12.48</v>
      </c>
      <c r="D193" s="13">
        <v>5</v>
      </c>
      <c r="E193" s="13">
        <v>17.48</v>
      </c>
      <c r="F193" s="13">
        <v>173.91</v>
      </c>
      <c r="G193" s="13">
        <v>69.63</v>
      </c>
      <c r="H193" s="13">
        <v>243.54</v>
      </c>
      <c r="I193" s="12">
        <v>104346</v>
      </c>
      <c r="J193" s="12">
        <v>41778</v>
      </c>
      <c r="K193" s="12">
        <v>146124</v>
      </c>
      <c r="L193" s="14">
        <f t="shared" si="4"/>
        <v>14.612400000000001</v>
      </c>
      <c r="M193" s="14">
        <f t="shared" si="5"/>
        <v>7.3062000000000005</v>
      </c>
    </row>
    <row r="194" spans="1:13" ht="24">
      <c r="A194" s="15" t="s">
        <v>6</v>
      </c>
      <c r="B194" s="16">
        <v>2500</v>
      </c>
      <c r="C194" s="17">
        <v>12.48</v>
      </c>
      <c r="D194" s="17">
        <v>5</v>
      </c>
      <c r="E194" s="17">
        <v>17.48</v>
      </c>
      <c r="F194" s="17">
        <v>45.24</v>
      </c>
      <c r="G194" s="17">
        <v>18.13</v>
      </c>
      <c r="H194" s="17">
        <v>63.37</v>
      </c>
      <c r="I194" s="16">
        <v>113100</v>
      </c>
      <c r="J194" s="16">
        <v>45312.5</v>
      </c>
      <c r="K194" s="16">
        <v>158412.5</v>
      </c>
      <c r="L194" s="14">
        <f t="shared" si="4"/>
        <v>3.8018999999999998</v>
      </c>
      <c r="M194" s="14">
        <f t="shared" si="5"/>
        <v>1.9009499999999999</v>
      </c>
    </row>
    <row r="195" spans="1:13">
      <c r="A195" s="11" t="s">
        <v>202</v>
      </c>
      <c r="B195" s="12">
        <v>1000</v>
      </c>
      <c r="C195" s="13">
        <v>12.47</v>
      </c>
      <c r="D195" s="13">
        <v>5</v>
      </c>
      <c r="E195" s="13">
        <v>17.47</v>
      </c>
      <c r="F195" s="13">
        <v>71.400000000000006</v>
      </c>
      <c r="G195" s="13">
        <v>28.62</v>
      </c>
      <c r="H195" s="13">
        <v>100.02</v>
      </c>
      <c r="I195" s="12">
        <v>71400</v>
      </c>
      <c r="J195" s="12">
        <v>28617.5</v>
      </c>
      <c r="K195" s="12">
        <v>100017.5</v>
      </c>
      <c r="L195" s="14">
        <f t="shared" si="4"/>
        <v>6.0010500000000002</v>
      </c>
      <c r="M195" s="14">
        <f t="shared" si="5"/>
        <v>3.0005250000000001</v>
      </c>
    </row>
    <row r="196" spans="1:13" ht="24">
      <c r="A196" s="15" t="s">
        <v>134</v>
      </c>
      <c r="B196" s="16">
        <v>1500</v>
      </c>
      <c r="C196" s="17">
        <v>12.47</v>
      </c>
      <c r="D196" s="17">
        <v>5</v>
      </c>
      <c r="E196" s="17">
        <v>17.47</v>
      </c>
      <c r="F196" s="17">
        <v>60.96</v>
      </c>
      <c r="G196" s="17">
        <v>24.43</v>
      </c>
      <c r="H196" s="17">
        <v>85.39</v>
      </c>
      <c r="I196" s="16">
        <v>91440</v>
      </c>
      <c r="J196" s="16">
        <v>36645</v>
      </c>
      <c r="K196" s="16">
        <v>128085</v>
      </c>
      <c r="L196" s="14">
        <f t="shared" ref="L196:L210" si="6">K196*2*3%/B196</f>
        <v>5.1233999999999993</v>
      </c>
      <c r="M196" s="14">
        <f t="shared" ref="M196:M210" si="7">K196*3%/B196</f>
        <v>2.5616999999999996</v>
      </c>
    </row>
    <row r="197" spans="1:13">
      <c r="A197" s="11" t="s">
        <v>91</v>
      </c>
      <c r="B197" s="12">
        <v>13200</v>
      </c>
      <c r="C197" s="13">
        <v>12.47</v>
      </c>
      <c r="D197" s="13">
        <v>5</v>
      </c>
      <c r="E197" s="13">
        <v>17.47</v>
      </c>
      <c r="F197" s="13">
        <v>5.37</v>
      </c>
      <c r="G197" s="13">
        <v>2.15</v>
      </c>
      <c r="H197" s="13">
        <v>7.52</v>
      </c>
      <c r="I197" s="12">
        <v>70884</v>
      </c>
      <c r="J197" s="12">
        <v>28413</v>
      </c>
      <c r="K197" s="12">
        <v>99297</v>
      </c>
      <c r="L197" s="14">
        <f t="shared" si="6"/>
        <v>0.45134999999999997</v>
      </c>
      <c r="M197" s="14">
        <f t="shared" si="7"/>
        <v>0.22567499999999999</v>
      </c>
    </row>
    <row r="198" spans="1:13" ht="24">
      <c r="A198" s="15" t="s">
        <v>68</v>
      </c>
      <c r="B198" s="16">
        <v>45000</v>
      </c>
      <c r="C198" s="17">
        <v>12.47</v>
      </c>
      <c r="D198" s="17">
        <v>5</v>
      </c>
      <c r="E198" s="17">
        <v>17.47</v>
      </c>
      <c r="F198" s="17">
        <v>1.99</v>
      </c>
      <c r="G198" s="17">
        <v>0.8</v>
      </c>
      <c r="H198" s="17">
        <v>2.79</v>
      </c>
      <c r="I198" s="16">
        <v>89550</v>
      </c>
      <c r="J198" s="16">
        <v>35887.5</v>
      </c>
      <c r="K198" s="16">
        <v>125437.5</v>
      </c>
      <c r="L198" s="14">
        <f t="shared" si="6"/>
        <v>0.16725000000000001</v>
      </c>
      <c r="M198" s="14">
        <f t="shared" si="7"/>
        <v>8.3625000000000005E-2</v>
      </c>
    </row>
    <row r="199" spans="1:13">
      <c r="A199" s="11" t="s">
        <v>14</v>
      </c>
      <c r="B199" s="12">
        <v>2000</v>
      </c>
      <c r="C199" s="13">
        <v>12.47</v>
      </c>
      <c r="D199" s="13">
        <v>5</v>
      </c>
      <c r="E199" s="13">
        <v>17.47</v>
      </c>
      <c r="F199" s="13">
        <v>12.35</v>
      </c>
      <c r="G199" s="13">
        <v>4.95</v>
      </c>
      <c r="H199" s="13">
        <v>17.3</v>
      </c>
      <c r="I199" s="12">
        <v>24700</v>
      </c>
      <c r="J199" s="12">
        <v>9900</v>
      </c>
      <c r="K199" s="12">
        <v>34600</v>
      </c>
      <c r="L199" s="14">
        <f t="shared" si="6"/>
        <v>1.038</v>
      </c>
      <c r="M199" s="14">
        <f t="shared" si="7"/>
        <v>0.51900000000000002</v>
      </c>
    </row>
    <row r="200" spans="1:13" ht="24">
      <c r="A200" s="15" t="s">
        <v>162</v>
      </c>
      <c r="B200" s="16">
        <v>1500</v>
      </c>
      <c r="C200" s="17">
        <v>12.46</v>
      </c>
      <c r="D200" s="17">
        <v>5</v>
      </c>
      <c r="E200" s="17">
        <v>17.46</v>
      </c>
      <c r="F200" s="17">
        <v>27.5</v>
      </c>
      <c r="G200" s="17">
        <v>11.03</v>
      </c>
      <c r="H200" s="17">
        <v>38.53</v>
      </c>
      <c r="I200" s="16">
        <v>41250</v>
      </c>
      <c r="J200" s="16">
        <v>16541.25</v>
      </c>
      <c r="K200" s="16">
        <v>57791.25</v>
      </c>
      <c r="L200" s="14">
        <f t="shared" si="6"/>
        <v>2.3116499999999998</v>
      </c>
      <c r="M200" s="14">
        <f t="shared" si="7"/>
        <v>1.1558249999999999</v>
      </c>
    </row>
    <row r="201" spans="1:13">
      <c r="A201" s="11" t="s">
        <v>9</v>
      </c>
      <c r="B201" s="12">
        <v>11000</v>
      </c>
      <c r="C201" s="13">
        <v>12.46</v>
      </c>
      <c r="D201" s="13">
        <v>5</v>
      </c>
      <c r="E201" s="13">
        <v>17.46</v>
      </c>
      <c r="F201" s="13">
        <v>5.84</v>
      </c>
      <c r="G201" s="13">
        <v>2.34</v>
      </c>
      <c r="H201" s="13">
        <v>8.18</v>
      </c>
      <c r="I201" s="12">
        <v>64240</v>
      </c>
      <c r="J201" s="12">
        <v>25767.5</v>
      </c>
      <c r="K201" s="12">
        <v>90007.5</v>
      </c>
      <c r="L201" s="14">
        <f t="shared" si="6"/>
        <v>0.49095</v>
      </c>
      <c r="M201" s="14">
        <f t="shared" si="7"/>
        <v>0.245475</v>
      </c>
    </row>
    <row r="202" spans="1:13">
      <c r="A202" s="15" t="s">
        <v>178</v>
      </c>
      <c r="B202" s="16">
        <v>45000</v>
      </c>
      <c r="C202" s="17">
        <v>12.43</v>
      </c>
      <c r="D202" s="17">
        <v>5</v>
      </c>
      <c r="E202" s="17">
        <v>17.43</v>
      </c>
      <c r="F202" s="17">
        <v>0.69</v>
      </c>
      <c r="G202" s="17">
        <v>0.28000000000000003</v>
      </c>
      <c r="H202" s="17">
        <v>0.97</v>
      </c>
      <c r="I202" s="16">
        <v>31050</v>
      </c>
      <c r="J202" s="16">
        <v>12487.5</v>
      </c>
      <c r="K202" s="16">
        <v>43537.5</v>
      </c>
      <c r="L202" s="14">
        <f t="shared" si="6"/>
        <v>5.8049999999999997E-2</v>
      </c>
      <c r="M202" s="14">
        <f t="shared" si="7"/>
        <v>2.9024999999999999E-2</v>
      </c>
    </row>
    <row r="203" spans="1:13">
      <c r="A203" s="11" t="s">
        <v>40</v>
      </c>
      <c r="B203" s="13">
        <v>800</v>
      </c>
      <c r="C203" s="13">
        <v>12.35</v>
      </c>
      <c r="D203" s="13">
        <v>5</v>
      </c>
      <c r="E203" s="13">
        <v>17.350000000000001</v>
      </c>
      <c r="F203" s="13">
        <v>74.3</v>
      </c>
      <c r="G203" s="13">
        <v>30.07</v>
      </c>
      <c r="H203" s="13">
        <v>104.37</v>
      </c>
      <c r="I203" s="12">
        <v>59440</v>
      </c>
      <c r="J203" s="12">
        <v>24058</v>
      </c>
      <c r="K203" s="12">
        <v>83498</v>
      </c>
      <c r="L203" s="14">
        <f t="shared" si="6"/>
        <v>6.2623500000000005</v>
      </c>
      <c r="M203" s="14">
        <f t="shared" si="7"/>
        <v>3.1311750000000003</v>
      </c>
    </row>
    <row r="204" spans="1:13" ht="24">
      <c r="A204" s="15" t="s">
        <v>3</v>
      </c>
      <c r="B204" s="17">
        <v>110</v>
      </c>
      <c r="C204" s="17">
        <v>7.07</v>
      </c>
      <c r="D204" s="17">
        <v>3</v>
      </c>
      <c r="E204" s="17">
        <v>10.07</v>
      </c>
      <c r="F204" s="17">
        <v>340.32</v>
      </c>
      <c r="G204" s="17">
        <v>144.4</v>
      </c>
      <c r="H204" s="17">
        <v>484.72</v>
      </c>
      <c r="I204" s="16">
        <v>37435</v>
      </c>
      <c r="J204" s="16">
        <v>15883.56</v>
      </c>
      <c r="K204" s="16">
        <v>53318.559999999998</v>
      </c>
      <c r="L204" s="14">
        <f t="shared" si="6"/>
        <v>29.082850909090904</v>
      </c>
      <c r="M204" s="14">
        <f t="shared" si="7"/>
        <v>14.541425454545452</v>
      </c>
    </row>
    <row r="205" spans="1:13">
      <c r="A205" s="11" t="s">
        <v>2</v>
      </c>
      <c r="B205" s="13">
        <v>50</v>
      </c>
      <c r="C205" s="13">
        <v>7.01</v>
      </c>
      <c r="D205" s="13">
        <v>3</v>
      </c>
      <c r="E205" s="13">
        <v>10.01</v>
      </c>
      <c r="F205" s="13">
        <v>998.06</v>
      </c>
      <c r="G205" s="13">
        <v>426.93</v>
      </c>
      <c r="H205" s="12">
        <v>1424.99</v>
      </c>
      <c r="I205" s="12">
        <v>49903</v>
      </c>
      <c r="J205" s="12">
        <v>21346.5</v>
      </c>
      <c r="K205" s="12">
        <v>71249.5</v>
      </c>
      <c r="L205" s="14">
        <f t="shared" si="6"/>
        <v>85.499400000000009</v>
      </c>
      <c r="M205" s="14">
        <f t="shared" si="7"/>
        <v>42.749700000000004</v>
      </c>
    </row>
    <row r="206" spans="1:13">
      <c r="A206" s="15" t="s">
        <v>1</v>
      </c>
      <c r="B206" s="17">
        <v>75</v>
      </c>
      <c r="C206" s="17">
        <v>7.01</v>
      </c>
      <c r="D206" s="17">
        <v>3</v>
      </c>
      <c r="E206" s="17">
        <v>10.01</v>
      </c>
      <c r="F206" s="17">
        <v>755.43</v>
      </c>
      <c r="G206" s="17">
        <v>323.02999999999997</v>
      </c>
      <c r="H206" s="16">
        <v>1078.46</v>
      </c>
      <c r="I206" s="16">
        <v>56657</v>
      </c>
      <c r="J206" s="16">
        <v>24226.880000000001</v>
      </c>
      <c r="K206" s="16">
        <v>80883.88</v>
      </c>
      <c r="L206" s="14">
        <f t="shared" si="6"/>
        <v>64.707104000000001</v>
      </c>
      <c r="M206" s="14">
        <f t="shared" si="7"/>
        <v>32.353552000000001</v>
      </c>
    </row>
    <row r="207" spans="1:13" ht="24">
      <c r="A207" s="11" t="s">
        <v>0</v>
      </c>
      <c r="B207" s="13">
        <v>20</v>
      </c>
      <c r="C207" s="13">
        <v>7</v>
      </c>
      <c r="D207" s="13">
        <v>3</v>
      </c>
      <c r="E207" s="13">
        <v>10</v>
      </c>
      <c r="F207" s="12">
        <v>1887.5</v>
      </c>
      <c r="G207" s="13">
        <v>808.28</v>
      </c>
      <c r="H207" s="12">
        <v>2695.78</v>
      </c>
      <c r="I207" s="12">
        <v>37750</v>
      </c>
      <c r="J207" s="12">
        <v>16165.62</v>
      </c>
      <c r="K207" s="12">
        <v>53915.62</v>
      </c>
      <c r="L207" s="14">
        <f t="shared" si="6"/>
        <v>161.74686</v>
      </c>
      <c r="M207" s="14">
        <f t="shared" si="7"/>
        <v>80.873429999999999</v>
      </c>
    </row>
    <row r="208" spans="1:13">
      <c r="A208" s="40" t="s">
        <v>440</v>
      </c>
      <c r="B208" s="40"/>
      <c r="C208" s="40"/>
      <c r="D208" s="40"/>
      <c r="E208" s="40"/>
      <c r="F208" s="40"/>
      <c r="G208" s="40"/>
      <c r="H208" s="40"/>
      <c r="I208" s="40"/>
      <c r="J208" s="40"/>
      <c r="K208" s="40"/>
      <c r="L208" s="14" t="e">
        <f t="shared" si="6"/>
        <v>#DIV/0!</v>
      </c>
      <c r="M208" s="14" t="e">
        <f t="shared" si="7"/>
        <v>#DIV/0!</v>
      </c>
    </row>
    <row r="209" spans="1:13" ht="45" customHeight="1">
      <c r="A209" s="41" t="s">
        <v>441</v>
      </c>
      <c r="B209" s="41"/>
      <c r="C209" s="41"/>
      <c r="D209" s="41"/>
      <c r="E209" s="41"/>
      <c r="F209" s="41"/>
      <c r="G209" s="41"/>
      <c r="H209" s="41"/>
      <c r="I209" s="41"/>
      <c r="J209" s="41"/>
      <c r="K209" s="41"/>
      <c r="L209" s="14" t="e">
        <f t="shared" si="6"/>
        <v>#DIV/0!</v>
      </c>
      <c r="M209" s="14" t="e">
        <f t="shared" si="7"/>
        <v>#DIV/0!</v>
      </c>
    </row>
    <row r="210" spans="1:13">
      <c r="A210" s="42"/>
      <c r="B210" s="42"/>
      <c r="C210" s="42"/>
      <c r="D210" s="42"/>
      <c r="E210" s="42"/>
      <c r="F210" s="42"/>
      <c r="G210" s="42"/>
      <c r="H210" s="42"/>
      <c r="I210" s="42"/>
      <c r="J210" s="42"/>
      <c r="K210" s="42"/>
      <c r="L210" s="14" t="e">
        <f t="shared" si="6"/>
        <v>#DIV/0!</v>
      </c>
      <c r="M210" s="14" t="e">
        <f t="shared" si="7"/>
        <v>#DIV/0!</v>
      </c>
    </row>
  </sheetData>
  <mergeCells count="4">
    <mergeCell ref="A1:K1"/>
    <mergeCell ref="A208:K208"/>
    <mergeCell ref="A209:K209"/>
    <mergeCell ref="A210:K2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4"/>
  <sheetViews>
    <sheetView workbookViewId="0">
      <selection activeCell="A5" sqref="A5"/>
    </sheetView>
  </sheetViews>
  <sheetFormatPr defaultColWidth="8.85546875" defaultRowHeight="15"/>
  <sheetData>
    <row r="1" spans="1:1">
      <c r="A1" t="s">
        <v>325</v>
      </c>
    </row>
    <row r="2" spans="1:1">
      <c r="A2" t="s">
        <v>326</v>
      </c>
    </row>
    <row r="3" spans="1:1">
      <c r="A3" t="s">
        <v>327</v>
      </c>
    </row>
    <row r="4" spans="1:1">
      <c r="A4" t="s">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08"/>
  <sheetViews>
    <sheetView workbookViewId="0">
      <selection activeCell="G3" sqref="A1:U208"/>
    </sheetView>
  </sheetViews>
  <sheetFormatPr defaultColWidth="8.85546875" defaultRowHeight="15"/>
  <sheetData>
    <row r="1" spans="1:21">
      <c r="F1" t="s">
        <v>433</v>
      </c>
    </row>
    <row r="2" spans="1:21" s="3" customFormat="1" ht="75">
      <c r="A2" s="7" t="s">
        <v>0</v>
      </c>
      <c r="B2" s="7" t="s">
        <v>414</v>
      </c>
      <c r="C2" s="7" t="s">
        <v>413</v>
      </c>
      <c r="D2" s="7"/>
      <c r="E2" s="20" t="s">
        <v>399</v>
      </c>
      <c r="F2" s="20" t="s">
        <v>400</v>
      </c>
      <c r="G2" s="7" t="s">
        <v>404</v>
      </c>
      <c r="H2" s="7" t="s">
        <v>403</v>
      </c>
      <c r="I2" s="7" t="s">
        <v>408</v>
      </c>
      <c r="J2" s="7" t="s">
        <v>401</v>
      </c>
      <c r="K2" s="20" t="s">
        <v>402</v>
      </c>
      <c r="L2" s="20" t="s">
        <v>407</v>
      </c>
      <c r="M2" s="7" t="s">
        <v>409</v>
      </c>
      <c r="N2" s="7" t="s">
        <v>410</v>
      </c>
      <c r="O2" s="7" t="s">
        <v>411</v>
      </c>
      <c r="P2" s="7" t="s">
        <v>412</v>
      </c>
      <c r="Q2" s="3" t="s">
        <v>415</v>
      </c>
      <c r="R2" s="3" t="s">
        <v>416</v>
      </c>
      <c r="S2" s="20" t="s">
        <v>417</v>
      </c>
      <c r="T2" s="20" t="s">
        <v>417</v>
      </c>
      <c r="U2" s="19" t="s">
        <v>432</v>
      </c>
    </row>
    <row r="3" spans="1:21">
      <c r="A3" t="s">
        <v>4</v>
      </c>
      <c r="B3" s="1" t="s">
        <v>207</v>
      </c>
      <c r="C3">
        <v>20</v>
      </c>
      <c r="D3" t="s">
        <v>405</v>
      </c>
      <c r="E3" s="3">
        <v>345</v>
      </c>
      <c r="F3">
        <v>118</v>
      </c>
      <c r="G3" s="4">
        <v>43396</v>
      </c>
      <c r="H3" s="4">
        <v>43433</v>
      </c>
      <c r="I3">
        <f>H3-G3</f>
        <v>37</v>
      </c>
      <c r="J3">
        <f>MROUND(F3,C3)</f>
        <v>120</v>
      </c>
      <c r="K3">
        <v>4</v>
      </c>
      <c r="L3" s="5">
        <v>0.38</v>
      </c>
      <c r="M3" s="6">
        <f>((I3/365.25)^(1/2))*(E3*L3)</f>
        <v>41.726162150416791</v>
      </c>
      <c r="N3" s="6">
        <f>IF(D3="CE",E3+M3,E3-M3)</f>
        <v>386.72616215041677</v>
      </c>
      <c r="O3" s="6">
        <f>IF(D3="CE",E3+M3*2,E3-M3*2)</f>
        <v>428.4523243008336</v>
      </c>
      <c r="P3" s="6">
        <f>IF(D3="CE",E3+M3*3,E3-M3*3)</f>
        <v>470.17848645125036</v>
      </c>
      <c r="Q3">
        <f>MROUND(O3,C3)</f>
        <v>420</v>
      </c>
      <c r="R3">
        <f>MROUND(P3,C3)</f>
        <v>480</v>
      </c>
      <c r="U3" s="18">
        <f>VLOOKUP(A3,'MARGIN REQUIREMNT'!$A$3:$M$210,13,0)</f>
        <v>7.8407999999999989</v>
      </c>
    </row>
    <row r="4" spans="1:21">
      <c r="A4" t="s">
        <v>4</v>
      </c>
      <c r="B4" s="1" t="s">
        <v>207</v>
      </c>
      <c r="C4">
        <v>20</v>
      </c>
      <c r="D4" t="s">
        <v>406</v>
      </c>
      <c r="E4" s="3">
        <v>345</v>
      </c>
      <c r="F4">
        <v>118</v>
      </c>
      <c r="G4" s="4">
        <v>43396</v>
      </c>
      <c r="H4" s="4">
        <v>43433</v>
      </c>
      <c r="I4">
        <f>H4-G4</f>
        <v>37</v>
      </c>
      <c r="J4">
        <f>MROUND(F4,C4)</f>
        <v>120</v>
      </c>
      <c r="K4">
        <v>4</v>
      </c>
      <c r="L4" s="5">
        <v>0.38</v>
      </c>
      <c r="M4" s="6">
        <f>((I4/365.25)^(1/2))*(E4*L4)</f>
        <v>41.726162150416791</v>
      </c>
      <c r="N4" s="6">
        <f>IF(D4="CE",E4+M4,E4-M4)</f>
        <v>303.27383784958323</v>
      </c>
      <c r="O4" s="6">
        <f>IF(D4="CE",E4+M4*2,E4-M4*2)</f>
        <v>261.5476756991664</v>
      </c>
      <c r="P4" s="6">
        <f>IF(D4="CE",E4+M4*3,E4-M4*3)</f>
        <v>219.82151354874964</v>
      </c>
      <c r="Q4">
        <f>MROUND(O4,C4)</f>
        <v>260</v>
      </c>
      <c r="R4">
        <f>MROUND(P4,C4)</f>
        <v>220</v>
      </c>
      <c r="U4" s="18">
        <f>VLOOKUP(A4,'MARGIN REQUIREMNT'!$A$3:$M$210,13,0)</f>
        <v>7.8407999999999989</v>
      </c>
    </row>
    <row r="5" spans="1:21">
      <c r="A5" t="s">
        <v>5</v>
      </c>
      <c r="B5" s="1" t="s">
        <v>208</v>
      </c>
      <c r="C5">
        <v>5</v>
      </c>
    </row>
    <row r="6" spans="1:21">
      <c r="A6" t="s">
        <v>6</v>
      </c>
      <c r="B6" s="1" t="s">
        <v>209</v>
      </c>
      <c r="C6">
        <v>10</v>
      </c>
    </row>
    <row r="7" spans="1:21">
      <c r="A7" t="s">
        <v>7</v>
      </c>
      <c r="B7" s="1" t="s">
        <v>210</v>
      </c>
      <c r="C7">
        <v>2.5</v>
      </c>
    </row>
    <row r="8" spans="1:21">
      <c r="A8" t="s">
        <v>8</v>
      </c>
      <c r="B8" s="1" t="s">
        <v>211</v>
      </c>
      <c r="C8">
        <v>20</v>
      </c>
    </row>
    <row r="9" spans="1:21">
      <c r="A9" t="s">
        <v>9</v>
      </c>
      <c r="B9" s="1" t="s">
        <v>212</v>
      </c>
      <c r="C9">
        <v>2.5</v>
      </c>
    </row>
    <row r="10" spans="1:21">
      <c r="A10" t="s">
        <v>10</v>
      </c>
      <c r="B10" s="1" t="s">
        <v>213</v>
      </c>
      <c r="C10">
        <v>20</v>
      </c>
    </row>
    <row r="11" spans="1:21">
      <c r="A11" t="s">
        <v>11</v>
      </c>
      <c r="B11" s="1" t="s">
        <v>214</v>
      </c>
      <c r="C11">
        <v>10</v>
      </c>
    </row>
    <row r="12" spans="1:21">
      <c r="A12" t="s">
        <v>12</v>
      </c>
      <c r="B12" s="1" t="s">
        <v>215</v>
      </c>
      <c r="C12">
        <v>20</v>
      </c>
    </row>
    <row r="13" spans="1:21">
      <c r="A13" t="s">
        <v>13</v>
      </c>
      <c r="B13" s="1" t="s">
        <v>217</v>
      </c>
      <c r="C13">
        <v>5</v>
      </c>
    </row>
    <row r="14" spans="1:21">
      <c r="A14" t="s">
        <v>14</v>
      </c>
      <c r="B14" s="1" t="s">
        <v>216</v>
      </c>
      <c r="C14">
        <v>10</v>
      </c>
    </row>
    <row r="15" spans="1:21">
      <c r="A15" t="s">
        <v>15</v>
      </c>
      <c r="B15" s="1" t="s">
        <v>218</v>
      </c>
      <c r="C15">
        <v>5</v>
      </c>
    </row>
    <row r="16" spans="1:21">
      <c r="A16" t="s">
        <v>16</v>
      </c>
      <c r="B16" s="1" t="s">
        <v>219</v>
      </c>
      <c r="C16">
        <v>20</v>
      </c>
    </row>
    <row r="17" spans="1:3">
      <c r="A17" t="s">
        <v>17</v>
      </c>
      <c r="B17" s="1" t="s">
        <v>220</v>
      </c>
      <c r="C17">
        <v>20</v>
      </c>
    </row>
    <row r="18" spans="1:3">
      <c r="A18" t="s">
        <v>18</v>
      </c>
      <c r="B18" s="1" t="s">
        <v>221</v>
      </c>
      <c r="C18">
        <v>10</v>
      </c>
    </row>
    <row r="19" spans="1:3">
      <c r="A19" t="s">
        <v>19</v>
      </c>
      <c r="B19" s="1" t="s">
        <v>222</v>
      </c>
      <c r="C19">
        <v>50</v>
      </c>
    </row>
    <row r="20" spans="1:3">
      <c r="A20" t="s">
        <v>20</v>
      </c>
      <c r="B20" s="1" t="s">
        <v>223</v>
      </c>
      <c r="C20">
        <v>100</v>
      </c>
    </row>
    <row r="21" spans="1:3">
      <c r="A21" t="s">
        <v>21</v>
      </c>
      <c r="B21" s="1" t="s">
        <v>224</v>
      </c>
      <c r="C21">
        <v>50</v>
      </c>
    </row>
    <row r="22" spans="1:3">
      <c r="A22" t="s">
        <v>22</v>
      </c>
      <c r="B22" s="1" t="s">
        <v>225</v>
      </c>
      <c r="C22">
        <v>20</v>
      </c>
    </row>
    <row r="23" spans="1:3">
      <c r="A23" t="s">
        <v>23</v>
      </c>
      <c r="B23" s="1" t="s">
        <v>226</v>
      </c>
      <c r="C23">
        <v>5</v>
      </c>
    </row>
    <row r="24" spans="1:3">
      <c r="A24" t="s">
        <v>24</v>
      </c>
      <c r="B24" s="1" t="s">
        <v>227</v>
      </c>
      <c r="C24">
        <v>5</v>
      </c>
    </row>
    <row r="25" spans="1:3">
      <c r="A25" t="s">
        <v>0</v>
      </c>
    </row>
    <row r="26" spans="1:3">
      <c r="A26" t="s">
        <v>25</v>
      </c>
      <c r="B26" s="1" t="s">
        <v>228</v>
      </c>
      <c r="C26">
        <v>20</v>
      </c>
    </row>
    <row r="27" spans="1:3">
      <c r="A27" t="s">
        <v>26</v>
      </c>
      <c r="B27" s="1" t="s">
        <v>229</v>
      </c>
      <c r="C27">
        <v>2.5</v>
      </c>
    </row>
    <row r="28" spans="1:3">
      <c r="A28" t="s">
        <v>27</v>
      </c>
      <c r="B28" s="1" t="s">
        <v>230</v>
      </c>
      <c r="C28" t="s">
        <v>231</v>
      </c>
    </row>
    <row r="29" spans="1:3">
      <c r="A29" t="s">
        <v>28</v>
      </c>
      <c r="B29" s="1" t="s">
        <v>232</v>
      </c>
      <c r="C29">
        <v>5</v>
      </c>
    </row>
    <row r="30" spans="1:3">
      <c r="A30" t="s">
        <v>29</v>
      </c>
      <c r="B30" s="1" t="s">
        <v>233</v>
      </c>
      <c r="C30">
        <v>10</v>
      </c>
    </row>
    <row r="31" spans="1:3">
      <c r="A31" t="s">
        <v>30</v>
      </c>
      <c r="B31" s="1" t="s">
        <v>234</v>
      </c>
      <c r="C31">
        <v>10</v>
      </c>
    </row>
    <row r="32" spans="1:3">
      <c r="A32" t="s">
        <v>31</v>
      </c>
      <c r="B32" s="1" t="s">
        <v>235</v>
      </c>
      <c r="C32">
        <v>10</v>
      </c>
    </row>
    <row r="33" spans="1:3">
      <c r="A33" t="s">
        <v>32</v>
      </c>
      <c r="B33" s="1" t="s">
        <v>236</v>
      </c>
      <c r="C33">
        <v>2.5</v>
      </c>
    </row>
    <row r="34" spans="1:3">
      <c r="A34" t="s">
        <v>33</v>
      </c>
      <c r="B34" s="1" t="s">
        <v>237</v>
      </c>
      <c r="C34">
        <v>10</v>
      </c>
    </row>
    <row r="35" spans="1:3">
      <c r="A35" t="s">
        <v>35</v>
      </c>
      <c r="B35" s="1" t="s">
        <v>238</v>
      </c>
      <c r="C35">
        <v>10</v>
      </c>
    </row>
    <row r="36" spans="1:3">
      <c r="A36" t="s">
        <v>36</v>
      </c>
      <c r="B36" s="1" t="s">
        <v>239</v>
      </c>
      <c r="C36">
        <v>100</v>
      </c>
    </row>
    <row r="37" spans="1:3">
      <c r="A37" t="s">
        <v>37</v>
      </c>
      <c r="B37" s="1" t="s">
        <v>240</v>
      </c>
      <c r="C37">
        <v>10</v>
      </c>
    </row>
    <row r="38" spans="1:3">
      <c r="A38" t="s">
        <v>38</v>
      </c>
      <c r="B38" s="1" t="s">
        <v>241</v>
      </c>
      <c r="C38">
        <v>10</v>
      </c>
    </row>
    <row r="39" spans="1:3">
      <c r="A39" t="s">
        <v>39</v>
      </c>
      <c r="B39" s="1" t="s">
        <v>242</v>
      </c>
      <c r="C39">
        <v>5</v>
      </c>
    </row>
    <row r="40" spans="1:3">
      <c r="A40" t="s">
        <v>40</v>
      </c>
      <c r="B40" s="1" t="s">
        <v>243</v>
      </c>
      <c r="C40">
        <v>10</v>
      </c>
    </row>
    <row r="41" spans="1:3">
      <c r="A41" t="s">
        <v>41</v>
      </c>
      <c r="B41" s="1" t="s">
        <v>244</v>
      </c>
      <c r="C41">
        <v>5</v>
      </c>
    </row>
    <row r="42" spans="1:3">
      <c r="A42" t="s">
        <v>42</v>
      </c>
      <c r="B42" s="1" t="s">
        <v>245</v>
      </c>
      <c r="C42">
        <v>20</v>
      </c>
    </row>
    <row r="43" spans="1:3">
      <c r="A43" t="s">
        <v>43</v>
      </c>
      <c r="B43" s="1" t="s">
        <v>246</v>
      </c>
      <c r="C43">
        <v>20</v>
      </c>
    </row>
    <row r="44" spans="1:3">
      <c r="A44" t="s">
        <v>44</v>
      </c>
      <c r="B44" s="1" t="s">
        <v>247</v>
      </c>
      <c r="C44">
        <v>20</v>
      </c>
    </row>
    <row r="45" spans="1:3">
      <c r="A45" t="s">
        <v>45</v>
      </c>
      <c r="B45" s="1" t="s">
        <v>248</v>
      </c>
      <c r="C45">
        <v>2.5</v>
      </c>
    </row>
    <row r="46" spans="1:3">
      <c r="A46" t="s">
        <v>46</v>
      </c>
      <c r="B46">
        <v>0</v>
      </c>
      <c r="C46">
        <v>0</v>
      </c>
    </row>
    <row r="47" spans="1:3">
      <c r="A47" t="s">
        <v>47</v>
      </c>
      <c r="B47">
        <v>0</v>
      </c>
      <c r="C47">
        <v>0</v>
      </c>
    </row>
    <row r="48" spans="1:3">
      <c r="A48" t="s">
        <v>48</v>
      </c>
      <c r="B48" s="1" t="s">
        <v>283</v>
      </c>
      <c r="C48">
        <v>10</v>
      </c>
    </row>
    <row r="49" spans="1:3">
      <c r="A49" t="s">
        <v>49</v>
      </c>
      <c r="B49" s="1" t="s">
        <v>282</v>
      </c>
      <c r="C49">
        <v>5</v>
      </c>
    </row>
    <row r="50" spans="1:3">
      <c r="A50" t="s">
        <v>50</v>
      </c>
      <c r="B50" s="1" t="s">
        <v>387</v>
      </c>
      <c r="C50">
        <v>20</v>
      </c>
    </row>
    <row r="51" spans="1:3">
      <c r="A51" t="s">
        <v>52</v>
      </c>
      <c r="B51" s="1" t="s">
        <v>281</v>
      </c>
      <c r="C51">
        <v>20</v>
      </c>
    </row>
    <row r="52" spans="1:3">
      <c r="A52" t="s">
        <v>52</v>
      </c>
      <c r="B52" s="1" t="s">
        <v>281</v>
      </c>
      <c r="C52">
        <v>20</v>
      </c>
    </row>
    <row r="53" spans="1:3">
      <c r="A53" t="s">
        <v>53</v>
      </c>
      <c r="B53" s="1" t="s">
        <v>352</v>
      </c>
      <c r="C53">
        <v>10</v>
      </c>
    </row>
    <row r="54" spans="1:3">
      <c r="A54" t="s">
        <v>55</v>
      </c>
      <c r="B54" s="1" t="s">
        <v>287</v>
      </c>
      <c r="C54">
        <v>10</v>
      </c>
    </row>
    <row r="55" spans="1:3">
      <c r="A55" t="s">
        <v>56</v>
      </c>
      <c r="B55" s="1" t="s">
        <v>353</v>
      </c>
      <c r="C55">
        <v>1</v>
      </c>
    </row>
    <row r="56" spans="1:3">
      <c r="A56" t="s">
        <v>57</v>
      </c>
      <c r="B56" s="1" t="s">
        <v>288</v>
      </c>
      <c r="C56">
        <v>20</v>
      </c>
    </row>
    <row r="57" spans="1:3">
      <c r="A57" t="s">
        <v>58</v>
      </c>
      <c r="B57" s="1" t="s">
        <v>284</v>
      </c>
      <c r="C57">
        <v>5</v>
      </c>
    </row>
    <row r="58" spans="1:3">
      <c r="A58" t="s">
        <v>59</v>
      </c>
      <c r="B58" s="1" t="s">
        <v>280</v>
      </c>
      <c r="C58">
        <v>50</v>
      </c>
    </row>
    <row r="59" spans="1:3">
      <c r="A59" t="s">
        <v>60</v>
      </c>
      <c r="B59" s="1" t="s">
        <v>354</v>
      </c>
      <c r="C59">
        <v>500</v>
      </c>
    </row>
    <row r="60" spans="1:3">
      <c r="A60" t="s">
        <v>61</v>
      </c>
      <c r="B60" s="1" t="s">
        <v>355</v>
      </c>
      <c r="C60">
        <v>5</v>
      </c>
    </row>
    <row r="61" spans="1:3">
      <c r="A61" t="s">
        <v>62</v>
      </c>
      <c r="B61" s="1" t="s">
        <v>249</v>
      </c>
      <c r="C61">
        <v>5</v>
      </c>
    </row>
    <row r="62" spans="1:3">
      <c r="A62" t="s">
        <v>62</v>
      </c>
      <c r="B62" s="1" t="s">
        <v>249</v>
      </c>
      <c r="C62">
        <v>2.5</v>
      </c>
    </row>
    <row r="63" spans="1:3">
      <c r="A63" t="s">
        <v>63</v>
      </c>
      <c r="B63" s="1" t="s">
        <v>303</v>
      </c>
      <c r="C63">
        <v>20</v>
      </c>
    </row>
    <row r="64" spans="1:3">
      <c r="A64" t="s">
        <v>64</v>
      </c>
      <c r="B64" s="1" t="s">
        <v>388</v>
      </c>
      <c r="C64">
        <v>5</v>
      </c>
    </row>
    <row r="65" spans="1:3">
      <c r="A65" t="s">
        <v>65</v>
      </c>
      <c r="B65" s="1" t="s">
        <v>292</v>
      </c>
      <c r="C65">
        <v>5</v>
      </c>
    </row>
    <row r="66" spans="1:3">
      <c r="A66" t="s">
        <v>66</v>
      </c>
      <c r="B66" s="1" t="s">
        <v>356</v>
      </c>
      <c r="C66">
        <v>10</v>
      </c>
    </row>
    <row r="67" spans="1:3">
      <c r="A67" t="s">
        <v>67</v>
      </c>
      <c r="B67" s="1" t="s">
        <v>279</v>
      </c>
      <c r="C67">
        <v>10</v>
      </c>
    </row>
    <row r="68" spans="1:3">
      <c r="A68" t="s">
        <v>67</v>
      </c>
      <c r="B68" s="1" t="s">
        <v>279</v>
      </c>
      <c r="C68">
        <v>10</v>
      </c>
    </row>
    <row r="69" spans="1:3">
      <c r="A69" t="s">
        <v>68</v>
      </c>
      <c r="B69" s="1" t="s">
        <v>357</v>
      </c>
      <c r="C69">
        <v>1</v>
      </c>
    </row>
    <row r="70" spans="1:3">
      <c r="A70" t="s">
        <v>69</v>
      </c>
      <c r="B70" s="1" t="s">
        <v>358</v>
      </c>
      <c r="C70">
        <v>20</v>
      </c>
    </row>
    <row r="71" spans="1:3">
      <c r="A71" t="s">
        <v>70</v>
      </c>
      <c r="B71" s="1" t="s">
        <v>359</v>
      </c>
      <c r="C71">
        <v>20</v>
      </c>
    </row>
    <row r="72" spans="1:3">
      <c r="A72" t="s">
        <v>71</v>
      </c>
      <c r="B72" s="1" t="s">
        <v>286</v>
      </c>
      <c r="C72">
        <v>10</v>
      </c>
    </row>
    <row r="73" spans="1:3">
      <c r="A73" t="s">
        <v>72</v>
      </c>
      <c r="B73" s="1" t="s">
        <v>285</v>
      </c>
      <c r="C73">
        <v>5</v>
      </c>
    </row>
    <row r="74" spans="1:3">
      <c r="A74" t="s">
        <v>73</v>
      </c>
      <c r="B74" s="1" t="s">
        <v>291</v>
      </c>
      <c r="C74">
        <v>20</v>
      </c>
    </row>
    <row r="75" spans="1:3">
      <c r="A75" t="s">
        <v>74</v>
      </c>
      <c r="B75" s="1" t="s">
        <v>360</v>
      </c>
      <c r="C75">
        <v>5</v>
      </c>
    </row>
    <row r="76" spans="1:3">
      <c r="A76" t="s">
        <v>75</v>
      </c>
      <c r="B76" s="1" t="s">
        <v>290</v>
      </c>
      <c r="C76">
        <v>10</v>
      </c>
    </row>
    <row r="77" spans="1:3">
      <c r="A77" t="s">
        <v>76</v>
      </c>
      <c r="B77" s="1" t="s">
        <v>307</v>
      </c>
      <c r="C77">
        <v>1</v>
      </c>
    </row>
    <row r="78" spans="1:3">
      <c r="A78" t="s">
        <v>77</v>
      </c>
      <c r="B78" s="1" t="s">
        <v>278</v>
      </c>
      <c r="C78">
        <v>20</v>
      </c>
    </row>
    <row r="79" spans="1:3">
      <c r="A79" t="s">
        <v>78</v>
      </c>
      <c r="B79" s="1" t="s">
        <v>289</v>
      </c>
      <c r="C79">
        <v>20</v>
      </c>
    </row>
    <row r="80" spans="1:3">
      <c r="A80" t="s">
        <v>79</v>
      </c>
      <c r="B80" s="1" t="s">
        <v>250</v>
      </c>
      <c r="C80">
        <v>20</v>
      </c>
    </row>
    <row r="81" spans="1:3">
      <c r="A81" t="s">
        <v>80</v>
      </c>
      <c r="B81" s="1" t="s">
        <v>251</v>
      </c>
      <c r="C81">
        <v>50</v>
      </c>
    </row>
    <row r="82" spans="1:3">
      <c r="A82" t="s">
        <v>81</v>
      </c>
      <c r="B82" s="1" t="s">
        <v>306</v>
      </c>
      <c r="C82">
        <v>20</v>
      </c>
    </row>
    <row r="83" spans="1:3">
      <c r="A83" t="s">
        <v>82</v>
      </c>
      <c r="B83" s="1" t="s">
        <v>305</v>
      </c>
      <c r="C83">
        <v>5</v>
      </c>
    </row>
    <row r="84" spans="1:3">
      <c r="A84" t="s">
        <v>83</v>
      </c>
      <c r="B84" s="1" t="s">
        <v>304</v>
      </c>
      <c r="C84">
        <v>5</v>
      </c>
    </row>
    <row r="85" spans="1:3">
      <c r="A85" t="s">
        <v>84</v>
      </c>
      <c r="B85" s="1" t="s">
        <v>293</v>
      </c>
      <c r="C85">
        <v>20</v>
      </c>
    </row>
    <row r="86" spans="1:3">
      <c r="A86" t="s">
        <v>85</v>
      </c>
      <c r="B86" s="1" t="s">
        <v>277</v>
      </c>
      <c r="C86">
        <v>5</v>
      </c>
    </row>
    <row r="87" spans="1:3">
      <c r="A87" t="s">
        <v>86</v>
      </c>
      <c r="B87" s="1" t="s">
        <v>276</v>
      </c>
      <c r="C87">
        <v>20</v>
      </c>
    </row>
    <row r="88" spans="1:3">
      <c r="A88" t="s">
        <v>87</v>
      </c>
      <c r="B88" s="1" t="s">
        <v>294</v>
      </c>
      <c r="C88">
        <v>5</v>
      </c>
    </row>
    <row r="89" spans="1:3">
      <c r="A89" t="s">
        <v>89</v>
      </c>
      <c r="B89" s="1" t="s">
        <v>295</v>
      </c>
      <c r="C89">
        <v>5</v>
      </c>
    </row>
    <row r="90" spans="1:3">
      <c r="A90" t="s">
        <v>90</v>
      </c>
      <c r="B90" s="1" t="s">
        <v>296</v>
      </c>
      <c r="C90">
        <v>1</v>
      </c>
    </row>
    <row r="91" spans="1:3">
      <c r="A91" t="s">
        <v>91</v>
      </c>
      <c r="B91" s="1" t="s">
        <v>298</v>
      </c>
      <c r="C91">
        <v>1</v>
      </c>
    </row>
    <row r="92" spans="1:3">
      <c r="A92" t="s">
        <v>92</v>
      </c>
      <c r="B92" s="1" t="s">
        <v>297</v>
      </c>
      <c r="C92">
        <v>1</v>
      </c>
    </row>
    <row r="93" spans="1:3">
      <c r="A93" t="s">
        <v>93</v>
      </c>
      <c r="B93" s="1" t="s">
        <v>275</v>
      </c>
      <c r="C93">
        <v>1</v>
      </c>
    </row>
    <row r="94" spans="1:3">
      <c r="A94" t="s">
        <v>94</v>
      </c>
      <c r="B94" s="1" t="s">
        <v>361</v>
      </c>
      <c r="C94">
        <v>5</v>
      </c>
    </row>
    <row r="95" spans="1:3">
      <c r="A95" t="s">
        <v>95</v>
      </c>
      <c r="B95" s="1" t="s">
        <v>252</v>
      </c>
      <c r="C95">
        <v>5</v>
      </c>
    </row>
    <row r="96" spans="1:3">
      <c r="A96" t="s">
        <v>96</v>
      </c>
      <c r="B96" s="1" t="s">
        <v>253</v>
      </c>
      <c r="C96">
        <v>10</v>
      </c>
    </row>
    <row r="97" spans="1:3">
      <c r="A97" t="s">
        <v>97</v>
      </c>
      <c r="B97" s="1" t="s">
        <v>299</v>
      </c>
      <c r="C97">
        <v>20</v>
      </c>
    </row>
    <row r="98" spans="1:3">
      <c r="A98" t="s">
        <v>98</v>
      </c>
      <c r="B98" s="1" t="s">
        <v>300</v>
      </c>
      <c r="C98">
        <v>20</v>
      </c>
    </row>
    <row r="99" spans="1:3">
      <c r="A99" t="s">
        <v>99</v>
      </c>
      <c r="B99" s="1" t="s">
        <v>301</v>
      </c>
      <c r="C99">
        <v>2.5</v>
      </c>
    </row>
    <row r="100" spans="1:3">
      <c r="A100" t="s">
        <v>100</v>
      </c>
      <c r="B100" s="1" t="s">
        <v>302</v>
      </c>
      <c r="C100">
        <v>5</v>
      </c>
    </row>
    <row r="101" spans="1:3">
      <c r="A101" t="s">
        <v>101</v>
      </c>
      <c r="B101" s="1" t="s">
        <v>274</v>
      </c>
      <c r="C101">
        <v>10</v>
      </c>
    </row>
    <row r="102" spans="1:3">
      <c r="A102" t="s">
        <v>102</v>
      </c>
      <c r="B102" s="1" t="s">
        <v>308</v>
      </c>
      <c r="C102">
        <v>5</v>
      </c>
    </row>
    <row r="103" spans="1:3">
      <c r="A103" t="s">
        <v>103</v>
      </c>
      <c r="B103" s="1" t="s">
        <v>309</v>
      </c>
      <c r="C103">
        <v>5</v>
      </c>
    </row>
    <row r="104" spans="1:3">
      <c r="A104" t="s">
        <v>104</v>
      </c>
      <c r="B104" s="1" t="s">
        <v>255</v>
      </c>
      <c r="C104">
        <v>5</v>
      </c>
    </row>
    <row r="105" spans="1:3">
      <c r="A105" t="s">
        <v>105</v>
      </c>
      <c r="B105" s="1" t="s">
        <v>254</v>
      </c>
      <c r="C105">
        <v>10</v>
      </c>
    </row>
    <row r="106" spans="1:3">
      <c r="A106" t="s">
        <v>106</v>
      </c>
      <c r="B106" s="1" t="s">
        <v>389</v>
      </c>
      <c r="C106">
        <v>10</v>
      </c>
    </row>
    <row r="107" spans="1:3">
      <c r="A107" t="s">
        <v>107</v>
      </c>
      <c r="B107" s="1" t="s">
        <v>310</v>
      </c>
      <c r="C107">
        <v>5</v>
      </c>
    </row>
    <row r="108" spans="1:3">
      <c r="A108" t="s">
        <v>108</v>
      </c>
      <c r="B108" s="1" t="s">
        <v>311</v>
      </c>
      <c r="C108">
        <v>1</v>
      </c>
    </row>
    <row r="109" spans="1:3">
      <c r="A109" t="s">
        <v>109</v>
      </c>
      <c r="B109" s="1" t="s">
        <v>312</v>
      </c>
      <c r="C109">
        <v>10</v>
      </c>
    </row>
    <row r="110" spans="1:3">
      <c r="A110" t="s">
        <v>110</v>
      </c>
      <c r="B110" s="1" t="s">
        <v>273</v>
      </c>
      <c r="C110">
        <v>10</v>
      </c>
    </row>
    <row r="111" spans="1:3">
      <c r="A111" t="s">
        <v>111</v>
      </c>
      <c r="B111" s="1" t="s">
        <v>313</v>
      </c>
      <c r="C111">
        <v>10</v>
      </c>
    </row>
    <row r="112" spans="1:3">
      <c r="A112" t="s">
        <v>113</v>
      </c>
      <c r="B112" s="1" t="s">
        <v>256</v>
      </c>
      <c r="C112">
        <v>20</v>
      </c>
    </row>
    <row r="113" spans="1:3">
      <c r="A113" t="s">
        <v>114</v>
      </c>
      <c r="B113" s="1" t="s">
        <v>257</v>
      </c>
      <c r="C113">
        <v>10</v>
      </c>
    </row>
    <row r="114" spans="1:3">
      <c r="A114" t="s">
        <v>115</v>
      </c>
      <c r="B114" s="1" t="s">
        <v>363</v>
      </c>
      <c r="C114">
        <v>10</v>
      </c>
    </row>
    <row r="115" spans="1:3">
      <c r="A115" t="s">
        <v>116</v>
      </c>
      <c r="B115" s="1" t="s">
        <v>364</v>
      </c>
      <c r="C115">
        <v>5</v>
      </c>
    </row>
    <row r="116" spans="1:3">
      <c r="A116" t="s">
        <v>117</v>
      </c>
      <c r="B116" s="1" t="s">
        <v>362</v>
      </c>
      <c r="C116">
        <v>5</v>
      </c>
    </row>
    <row r="117" spans="1:3">
      <c r="A117" t="s">
        <v>118</v>
      </c>
      <c r="B117" s="1" t="s">
        <v>272</v>
      </c>
      <c r="C117">
        <v>10</v>
      </c>
    </row>
    <row r="118" spans="1:3">
      <c r="A118" t="s">
        <v>119</v>
      </c>
      <c r="B118" s="1" t="s">
        <v>390</v>
      </c>
      <c r="C118">
        <v>20</v>
      </c>
    </row>
    <row r="119" spans="1:3">
      <c r="A119" t="s">
        <v>120</v>
      </c>
      <c r="B119" s="1" t="s">
        <v>271</v>
      </c>
      <c r="C119">
        <v>20</v>
      </c>
    </row>
    <row r="120" spans="1:3">
      <c r="A120" t="s">
        <v>121</v>
      </c>
      <c r="B120" s="1" t="s">
        <v>270</v>
      </c>
      <c r="C120">
        <v>10</v>
      </c>
    </row>
    <row r="121" spans="1:3">
      <c r="A121" t="s">
        <v>122</v>
      </c>
      <c r="B121" s="1" t="s">
        <v>391</v>
      </c>
      <c r="C121">
        <v>10</v>
      </c>
    </row>
    <row r="122" spans="1:3">
      <c r="A122" t="s">
        <v>123</v>
      </c>
      <c r="B122" s="1" t="s">
        <v>258</v>
      </c>
      <c r="C122">
        <v>1</v>
      </c>
    </row>
    <row r="123" spans="1:3">
      <c r="A123" t="s">
        <v>124</v>
      </c>
      <c r="B123" s="1" t="s">
        <v>392</v>
      </c>
      <c r="C123">
        <v>10</v>
      </c>
    </row>
    <row r="124" spans="1:3">
      <c r="A124" t="s">
        <v>125</v>
      </c>
      <c r="B124" s="1" t="s">
        <v>314</v>
      </c>
      <c r="C124">
        <v>100</v>
      </c>
    </row>
    <row r="125" spans="1:3">
      <c r="A125" t="s">
        <v>126</v>
      </c>
      <c r="B125" s="1" t="s">
        <v>393</v>
      </c>
      <c r="C125">
        <v>10</v>
      </c>
    </row>
    <row r="126" spans="1:3">
      <c r="A126" t="s">
        <v>127</v>
      </c>
      <c r="B126" s="1" t="s">
        <v>268</v>
      </c>
      <c r="C126">
        <v>20</v>
      </c>
    </row>
    <row r="127" spans="1:3">
      <c r="A127" t="s">
        <v>128</v>
      </c>
      <c r="B127" s="1" t="s">
        <v>394</v>
      </c>
      <c r="C127">
        <v>10</v>
      </c>
    </row>
    <row r="128" spans="1:3">
      <c r="A128" t="s">
        <v>129</v>
      </c>
      <c r="B128">
        <v>0</v>
      </c>
      <c r="C128">
        <v>0</v>
      </c>
    </row>
    <row r="129" spans="1:3">
      <c r="A129" t="s">
        <v>130</v>
      </c>
      <c r="B129" s="1" t="s">
        <v>269</v>
      </c>
      <c r="C129">
        <v>20</v>
      </c>
    </row>
    <row r="130" spans="1:3">
      <c r="A130" t="s">
        <v>131</v>
      </c>
      <c r="B130" s="1" t="s">
        <v>259</v>
      </c>
      <c r="C130">
        <v>5</v>
      </c>
    </row>
    <row r="131" spans="1:3">
      <c r="A131" t="s">
        <v>132</v>
      </c>
      <c r="B131">
        <v>0</v>
      </c>
      <c r="C131">
        <v>0</v>
      </c>
    </row>
    <row r="132" spans="1:3">
      <c r="A132" t="s">
        <v>133</v>
      </c>
      <c r="B132">
        <v>0</v>
      </c>
      <c r="C132">
        <v>0</v>
      </c>
    </row>
    <row r="133" spans="1:3">
      <c r="A133" t="s">
        <v>134</v>
      </c>
      <c r="B133" s="1" t="s">
        <v>315</v>
      </c>
    </row>
    <row r="134" spans="1:3">
      <c r="A134" t="s">
        <v>135</v>
      </c>
      <c r="B134" s="1" t="s">
        <v>316</v>
      </c>
      <c r="C134" t="s">
        <v>317</v>
      </c>
    </row>
    <row r="135" spans="1:3">
      <c r="A135" t="s">
        <v>136</v>
      </c>
      <c r="B135" s="1" t="s">
        <v>318</v>
      </c>
      <c r="C135" t="s">
        <v>317</v>
      </c>
    </row>
    <row r="136" spans="1:3">
      <c r="A136" t="s">
        <v>137</v>
      </c>
      <c r="B136" s="1" t="s">
        <v>319</v>
      </c>
      <c r="C136" t="s">
        <v>317</v>
      </c>
    </row>
    <row r="137" spans="1:3">
      <c r="A137" t="s">
        <v>138</v>
      </c>
      <c r="B137">
        <v>0</v>
      </c>
      <c r="C137">
        <v>0</v>
      </c>
    </row>
    <row r="138" spans="1:3">
      <c r="A138" t="s">
        <v>139</v>
      </c>
      <c r="B138" s="1" t="s">
        <v>320</v>
      </c>
      <c r="C138">
        <v>1</v>
      </c>
    </row>
    <row r="139" spans="1:3">
      <c r="A139" t="s">
        <v>1</v>
      </c>
      <c r="B139" s="1" t="s">
        <v>398</v>
      </c>
      <c r="C139">
        <v>50</v>
      </c>
    </row>
    <row r="140" spans="1:3">
      <c r="A140" t="s">
        <v>2</v>
      </c>
    </row>
    <row r="141" spans="1:3">
      <c r="A141" t="s">
        <v>3</v>
      </c>
    </row>
    <row r="142" spans="1:3">
      <c r="A142" t="s">
        <v>140</v>
      </c>
      <c r="B142" s="1" t="s">
        <v>395</v>
      </c>
      <c r="C142" t="s">
        <v>396</v>
      </c>
    </row>
    <row r="143" spans="1:3">
      <c r="A143" t="s">
        <v>141</v>
      </c>
      <c r="B143" t="s">
        <v>260</v>
      </c>
      <c r="C143">
        <v>5</v>
      </c>
    </row>
    <row r="144" spans="1:3">
      <c r="A144" t="s">
        <v>142</v>
      </c>
      <c r="B144" s="1" t="s">
        <v>365</v>
      </c>
      <c r="C144">
        <v>5</v>
      </c>
    </row>
    <row r="145" spans="1:3">
      <c r="A145" s="2" t="s">
        <v>143</v>
      </c>
      <c r="B145">
        <v>0</v>
      </c>
      <c r="C145">
        <v>0</v>
      </c>
    </row>
    <row r="146" spans="1:3">
      <c r="A146" s="2" t="s">
        <v>144</v>
      </c>
      <c r="B146">
        <v>0</v>
      </c>
      <c r="C146">
        <v>0</v>
      </c>
    </row>
    <row r="147" spans="1:3">
      <c r="A147" t="s">
        <v>145</v>
      </c>
      <c r="B147" s="1" t="s">
        <v>351</v>
      </c>
      <c r="C147">
        <v>2.5</v>
      </c>
    </row>
    <row r="148" spans="1:3">
      <c r="A148" t="s">
        <v>146</v>
      </c>
      <c r="B148" s="1" t="s">
        <v>366</v>
      </c>
      <c r="C148">
        <v>2.5</v>
      </c>
    </row>
    <row r="149" spans="1:3">
      <c r="A149" s="2" t="s">
        <v>147</v>
      </c>
      <c r="B149">
        <v>0</v>
      </c>
      <c r="C149">
        <v>0</v>
      </c>
    </row>
    <row r="150" spans="1:3">
      <c r="A150" t="s">
        <v>148</v>
      </c>
      <c r="B150" s="1" t="s">
        <v>367</v>
      </c>
      <c r="C150">
        <v>5</v>
      </c>
    </row>
    <row r="151" spans="1:3">
      <c r="A151" t="s">
        <v>149</v>
      </c>
      <c r="B151" s="1" t="s">
        <v>261</v>
      </c>
      <c r="C151">
        <v>50</v>
      </c>
    </row>
    <row r="152" spans="1:3">
      <c r="A152" t="s">
        <v>150</v>
      </c>
      <c r="B152" s="1" t="s">
        <v>368</v>
      </c>
      <c r="C152">
        <v>5</v>
      </c>
    </row>
    <row r="153" spans="1:3">
      <c r="A153" t="s">
        <v>151</v>
      </c>
      <c r="B153" s="1" t="s">
        <v>369</v>
      </c>
      <c r="C153" t="s">
        <v>317</v>
      </c>
    </row>
    <row r="154" spans="1:3">
      <c r="A154" t="s">
        <v>152</v>
      </c>
      <c r="B154" s="1" t="s">
        <v>370</v>
      </c>
      <c r="C154">
        <v>20</v>
      </c>
    </row>
    <row r="155" spans="1:3">
      <c r="A155" t="s">
        <v>153</v>
      </c>
      <c r="B155" s="1" t="s">
        <v>371</v>
      </c>
      <c r="C155">
        <v>2.5</v>
      </c>
    </row>
    <row r="156" spans="1:3">
      <c r="A156" t="s">
        <v>154</v>
      </c>
      <c r="B156" s="1" t="s">
        <v>372</v>
      </c>
      <c r="C156">
        <v>5</v>
      </c>
    </row>
    <row r="157" spans="1:3">
      <c r="A157" t="s">
        <v>155</v>
      </c>
      <c r="B157" s="1" t="s">
        <v>373</v>
      </c>
      <c r="C157">
        <v>5</v>
      </c>
    </row>
    <row r="158" spans="1:3">
      <c r="A158" t="s">
        <v>156</v>
      </c>
      <c r="B158" s="1" t="s">
        <v>347</v>
      </c>
      <c r="C158">
        <v>50</v>
      </c>
    </row>
    <row r="159" spans="1:3">
      <c r="A159" s="2" t="s">
        <v>157</v>
      </c>
      <c r="B159">
        <v>0</v>
      </c>
      <c r="C159">
        <v>0</v>
      </c>
    </row>
    <row r="160" spans="1:3">
      <c r="A160" t="s">
        <v>158</v>
      </c>
      <c r="B160" s="1" t="s">
        <v>262</v>
      </c>
      <c r="C160">
        <v>20</v>
      </c>
    </row>
    <row r="161" spans="1:3">
      <c r="A161" t="s">
        <v>159</v>
      </c>
      <c r="B161" s="1" t="s">
        <v>348</v>
      </c>
      <c r="C161">
        <v>10</v>
      </c>
    </row>
    <row r="162" spans="1:3">
      <c r="A162" t="s">
        <v>160</v>
      </c>
      <c r="B162" s="1" t="s">
        <v>349</v>
      </c>
      <c r="C162">
        <v>1</v>
      </c>
    </row>
    <row r="163" spans="1:3">
      <c r="A163" t="s">
        <v>161</v>
      </c>
      <c r="B163" s="1" t="s">
        <v>350</v>
      </c>
      <c r="C163">
        <v>2.5</v>
      </c>
    </row>
    <row r="164" spans="1:3">
      <c r="A164" t="s">
        <v>162</v>
      </c>
      <c r="B164" s="1" t="s">
        <v>321</v>
      </c>
      <c r="C164">
        <v>10</v>
      </c>
    </row>
    <row r="165" spans="1:3">
      <c r="A165" t="s">
        <v>163</v>
      </c>
      <c r="B165" s="1" t="s">
        <v>322</v>
      </c>
      <c r="C165">
        <v>20</v>
      </c>
    </row>
    <row r="166" spans="1:3">
      <c r="A166" t="s">
        <v>164</v>
      </c>
      <c r="B166" s="1" t="s">
        <v>397</v>
      </c>
      <c r="C166">
        <v>10</v>
      </c>
    </row>
    <row r="167" spans="1:3">
      <c r="A167" t="s">
        <v>165</v>
      </c>
      <c r="B167">
        <v>0</v>
      </c>
      <c r="C167">
        <v>0</v>
      </c>
    </row>
    <row r="168" spans="1:3">
      <c r="A168" t="s">
        <v>166</v>
      </c>
      <c r="B168" s="1" t="s">
        <v>263</v>
      </c>
      <c r="C168">
        <v>1</v>
      </c>
    </row>
    <row r="169" spans="1:3">
      <c r="A169" t="s">
        <v>167</v>
      </c>
      <c r="B169" s="1" t="s">
        <v>374</v>
      </c>
      <c r="C169">
        <v>2.5</v>
      </c>
    </row>
    <row r="170" spans="1:3">
      <c r="A170" t="s">
        <v>168</v>
      </c>
      <c r="B170" s="1" t="s">
        <v>375</v>
      </c>
      <c r="C170">
        <v>5</v>
      </c>
    </row>
    <row r="171" spans="1:3">
      <c r="A171" s="2" t="s">
        <v>169</v>
      </c>
      <c r="B171">
        <v>0</v>
      </c>
      <c r="C171">
        <v>0</v>
      </c>
    </row>
    <row r="172" spans="1:3">
      <c r="A172" t="s">
        <v>170</v>
      </c>
      <c r="B172" s="1" t="s">
        <v>376</v>
      </c>
      <c r="C172">
        <v>20</v>
      </c>
    </row>
    <row r="173" spans="1:3">
      <c r="A173" t="s">
        <v>171</v>
      </c>
      <c r="B173" s="1" t="s">
        <v>377</v>
      </c>
      <c r="C173">
        <v>1</v>
      </c>
    </row>
    <row r="174" spans="1:3">
      <c r="A174" t="s">
        <v>172</v>
      </c>
      <c r="B174" s="1" t="s">
        <v>378</v>
      </c>
      <c r="C174">
        <v>2.5</v>
      </c>
    </row>
    <row r="175" spans="1:3">
      <c r="A175" t="s">
        <v>173</v>
      </c>
      <c r="B175" s="1" t="s">
        <v>379</v>
      </c>
      <c r="C175">
        <v>50</v>
      </c>
    </row>
    <row r="176" spans="1:3">
      <c r="A176" t="s">
        <v>174</v>
      </c>
      <c r="B176" s="1" t="s">
        <v>380</v>
      </c>
      <c r="C176">
        <v>50</v>
      </c>
    </row>
    <row r="177" spans="1:3">
      <c r="A177" t="s">
        <v>175</v>
      </c>
      <c r="B177" s="1" t="s">
        <v>264</v>
      </c>
      <c r="C177">
        <v>10</v>
      </c>
    </row>
    <row r="178" spans="1:3">
      <c r="A178" t="s">
        <v>176</v>
      </c>
      <c r="B178" s="1" t="s">
        <v>381</v>
      </c>
      <c r="C178">
        <v>10</v>
      </c>
    </row>
    <row r="179" spans="1:3">
      <c r="A179" t="s">
        <v>177</v>
      </c>
      <c r="B179" s="1" t="s">
        <v>382</v>
      </c>
      <c r="C179">
        <v>20</v>
      </c>
    </row>
    <row r="180" spans="1:3">
      <c r="A180" t="s">
        <v>178</v>
      </c>
      <c r="B180" s="1" t="s">
        <v>383</v>
      </c>
      <c r="C180">
        <v>1</v>
      </c>
    </row>
    <row r="181" spans="1:3">
      <c r="A181" t="s">
        <v>179</v>
      </c>
      <c r="B181" s="1" t="s">
        <v>384</v>
      </c>
      <c r="C181">
        <v>1</v>
      </c>
    </row>
    <row r="182" spans="1:3">
      <c r="A182" t="s">
        <v>180</v>
      </c>
      <c r="B182" s="1" t="s">
        <v>323</v>
      </c>
      <c r="C182">
        <v>10</v>
      </c>
    </row>
    <row r="183" spans="1:3">
      <c r="A183" t="s">
        <v>181</v>
      </c>
      <c r="B183" s="1" t="s">
        <v>324</v>
      </c>
      <c r="C183">
        <v>10</v>
      </c>
    </row>
    <row r="184" spans="1:3">
      <c r="A184" t="s">
        <v>182</v>
      </c>
      <c r="B184" s="1" t="s">
        <v>385</v>
      </c>
      <c r="C184">
        <v>20</v>
      </c>
    </row>
    <row r="185" spans="1:3">
      <c r="A185" t="s">
        <v>183</v>
      </c>
      <c r="B185" s="1" t="s">
        <v>265</v>
      </c>
      <c r="C185">
        <v>5</v>
      </c>
    </row>
    <row r="186" spans="1:3">
      <c r="A186" t="s">
        <v>184</v>
      </c>
      <c r="B186" s="1" t="s">
        <v>386</v>
      </c>
      <c r="C186">
        <v>5</v>
      </c>
    </row>
    <row r="187" spans="1:3">
      <c r="A187" t="s">
        <v>185</v>
      </c>
      <c r="B187" s="1" t="s">
        <v>340</v>
      </c>
      <c r="C187">
        <v>5</v>
      </c>
    </row>
    <row r="188" spans="1:3">
      <c r="A188" t="s">
        <v>186</v>
      </c>
      <c r="B188" s="1" t="s">
        <v>341</v>
      </c>
      <c r="C188">
        <v>1</v>
      </c>
    </row>
    <row r="189" spans="1:3">
      <c r="A189" t="s">
        <v>187</v>
      </c>
      <c r="B189" s="1" t="s">
        <v>342</v>
      </c>
      <c r="C189">
        <v>10</v>
      </c>
    </row>
    <row r="190" spans="1:3">
      <c r="A190" t="s">
        <v>188</v>
      </c>
      <c r="B190" s="1" t="s">
        <v>343</v>
      </c>
      <c r="C190">
        <v>50</v>
      </c>
    </row>
    <row r="191" spans="1:3">
      <c r="A191" t="s">
        <v>189</v>
      </c>
      <c r="B191" s="1" t="s">
        <v>344</v>
      </c>
      <c r="C191">
        <v>20</v>
      </c>
    </row>
    <row r="192" spans="1:3">
      <c r="A192" t="s">
        <v>190</v>
      </c>
      <c r="B192" s="1" t="s">
        <v>345</v>
      </c>
      <c r="C192">
        <v>20</v>
      </c>
    </row>
    <row r="193" spans="1:3">
      <c r="A193" t="s">
        <v>191</v>
      </c>
      <c r="B193">
        <v>0</v>
      </c>
      <c r="C193">
        <v>0</v>
      </c>
    </row>
    <row r="194" spans="1:3">
      <c r="A194" t="s">
        <v>192</v>
      </c>
      <c r="B194" s="1" t="s">
        <v>266</v>
      </c>
      <c r="C194">
        <v>5</v>
      </c>
    </row>
    <row r="195" spans="1:3">
      <c r="A195" t="s">
        <v>193</v>
      </c>
      <c r="B195" s="1" t="s">
        <v>346</v>
      </c>
      <c r="C195">
        <v>1</v>
      </c>
    </row>
    <row r="196" spans="1:3">
      <c r="A196" t="s">
        <v>194</v>
      </c>
      <c r="B196" s="1" t="s">
        <v>336</v>
      </c>
      <c r="C196">
        <v>10</v>
      </c>
    </row>
    <row r="197" spans="1:3">
      <c r="A197" t="s">
        <v>195</v>
      </c>
      <c r="B197" s="1" t="s">
        <v>337</v>
      </c>
      <c r="C197">
        <v>20</v>
      </c>
    </row>
    <row r="198" spans="1:3">
      <c r="A198" t="s">
        <v>196</v>
      </c>
      <c r="B198" s="1" t="s">
        <v>338</v>
      </c>
      <c r="C198">
        <v>5</v>
      </c>
    </row>
    <row r="199" spans="1:3">
      <c r="A199" t="s">
        <v>197</v>
      </c>
      <c r="B199" s="1" t="s">
        <v>339</v>
      </c>
      <c r="C199">
        <v>100</v>
      </c>
    </row>
    <row r="200" spans="1:3">
      <c r="A200" t="s">
        <v>198</v>
      </c>
      <c r="B200" s="1" t="s">
        <v>335</v>
      </c>
      <c r="C200">
        <v>2.5</v>
      </c>
    </row>
    <row r="201" spans="1:3">
      <c r="A201" t="s">
        <v>199</v>
      </c>
      <c r="B201" s="1" t="s">
        <v>267</v>
      </c>
      <c r="C201">
        <v>20</v>
      </c>
    </row>
    <row r="202" spans="1:3">
      <c r="A202" t="s">
        <v>200</v>
      </c>
      <c r="B202" s="1" t="s">
        <v>334</v>
      </c>
    </row>
    <row r="203" spans="1:3">
      <c r="A203" t="s">
        <v>201</v>
      </c>
      <c r="B203">
        <v>0</v>
      </c>
      <c r="C203">
        <v>0</v>
      </c>
    </row>
    <row r="204" spans="1:3">
      <c r="A204" t="s">
        <v>202</v>
      </c>
      <c r="B204" s="1" t="s">
        <v>332</v>
      </c>
      <c r="C204">
        <v>10</v>
      </c>
    </row>
    <row r="205" spans="1:3">
      <c r="A205" t="s">
        <v>203</v>
      </c>
      <c r="B205" s="1" t="s">
        <v>333</v>
      </c>
      <c r="C205">
        <v>5</v>
      </c>
    </row>
    <row r="206" spans="1:3">
      <c r="A206" t="s">
        <v>204</v>
      </c>
      <c r="B206" s="1" t="s">
        <v>331</v>
      </c>
      <c r="C206">
        <v>10</v>
      </c>
    </row>
    <row r="207" spans="1:3">
      <c r="A207" t="s">
        <v>205</v>
      </c>
      <c r="B207" s="1" t="s">
        <v>330</v>
      </c>
      <c r="C207">
        <v>5</v>
      </c>
    </row>
    <row r="208" spans="1:3">
      <c r="A208" t="s">
        <v>206</v>
      </c>
      <c r="B208" s="1" t="s">
        <v>329</v>
      </c>
      <c r="C208">
        <v>10</v>
      </c>
    </row>
  </sheetData>
  <autoFilter ref="A2:C1005">
    <sortState ref="A2:C1082">
      <sortCondition ref="A1:A1082"/>
    </sortState>
  </autoFilter>
  <hyperlinks>
    <hyperlink ref="B3" r:id="rId1"/>
    <hyperlink ref="B5" r:id="rId2"/>
    <hyperlink ref="B6" r:id="rId3"/>
    <hyperlink ref="B7" r:id="rId4"/>
    <hyperlink ref="B8" r:id="rId5"/>
    <hyperlink ref="B9" r:id="rId6"/>
    <hyperlink ref="B10" r:id="rId7"/>
    <hyperlink ref="B11" r:id="rId8"/>
    <hyperlink ref="B12" r:id="rId9"/>
    <hyperlink ref="B14" r:id="rId10"/>
    <hyperlink ref="B13"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6" r:id="rId22"/>
    <hyperlink ref="B27" r:id="rId23"/>
    <hyperlink ref="B28" r:id="rId24"/>
    <hyperlink ref="B29" r:id="rId25"/>
    <hyperlink ref="B30" r:id="rId26"/>
    <hyperlink ref="B31" r:id="rId27"/>
    <hyperlink ref="B32" r:id="rId28"/>
    <hyperlink ref="B33" r:id="rId29"/>
    <hyperlink ref="B34" r:id="rId30"/>
    <hyperlink ref="B35" r:id="rId31"/>
    <hyperlink ref="B36" r:id="rId32"/>
    <hyperlink ref="B37" r:id="rId33"/>
    <hyperlink ref="B38" r:id="rId34"/>
    <hyperlink ref="B39" r:id="rId35"/>
    <hyperlink ref="B40" r:id="rId36"/>
    <hyperlink ref="B41" r:id="rId37"/>
    <hyperlink ref="B42" r:id="rId38"/>
    <hyperlink ref="B43" r:id="rId39"/>
    <hyperlink ref="B44" r:id="rId40"/>
    <hyperlink ref="B45" r:id="rId41"/>
    <hyperlink ref="B61" r:id="rId42"/>
    <hyperlink ref="B80" r:id="rId43"/>
    <hyperlink ref="B81" r:id="rId44"/>
    <hyperlink ref="B95" r:id="rId45"/>
    <hyperlink ref="B96" r:id="rId46"/>
    <hyperlink ref="B105" r:id="rId47"/>
    <hyperlink ref="B104" r:id="rId48"/>
    <hyperlink ref="B112" r:id="rId49"/>
    <hyperlink ref="B113" r:id="rId50"/>
    <hyperlink ref="B122" r:id="rId51"/>
    <hyperlink ref="B130" r:id="rId52"/>
    <hyperlink ref="B151" r:id="rId53"/>
    <hyperlink ref="B160" r:id="rId54"/>
    <hyperlink ref="B168" r:id="rId55"/>
    <hyperlink ref="B177" r:id="rId56"/>
    <hyperlink ref="B185" r:id="rId57"/>
    <hyperlink ref="B194" r:id="rId58"/>
    <hyperlink ref="B201" r:id="rId59"/>
    <hyperlink ref="B126" r:id="rId60"/>
    <hyperlink ref="B129" r:id="rId61"/>
    <hyperlink ref="B120" r:id="rId62"/>
    <hyperlink ref="B119" r:id="rId63"/>
    <hyperlink ref="B117" r:id="rId64"/>
    <hyperlink ref="B110" r:id="rId65"/>
    <hyperlink ref="B101" r:id="rId66"/>
    <hyperlink ref="B93" r:id="rId67"/>
    <hyperlink ref="B87" r:id="rId68"/>
    <hyperlink ref="B86" r:id="rId69"/>
    <hyperlink ref="B78" r:id="rId70"/>
    <hyperlink ref="B67" r:id="rId71"/>
    <hyperlink ref="B58" r:id="rId72"/>
    <hyperlink ref="B51" r:id="rId73"/>
    <hyperlink ref="B49" r:id="rId74"/>
    <hyperlink ref="B48" r:id="rId75"/>
    <hyperlink ref="B57" r:id="rId76"/>
    <hyperlink ref="B73" r:id="rId77"/>
    <hyperlink ref="B72" r:id="rId78"/>
    <hyperlink ref="B68" r:id="rId79"/>
    <hyperlink ref="B54" r:id="rId80"/>
    <hyperlink ref="B56" r:id="rId81"/>
    <hyperlink ref="B79" r:id="rId82"/>
    <hyperlink ref="B76" r:id="rId83"/>
    <hyperlink ref="B74" r:id="rId84"/>
    <hyperlink ref="B65" r:id="rId85"/>
    <hyperlink ref="B85" r:id="rId86"/>
    <hyperlink ref="B88" r:id="rId87"/>
    <hyperlink ref="B89" r:id="rId88"/>
    <hyperlink ref="B90" r:id="rId89"/>
    <hyperlink ref="B92" r:id="rId90"/>
    <hyperlink ref="B91" r:id="rId91"/>
    <hyperlink ref="B97" r:id="rId92"/>
    <hyperlink ref="B98" r:id="rId93"/>
    <hyperlink ref="B99" r:id="rId94"/>
    <hyperlink ref="B100" r:id="rId95"/>
    <hyperlink ref="B63" r:id="rId96"/>
    <hyperlink ref="B84" r:id="rId97"/>
    <hyperlink ref="B83" r:id="rId98"/>
    <hyperlink ref="B82" r:id="rId99"/>
    <hyperlink ref="B77" r:id="rId100"/>
    <hyperlink ref="B102" r:id="rId101"/>
    <hyperlink ref="B103" r:id="rId102"/>
    <hyperlink ref="B107" r:id="rId103"/>
    <hyperlink ref="B108" r:id="rId104"/>
    <hyperlink ref="B109" r:id="rId105"/>
    <hyperlink ref="B111" r:id="rId106"/>
    <hyperlink ref="B124" r:id="rId107"/>
    <hyperlink ref="B133" r:id="rId108"/>
    <hyperlink ref="B134" r:id="rId109"/>
    <hyperlink ref="B135" r:id="rId110"/>
    <hyperlink ref="B136" r:id="rId111"/>
    <hyperlink ref="B138" r:id="rId112"/>
    <hyperlink ref="B164" r:id="rId113"/>
    <hyperlink ref="B165" r:id="rId114"/>
    <hyperlink ref="B182" r:id="rId115"/>
    <hyperlink ref="B183" r:id="rId116"/>
    <hyperlink ref="B208" r:id="rId117"/>
    <hyperlink ref="B207" r:id="rId118"/>
    <hyperlink ref="B206" r:id="rId119"/>
    <hyperlink ref="B204" r:id="rId120"/>
    <hyperlink ref="B205" r:id="rId121"/>
    <hyperlink ref="B202" r:id="rId122"/>
    <hyperlink ref="B200" r:id="rId123"/>
    <hyperlink ref="B196" r:id="rId124"/>
    <hyperlink ref="B197" r:id="rId125"/>
    <hyperlink ref="B198" r:id="rId126"/>
    <hyperlink ref="B199" r:id="rId127"/>
    <hyperlink ref="B187" r:id="rId128"/>
    <hyperlink ref="B188" r:id="rId129"/>
    <hyperlink ref="B189" r:id="rId130"/>
    <hyperlink ref="B190" r:id="rId131"/>
    <hyperlink ref="B191" r:id="rId132"/>
    <hyperlink ref="B192" r:id="rId133"/>
    <hyperlink ref="B195" r:id="rId134"/>
    <hyperlink ref="B158" r:id="rId135"/>
    <hyperlink ref="B161" r:id="rId136"/>
    <hyperlink ref="B162" r:id="rId137"/>
    <hyperlink ref="B163" r:id="rId138"/>
    <hyperlink ref="B147" r:id="rId139"/>
    <hyperlink ref="B53" r:id="rId140"/>
    <hyperlink ref="B55" r:id="rId141"/>
    <hyperlink ref="B59" r:id="rId142"/>
    <hyperlink ref="B60" r:id="rId143"/>
    <hyperlink ref="B66" r:id="rId144"/>
    <hyperlink ref="B69" r:id="rId145"/>
    <hyperlink ref="B70" r:id="rId146"/>
    <hyperlink ref="B71" r:id="rId147"/>
    <hyperlink ref="B75" r:id="rId148"/>
    <hyperlink ref="B94" r:id="rId149"/>
    <hyperlink ref="B116" r:id="rId150"/>
    <hyperlink ref="B114" r:id="rId151"/>
    <hyperlink ref="B115" r:id="rId152"/>
    <hyperlink ref="B144" r:id="rId153"/>
    <hyperlink ref="B148" r:id="rId154"/>
    <hyperlink ref="B150" r:id="rId155"/>
    <hyperlink ref="B152" r:id="rId156"/>
    <hyperlink ref="B153" r:id="rId157"/>
    <hyperlink ref="B154" r:id="rId158"/>
    <hyperlink ref="B155" r:id="rId159"/>
    <hyperlink ref="B156" r:id="rId160"/>
    <hyperlink ref="B157" r:id="rId161"/>
    <hyperlink ref="B169" r:id="rId162"/>
    <hyperlink ref="B170" r:id="rId163"/>
    <hyperlink ref="B172" r:id="rId164"/>
    <hyperlink ref="B173" r:id="rId165"/>
    <hyperlink ref="B174" r:id="rId166"/>
    <hyperlink ref="B175" r:id="rId167"/>
    <hyperlink ref="B176" r:id="rId168"/>
    <hyperlink ref="B178" r:id="rId169"/>
    <hyperlink ref="B179" r:id="rId170"/>
    <hyperlink ref="B180" r:id="rId171"/>
    <hyperlink ref="B181" r:id="rId172"/>
    <hyperlink ref="B184" r:id="rId173"/>
    <hyperlink ref="B186" r:id="rId174"/>
    <hyperlink ref="B50" r:id="rId175"/>
    <hyperlink ref="B52" r:id="rId176"/>
    <hyperlink ref="B62" r:id="rId177"/>
    <hyperlink ref="B64" r:id="rId178"/>
    <hyperlink ref="B106" r:id="rId179"/>
    <hyperlink ref="B118" r:id="rId180"/>
    <hyperlink ref="B121" r:id="rId181"/>
    <hyperlink ref="B123" r:id="rId182"/>
    <hyperlink ref="B125" r:id="rId183"/>
    <hyperlink ref="B127" r:id="rId184"/>
    <hyperlink ref="B142" r:id="rId185"/>
    <hyperlink ref="B166" r:id="rId186"/>
    <hyperlink ref="B139" r:id="rId187"/>
    <hyperlink ref="B4" r:id="rId188"/>
  </hyperlinks>
  <pageMargins left="0.7" right="0.7" top="0.75" bottom="0.75" header="0.3" footer="0.3"/>
  <pageSetup paperSize="9" orientation="portrait" r:id="rId189"/>
</worksheet>
</file>

<file path=xl/worksheets/sheet4.xml><?xml version="1.0" encoding="utf-8"?>
<worksheet xmlns="http://schemas.openxmlformats.org/spreadsheetml/2006/main" xmlns:r="http://schemas.openxmlformats.org/officeDocument/2006/relationships">
  <dimension ref="A1:AC368"/>
  <sheetViews>
    <sheetView workbookViewId="0">
      <pane xSplit="1" ySplit="2" topLeftCell="K281" activePane="bottomRight" state="frozen"/>
      <selection pane="topRight" activeCell="B1" sqref="B1"/>
      <selection pane="bottomLeft" activeCell="A3" sqref="A3"/>
      <selection pane="bottomRight" activeCell="X287" sqref="X287"/>
    </sheetView>
  </sheetViews>
  <sheetFormatPr defaultColWidth="8.85546875" defaultRowHeight="15"/>
  <cols>
    <col min="1" max="1" customWidth="true" width="11.85546875" collapsed="true"/>
    <col min="6" max="6" bestFit="true" customWidth="true" width="11.7109375" collapsed="true"/>
    <col min="7" max="7" bestFit="true" customWidth="true" width="15.42578125" collapsed="true"/>
    <col min="21" max="21" bestFit="true" customWidth="true" width="9.5703125" collapsed="true"/>
    <col min="24" max="24" customWidth="true" width="6.140625" collapsed="true"/>
    <col min="25" max="25" bestFit="true" customWidth="true" width="5.140625" collapsed="true"/>
    <col min="26" max="26" customWidth="true" width="6.5703125" collapsed="true"/>
  </cols>
  <sheetData>
    <row r="1" spans="1:29">
      <c r="E1" t="s">
        <v>433</v>
      </c>
    </row>
    <row r="2" spans="1:29" ht="90">
      <c r="A2" s="7" t="s">
        <v>0</v>
      </c>
      <c r="B2" s="7" t="s">
        <v>413</v>
      </c>
      <c r="C2" s="7"/>
      <c r="D2" s="21" t="s">
        <v>399</v>
      </c>
      <c r="E2" s="20" t="s">
        <v>400</v>
      </c>
      <c r="F2" s="20" t="s">
        <v>404</v>
      </c>
      <c r="G2" s="7" t="s">
        <v>403</v>
      </c>
      <c r="H2" s="7" t="s">
        <v>408</v>
      </c>
      <c r="I2" s="7" t="s">
        <v>401</v>
      </c>
      <c r="J2" s="20" t="s">
        <v>402</v>
      </c>
      <c r="K2" s="20" t="s">
        <v>407</v>
      </c>
      <c r="L2" s="7" t="s">
        <v>409</v>
      </c>
      <c r="M2" s="7" t="s">
        <v>410</v>
      </c>
      <c r="N2" s="7" t="s">
        <v>411</v>
      </c>
      <c r="O2" s="7" t="s">
        <v>412</v>
      </c>
      <c r="P2" s="3" t="s">
        <v>415</v>
      </c>
      <c r="Q2" s="3" t="s">
        <v>416</v>
      </c>
      <c r="R2" s="21" t="s">
        <v>417</v>
      </c>
      <c r="S2" s="21" t="s">
        <v>417</v>
      </c>
      <c r="T2" s="21" t="s">
        <v>434</v>
      </c>
      <c r="U2" s="19" t="s">
        <v>432</v>
      </c>
      <c r="X2" t="s">
        <v>436</v>
      </c>
      <c r="Y2" t="s">
        <v>437</v>
      </c>
      <c r="Z2" t="s">
        <v>438</v>
      </c>
    </row>
    <row r="3" spans="1:29">
      <c r="A3" t="s">
        <v>4</v>
      </c>
      <c r="B3">
        <v>20</v>
      </c>
      <c r="C3" t="s">
        <v>405</v>
      </c>
      <c r="D3" s="3">
        <v>1454.4000244140625</v>
      </c>
      <c r="E3">
        <v>1490</v>
      </c>
      <c r="F3" s="22">
        <v>43455</v>
      </c>
      <c r="G3" s="22">
        <v>43461</v>
      </c>
      <c r="H3">
        <f t="shared" ref="H3:H8" si="0">G3-F3</f>
        <v>6</v>
      </c>
      <c r="I3">
        <v>1500</v>
      </c>
      <c r="J3">
        <v>25.850000381469727</v>
      </c>
      <c r="K3">
        <v>37</v>
      </c>
      <c r="L3" s="6">
        <v>71</v>
      </c>
      <c r="M3" s="6">
        <v>1561</v>
      </c>
      <c r="N3" s="6">
        <v>1632</v>
      </c>
      <c r="O3" s="6">
        <v>1703</v>
      </c>
      <c r="P3">
        <v>1640</v>
      </c>
      <c r="Q3">
        <v>1700</v>
      </c>
      <c r="R3">
        <v>0.40000000596046448</v>
      </c>
      <c r="S3">
        <v>5.000000074505806E-2</v>
      </c>
      <c r="T3" t="s">
        <v>439</v>
      </c>
      <c r="U3" s="18">
        <f>VLOOKUP(A3,'[1]MARGIN REQUIREMNT'!$A$3:$M$210,13,0)</f>
        <v>7.5572249999999999</v>
      </c>
      <c r="V3" s="23">
        <f>D3/E3-1</f>
        <v>-2.389260106438762E-2</v>
      </c>
      <c r="W3" s="23">
        <f>IF(V3&gt;0,V3,-V3)</f>
        <v>2.389260106438762E-2</v>
      </c>
      <c r="X3" s="24">
        <f>VLOOKUP(A3,[2]Sheet14!$A$2:$B$188,2,0)</f>
        <v>2.4461686415589799E-2</v>
      </c>
      <c r="Y3" s="24">
        <f>VLOOKUP(A3,[2]Sheet14!$A$2:$C$188,3,0)</f>
        <v>3.0780997356379736E-2</v>
      </c>
      <c r="Z3" s="24">
        <f>VLOOKUP(A3,[2]Sheet14!$A$2:$D$188,4,0)</f>
        <v>3.7704279142122911E-2</v>
      </c>
      <c r="AA3" t="b">
        <f t="shared" ref="AA3:AA66" si="1">W3&gt;X3</f>
        <v>0</v>
      </c>
      <c r="AB3" t="b">
        <f>W3&gt;Y3</f>
        <v>0</v>
      </c>
      <c r="AC3" t="b">
        <f>W3&gt;Z3</f>
        <v>0</v>
      </c>
    </row>
    <row r="4" spans="1:29">
      <c r="A4" t="s">
        <v>4</v>
      </c>
      <c r="B4">
        <v>20</v>
      </c>
      <c r="C4" t="s">
        <v>406</v>
      </c>
      <c r="D4" s="3">
        <v>1454.4000244140625</v>
      </c>
      <c r="E4">
        <v>1490</v>
      </c>
      <c r="F4" s="22">
        <v>43455</v>
      </c>
      <c r="G4" s="22">
        <v>43461</v>
      </c>
      <c r="H4">
        <f t="shared" si="0"/>
        <v>6</v>
      </c>
      <c r="I4">
        <v>1500</v>
      </c>
      <c r="J4">
        <v>31.399999618530273</v>
      </c>
      <c r="K4">
        <v>36</v>
      </c>
      <c r="L4" s="6">
        <v>69</v>
      </c>
      <c r="M4" s="6">
        <v>1421</v>
      </c>
      <c r="N4" s="6">
        <v>1352</v>
      </c>
      <c r="O4" s="6">
        <v>1283</v>
      </c>
      <c r="P4">
        <v>1360</v>
      </c>
      <c r="Q4">
        <v>1280</v>
      </c>
      <c r="R4">
        <v>1.3999999761581421</v>
      </c>
      <c r="S4">
        <v>0.20000000298023224</v>
      </c>
      <c r="T4">
        <v>1300</v>
      </c>
      <c r="U4" s="18">
        <f>VLOOKUP(A4,'[1]MARGIN REQUIREMNT'!$A$3:$M$210,13,0)</f>
        <v>7.5572249999999999</v>
      </c>
      <c r="V4" s="23">
        <f t="shared" ref="V4:V67" si="2">D4/E4-1</f>
        <v>-2.389260106438762E-2</v>
      </c>
      <c r="W4" s="23">
        <f t="shared" ref="W4:W67" si="3">IF(V4&gt;0,V4,-V4)</f>
        <v>2.389260106438762E-2</v>
      </c>
      <c r="X4" s="24">
        <f>VLOOKUP(A4,[2]Sheet14!$A$2:$B$188,2,0)</f>
        <v>2.4461686415589799E-2</v>
      </c>
      <c r="Y4" s="24">
        <f>VLOOKUP(A4,[2]Sheet14!$A$2:$C$188,3,0)</f>
        <v>3.0780997356379736E-2</v>
      </c>
      <c r="Z4" s="24">
        <f>VLOOKUP(A4,[2]Sheet14!$A$2:$D$188,4,0)</f>
        <v>3.7704279142122911E-2</v>
      </c>
      <c r="AA4" t="b">
        <f t="shared" si="1"/>
        <v>0</v>
      </c>
      <c r="AB4" t="b">
        <f t="shared" ref="AB4:AB67" si="4">W4&gt;Y4</f>
        <v>0</v>
      </c>
      <c r="AC4" t="b">
        <f t="shared" ref="AC4:AC67" si="5">W4&gt;Z4</f>
        <v>0</v>
      </c>
    </row>
    <row r="5" spans="1:29">
      <c r="A5" s="25" t="s">
        <v>5</v>
      </c>
      <c r="B5" s="25">
        <v>5</v>
      </c>
      <c r="C5" s="25" t="s">
        <v>405</v>
      </c>
      <c r="D5" s="25" t="s">
        <v>435</v>
      </c>
      <c r="E5" s="25">
        <v>159.39999389648437</v>
      </c>
      <c r="F5" s="25">
        <v>43455</v>
      </c>
      <c r="G5" s="25">
        <v>43461</v>
      </c>
      <c r="H5" s="25">
        <f t="shared" si="0"/>
        <v>6</v>
      </c>
      <c r="I5" s="25">
        <v>160</v>
      </c>
      <c r="J5" s="25">
        <v>4.5</v>
      </c>
      <c r="K5" s="25">
        <v>55</v>
      </c>
      <c r="L5" s="25">
        <v>11</v>
      </c>
      <c r="M5" s="25">
        <v>170.39999389648438</v>
      </c>
      <c r="N5" s="25">
        <v>181.39999389648437</v>
      </c>
      <c r="O5" s="25">
        <v>192.39999389648437</v>
      </c>
      <c r="P5" s="25">
        <v>180</v>
      </c>
      <c r="Q5" s="25">
        <v>190</v>
      </c>
      <c r="R5" s="25" t="s">
        <v>435</v>
      </c>
      <c r="S5" s="25" t="s">
        <v>435</v>
      </c>
      <c r="T5" s="25" t="s">
        <v>435</v>
      </c>
      <c r="U5" s="18">
        <f>VLOOKUP(A5,'[1]MARGIN REQUIREMNT'!$A$3:$M$210,13,0)</f>
        <v>0.81425219999999998</v>
      </c>
      <c r="V5" s="23" t="e">
        <f t="shared" si="2"/>
        <v>#VALUE!</v>
      </c>
      <c r="W5" s="23" t="e">
        <f t="shared" si="3"/>
        <v>#VALUE!</v>
      </c>
      <c r="X5" s="24">
        <f>VLOOKUP(A5,[2]Sheet14!$A$2:$B$188,2,0)</f>
        <v>4.8730057070273808E-2</v>
      </c>
      <c r="Y5" s="24">
        <f>VLOOKUP(A5,[2]Sheet14!$A$2:$C$188,3,0)</f>
        <v>6.7579635207205266E-2</v>
      </c>
      <c r="Z5" s="24">
        <f>VLOOKUP(A5,[2]Sheet14!$A$2:$D$188,4,0)</f>
        <v>8.6812795383620092E-2</v>
      </c>
      <c r="AA5" t="e">
        <f t="shared" si="1"/>
        <v>#VALUE!</v>
      </c>
      <c r="AB5" t="e">
        <f t="shared" si="4"/>
        <v>#VALUE!</v>
      </c>
      <c r="AC5" t="e">
        <f t="shared" si="5"/>
        <v>#VALUE!</v>
      </c>
    </row>
    <row r="6" spans="1:29">
      <c r="A6" s="26" t="s">
        <v>5</v>
      </c>
      <c r="B6" s="26">
        <v>5</v>
      </c>
      <c r="C6" s="26" t="s">
        <v>406</v>
      </c>
      <c r="D6" s="26" t="s">
        <v>435</v>
      </c>
      <c r="E6" s="26">
        <v>159.39999389648437</v>
      </c>
      <c r="F6" s="26">
        <v>43455</v>
      </c>
      <c r="G6" s="26">
        <v>43461</v>
      </c>
      <c r="H6" s="26">
        <f t="shared" si="0"/>
        <v>6</v>
      </c>
      <c r="I6" s="26">
        <v>160</v>
      </c>
      <c r="J6" s="26" t="s">
        <v>435</v>
      </c>
      <c r="K6" s="26" t="s">
        <v>435</v>
      </c>
      <c r="L6" s="26" t="s">
        <v>435</v>
      </c>
      <c r="M6" s="26" t="s">
        <v>435</v>
      </c>
      <c r="N6" s="26" t="s">
        <v>435</v>
      </c>
      <c r="O6" s="26" t="s">
        <v>435</v>
      </c>
      <c r="P6" s="26" t="s">
        <v>435</v>
      </c>
      <c r="Q6" s="26" t="s">
        <v>435</v>
      </c>
      <c r="R6" s="26" t="s">
        <v>435</v>
      </c>
      <c r="S6" s="26" t="s">
        <v>435</v>
      </c>
      <c r="T6" s="26" t="s">
        <v>435</v>
      </c>
      <c r="U6" s="18">
        <f>VLOOKUP(A6,'[1]MARGIN REQUIREMNT'!$A$3:$M$210,13,0)</f>
        <v>0.81425219999999998</v>
      </c>
      <c r="V6" s="23" t="e">
        <f t="shared" si="2"/>
        <v>#VALUE!</v>
      </c>
      <c r="W6" s="23" t="e">
        <f t="shared" si="3"/>
        <v>#VALUE!</v>
      </c>
      <c r="X6" s="24">
        <f>VLOOKUP(A6,[2]Sheet14!$A$2:$B$188,2,0)</f>
        <v>4.8730057070273808E-2</v>
      </c>
      <c r="Y6" s="24">
        <f>VLOOKUP(A6,[2]Sheet14!$A$2:$C$188,3,0)</f>
        <v>6.7579635207205266E-2</v>
      </c>
      <c r="Z6" s="24">
        <f>VLOOKUP(A6,[2]Sheet14!$A$2:$D$188,4,0)</f>
        <v>8.6812795383620092E-2</v>
      </c>
      <c r="AA6" t="e">
        <f t="shared" si="1"/>
        <v>#VALUE!</v>
      </c>
      <c r="AB6" t="e">
        <f t="shared" si="4"/>
        <v>#VALUE!</v>
      </c>
      <c r="AC6" t="e">
        <f t="shared" si="5"/>
        <v>#VALUE!</v>
      </c>
    </row>
    <row r="7" spans="1:29">
      <c r="A7" t="s">
        <v>40</v>
      </c>
      <c r="B7">
        <v>10</v>
      </c>
      <c r="C7" t="s">
        <v>405</v>
      </c>
      <c r="D7">
        <v>596</v>
      </c>
      <c r="E7">
        <v>591.6500244140625</v>
      </c>
      <c r="F7" s="22">
        <v>43455</v>
      </c>
      <c r="G7" s="22">
        <v>43461</v>
      </c>
      <c r="H7">
        <f t="shared" si="0"/>
        <v>6</v>
      </c>
      <c r="I7">
        <v>590</v>
      </c>
      <c r="J7">
        <v>14.850000381469727</v>
      </c>
      <c r="K7">
        <v>43</v>
      </c>
      <c r="L7">
        <v>33</v>
      </c>
      <c r="M7">
        <v>624.6500244140625</v>
      </c>
      <c r="N7">
        <v>657.6500244140625</v>
      </c>
      <c r="O7">
        <v>690.6500244140625</v>
      </c>
      <c r="P7">
        <v>660</v>
      </c>
      <c r="Q7">
        <v>690</v>
      </c>
      <c r="R7" t="s">
        <v>435</v>
      </c>
      <c r="S7">
        <v>1.75</v>
      </c>
      <c r="T7">
        <v>640</v>
      </c>
      <c r="U7" s="18">
        <f>VLOOKUP(A7,'[1]MARGIN REQUIREMNT'!$A$3:$M$210,13,0)</f>
        <v>2.6465999999999998</v>
      </c>
      <c r="V7" s="23">
        <f t="shared" si="2"/>
        <v>7.3522782159021194E-3</v>
      </c>
      <c r="W7" s="23">
        <f t="shared" si="3"/>
        <v>7.3522782159021194E-3</v>
      </c>
      <c r="X7" s="24">
        <f>VLOOKUP(A7,[2]Sheet14!$A$2:$B$188,2,0)</f>
        <v>3.6766635183388019E-2</v>
      </c>
      <c r="Y7" s="24">
        <f>VLOOKUP(A7,[2]Sheet14!$A$2:$C$188,3,0)</f>
        <v>4.7665057317668499E-2</v>
      </c>
      <c r="Z7" s="24">
        <f>VLOOKUP(A7,[2]Sheet14!$A$2:$D$188,4,0)</f>
        <v>5.8342632184448975E-2</v>
      </c>
      <c r="AA7" t="b">
        <f t="shared" si="1"/>
        <v>0</v>
      </c>
      <c r="AB7" t="b">
        <f t="shared" si="4"/>
        <v>0</v>
      </c>
      <c r="AC7" t="b">
        <f t="shared" si="5"/>
        <v>0</v>
      </c>
    </row>
    <row r="8" spans="1:29">
      <c r="A8" t="s">
        <v>40</v>
      </c>
      <c r="B8">
        <v>10</v>
      </c>
      <c r="C8" t="s">
        <v>406</v>
      </c>
      <c r="D8">
        <v>596</v>
      </c>
      <c r="E8">
        <v>591.6500244140625</v>
      </c>
      <c r="F8" s="22">
        <v>43455</v>
      </c>
      <c r="G8" s="22">
        <v>43461</v>
      </c>
      <c r="H8">
        <f t="shared" si="0"/>
        <v>6</v>
      </c>
      <c r="I8">
        <v>590</v>
      </c>
      <c r="J8">
        <v>8.1000003814697266</v>
      </c>
      <c r="K8">
        <v>32</v>
      </c>
      <c r="L8">
        <v>24</v>
      </c>
      <c r="M8">
        <v>567.6500244140625</v>
      </c>
      <c r="N8">
        <v>543.6500244140625</v>
      </c>
      <c r="O8">
        <v>519.6500244140625</v>
      </c>
      <c r="P8">
        <v>540</v>
      </c>
      <c r="Q8">
        <v>520</v>
      </c>
      <c r="R8">
        <v>0.94999998807907104</v>
      </c>
      <c r="S8">
        <v>0.94999998807907104</v>
      </c>
      <c r="T8">
        <v>540</v>
      </c>
      <c r="U8" s="18">
        <f>VLOOKUP(A8,'[1]MARGIN REQUIREMNT'!$A$3:$M$210,13,0)</f>
        <v>2.6465999999999998</v>
      </c>
      <c r="V8" s="23">
        <f t="shared" si="2"/>
        <v>7.3522782159021194E-3</v>
      </c>
      <c r="W8" s="23">
        <f t="shared" si="3"/>
        <v>7.3522782159021194E-3</v>
      </c>
      <c r="X8" s="24">
        <f>VLOOKUP(A8,[2]Sheet14!$A$2:$B$188,2,0)</f>
        <v>3.6766635183388019E-2</v>
      </c>
      <c r="Y8" s="24">
        <f>VLOOKUP(A8,[2]Sheet14!$A$2:$C$188,3,0)</f>
        <v>4.7665057317668499E-2</v>
      </c>
      <c r="Z8" s="24">
        <f>VLOOKUP(A8,[2]Sheet14!$A$2:$D$188,4,0)</f>
        <v>5.8342632184448975E-2</v>
      </c>
      <c r="AA8" t="b">
        <f t="shared" si="1"/>
        <v>0</v>
      </c>
      <c r="AB8" t="b">
        <f t="shared" si="4"/>
        <v>0</v>
      </c>
      <c r="AC8" t="b">
        <f t="shared" si="5"/>
        <v>0</v>
      </c>
    </row>
    <row r="9" spans="1:29">
      <c r="A9" t="s">
        <v>92</v>
      </c>
      <c r="B9">
        <v>1</v>
      </c>
      <c r="C9" t="s">
        <v>405</v>
      </c>
      <c r="D9">
        <v>43.25</v>
      </c>
      <c r="E9">
        <v>43.099998474121094</v>
      </c>
      <c r="F9" s="22">
        <v>43455</v>
      </c>
      <c r="G9" s="22">
        <v>43461</v>
      </c>
      <c r="H9">
        <f t="shared" ref="H9:H72" si="6">G9-F9</f>
        <v>6</v>
      </c>
      <c r="I9">
        <v>43</v>
      </c>
      <c r="J9">
        <v>1</v>
      </c>
      <c r="K9">
        <v>41</v>
      </c>
      <c r="L9">
        <v>2</v>
      </c>
      <c r="M9">
        <v>45.099998474121094</v>
      </c>
      <c r="N9">
        <v>47.099998474121094</v>
      </c>
      <c r="O9">
        <v>49.099998474121094</v>
      </c>
      <c r="P9">
        <v>47</v>
      </c>
      <c r="Q9">
        <v>49</v>
      </c>
      <c r="R9">
        <v>0.10000000149011612</v>
      </c>
      <c r="S9">
        <v>0.10000000149011612</v>
      </c>
      <c r="T9">
        <v>48</v>
      </c>
      <c r="U9" s="18">
        <f>VLOOKUP(A9,'[1]MARGIN REQUIREMNT'!$A$3:$M$210,13,0)</f>
        <v>0.19192499999999998</v>
      </c>
      <c r="V9" s="23">
        <f t="shared" si="2"/>
        <v>3.4803139487109558E-3</v>
      </c>
      <c r="W9" s="23">
        <f t="shared" si="3"/>
        <v>3.4803139487109558E-3</v>
      </c>
      <c r="X9" s="24">
        <f>VLOOKUP(A9,[2]Sheet14!$A$2:$B$188,2,0)</f>
        <v>2.9750210711822826E-2</v>
      </c>
      <c r="Y9" s="24">
        <f>VLOOKUP(A9,[2]Sheet14!$A$2:$C$188,3,0)</f>
        <v>4.0629387557492194E-2</v>
      </c>
      <c r="Z9" s="24">
        <f>VLOOKUP(A9,[2]Sheet14!$A$2:$D$188,4,0)</f>
        <v>6.1832917886088606E-2</v>
      </c>
      <c r="AA9" t="b">
        <f t="shared" si="1"/>
        <v>0</v>
      </c>
      <c r="AB9" t="b">
        <f t="shared" si="4"/>
        <v>0</v>
      </c>
      <c r="AC9" t="b">
        <f t="shared" si="5"/>
        <v>0</v>
      </c>
    </row>
    <row r="10" spans="1:29">
      <c r="A10" t="s">
        <v>92</v>
      </c>
      <c r="B10">
        <v>1</v>
      </c>
      <c r="C10" t="s">
        <v>406</v>
      </c>
      <c r="D10">
        <v>43.25</v>
      </c>
      <c r="E10">
        <v>43.099998474121094</v>
      </c>
      <c r="F10" s="22">
        <v>43455</v>
      </c>
      <c r="G10" s="22">
        <v>43461</v>
      </c>
      <c r="H10">
        <f t="shared" si="6"/>
        <v>6</v>
      </c>
      <c r="I10">
        <v>43</v>
      </c>
      <c r="J10">
        <v>0.80000001192092896</v>
      </c>
      <c r="K10">
        <v>40</v>
      </c>
      <c r="L10">
        <v>2</v>
      </c>
      <c r="M10">
        <v>41.099998474121094</v>
      </c>
      <c r="N10">
        <v>39.099998474121094</v>
      </c>
      <c r="O10">
        <v>37.099998474121094</v>
      </c>
      <c r="P10">
        <v>39</v>
      </c>
      <c r="Q10">
        <v>37</v>
      </c>
      <c r="R10">
        <v>5.000000074505806E-2</v>
      </c>
      <c r="S10">
        <v>0.20000000298023224</v>
      </c>
      <c r="T10" t="s">
        <v>439</v>
      </c>
      <c r="U10" s="18">
        <f>VLOOKUP(A10,'[1]MARGIN REQUIREMNT'!$A$3:$M$210,13,0)</f>
        <v>0.19192499999999998</v>
      </c>
      <c r="V10" s="23">
        <f t="shared" si="2"/>
        <v>3.4803139487109558E-3</v>
      </c>
      <c r="W10" s="23">
        <f t="shared" si="3"/>
        <v>3.4803139487109558E-3</v>
      </c>
      <c r="X10" s="24">
        <f>VLOOKUP(A10,[2]Sheet14!$A$2:$B$188,2,0)</f>
        <v>2.9750210711822826E-2</v>
      </c>
      <c r="Y10" s="24">
        <f>VLOOKUP(A10,[2]Sheet14!$A$2:$C$188,3,0)</f>
        <v>4.0629387557492194E-2</v>
      </c>
      <c r="Z10" s="24">
        <f>VLOOKUP(A10,[2]Sheet14!$A$2:$D$188,4,0)</f>
        <v>6.1832917886088606E-2</v>
      </c>
      <c r="AA10" t="b">
        <f t="shared" si="1"/>
        <v>0</v>
      </c>
      <c r="AB10" t="b">
        <f t="shared" si="4"/>
        <v>0</v>
      </c>
      <c r="AC10" t="b">
        <f t="shared" si="5"/>
        <v>0</v>
      </c>
    </row>
    <row r="11" spans="1:29">
      <c r="A11" t="s">
        <v>206</v>
      </c>
      <c r="B11">
        <v>10</v>
      </c>
      <c r="C11" t="s">
        <v>405</v>
      </c>
      <c r="D11">
        <v>437.60000610351562</v>
      </c>
      <c r="E11">
        <v>446.04998779296875</v>
      </c>
      <c r="F11" s="22">
        <v>43455</v>
      </c>
      <c r="G11" s="22">
        <v>43461</v>
      </c>
      <c r="H11">
        <f t="shared" si="6"/>
        <v>6</v>
      </c>
      <c r="I11">
        <v>450</v>
      </c>
      <c r="J11">
        <v>6.9000000953674316</v>
      </c>
      <c r="K11">
        <v>36</v>
      </c>
      <c r="L11">
        <v>21</v>
      </c>
      <c r="M11">
        <v>467.04998779296875</v>
      </c>
      <c r="N11">
        <v>488.04998779296875</v>
      </c>
      <c r="O11">
        <v>509.04998779296875</v>
      </c>
      <c r="P11">
        <v>490</v>
      </c>
      <c r="Q11">
        <v>510</v>
      </c>
      <c r="R11">
        <v>0.40000000596046448</v>
      </c>
      <c r="S11">
        <v>0.20000000298023224</v>
      </c>
      <c r="T11" t="s">
        <v>439</v>
      </c>
      <c r="U11" s="18">
        <f>VLOOKUP(A11,'[1]MARGIN REQUIREMNT'!$A$3:$M$210,13,0)</f>
        <v>2.5250249999999999</v>
      </c>
      <c r="V11" s="23">
        <f t="shared" si="2"/>
        <v>-1.8944024034757145E-2</v>
      </c>
      <c r="W11" s="23">
        <f t="shared" si="3"/>
        <v>1.8944024034757145E-2</v>
      </c>
      <c r="X11" s="24">
        <f>VLOOKUP(A11,[2]Sheet14!$A$2:$B$188,2,0)</f>
        <v>2.5150681113563819E-2</v>
      </c>
      <c r="Y11" s="24">
        <f>VLOOKUP(A11,[2]Sheet14!$A$2:$C$188,3,0)</f>
        <v>3.1692603674950977E-2</v>
      </c>
      <c r="Z11" s="24">
        <f>VLOOKUP(A11,[2]Sheet14!$A$2:$D$188,4,0)</f>
        <v>4.0415229329108973E-2</v>
      </c>
      <c r="AA11" t="b">
        <f t="shared" si="1"/>
        <v>0</v>
      </c>
      <c r="AB11" t="b">
        <f t="shared" si="4"/>
        <v>0</v>
      </c>
      <c r="AC11" t="b">
        <f t="shared" si="5"/>
        <v>0</v>
      </c>
    </row>
    <row r="12" spans="1:29">
      <c r="A12" t="s">
        <v>206</v>
      </c>
      <c r="B12">
        <v>10</v>
      </c>
      <c r="C12" t="s">
        <v>406</v>
      </c>
      <c r="D12">
        <v>437.60000610351562</v>
      </c>
      <c r="E12">
        <v>446.04998779296875</v>
      </c>
      <c r="F12" s="22">
        <v>43455</v>
      </c>
      <c r="G12" s="22">
        <v>43461</v>
      </c>
      <c r="H12">
        <f t="shared" si="6"/>
        <v>6</v>
      </c>
      <c r="I12">
        <v>450</v>
      </c>
      <c r="J12">
        <v>9</v>
      </c>
      <c r="K12">
        <v>33</v>
      </c>
      <c r="L12">
        <v>19</v>
      </c>
      <c r="M12">
        <v>427.04998779296875</v>
      </c>
      <c r="N12">
        <v>408.04998779296875</v>
      </c>
      <c r="O12">
        <v>389.04998779296875</v>
      </c>
      <c r="P12">
        <v>410</v>
      </c>
      <c r="Q12">
        <v>390</v>
      </c>
      <c r="R12">
        <v>0.55000001192092896</v>
      </c>
      <c r="S12">
        <v>0.5</v>
      </c>
      <c r="T12">
        <v>400</v>
      </c>
      <c r="U12" s="18">
        <f>VLOOKUP(A12,'[1]MARGIN REQUIREMNT'!$A$3:$M$210,13,0)</f>
        <v>2.5250249999999999</v>
      </c>
      <c r="V12" s="23">
        <f t="shared" si="2"/>
        <v>-1.8944024034757145E-2</v>
      </c>
      <c r="W12" s="23">
        <f t="shared" si="3"/>
        <v>1.8944024034757145E-2</v>
      </c>
      <c r="X12" s="24">
        <f>VLOOKUP(A12,[2]Sheet14!$A$2:$B$188,2,0)</f>
        <v>2.5150681113563819E-2</v>
      </c>
      <c r="Y12" s="24">
        <f>VLOOKUP(A12,[2]Sheet14!$A$2:$C$188,3,0)</f>
        <v>3.1692603674950977E-2</v>
      </c>
      <c r="Z12" s="24">
        <f>VLOOKUP(A12,[2]Sheet14!$A$2:$D$188,4,0)</f>
        <v>4.0415229329108973E-2</v>
      </c>
      <c r="AA12" t="b">
        <f t="shared" si="1"/>
        <v>0</v>
      </c>
      <c r="AB12" t="b">
        <f t="shared" si="4"/>
        <v>0</v>
      </c>
      <c r="AC12" t="b">
        <f t="shared" si="5"/>
        <v>0</v>
      </c>
    </row>
    <row r="13" spans="1:29">
      <c r="A13" t="s">
        <v>91</v>
      </c>
      <c r="B13">
        <v>1</v>
      </c>
      <c r="C13" t="s">
        <v>405</v>
      </c>
      <c r="D13">
        <v>43.349998474121094</v>
      </c>
      <c r="E13">
        <v>42.849998474121094</v>
      </c>
      <c r="F13" s="22">
        <v>43455</v>
      </c>
      <c r="G13" s="22">
        <v>43461</v>
      </c>
      <c r="H13">
        <f t="shared" si="6"/>
        <v>6</v>
      </c>
      <c r="I13">
        <v>43</v>
      </c>
      <c r="J13">
        <v>0.85000002384185791</v>
      </c>
      <c r="K13">
        <v>43</v>
      </c>
      <c r="L13">
        <v>2</v>
      </c>
      <c r="M13">
        <v>44.849998474121094</v>
      </c>
      <c r="N13">
        <v>46.849998474121094</v>
      </c>
      <c r="O13">
        <v>48.849998474121094</v>
      </c>
      <c r="P13">
        <v>47</v>
      </c>
      <c r="Q13">
        <v>49</v>
      </c>
      <c r="R13" t="s">
        <v>435</v>
      </c>
      <c r="S13">
        <v>5.000000074505806E-2</v>
      </c>
      <c r="T13" t="s">
        <v>439</v>
      </c>
      <c r="U13" s="18">
        <f>VLOOKUP(A13,'[1]MARGIN REQUIREMNT'!$A$3:$M$210,13,0)</f>
        <v>0.196575</v>
      </c>
      <c r="V13" s="23">
        <f t="shared" si="2"/>
        <v>1.166861185075585E-2</v>
      </c>
      <c r="W13" s="23">
        <f t="shared" si="3"/>
        <v>1.166861185075585E-2</v>
      </c>
      <c r="X13" s="24">
        <f>VLOOKUP(A13,[2]Sheet14!$A$2:$B$188,2,0)</f>
        <v>3.3054448871181981E-2</v>
      </c>
      <c r="Y13" s="24">
        <f>VLOOKUP(A13,[2]Sheet14!$A$2:$C$188,3,0)</f>
        <v>4.2373522820535713E-2</v>
      </c>
      <c r="Z13" s="24">
        <f>VLOOKUP(A13,[2]Sheet14!$A$2:$D$188,4,0)</f>
        <v>5.7505903017414088E-2</v>
      </c>
      <c r="AA13" t="b">
        <f t="shared" si="1"/>
        <v>0</v>
      </c>
      <c r="AB13" t="b">
        <f t="shared" si="4"/>
        <v>0</v>
      </c>
      <c r="AC13" t="b">
        <f t="shared" si="5"/>
        <v>0</v>
      </c>
    </row>
    <row r="14" spans="1:29">
      <c r="A14" t="s">
        <v>91</v>
      </c>
      <c r="B14">
        <v>1</v>
      </c>
      <c r="C14" t="s">
        <v>406</v>
      </c>
      <c r="D14">
        <v>43.349998474121094</v>
      </c>
      <c r="E14">
        <v>42.849998474121094</v>
      </c>
      <c r="F14" s="22">
        <v>43455</v>
      </c>
      <c r="G14" s="22">
        <v>43461</v>
      </c>
      <c r="H14">
        <f t="shared" si="6"/>
        <v>6</v>
      </c>
      <c r="I14">
        <v>43</v>
      </c>
      <c r="J14">
        <v>1</v>
      </c>
      <c r="K14">
        <v>39</v>
      </c>
      <c r="L14">
        <v>2</v>
      </c>
      <c r="M14">
        <v>40.849998474121094</v>
      </c>
      <c r="N14">
        <v>38.849998474121094</v>
      </c>
      <c r="O14">
        <v>36.849998474121094</v>
      </c>
      <c r="P14">
        <v>39</v>
      </c>
      <c r="Q14">
        <v>37</v>
      </c>
      <c r="R14">
        <v>5.000000074505806E-2</v>
      </c>
      <c r="S14">
        <v>5.000000074505806E-2</v>
      </c>
      <c r="T14">
        <v>39</v>
      </c>
      <c r="U14" s="18">
        <f>VLOOKUP(A14,'[1]MARGIN REQUIREMNT'!$A$3:$M$210,13,0)</f>
        <v>0.196575</v>
      </c>
      <c r="V14" s="23">
        <f t="shared" si="2"/>
        <v>1.166861185075585E-2</v>
      </c>
      <c r="W14" s="23">
        <f t="shared" si="3"/>
        <v>1.166861185075585E-2</v>
      </c>
      <c r="X14" s="24">
        <f>VLOOKUP(A14,[2]Sheet14!$A$2:$B$188,2,0)</f>
        <v>3.3054448871181981E-2</v>
      </c>
      <c r="Y14" s="24">
        <f>VLOOKUP(A14,[2]Sheet14!$A$2:$C$188,3,0)</f>
        <v>4.2373522820535713E-2</v>
      </c>
      <c r="Z14" s="24">
        <f>VLOOKUP(A14,[2]Sheet14!$A$2:$D$188,4,0)</f>
        <v>5.7505903017414088E-2</v>
      </c>
      <c r="AA14" t="b">
        <f t="shared" si="1"/>
        <v>0</v>
      </c>
      <c r="AB14" t="b">
        <f t="shared" si="4"/>
        <v>0</v>
      </c>
      <c r="AC14" t="b">
        <f t="shared" si="5"/>
        <v>0</v>
      </c>
    </row>
    <row r="15" spans="1:29">
      <c r="A15" t="s">
        <v>131</v>
      </c>
      <c r="B15">
        <v>5</v>
      </c>
      <c r="C15" t="s">
        <v>405</v>
      </c>
      <c r="D15">
        <v>162.85000610351562</v>
      </c>
      <c r="E15">
        <v>168.75</v>
      </c>
      <c r="F15" s="22">
        <v>43455</v>
      </c>
      <c r="G15" s="22">
        <v>43461</v>
      </c>
      <c r="H15">
        <f t="shared" si="6"/>
        <v>6</v>
      </c>
      <c r="I15">
        <v>170</v>
      </c>
      <c r="J15">
        <v>3.0499999523162842</v>
      </c>
      <c r="K15">
        <v>42</v>
      </c>
      <c r="L15">
        <v>9</v>
      </c>
      <c r="M15">
        <v>177.75</v>
      </c>
      <c r="N15">
        <v>186.75</v>
      </c>
      <c r="O15">
        <v>195.75</v>
      </c>
      <c r="P15">
        <v>185</v>
      </c>
      <c r="Q15">
        <v>195</v>
      </c>
      <c r="R15">
        <v>0.15000000596046448</v>
      </c>
      <c r="S15">
        <v>0.20000000298023224</v>
      </c>
      <c r="T15" t="s">
        <v>439</v>
      </c>
      <c r="U15" s="18">
        <f>VLOOKUP(A15,'[1]MARGIN REQUIREMNT'!$A$3:$M$210,13,0)</f>
        <v>0.78832500000000005</v>
      </c>
      <c r="V15" s="23">
        <f t="shared" si="2"/>
        <v>-3.4962926793981497E-2</v>
      </c>
      <c r="W15" s="23">
        <f t="shared" si="3"/>
        <v>3.4962926793981497E-2</v>
      </c>
      <c r="X15" s="24">
        <f>VLOOKUP(A15,[2]Sheet14!$A$2:$B$188,2,0)</f>
        <v>3.1550629889982057E-2</v>
      </c>
      <c r="Y15" s="24">
        <f>VLOOKUP(A15,[2]Sheet14!$A$2:$C$188,3,0)</f>
        <v>3.7646598366112186E-2</v>
      </c>
      <c r="Z15" s="24">
        <f>VLOOKUP(A15,[2]Sheet14!$A$2:$D$188,4,0)</f>
        <v>4.792725687172212E-2</v>
      </c>
      <c r="AA15" t="b">
        <f t="shared" si="1"/>
        <v>1</v>
      </c>
      <c r="AB15" t="b">
        <f t="shared" si="4"/>
        <v>0</v>
      </c>
      <c r="AC15" t="b">
        <f t="shared" si="5"/>
        <v>0</v>
      </c>
    </row>
    <row r="16" spans="1:29">
      <c r="A16" t="s">
        <v>131</v>
      </c>
      <c r="B16">
        <v>5</v>
      </c>
      <c r="C16" t="s">
        <v>406</v>
      </c>
      <c r="D16">
        <v>162.85000610351562</v>
      </c>
      <c r="E16">
        <v>168.75</v>
      </c>
      <c r="F16" s="22">
        <v>43455</v>
      </c>
      <c r="G16" s="22">
        <v>43461</v>
      </c>
      <c r="H16">
        <f t="shared" si="6"/>
        <v>6</v>
      </c>
      <c r="I16">
        <v>170</v>
      </c>
      <c r="J16">
        <v>4.4499998092651367</v>
      </c>
      <c r="K16">
        <v>42</v>
      </c>
      <c r="L16">
        <v>9</v>
      </c>
      <c r="M16">
        <v>159.75</v>
      </c>
      <c r="N16">
        <v>150.75</v>
      </c>
      <c r="O16">
        <v>141.75</v>
      </c>
      <c r="P16">
        <v>150</v>
      </c>
      <c r="Q16">
        <v>140</v>
      </c>
      <c r="R16">
        <v>0.10000000149011612</v>
      </c>
      <c r="S16">
        <v>5.000000074505806E-2</v>
      </c>
      <c r="T16" t="s">
        <v>439</v>
      </c>
      <c r="U16" s="18">
        <f>VLOOKUP(A16,'[1]MARGIN REQUIREMNT'!$A$3:$M$210,13,0)</f>
        <v>0.78832500000000005</v>
      </c>
      <c r="V16" s="23">
        <f t="shared" si="2"/>
        <v>-3.4962926793981497E-2</v>
      </c>
      <c r="W16" s="23">
        <f t="shared" si="3"/>
        <v>3.4962926793981497E-2</v>
      </c>
      <c r="X16" s="24">
        <f>VLOOKUP(A16,[2]Sheet14!$A$2:$B$188,2,0)</f>
        <v>3.1550629889982057E-2</v>
      </c>
      <c r="Y16" s="24">
        <f>VLOOKUP(A16,[2]Sheet14!$A$2:$C$188,3,0)</f>
        <v>3.7646598366112186E-2</v>
      </c>
      <c r="Z16" s="24">
        <f>VLOOKUP(A16,[2]Sheet14!$A$2:$D$188,4,0)</f>
        <v>4.792725687172212E-2</v>
      </c>
      <c r="AA16" t="b">
        <f t="shared" si="1"/>
        <v>1</v>
      </c>
      <c r="AB16" t="b">
        <f t="shared" si="4"/>
        <v>0</v>
      </c>
      <c r="AC16" t="b">
        <f t="shared" si="5"/>
        <v>0</v>
      </c>
    </row>
    <row r="17" spans="1:29">
      <c r="A17" t="s">
        <v>45</v>
      </c>
      <c r="B17">
        <v>2.5</v>
      </c>
      <c r="C17" t="s">
        <v>405</v>
      </c>
      <c r="D17">
        <v>44.200000762939453</v>
      </c>
      <c r="E17">
        <v>43.650001525878906</v>
      </c>
      <c r="F17" s="22">
        <v>43455</v>
      </c>
      <c r="G17" s="22">
        <v>43461</v>
      </c>
      <c r="H17">
        <f t="shared" si="6"/>
        <v>6</v>
      </c>
      <c r="I17">
        <v>42.5</v>
      </c>
      <c r="J17">
        <v>1.6499999761581421</v>
      </c>
      <c r="K17">
        <v>47</v>
      </c>
      <c r="L17">
        <v>3</v>
      </c>
      <c r="M17">
        <v>46.650001525878906</v>
      </c>
      <c r="N17">
        <v>49.650001525878906</v>
      </c>
      <c r="O17">
        <v>52.650001525878906</v>
      </c>
      <c r="P17">
        <v>50</v>
      </c>
      <c r="Q17">
        <v>52.5</v>
      </c>
      <c r="R17">
        <v>5.000000074505806E-2</v>
      </c>
      <c r="S17">
        <v>5.000000074505806E-2</v>
      </c>
      <c r="T17" t="s">
        <v>439</v>
      </c>
      <c r="U17" s="18">
        <f>VLOOKUP(A17,'[1]MARGIN REQUIREMNT'!$A$3:$M$210,13,0)</f>
        <v>0.20375849999999998</v>
      </c>
      <c r="V17" s="23">
        <f t="shared" si="2"/>
        <v>1.2600211176040155E-2</v>
      </c>
      <c r="W17" s="23">
        <f t="shared" si="3"/>
        <v>1.2600211176040155E-2</v>
      </c>
      <c r="X17" s="24">
        <f>VLOOKUP(A17,[2]Sheet14!$A$2:$B$188,2,0)</f>
        <v>3.505989859029375E-2</v>
      </c>
      <c r="Y17" s="24">
        <f>VLOOKUP(A17,[2]Sheet14!$A$2:$C$188,3,0)</f>
        <v>3.998311734857473E-2</v>
      </c>
      <c r="Z17" s="24">
        <f>VLOOKUP(A17,[2]Sheet14!$A$2:$D$188,4,0)</f>
        <v>5.7401696090093178E-2</v>
      </c>
      <c r="AA17" t="b">
        <f t="shared" si="1"/>
        <v>0</v>
      </c>
      <c r="AB17" t="b">
        <f t="shared" si="4"/>
        <v>0</v>
      </c>
      <c r="AC17" t="b">
        <f t="shared" si="5"/>
        <v>0</v>
      </c>
    </row>
    <row r="18" spans="1:29">
      <c r="A18" t="s">
        <v>45</v>
      </c>
      <c r="B18">
        <v>2.5</v>
      </c>
      <c r="C18" t="s">
        <v>406</v>
      </c>
      <c r="D18">
        <v>44.200000762939453</v>
      </c>
      <c r="E18">
        <v>43.650001525878906</v>
      </c>
      <c r="F18" s="22">
        <v>43455</v>
      </c>
      <c r="G18" s="22">
        <v>43461</v>
      </c>
      <c r="H18">
        <f t="shared" si="6"/>
        <v>6</v>
      </c>
      <c r="I18">
        <v>42.5</v>
      </c>
      <c r="J18">
        <v>0.75</v>
      </c>
      <c r="K18">
        <v>55</v>
      </c>
      <c r="L18">
        <v>3</v>
      </c>
      <c r="M18">
        <v>40.650001525878906</v>
      </c>
      <c r="N18">
        <v>37.650001525878906</v>
      </c>
      <c r="O18">
        <v>34.650001525878906</v>
      </c>
      <c r="P18">
        <v>37.5</v>
      </c>
      <c r="Q18">
        <v>35</v>
      </c>
      <c r="R18">
        <v>5.000000074505806E-2</v>
      </c>
      <c r="S18">
        <v>0.10000000149011612</v>
      </c>
      <c r="T18" t="s">
        <v>439</v>
      </c>
      <c r="U18" s="18">
        <f>VLOOKUP(A18,'[1]MARGIN REQUIREMNT'!$A$3:$M$210,13,0)</f>
        <v>0.20375849999999998</v>
      </c>
      <c r="V18" s="23">
        <f t="shared" si="2"/>
        <v>1.2600211176040155E-2</v>
      </c>
      <c r="W18" s="23">
        <f t="shared" si="3"/>
        <v>1.2600211176040155E-2</v>
      </c>
      <c r="X18" s="24">
        <f>VLOOKUP(A18,[2]Sheet14!$A$2:$B$188,2,0)</f>
        <v>3.505989859029375E-2</v>
      </c>
      <c r="Y18" s="24">
        <f>VLOOKUP(A18,[2]Sheet14!$A$2:$C$188,3,0)</f>
        <v>3.998311734857473E-2</v>
      </c>
      <c r="Z18" s="24">
        <f>VLOOKUP(A18,[2]Sheet14!$A$2:$D$188,4,0)</f>
        <v>5.7401696090093178E-2</v>
      </c>
      <c r="AA18" t="b">
        <f t="shared" si="1"/>
        <v>0</v>
      </c>
      <c r="AB18" t="b">
        <f t="shared" si="4"/>
        <v>0</v>
      </c>
      <c r="AC18" t="b">
        <f t="shared" si="5"/>
        <v>0</v>
      </c>
    </row>
    <row r="19" spans="1:29">
      <c r="A19" t="s">
        <v>81</v>
      </c>
      <c r="B19">
        <v>20</v>
      </c>
      <c r="C19" t="s">
        <v>405</v>
      </c>
      <c r="D19">
        <v>314</v>
      </c>
      <c r="E19">
        <v>313.70001220703125</v>
      </c>
      <c r="F19" s="22">
        <v>43455</v>
      </c>
      <c r="G19" s="22">
        <v>43461</v>
      </c>
      <c r="H19">
        <f t="shared" si="6"/>
        <v>6</v>
      </c>
      <c r="I19">
        <v>320</v>
      </c>
      <c r="J19">
        <v>4.3000001907348633</v>
      </c>
      <c r="K19">
        <v>43</v>
      </c>
      <c r="L19">
        <v>17</v>
      </c>
      <c r="M19">
        <v>330.70001220703125</v>
      </c>
      <c r="N19">
        <v>347.70001220703125</v>
      </c>
      <c r="O19">
        <v>364.70001220703125</v>
      </c>
      <c r="P19">
        <v>340</v>
      </c>
      <c r="Q19">
        <v>360</v>
      </c>
      <c r="R19">
        <v>0.55000001192092896</v>
      </c>
      <c r="S19">
        <v>0.20000000298023224</v>
      </c>
      <c r="T19" t="s">
        <v>439</v>
      </c>
      <c r="U19" s="18">
        <f>VLOOKUP(A19,'[1]MARGIN REQUIREMNT'!$A$3:$M$210,13,0)</f>
        <v>1.749225</v>
      </c>
      <c r="V19" s="23">
        <f t="shared" si="2"/>
        <v>9.5628875133990654E-4</v>
      </c>
      <c r="W19" s="23">
        <f t="shared" si="3"/>
        <v>9.5628875133990654E-4</v>
      </c>
      <c r="X19" s="24">
        <f>VLOOKUP(A19,[2]Sheet14!$A$2:$B$188,2,0)</f>
        <v>3.4125515038083636E-2</v>
      </c>
      <c r="Y19" s="24">
        <f>VLOOKUP(A19,[2]Sheet14!$A$2:$C$188,3,0)</f>
        <v>4.3960488449871674E-2</v>
      </c>
      <c r="Z19" s="24">
        <f>VLOOKUP(A19,[2]Sheet14!$A$2:$D$188,4,0)</f>
        <v>5.9633265170297899E-2</v>
      </c>
      <c r="AA19" t="b">
        <f t="shared" si="1"/>
        <v>0</v>
      </c>
      <c r="AB19" t="b">
        <f t="shared" si="4"/>
        <v>0</v>
      </c>
      <c r="AC19" t="b">
        <f t="shared" si="5"/>
        <v>0</v>
      </c>
    </row>
    <row r="20" spans="1:29">
      <c r="A20" t="s">
        <v>81</v>
      </c>
      <c r="B20">
        <v>20</v>
      </c>
      <c r="C20" t="s">
        <v>406</v>
      </c>
      <c r="D20">
        <v>314</v>
      </c>
      <c r="E20">
        <v>313.70001220703125</v>
      </c>
      <c r="F20" s="22">
        <v>43455</v>
      </c>
      <c r="G20" s="22">
        <v>43461</v>
      </c>
      <c r="H20">
        <f t="shared" si="6"/>
        <v>6</v>
      </c>
      <c r="I20">
        <v>320</v>
      </c>
      <c r="J20">
        <v>11.600000381469727</v>
      </c>
      <c r="K20">
        <v>50</v>
      </c>
      <c r="L20">
        <v>20</v>
      </c>
      <c r="M20">
        <v>293.70001220703125</v>
      </c>
      <c r="N20">
        <v>273.70001220703125</v>
      </c>
      <c r="O20">
        <v>253.69999694824219</v>
      </c>
      <c r="P20">
        <v>280</v>
      </c>
      <c r="Q20">
        <v>260</v>
      </c>
      <c r="R20">
        <v>0.30000001192092896</v>
      </c>
      <c r="S20">
        <v>0.30000001192092896</v>
      </c>
      <c r="T20">
        <v>280</v>
      </c>
      <c r="U20" s="18">
        <f>VLOOKUP(A20,'[1]MARGIN REQUIREMNT'!$A$3:$M$210,13,0)</f>
        <v>1.749225</v>
      </c>
      <c r="V20" s="23">
        <f t="shared" si="2"/>
        <v>9.5628875133990654E-4</v>
      </c>
      <c r="W20" s="23">
        <f t="shared" si="3"/>
        <v>9.5628875133990654E-4</v>
      </c>
      <c r="X20" s="24">
        <f>VLOOKUP(A20,[2]Sheet14!$A$2:$B$188,2,0)</f>
        <v>3.4125515038083636E-2</v>
      </c>
      <c r="Y20" s="24">
        <f>VLOOKUP(A20,[2]Sheet14!$A$2:$C$188,3,0)</f>
        <v>4.3960488449871674E-2</v>
      </c>
      <c r="Z20" s="24">
        <f>VLOOKUP(A20,[2]Sheet14!$A$2:$D$188,4,0)</f>
        <v>5.9633265170297899E-2</v>
      </c>
      <c r="AA20" t="b">
        <f t="shared" si="1"/>
        <v>0</v>
      </c>
      <c r="AB20" t="b">
        <f t="shared" si="4"/>
        <v>0</v>
      </c>
      <c r="AC20" t="b">
        <f t="shared" si="5"/>
        <v>0</v>
      </c>
    </row>
    <row r="21" spans="1:29">
      <c r="A21" t="s">
        <v>180</v>
      </c>
      <c r="B21">
        <v>10</v>
      </c>
      <c r="C21" t="s">
        <v>405</v>
      </c>
      <c r="D21">
        <v>710</v>
      </c>
      <c r="E21">
        <v>704</v>
      </c>
      <c r="F21" s="22">
        <v>43455</v>
      </c>
      <c r="G21" s="22">
        <v>43461</v>
      </c>
      <c r="H21">
        <f t="shared" si="6"/>
        <v>6</v>
      </c>
      <c r="I21">
        <v>700</v>
      </c>
      <c r="J21">
        <v>10.300000190734863</v>
      </c>
      <c r="K21">
        <v>21</v>
      </c>
      <c r="L21">
        <v>19</v>
      </c>
      <c r="M21">
        <v>723</v>
      </c>
      <c r="N21">
        <v>742</v>
      </c>
      <c r="O21">
        <v>761</v>
      </c>
      <c r="P21">
        <v>740</v>
      </c>
      <c r="Q21">
        <v>760</v>
      </c>
      <c r="R21">
        <v>1.1000000238418579</v>
      </c>
      <c r="S21">
        <v>0.5</v>
      </c>
      <c r="T21" t="s">
        <v>439</v>
      </c>
      <c r="U21" s="18">
        <f>VLOOKUP(A21,'[1]MARGIN REQUIREMNT'!$A$3:$M$210,13,0)</f>
        <v>3.5363251999999998</v>
      </c>
      <c r="V21" s="23">
        <f t="shared" si="2"/>
        <v>8.5227272727272929E-3</v>
      </c>
      <c r="W21" s="23">
        <f t="shared" si="3"/>
        <v>8.5227272727272929E-3</v>
      </c>
      <c r="X21" s="24">
        <f>VLOOKUP(A21,[2]Sheet14!$A$2:$B$188,2,0)</f>
        <v>2.3840045295498966E-2</v>
      </c>
      <c r="Y21" s="24">
        <f>VLOOKUP(A21,[2]Sheet14!$A$2:$C$188,3,0)</f>
        <v>3.1150491347391448E-2</v>
      </c>
      <c r="Z21" s="24">
        <f>VLOOKUP(A21,[2]Sheet14!$A$2:$D$188,4,0)</f>
        <v>3.7293740850866196E-2</v>
      </c>
      <c r="AA21" t="b">
        <f t="shared" si="1"/>
        <v>0</v>
      </c>
      <c r="AB21" t="b">
        <f t="shared" si="4"/>
        <v>0</v>
      </c>
      <c r="AC21" t="b">
        <f t="shared" si="5"/>
        <v>0</v>
      </c>
    </row>
    <row r="22" spans="1:29">
      <c r="A22" t="s">
        <v>180</v>
      </c>
      <c r="B22">
        <v>10</v>
      </c>
      <c r="C22" t="s">
        <v>406</v>
      </c>
      <c r="D22">
        <v>710</v>
      </c>
      <c r="E22">
        <v>704</v>
      </c>
      <c r="F22" s="22">
        <v>43455</v>
      </c>
      <c r="G22" s="22">
        <v>43461</v>
      </c>
      <c r="H22">
        <f t="shared" si="6"/>
        <v>6</v>
      </c>
      <c r="I22">
        <v>700</v>
      </c>
      <c r="J22">
        <v>5.9499998092651367</v>
      </c>
      <c r="K22">
        <v>25</v>
      </c>
      <c r="L22">
        <v>23</v>
      </c>
      <c r="M22">
        <v>681</v>
      </c>
      <c r="N22">
        <v>658</v>
      </c>
      <c r="O22">
        <v>635</v>
      </c>
      <c r="P22">
        <v>660</v>
      </c>
      <c r="Q22">
        <v>640</v>
      </c>
      <c r="R22">
        <v>0.34999999403953552</v>
      </c>
      <c r="S22">
        <v>0.10000000149011612</v>
      </c>
      <c r="T22" t="s">
        <v>439</v>
      </c>
      <c r="U22" s="18">
        <f>VLOOKUP(A22,'[1]MARGIN REQUIREMNT'!$A$3:$M$210,13,0)</f>
        <v>3.5363251999999998</v>
      </c>
      <c r="V22" s="23">
        <f t="shared" si="2"/>
        <v>8.5227272727272929E-3</v>
      </c>
      <c r="W22" s="23">
        <f t="shared" si="3"/>
        <v>8.5227272727272929E-3</v>
      </c>
      <c r="X22" s="24">
        <f>VLOOKUP(A22,[2]Sheet14!$A$2:$B$188,2,0)</f>
        <v>2.3840045295498966E-2</v>
      </c>
      <c r="Y22" s="24">
        <f>VLOOKUP(A22,[2]Sheet14!$A$2:$C$188,3,0)</f>
        <v>3.1150491347391448E-2</v>
      </c>
      <c r="Z22" s="24">
        <f>VLOOKUP(A22,[2]Sheet14!$A$2:$D$188,4,0)</f>
        <v>3.7293740850866196E-2</v>
      </c>
      <c r="AA22" t="b">
        <f t="shared" si="1"/>
        <v>0</v>
      </c>
      <c r="AB22" t="b">
        <f t="shared" si="4"/>
        <v>0</v>
      </c>
      <c r="AC22" t="b">
        <f t="shared" si="5"/>
        <v>0</v>
      </c>
    </row>
    <row r="23" spans="1:29">
      <c r="A23" t="s">
        <v>6</v>
      </c>
      <c r="B23">
        <v>10</v>
      </c>
      <c r="C23" t="s">
        <v>405</v>
      </c>
      <c r="D23">
        <v>361.54998779296875</v>
      </c>
      <c r="E23">
        <v>361.25</v>
      </c>
      <c r="F23" s="22">
        <v>43455</v>
      </c>
      <c r="G23" s="22">
        <v>43461</v>
      </c>
      <c r="H23">
        <f t="shared" si="6"/>
        <v>6</v>
      </c>
      <c r="I23">
        <v>360</v>
      </c>
      <c r="J23">
        <v>9</v>
      </c>
      <c r="K23">
        <v>44</v>
      </c>
      <c r="L23">
        <v>20</v>
      </c>
      <c r="M23">
        <v>381.25</v>
      </c>
      <c r="N23">
        <v>401.25</v>
      </c>
      <c r="O23">
        <v>421.25</v>
      </c>
      <c r="P23">
        <v>400</v>
      </c>
      <c r="Q23">
        <v>420</v>
      </c>
      <c r="R23">
        <v>0.15000000596046448</v>
      </c>
      <c r="S23">
        <v>0.10000000149011612</v>
      </c>
      <c r="T23" t="s">
        <v>439</v>
      </c>
      <c r="U23" s="18">
        <f>VLOOKUP(A23,'[1]MARGIN REQUIREMNT'!$A$3:$M$210,13,0)</f>
        <v>1.8768750000000001</v>
      </c>
      <c r="V23" s="23">
        <f t="shared" si="2"/>
        <v>8.304160358996171E-4</v>
      </c>
      <c r="W23" s="23">
        <f t="shared" si="3"/>
        <v>8.304160358996171E-4</v>
      </c>
      <c r="X23" s="24">
        <f>VLOOKUP(A23,[2]Sheet14!$A$2:$B$188,2,0)</f>
        <v>3.0247261940187023E-2</v>
      </c>
      <c r="Y23" s="24">
        <f>VLOOKUP(A23,[2]Sheet14!$A$2:$C$188,3,0)</f>
        <v>3.9297417946668918E-2</v>
      </c>
      <c r="Z23" s="24">
        <f>VLOOKUP(A23,[2]Sheet14!$A$2:$D$188,4,0)</f>
        <v>4.8070405173993823E-2</v>
      </c>
      <c r="AA23" t="b">
        <f t="shared" si="1"/>
        <v>0</v>
      </c>
      <c r="AB23" t="b">
        <f t="shared" si="4"/>
        <v>0</v>
      </c>
      <c r="AC23" t="b">
        <f t="shared" si="5"/>
        <v>0</v>
      </c>
    </row>
    <row r="24" spans="1:29">
      <c r="A24" t="s">
        <v>6</v>
      </c>
      <c r="B24">
        <v>10</v>
      </c>
      <c r="C24" t="s">
        <v>406</v>
      </c>
      <c r="D24">
        <v>361.54998779296875</v>
      </c>
      <c r="E24">
        <v>361.25</v>
      </c>
      <c r="F24" s="22">
        <v>43455</v>
      </c>
      <c r="G24" s="22">
        <v>43461</v>
      </c>
      <c r="H24">
        <f t="shared" si="6"/>
        <v>6</v>
      </c>
      <c r="I24">
        <v>360</v>
      </c>
      <c r="J24">
        <v>6.5</v>
      </c>
      <c r="K24">
        <v>39</v>
      </c>
      <c r="L24">
        <v>18</v>
      </c>
      <c r="M24">
        <v>343.25</v>
      </c>
      <c r="N24">
        <v>325.25</v>
      </c>
      <c r="O24">
        <v>307.25</v>
      </c>
      <c r="P24">
        <v>330</v>
      </c>
      <c r="Q24">
        <v>310</v>
      </c>
      <c r="R24">
        <v>0.30000001192092896</v>
      </c>
      <c r="S24">
        <v>0.20000000298023224</v>
      </c>
      <c r="T24">
        <v>315</v>
      </c>
      <c r="U24" s="18">
        <f>VLOOKUP(A24,'[1]MARGIN REQUIREMNT'!$A$3:$M$210,13,0)</f>
        <v>1.8768750000000001</v>
      </c>
      <c r="V24" s="23">
        <f t="shared" si="2"/>
        <v>8.304160358996171E-4</v>
      </c>
      <c r="W24" s="23">
        <f t="shared" si="3"/>
        <v>8.304160358996171E-4</v>
      </c>
      <c r="X24" s="24">
        <f>VLOOKUP(A24,[2]Sheet14!$A$2:$B$188,2,0)</f>
        <v>3.0247261940187023E-2</v>
      </c>
      <c r="Y24" s="24">
        <f>VLOOKUP(A24,[2]Sheet14!$A$2:$C$188,3,0)</f>
        <v>3.9297417946668918E-2</v>
      </c>
      <c r="Z24" s="24">
        <f>VLOOKUP(A24,[2]Sheet14!$A$2:$D$188,4,0)</f>
        <v>4.8070405173993823E-2</v>
      </c>
      <c r="AA24" t="b">
        <f t="shared" si="1"/>
        <v>0</v>
      </c>
      <c r="AB24" t="b">
        <f t="shared" si="4"/>
        <v>0</v>
      </c>
      <c r="AC24" t="b">
        <f t="shared" si="5"/>
        <v>0</v>
      </c>
    </row>
    <row r="25" spans="1:29">
      <c r="A25" t="s">
        <v>70</v>
      </c>
      <c r="B25">
        <v>20</v>
      </c>
      <c r="C25" t="s">
        <v>405</v>
      </c>
      <c r="D25">
        <v>805.0999755859375</v>
      </c>
      <c r="E25">
        <v>804</v>
      </c>
      <c r="F25" s="22">
        <v>43455</v>
      </c>
      <c r="G25" s="22">
        <v>43461</v>
      </c>
      <c r="H25">
        <f t="shared" si="6"/>
        <v>6</v>
      </c>
      <c r="I25">
        <v>800</v>
      </c>
      <c r="J25">
        <v>15.100000381469727</v>
      </c>
      <c r="K25">
        <v>28</v>
      </c>
      <c r="L25">
        <v>29</v>
      </c>
      <c r="M25">
        <v>833</v>
      </c>
      <c r="N25">
        <v>862</v>
      </c>
      <c r="O25">
        <v>891</v>
      </c>
      <c r="P25">
        <v>860</v>
      </c>
      <c r="Q25">
        <v>900</v>
      </c>
      <c r="R25">
        <v>2</v>
      </c>
      <c r="S25">
        <v>0.30000001192092896</v>
      </c>
      <c r="T25" t="s">
        <v>439</v>
      </c>
      <c r="U25" s="18">
        <f>VLOOKUP(A25,'[1]MARGIN REQUIREMNT'!$A$3:$M$210,13,0)</f>
        <v>3.9250499999999997</v>
      </c>
      <c r="V25" s="23">
        <f t="shared" si="2"/>
        <v>1.3681288382307866E-3</v>
      </c>
      <c r="W25" s="23">
        <f t="shared" si="3"/>
        <v>1.3681288382307866E-3</v>
      </c>
      <c r="X25" s="24">
        <f>VLOOKUP(A25,[2]Sheet14!$A$2:$B$188,2,0)</f>
        <v>2.7786764927427543E-2</v>
      </c>
      <c r="Y25" s="24">
        <f>VLOOKUP(A25,[2]Sheet14!$A$2:$C$188,3,0)</f>
        <v>3.7209846060373267E-2</v>
      </c>
      <c r="Z25" s="24">
        <f>VLOOKUP(A25,[2]Sheet14!$A$2:$D$188,4,0)</f>
        <v>5.1032573374580621E-2</v>
      </c>
      <c r="AA25" t="b">
        <f t="shared" si="1"/>
        <v>0</v>
      </c>
      <c r="AB25" t="b">
        <f t="shared" si="4"/>
        <v>0</v>
      </c>
      <c r="AC25" t="b">
        <f t="shared" si="5"/>
        <v>0</v>
      </c>
    </row>
    <row r="26" spans="1:29">
      <c r="A26" t="s">
        <v>70</v>
      </c>
      <c r="B26">
        <v>20</v>
      </c>
      <c r="C26" t="s">
        <v>406</v>
      </c>
      <c r="D26">
        <v>805.0999755859375</v>
      </c>
      <c r="E26">
        <v>804</v>
      </c>
      <c r="F26" s="22">
        <v>43455</v>
      </c>
      <c r="G26" s="22">
        <v>43461</v>
      </c>
      <c r="H26">
        <f t="shared" si="6"/>
        <v>6</v>
      </c>
      <c r="I26">
        <v>800</v>
      </c>
      <c r="J26">
        <v>9</v>
      </c>
      <c r="K26">
        <v>29</v>
      </c>
      <c r="L26">
        <v>30</v>
      </c>
      <c r="M26">
        <v>774</v>
      </c>
      <c r="N26">
        <v>744</v>
      </c>
      <c r="O26">
        <v>714</v>
      </c>
      <c r="P26">
        <v>740</v>
      </c>
      <c r="Q26">
        <v>720</v>
      </c>
      <c r="R26">
        <v>0.64999997615814209</v>
      </c>
      <c r="S26">
        <v>0.64999997615814209</v>
      </c>
      <c r="T26">
        <v>740</v>
      </c>
      <c r="U26" s="18">
        <f>VLOOKUP(A26,'[1]MARGIN REQUIREMNT'!$A$3:$M$210,13,0)</f>
        <v>3.9250499999999997</v>
      </c>
      <c r="V26" s="23">
        <f t="shared" si="2"/>
        <v>1.3681288382307866E-3</v>
      </c>
      <c r="W26" s="23">
        <f t="shared" si="3"/>
        <v>1.3681288382307866E-3</v>
      </c>
      <c r="X26" s="24">
        <f>VLOOKUP(A26,[2]Sheet14!$A$2:$B$188,2,0)</f>
        <v>2.7786764927427543E-2</v>
      </c>
      <c r="Y26" s="24">
        <f>VLOOKUP(A26,[2]Sheet14!$A$2:$C$188,3,0)</f>
        <v>3.7209846060373267E-2</v>
      </c>
      <c r="Z26" s="24">
        <f>VLOOKUP(A26,[2]Sheet14!$A$2:$D$188,4,0)</f>
        <v>5.1032573374580621E-2</v>
      </c>
      <c r="AA26" t="b">
        <f t="shared" si="1"/>
        <v>0</v>
      </c>
      <c r="AB26" t="b">
        <f t="shared" si="4"/>
        <v>0</v>
      </c>
      <c r="AC26" t="b">
        <f t="shared" si="5"/>
        <v>0</v>
      </c>
    </row>
    <row r="27" spans="1:29">
      <c r="A27" t="s">
        <v>86</v>
      </c>
      <c r="B27">
        <v>20</v>
      </c>
      <c r="C27" t="s">
        <v>405</v>
      </c>
      <c r="D27">
        <v>815</v>
      </c>
      <c r="E27">
        <v>818.1500244140625</v>
      </c>
      <c r="F27" s="22">
        <v>43455</v>
      </c>
      <c r="G27" s="22">
        <v>43461</v>
      </c>
      <c r="H27">
        <f t="shared" si="6"/>
        <v>6</v>
      </c>
      <c r="I27">
        <v>820</v>
      </c>
      <c r="J27">
        <v>21.649999618530273</v>
      </c>
      <c r="K27">
        <v>53</v>
      </c>
      <c r="L27">
        <v>56</v>
      </c>
      <c r="M27">
        <v>874.1500244140625</v>
      </c>
      <c r="N27">
        <v>930.1500244140625</v>
      </c>
      <c r="O27">
        <v>986.1500244140625</v>
      </c>
      <c r="P27">
        <v>940</v>
      </c>
      <c r="Q27">
        <v>980</v>
      </c>
      <c r="R27">
        <v>0.44999998807907104</v>
      </c>
      <c r="S27">
        <v>0.30000001192092896</v>
      </c>
      <c r="T27" t="s">
        <v>439</v>
      </c>
      <c r="U27" s="18">
        <f>VLOOKUP(A27,'[1]MARGIN REQUIREMNT'!$A$3:$M$210,13,0)</f>
        <v>7.5634133999999991</v>
      </c>
      <c r="V27" s="23">
        <f t="shared" si="2"/>
        <v>-3.8501794537235678E-3</v>
      </c>
      <c r="W27" s="23">
        <f t="shared" si="3"/>
        <v>3.8501794537235678E-3</v>
      </c>
      <c r="X27" s="24">
        <f>VLOOKUP(A27,[2]Sheet14!$A$2:$B$188,2,0)</f>
        <v>3.744497013640076E-2</v>
      </c>
      <c r="Y27" s="24">
        <f>VLOOKUP(A27,[2]Sheet14!$A$2:$C$188,3,0)</f>
        <v>4.6976630765994704E-2</v>
      </c>
      <c r="Z27" s="24">
        <f>VLOOKUP(A27,[2]Sheet14!$A$2:$D$188,4,0)</f>
        <v>7.3121303099962384E-2</v>
      </c>
      <c r="AA27" t="b">
        <f t="shared" si="1"/>
        <v>0</v>
      </c>
      <c r="AB27" t="b">
        <f t="shared" si="4"/>
        <v>0</v>
      </c>
      <c r="AC27" t="b">
        <f t="shared" si="5"/>
        <v>0</v>
      </c>
    </row>
    <row r="28" spans="1:29">
      <c r="A28" t="s">
        <v>86</v>
      </c>
      <c r="B28">
        <v>20</v>
      </c>
      <c r="C28" t="s">
        <v>406</v>
      </c>
      <c r="D28">
        <v>815</v>
      </c>
      <c r="E28">
        <v>818.1500244140625</v>
      </c>
      <c r="F28" s="22">
        <v>43455</v>
      </c>
      <c r="G28" s="22">
        <v>43461</v>
      </c>
      <c r="H28">
        <f t="shared" si="6"/>
        <v>6</v>
      </c>
      <c r="I28">
        <v>820</v>
      </c>
      <c r="J28">
        <v>22.25</v>
      </c>
      <c r="K28">
        <v>51</v>
      </c>
      <c r="L28">
        <v>53</v>
      </c>
      <c r="M28">
        <v>765.1500244140625</v>
      </c>
      <c r="N28">
        <v>712.1500244140625</v>
      </c>
      <c r="O28">
        <v>659.1500244140625</v>
      </c>
      <c r="P28">
        <v>720</v>
      </c>
      <c r="Q28">
        <v>660</v>
      </c>
      <c r="R28">
        <v>1.25</v>
      </c>
      <c r="S28">
        <v>0.34999999403953552</v>
      </c>
      <c r="T28" t="s">
        <v>439</v>
      </c>
      <c r="U28" s="18">
        <f>VLOOKUP(A28,'[1]MARGIN REQUIREMNT'!$A$3:$M$210,13,0)</f>
        <v>7.5634133999999991</v>
      </c>
      <c r="V28" s="23">
        <f t="shared" si="2"/>
        <v>-3.8501794537235678E-3</v>
      </c>
      <c r="W28" s="23">
        <f t="shared" si="3"/>
        <v>3.8501794537235678E-3</v>
      </c>
      <c r="X28" s="24">
        <f>VLOOKUP(A28,[2]Sheet14!$A$2:$B$188,2,0)</f>
        <v>3.744497013640076E-2</v>
      </c>
      <c r="Y28" s="24">
        <f>VLOOKUP(A28,[2]Sheet14!$A$2:$C$188,3,0)</f>
        <v>4.6976630765994704E-2</v>
      </c>
      <c r="Z28" s="24">
        <f>VLOOKUP(A28,[2]Sheet14!$A$2:$D$188,4,0)</f>
        <v>7.3121303099962384E-2</v>
      </c>
      <c r="AA28" t="b">
        <f t="shared" si="1"/>
        <v>0</v>
      </c>
      <c r="AB28" t="b">
        <f t="shared" si="4"/>
        <v>0</v>
      </c>
      <c r="AC28" t="b">
        <f t="shared" si="5"/>
        <v>0</v>
      </c>
    </row>
    <row r="29" spans="1:29">
      <c r="A29" t="s">
        <v>22</v>
      </c>
      <c r="B29">
        <v>20</v>
      </c>
      <c r="C29" t="s">
        <v>405</v>
      </c>
      <c r="D29">
        <v>907.5</v>
      </c>
      <c r="E29">
        <v>928</v>
      </c>
      <c r="F29" s="22">
        <v>43455</v>
      </c>
      <c r="G29" s="22">
        <v>43461</v>
      </c>
      <c r="H29">
        <f t="shared" si="6"/>
        <v>6</v>
      </c>
      <c r="I29">
        <v>920</v>
      </c>
      <c r="J29" t="s">
        <v>435</v>
      </c>
      <c r="K29" t="s">
        <v>435</v>
      </c>
      <c r="L29" t="s">
        <v>435</v>
      </c>
      <c r="M29" t="s">
        <v>435</v>
      </c>
      <c r="N29" t="s">
        <v>435</v>
      </c>
      <c r="O29" t="s">
        <v>435</v>
      </c>
      <c r="P29" t="s">
        <v>435</v>
      </c>
      <c r="Q29" t="s">
        <v>435</v>
      </c>
      <c r="R29" t="s">
        <v>435</v>
      </c>
      <c r="S29" t="s">
        <v>435</v>
      </c>
      <c r="T29" t="s">
        <v>435</v>
      </c>
      <c r="U29" s="18">
        <f>VLOOKUP(A29,'[1]MARGIN REQUIREMNT'!$A$3:$M$210,13,0)</f>
        <v>4.7148749999999993</v>
      </c>
      <c r="V29" s="23">
        <f t="shared" si="2"/>
        <v>-2.2090517241379337E-2</v>
      </c>
      <c r="W29" s="23">
        <f t="shared" si="3"/>
        <v>2.2090517241379337E-2</v>
      </c>
      <c r="X29" s="24">
        <f>VLOOKUP(A29,[2]Sheet14!$A$2:$B$188,2,0)</f>
        <v>3.6130827888576945E-2</v>
      </c>
      <c r="Y29" s="24">
        <f>VLOOKUP(A29,[2]Sheet14!$A$2:$C$188,3,0)</f>
        <v>4.5774693110400375E-2</v>
      </c>
      <c r="Z29" s="24">
        <f>VLOOKUP(A29,[2]Sheet14!$A$2:$D$188,4,0)</f>
        <v>7.0644810880012676E-2</v>
      </c>
      <c r="AA29" t="b">
        <f t="shared" si="1"/>
        <v>0</v>
      </c>
      <c r="AB29" t="b">
        <f t="shared" si="4"/>
        <v>0</v>
      </c>
      <c r="AC29" t="b">
        <f t="shared" si="5"/>
        <v>0</v>
      </c>
    </row>
    <row r="30" spans="1:29">
      <c r="A30" t="s">
        <v>22</v>
      </c>
      <c r="B30">
        <v>20</v>
      </c>
      <c r="C30" t="s">
        <v>406</v>
      </c>
      <c r="D30">
        <v>907.5</v>
      </c>
      <c r="E30">
        <v>928</v>
      </c>
      <c r="F30" s="22">
        <v>43455</v>
      </c>
      <c r="G30" s="22">
        <v>43461</v>
      </c>
      <c r="H30">
        <f t="shared" si="6"/>
        <v>6</v>
      </c>
      <c r="I30">
        <v>920</v>
      </c>
      <c r="J30">
        <v>18.299999237060547</v>
      </c>
      <c r="K30">
        <v>46</v>
      </c>
      <c r="L30">
        <v>55</v>
      </c>
      <c r="M30">
        <v>873</v>
      </c>
      <c r="N30">
        <v>818</v>
      </c>
      <c r="O30">
        <v>763</v>
      </c>
      <c r="P30">
        <v>820</v>
      </c>
      <c r="Q30">
        <v>760</v>
      </c>
      <c r="R30">
        <v>0.75</v>
      </c>
      <c r="S30">
        <v>0.5</v>
      </c>
      <c r="T30" t="s">
        <v>439</v>
      </c>
      <c r="U30" s="18">
        <f>VLOOKUP(A30,'[1]MARGIN REQUIREMNT'!$A$3:$M$210,13,0)</f>
        <v>4.7148749999999993</v>
      </c>
      <c r="V30" s="23">
        <f t="shared" si="2"/>
        <v>-2.2090517241379337E-2</v>
      </c>
      <c r="W30" s="23">
        <f t="shared" si="3"/>
        <v>2.2090517241379337E-2</v>
      </c>
      <c r="X30" s="24">
        <f>VLOOKUP(A30,[2]Sheet14!$A$2:$B$188,2,0)</f>
        <v>3.6130827888576945E-2</v>
      </c>
      <c r="Y30" s="24">
        <f>VLOOKUP(A30,[2]Sheet14!$A$2:$C$188,3,0)</f>
        <v>4.5774693110400375E-2</v>
      </c>
      <c r="Z30" s="24">
        <f>VLOOKUP(A30,[2]Sheet14!$A$2:$D$188,4,0)</f>
        <v>7.0644810880012676E-2</v>
      </c>
      <c r="AA30" t="b">
        <f t="shared" si="1"/>
        <v>0</v>
      </c>
      <c r="AB30" t="b">
        <f t="shared" si="4"/>
        <v>0</v>
      </c>
      <c r="AC30" t="b">
        <f t="shared" si="5"/>
        <v>0</v>
      </c>
    </row>
    <row r="31" spans="1:29">
      <c r="A31" t="s">
        <v>80</v>
      </c>
      <c r="B31">
        <v>50</v>
      </c>
      <c r="C31" t="s">
        <v>405</v>
      </c>
      <c r="D31">
        <v>3177.89990234375</v>
      </c>
      <c r="E31">
        <v>3335.25</v>
      </c>
      <c r="F31" s="22">
        <v>43455</v>
      </c>
      <c r="G31" s="22">
        <v>43461</v>
      </c>
      <c r="H31">
        <f t="shared" si="6"/>
        <v>6</v>
      </c>
      <c r="I31">
        <v>3350</v>
      </c>
      <c r="J31">
        <v>35.650001525878906</v>
      </c>
      <c r="K31">
        <v>26</v>
      </c>
      <c r="L31">
        <v>111</v>
      </c>
      <c r="M31">
        <v>3446.25</v>
      </c>
      <c r="N31">
        <v>3557.25</v>
      </c>
      <c r="O31">
        <v>3668.25</v>
      </c>
      <c r="P31">
        <v>3550</v>
      </c>
      <c r="Q31">
        <v>3650</v>
      </c>
      <c r="R31">
        <v>1</v>
      </c>
      <c r="S31">
        <v>1</v>
      </c>
      <c r="T31">
        <v>3600</v>
      </c>
      <c r="U31" s="18">
        <f>VLOOKUP(A31,'[1]MARGIN REQUIREMNT'!$A$3:$M$210,13,0)</f>
        <v>16.021274999999999</v>
      </c>
      <c r="V31" s="23">
        <f t="shared" si="2"/>
        <v>-4.7177902003223138E-2</v>
      </c>
      <c r="W31" s="23">
        <f t="shared" si="3"/>
        <v>4.7177902003223138E-2</v>
      </c>
      <c r="X31" s="24">
        <f>VLOOKUP(A31,[2]Sheet14!$A$2:$B$188,2,0)</f>
        <v>2.0764626969068493E-2</v>
      </c>
      <c r="Y31" s="24">
        <f>VLOOKUP(A31,[2]Sheet14!$A$2:$C$188,3,0)</f>
        <v>2.7413707349552077E-2</v>
      </c>
      <c r="Z31" s="24">
        <f>VLOOKUP(A31,[2]Sheet14!$A$2:$D$188,4,0)</f>
        <v>3.1754640977585111E-2</v>
      </c>
      <c r="AA31" t="b">
        <f t="shared" si="1"/>
        <v>1</v>
      </c>
      <c r="AB31" t="b">
        <f t="shared" si="4"/>
        <v>1</v>
      </c>
      <c r="AC31" t="b">
        <f t="shared" si="5"/>
        <v>1</v>
      </c>
    </row>
    <row r="32" spans="1:29">
      <c r="A32" t="s">
        <v>80</v>
      </c>
      <c r="B32">
        <v>50</v>
      </c>
      <c r="C32" t="s">
        <v>406</v>
      </c>
      <c r="D32">
        <v>3177.89990234375</v>
      </c>
      <c r="E32">
        <v>3335.25</v>
      </c>
      <c r="F32" s="22">
        <v>43455</v>
      </c>
      <c r="G32" s="22">
        <v>43461</v>
      </c>
      <c r="H32">
        <f t="shared" si="6"/>
        <v>6</v>
      </c>
      <c r="I32">
        <v>3350</v>
      </c>
      <c r="J32">
        <v>57.75</v>
      </c>
      <c r="K32">
        <v>28</v>
      </c>
      <c r="L32">
        <v>120</v>
      </c>
      <c r="M32">
        <v>3215.25</v>
      </c>
      <c r="N32">
        <v>3095.25</v>
      </c>
      <c r="O32">
        <v>2975.25</v>
      </c>
      <c r="P32">
        <v>3100</v>
      </c>
      <c r="Q32">
        <v>3000</v>
      </c>
      <c r="R32">
        <v>14</v>
      </c>
      <c r="S32">
        <v>4</v>
      </c>
      <c r="T32" t="s">
        <v>439</v>
      </c>
      <c r="U32" s="18">
        <f>VLOOKUP(A32,'[1]MARGIN REQUIREMNT'!$A$3:$M$210,13,0)</f>
        <v>16.021274999999999</v>
      </c>
      <c r="V32" s="23">
        <f t="shared" si="2"/>
        <v>-4.7177902003223138E-2</v>
      </c>
      <c r="W32" s="23">
        <f t="shared" si="3"/>
        <v>4.7177902003223138E-2</v>
      </c>
      <c r="X32" s="24">
        <f>VLOOKUP(A32,[2]Sheet14!$A$2:$B$188,2,0)</f>
        <v>2.0764626969068493E-2</v>
      </c>
      <c r="Y32" s="24">
        <f>VLOOKUP(A32,[2]Sheet14!$A$2:$C$188,3,0)</f>
        <v>2.7413707349552077E-2</v>
      </c>
      <c r="Z32" s="24">
        <f>VLOOKUP(A32,[2]Sheet14!$A$2:$D$188,4,0)</f>
        <v>3.1754640977585111E-2</v>
      </c>
      <c r="AA32" t="b">
        <f t="shared" si="1"/>
        <v>1</v>
      </c>
      <c r="AB32" t="b">
        <f t="shared" si="4"/>
        <v>1</v>
      </c>
      <c r="AC32" t="b">
        <f t="shared" si="5"/>
        <v>1</v>
      </c>
    </row>
    <row r="33" spans="1:29">
      <c r="A33" t="s">
        <v>123</v>
      </c>
      <c r="B33">
        <v>1</v>
      </c>
      <c r="C33" t="s">
        <v>405</v>
      </c>
      <c r="D33">
        <v>88.900001525878906</v>
      </c>
      <c r="E33">
        <v>88.5</v>
      </c>
      <c r="F33" s="22">
        <v>43455</v>
      </c>
      <c r="G33" s="22">
        <v>43461</v>
      </c>
      <c r="H33">
        <f t="shared" si="6"/>
        <v>6</v>
      </c>
      <c r="I33">
        <v>89</v>
      </c>
      <c r="J33">
        <v>3.25</v>
      </c>
      <c r="K33">
        <v>75</v>
      </c>
      <c r="L33">
        <v>9</v>
      </c>
      <c r="M33">
        <v>97.5</v>
      </c>
      <c r="N33">
        <v>106.5</v>
      </c>
      <c r="O33">
        <v>115.5</v>
      </c>
      <c r="P33">
        <v>107</v>
      </c>
      <c r="Q33">
        <v>116</v>
      </c>
      <c r="R33" t="s">
        <v>435</v>
      </c>
      <c r="S33">
        <v>0.10000000149011612</v>
      </c>
      <c r="T33">
        <v>100</v>
      </c>
      <c r="U33" s="18">
        <f>VLOOKUP(A33,'[1]MARGIN REQUIREMNT'!$A$3:$M$210,13,0)</f>
        <v>0.44842499999999996</v>
      </c>
      <c r="V33" s="23">
        <f t="shared" si="2"/>
        <v>4.5197912528689432E-3</v>
      </c>
      <c r="W33" s="23">
        <f t="shared" si="3"/>
        <v>4.5197912528689432E-3</v>
      </c>
      <c r="X33" s="24">
        <f>VLOOKUP(A33,[2]Sheet14!$A$2:$B$188,2,0)</f>
        <v>4.0088807153931726E-2</v>
      </c>
      <c r="Y33" s="24">
        <f>VLOOKUP(A33,[2]Sheet14!$A$2:$C$188,3,0)</f>
        <v>4.9116780514052209E-2</v>
      </c>
      <c r="Z33" s="24">
        <f>VLOOKUP(A33,[2]Sheet14!$A$2:$D$188,4,0)</f>
        <v>5.971645919778696E-2</v>
      </c>
      <c r="AA33" t="b">
        <f t="shared" si="1"/>
        <v>0</v>
      </c>
      <c r="AB33" t="b">
        <f t="shared" si="4"/>
        <v>0</v>
      </c>
      <c r="AC33" t="b">
        <f t="shared" si="5"/>
        <v>0</v>
      </c>
    </row>
    <row r="34" spans="1:29">
      <c r="A34" t="s">
        <v>123</v>
      </c>
      <c r="B34">
        <v>1</v>
      </c>
      <c r="C34" t="s">
        <v>406</v>
      </c>
      <c r="D34">
        <v>88.900001525878906</v>
      </c>
      <c r="E34">
        <v>88.5</v>
      </c>
      <c r="F34" s="22">
        <v>43455</v>
      </c>
      <c r="G34" s="22">
        <v>43461</v>
      </c>
      <c r="H34">
        <f t="shared" si="6"/>
        <v>6</v>
      </c>
      <c r="I34">
        <v>89</v>
      </c>
      <c r="J34">
        <v>1.9500000476837158</v>
      </c>
      <c r="K34">
        <v>40</v>
      </c>
      <c r="L34">
        <v>5</v>
      </c>
      <c r="M34">
        <v>83.5</v>
      </c>
      <c r="N34">
        <v>78.5</v>
      </c>
      <c r="O34">
        <v>73.5</v>
      </c>
      <c r="P34">
        <v>79</v>
      </c>
      <c r="Q34">
        <v>74</v>
      </c>
      <c r="R34" t="s">
        <v>435</v>
      </c>
      <c r="S34">
        <v>0.10000000149011612</v>
      </c>
      <c r="T34">
        <v>75</v>
      </c>
      <c r="U34" s="18">
        <f>VLOOKUP(A34,'[1]MARGIN REQUIREMNT'!$A$3:$M$210,13,0)</f>
        <v>0.44842499999999996</v>
      </c>
      <c r="V34" s="23">
        <f t="shared" si="2"/>
        <v>4.5197912528689432E-3</v>
      </c>
      <c r="W34" s="23">
        <f t="shared" si="3"/>
        <v>4.5197912528689432E-3</v>
      </c>
      <c r="X34" s="24">
        <f>VLOOKUP(A34,[2]Sheet14!$A$2:$B$188,2,0)</f>
        <v>4.0088807153931726E-2</v>
      </c>
      <c r="Y34" s="24">
        <f>VLOOKUP(A34,[2]Sheet14!$A$2:$C$188,3,0)</f>
        <v>4.9116780514052209E-2</v>
      </c>
      <c r="Z34" s="24">
        <f>VLOOKUP(A34,[2]Sheet14!$A$2:$D$188,4,0)</f>
        <v>5.971645919778696E-2</v>
      </c>
      <c r="AA34" t="b">
        <f t="shared" si="1"/>
        <v>0</v>
      </c>
      <c r="AB34" t="b">
        <f t="shared" si="4"/>
        <v>0</v>
      </c>
      <c r="AC34" t="b">
        <f t="shared" si="5"/>
        <v>0</v>
      </c>
    </row>
    <row r="35" spans="1:29">
      <c r="A35" t="s">
        <v>182</v>
      </c>
      <c r="B35">
        <v>20</v>
      </c>
      <c r="C35" t="s">
        <v>405</v>
      </c>
      <c r="D35">
        <v>991.04998779296875</v>
      </c>
      <c r="E35">
        <v>997.5999755859375</v>
      </c>
      <c r="F35" s="22">
        <v>43455</v>
      </c>
      <c r="G35" s="22">
        <v>43461</v>
      </c>
      <c r="H35">
        <f t="shared" si="6"/>
        <v>6</v>
      </c>
      <c r="I35">
        <v>1000</v>
      </c>
      <c r="J35">
        <v>16.5</v>
      </c>
      <c r="K35">
        <v>34</v>
      </c>
      <c r="L35">
        <v>43</v>
      </c>
      <c r="M35">
        <v>1040.5999755859375</v>
      </c>
      <c r="N35">
        <v>1083.5999755859375</v>
      </c>
      <c r="O35">
        <v>1126.5999755859375</v>
      </c>
      <c r="P35">
        <v>1080</v>
      </c>
      <c r="Q35">
        <v>1120</v>
      </c>
      <c r="R35">
        <v>0.69999998807907104</v>
      </c>
      <c r="S35">
        <v>0.69999998807907104</v>
      </c>
      <c r="T35">
        <v>1100</v>
      </c>
      <c r="U35" s="18">
        <f>VLOOKUP(A35,'[1]MARGIN REQUIREMNT'!$A$3:$M$210,13,0)</f>
        <v>5.2839</v>
      </c>
      <c r="V35" s="23">
        <f t="shared" si="2"/>
        <v>-6.5657457430485788E-3</v>
      </c>
      <c r="W35" s="23">
        <f t="shared" si="3"/>
        <v>6.5657457430485788E-3</v>
      </c>
      <c r="X35" s="24">
        <f>VLOOKUP(A35,[2]Sheet14!$A$2:$B$188,2,0)</f>
        <v>3.1380253428734586E-2</v>
      </c>
      <c r="Y35" s="24">
        <f>VLOOKUP(A35,[2]Sheet14!$A$2:$C$188,3,0)</f>
        <v>3.949569860612593E-2</v>
      </c>
      <c r="Z35" s="24">
        <f>VLOOKUP(A35,[2]Sheet14!$A$2:$D$188,4,0)</f>
        <v>5.2321866650642555E-2</v>
      </c>
      <c r="AA35" t="b">
        <f t="shared" si="1"/>
        <v>0</v>
      </c>
      <c r="AB35" t="b">
        <f t="shared" si="4"/>
        <v>0</v>
      </c>
      <c r="AC35" t="b">
        <f t="shared" si="5"/>
        <v>0</v>
      </c>
    </row>
    <row r="36" spans="1:29">
      <c r="A36" t="s">
        <v>182</v>
      </c>
      <c r="B36">
        <v>20</v>
      </c>
      <c r="C36" t="s">
        <v>406</v>
      </c>
      <c r="D36">
        <v>991.04998779296875</v>
      </c>
      <c r="E36">
        <v>997.5999755859375</v>
      </c>
      <c r="F36" s="22">
        <v>43455</v>
      </c>
      <c r="G36" s="22">
        <v>43461</v>
      </c>
      <c r="H36">
        <f t="shared" si="6"/>
        <v>6</v>
      </c>
      <c r="I36">
        <v>1000</v>
      </c>
      <c r="J36">
        <v>11.050000190734863</v>
      </c>
      <c r="K36">
        <v>35</v>
      </c>
      <c r="L36">
        <v>45</v>
      </c>
      <c r="M36">
        <v>952.5999755859375</v>
      </c>
      <c r="N36">
        <v>907.5999755859375</v>
      </c>
      <c r="O36">
        <v>862.5999755859375</v>
      </c>
      <c r="P36">
        <v>900</v>
      </c>
      <c r="Q36">
        <v>860</v>
      </c>
      <c r="R36">
        <v>0.44999998807907104</v>
      </c>
      <c r="S36">
        <v>0.44999998807907104</v>
      </c>
      <c r="T36">
        <v>900</v>
      </c>
      <c r="U36" s="18">
        <f>VLOOKUP(A36,'[1]MARGIN REQUIREMNT'!$A$3:$M$210,13,0)</f>
        <v>5.2839</v>
      </c>
      <c r="V36" s="23">
        <f t="shared" si="2"/>
        <v>-6.5657457430485788E-3</v>
      </c>
      <c r="W36" s="23">
        <f t="shared" si="3"/>
        <v>6.5657457430485788E-3</v>
      </c>
      <c r="X36" s="24">
        <f>VLOOKUP(A36,[2]Sheet14!$A$2:$B$188,2,0)</f>
        <v>3.1380253428734586E-2</v>
      </c>
      <c r="Y36" s="24">
        <f>VLOOKUP(A36,[2]Sheet14!$A$2:$C$188,3,0)</f>
        <v>3.949569860612593E-2</v>
      </c>
      <c r="Z36" s="24">
        <f>VLOOKUP(A36,[2]Sheet14!$A$2:$D$188,4,0)</f>
        <v>5.2321866650642555E-2</v>
      </c>
      <c r="AA36" t="b">
        <f t="shared" si="1"/>
        <v>0</v>
      </c>
      <c r="AB36" t="b">
        <f t="shared" si="4"/>
        <v>0</v>
      </c>
      <c r="AC36" t="b">
        <f t="shared" si="5"/>
        <v>0</v>
      </c>
    </row>
    <row r="37" spans="1:29">
      <c r="A37" t="s">
        <v>14</v>
      </c>
      <c r="B37">
        <v>10</v>
      </c>
      <c r="C37" t="s">
        <v>405</v>
      </c>
      <c r="D37">
        <v>98</v>
      </c>
      <c r="E37">
        <v>98.550003051757813</v>
      </c>
      <c r="F37" s="22">
        <v>43455</v>
      </c>
      <c r="G37" s="22">
        <v>43461</v>
      </c>
      <c r="H37">
        <f t="shared" si="6"/>
        <v>6</v>
      </c>
      <c r="I37">
        <v>100</v>
      </c>
      <c r="J37">
        <v>1.5</v>
      </c>
      <c r="K37">
        <v>42</v>
      </c>
      <c r="L37">
        <v>5</v>
      </c>
      <c r="M37">
        <v>103.55000305175781</v>
      </c>
      <c r="N37">
        <v>108.55000305175781</v>
      </c>
      <c r="O37">
        <v>113.55000305175781</v>
      </c>
      <c r="P37">
        <v>110</v>
      </c>
      <c r="Q37">
        <v>110</v>
      </c>
      <c r="R37">
        <v>0.10000000149011612</v>
      </c>
      <c r="S37">
        <v>0.10000000149011612</v>
      </c>
      <c r="T37" t="s">
        <v>439</v>
      </c>
      <c r="U37" s="18">
        <f>VLOOKUP(A37,'[1]MARGIN REQUIREMNT'!$A$3:$M$210,13,0)</f>
        <v>0.52725</v>
      </c>
      <c r="V37" s="23">
        <f t="shared" si="2"/>
        <v>-5.5809541829131559E-3</v>
      </c>
      <c r="W37" s="23">
        <f t="shared" si="3"/>
        <v>5.5809541829131559E-3</v>
      </c>
      <c r="X37" s="24">
        <f>VLOOKUP(A37,[2]Sheet14!$A$2:$B$188,2,0)</f>
        <v>3.1049783602982408E-2</v>
      </c>
      <c r="Y37" s="24">
        <f>VLOOKUP(A37,[2]Sheet14!$A$2:$C$188,3,0)</f>
        <v>4.0528483786798734E-2</v>
      </c>
      <c r="Z37" s="24">
        <f>VLOOKUP(A37,[2]Sheet14!$A$2:$D$188,4,0)</f>
        <v>5.3786812335103379E-2</v>
      </c>
      <c r="AA37" t="b">
        <f t="shared" si="1"/>
        <v>0</v>
      </c>
      <c r="AB37" t="b">
        <f t="shared" si="4"/>
        <v>0</v>
      </c>
      <c r="AC37" t="b">
        <f t="shared" si="5"/>
        <v>0</v>
      </c>
    </row>
    <row r="38" spans="1:29">
      <c r="A38" t="s">
        <v>14</v>
      </c>
      <c r="B38">
        <v>10</v>
      </c>
      <c r="C38" t="s">
        <v>406</v>
      </c>
      <c r="D38">
        <v>98</v>
      </c>
      <c r="E38">
        <v>98.550003051757813</v>
      </c>
      <c r="F38" s="22">
        <v>43455</v>
      </c>
      <c r="G38" s="22">
        <v>43461</v>
      </c>
      <c r="H38">
        <f t="shared" si="6"/>
        <v>6</v>
      </c>
      <c r="I38">
        <v>100</v>
      </c>
      <c r="J38">
        <v>2.4500000476837158</v>
      </c>
      <c r="K38">
        <v>34</v>
      </c>
      <c r="L38">
        <v>4</v>
      </c>
      <c r="M38">
        <v>94.550003051757813</v>
      </c>
      <c r="N38">
        <v>90.550003051757813</v>
      </c>
      <c r="O38">
        <v>86.550003051757813</v>
      </c>
      <c r="P38">
        <v>90</v>
      </c>
      <c r="Q38">
        <v>90</v>
      </c>
      <c r="R38">
        <v>0.34999999403953552</v>
      </c>
      <c r="S38">
        <v>0.34999999403953552</v>
      </c>
      <c r="T38" t="s">
        <v>439</v>
      </c>
      <c r="U38" s="18">
        <f>VLOOKUP(A38,'[1]MARGIN REQUIREMNT'!$A$3:$M$210,13,0)</f>
        <v>0.52725</v>
      </c>
      <c r="V38" s="23">
        <f t="shared" si="2"/>
        <v>-5.5809541829131559E-3</v>
      </c>
      <c r="W38" s="23">
        <f t="shared" si="3"/>
        <v>5.5809541829131559E-3</v>
      </c>
      <c r="X38" s="24">
        <f>VLOOKUP(A38,[2]Sheet14!$A$2:$B$188,2,0)</f>
        <v>3.1049783602982408E-2</v>
      </c>
      <c r="Y38" s="24">
        <f>VLOOKUP(A38,[2]Sheet14!$A$2:$C$188,3,0)</f>
        <v>4.0528483786798734E-2</v>
      </c>
      <c r="Z38" s="24">
        <f>VLOOKUP(A38,[2]Sheet14!$A$2:$D$188,4,0)</f>
        <v>5.3786812335103379E-2</v>
      </c>
      <c r="AA38" t="b">
        <f t="shared" si="1"/>
        <v>0</v>
      </c>
      <c r="AB38" t="b">
        <f t="shared" si="4"/>
        <v>0</v>
      </c>
      <c r="AC38" t="b">
        <f t="shared" si="5"/>
        <v>0</v>
      </c>
    </row>
    <row r="39" spans="1:29">
      <c r="A39" t="s">
        <v>145</v>
      </c>
      <c r="B39">
        <v>2.5</v>
      </c>
      <c r="C39" t="s">
        <v>405</v>
      </c>
      <c r="D39">
        <v>147.85000610351562</v>
      </c>
      <c r="E39">
        <v>148.39999389648437</v>
      </c>
      <c r="F39" s="22">
        <v>43455</v>
      </c>
      <c r="G39" s="22">
        <v>43461</v>
      </c>
      <c r="H39">
        <f t="shared" si="6"/>
        <v>6</v>
      </c>
      <c r="I39">
        <v>147.5</v>
      </c>
      <c r="J39">
        <v>2.0499999523162842</v>
      </c>
      <c r="K39">
        <v>19</v>
      </c>
      <c r="L39">
        <v>4</v>
      </c>
      <c r="M39">
        <v>152.39999389648437</v>
      </c>
      <c r="N39">
        <v>156.39999389648437</v>
      </c>
      <c r="O39">
        <v>160.39999389648437</v>
      </c>
      <c r="P39">
        <v>157.5</v>
      </c>
      <c r="Q39">
        <v>160</v>
      </c>
      <c r="R39">
        <v>0.10000000149011612</v>
      </c>
      <c r="S39">
        <v>5.000000074505806E-2</v>
      </c>
      <c r="T39" t="s">
        <v>439</v>
      </c>
      <c r="U39" s="18">
        <f>VLOOKUP(A39,'[1]MARGIN REQUIREMNT'!$A$3:$M$210,13,0)</f>
        <v>0.72855000000000003</v>
      </c>
      <c r="V39" s="23">
        <f t="shared" si="2"/>
        <v>-3.7061173557216831E-3</v>
      </c>
      <c r="W39" s="23">
        <f t="shared" si="3"/>
        <v>3.7061173557216831E-3</v>
      </c>
      <c r="X39" s="24">
        <f>VLOOKUP(A39,[2]Sheet14!$A$2:$B$188,2,0)</f>
        <v>2.3341782147890181E-2</v>
      </c>
      <c r="Y39" s="24">
        <f>VLOOKUP(A39,[2]Sheet14!$A$2:$C$188,3,0)</f>
        <v>2.8885204126158595E-2</v>
      </c>
      <c r="Z39" s="24">
        <f>VLOOKUP(A39,[2]Sheet14!$A$2:$D$188,4,0)</f>
        <v>4.0137068978542641E-2</v>
      </c>
      <c r="AA39" t="b">
        <f t="shared" si="1"/>
        <v>0</v>
      </c>
      <c r="AB39" t="b">
        <f t="shared" si="4"/>
        <v>0</v>
      </c>
      <c r="AC39" t="b">
        <f t="shared" si="5"/>
        <v>0</v>
      </c>
    </row>
    <row r="40" spans="1:29">
      <c r="A40" t="s">
        <v>145</v>
      </c>
      <c r="B40">
        <v>2.5</v>
      </c>
      <c r="C40" t="s">
        <v>406</v>
      </c>
      <c r="D40">
        <v>147.85000610351562</v>
      </c>
      <c r="E40">
        <v>148.39999389648437</v>
      </c>
      <c r="F40" s="22">
        <v>43455</v>
      </c>
      <c r="G40" s="22">
        <v>43461</v>
      </c>
      <c r="H40">
        <f t="shared" si="6"/>
        <v>6</v>
      </c>
      <c r="I40">
        <v>147.5</v>
      </c>
      <c r="J40">
        <v>1.0499999523162842</v>
      </c>
      <c r="K40">
        <v>23</v>
      </c>
      <c r="L40">
        <v>4</v>
      </c>
      <c r="M40">
        <v>144.39999389648437</v>
      </c>
      <c r="N40">
        <v>140.39999389648437</v>
      </c>
      <c r="O40">
        <v>136.39999389648437</v>
      </c>
      <c r="P40">
        <v>140</v>
      </c>
      <c r="Q40">
        <v>137.5</v>
      </c>
      <c r="R40">
        <v>0.10000000149011612</v>
      </c>
      <c r="S40">
        <v>5.000000074505806E-2</v>
      </c>
      <c r="T40" t="s">
        <v>439</v>
      </c>
      <c r="U40" s="18">
        <f>VLOOKUP(A40,'[1]MARGIN REQUIREMNT'!$A$3:$M$210,13,0)</f>
        <v>0.72855000000000003</v>
      </c>
      <c r="V40" s="23">
        <f t="shared" si="2"/>
        <v>-3.7061173557216831E-3</v>
      </c>
      <c r="W40" s="23">
        <f t="shared" si="3"/>
        <v>3.7061173557216831E-3</v>
      </c>
      <c r="X40" s="24">
        <f>VLOOKUP(A40,[2]Sheet14!$A$2:$B$188,2,0)</f>
        <v>2.3341782147890181E-2</v>
      </c>
      <c r="Y40" s="24">
        <f>VLOOKUP(A40,[2]Sheet14!$A$2:$C$188,3,0)</f>
        <v>2.8885204126158595E-2</v>
      </c>
      <c r="Z40" s="24">
        <f>VLOOKUP(A40,[2]Sheet14!$A$2:$D$188,4,0)</f>
        <v>4.0137068978542641E-2</v>
      </c>
      <c r="AA40" t="b">
        <f t="shared" si="1"/>
        <v>0</v>
      </c>
      <c r="AB40" t="b">
        <f t="shared" si="4"/>
        <v>0</v>
      </c>
      <c r="AC40" t="b">
        <f t="shared" si="5"/>
        <v>0</v>
      </c>
    </row>
    <row r="41" spans="1:29">
      <c r="A41" t="s">
        <v>64</v>
      </c>
      <c r="B41">
        <v>5</v>
      </c>
      <c r="C41" t="s">
        <v>405</v>
      </c>
      <c r="D41">
        <v>260.10000610351562</v>
      </c>
      <c r="E41">
        <v>263.5</v>
      </c>
      <c r="F41" s="22">
        <v>43455</v>
      </c>
      <c r="G41" s="22">
        <v>43461</v>
      </c>
      <c r="H41">
        <f t="shared" si="6"/>
        <v>6</v>
      </c>
      <c r="I41">
        <v>265</v>
      </c>
      <c r="J41">
        <v>3.5499999523162842</v>
      </c>
      <c r="K41">
        <v>29</v>
      </c>
      <c r="L41">
        <v>10</v>
      </c>
      <c r="M41">
        <v>273.5</v>
      </c>
      <c r="N41">
        <v>283.5</v>
      </c>
      <c r="O41">
        <v>293.5</v>
      </c>
      <c r="P41">
        <v>285</v>
      </c>
      <c r="Q41">
        <v>295</v>
      </c>
      <c r="R41">
        <v>0.15000000596046448</v>
      </c>
      <c r="S41">
        <v>5.000000074505806E-2</v>
      </c>
      <c r="T41">
        <v>290</v>
      </c>
      <c r="U41" s="18">
        <f>VLOOKUP(A41,'[1]MARGIN REQUIREMNT'!$A$3:$M$210,13,0)</f>
        <v>1.323</v>
      </c>
      <c r="V41" s="23">
        <f t="shared" si="2"/>
        <v>-1.2903202643204437E-2</v>
      </c>
      <c r="W41" s="23">
        <f t="shared" si="3"/>
        <v>1.2903202643204437E-2</v>
      </c>
      <c r="X41" s="24">
        <f>VLOOKUP(A41,[2]Sheet14!$A$2:$B$188,2,0)</f>
        <v>2.7321009070761817E-2</v>
      </c>
      <c r="Y41" s="24">
        <f>VLOOKUP(A41,[2]Sheet14!$A$2:$C$188,3,0)</f>
        <v>3.4013105238764607E-2</v>
      </c>
      <c r="Z41" s="24">
        <f>VLOOKUP(A41,[2]Sheet14!$A$2:$D$188,4,0)</f>
        <v>4.3342960847258326E-2</v>
      </c>
      <c r="AA41" t="b">
        <f t="shared" si="1"/>
        <v>0</v>
      </c>
      <c r="AB41" t="b">
        <f t="shared" si="4"/>
        <v>0</v>
      </c>
      <c r="AC41" t="b">
        <f t="shared" si="5"/>
        <v>0</v>
      </c>
    </row>
    <row r="42" spans="1:29">
      <c r="A42" t="s">
        <v>64</v>
      </c>
      <c r="B42">
        <v>5</v>
      </c>
      <c r="C42" t="s">
        <v>406</v>
      </c>
      <c r="D42">
        <v>260.10000610351562</v>
      </c>
      <c r="E42">
        <v>263.5</v>
      </c>
      <c r="F42" s="22">
        <v>43455</v>
      </c>
      <c r="G42" s="22">
        <v>43461</v>
      </c>
      <c r="H42">
        <f t="shared" si="6"/>
        <v>6</v>
      </c>
      <c r="I42">
        <v>265</v>
      </c>
      <c r="J42">
        <v>4.25</v>
      </c>
      <c r="K42">
        <v>29</v>
      </c>
      <c r="L42">
        <v>10</v>
      </c>
      <c r="M42">
        <v>253.5</v>
      </c>
      <c r="N42">
        <v>243.5</v>
      </c>
      <c r="O42">
        <v>233.5</v>
      </c>
      <c r="P42">
        <v>245</v>
      </c>
      <c r="Q42">
        <v>235</v>
      </c>
      <c r="R42">
        <v>0.34999999403953552</v>
      </c>
      <c r="S42">
        <v>0.20000000298023224</v>
      </c>
      <c r="T42">
        <v>240</v>
      </c>
      <c r="U42" s="18">
        <f>VLOOKUP(A42,'[1]MARGIN REQUIREMNT'!$A$3:$M$210,13,0)</f>
        <v>1.323</v>
      </c>
      <c r="V42" s="23">
        <f t="shared" si="2"/>
        <v>-1.2903202643204437E-2</v>
      </c>
      <c r="W42" s="23">
        <f t="shared" si="3"/>
        <v>1.2903202643204437E-2</v>
      </c>
      <c r="X42" s="24">
        <f>VLOOKUP(A42,[2]Sheet14!$A$2:$B$188,2,0)</f>
        <v>2.7321009070761817E-2</v>
      </c>
      <c r="Y42" s="24">
        <f>VLOOKUP(A42,[2]Sheet14!$A$2:$C$188,3,0)</f>
        <v>3.4013105238764607E-2</v>
      </c>
      <c r="Z42" s="24">
        <f>VLOOKUP(A42,[2]Sheet14!$A$2:$D$188,4,0)</f>
        <v>4.3342960847258326E-2</v>
      </c>
      <c r="AA42" t="b">
        <f t="shared" si="1"/>
        <v>0</v>
      </c>
      <c r="AB42" t="b">
        <f t="shared" si="4"/>
        <v>0</v>
      </c>
      <c r="AC42" t="b">
        <f t="shared" si="5"/>
        <v>0</v>
      </c>
    </row>
    <row r="43" spans="1:29">
      <c r="A43" t="s">
        <v>181</v>
      </c>
      <c r="B43">
        <v>10</v>
      </c>
      <c r="C43" t="s">
        <v>405</v>
      </c>
      <c r="D43">
        <v>532.75</v>
      </c>
      <c r="E43">
        <v>519.20001220703125</v>
      </c>
      <c r="F43" s="22">
        <v>43455</v>
      </c>
      <c r="G43" s="22">
        <v>43461</v>
      </c>
      <c r="H43">
        <f t="shared" si="6"/>
        <v>6</v>
      </c>
      <c r="I43">
        <v>520</v>
      </c>
      <c r="J43" t="s">
        <v>435</v>
      </c>
      <c r="K43" t="s">
        <v>435</v>
      </c>
      <c r="L43" t="s">
        <v>435</v>
      </c>
      <c r="M43" t="s">
        <v>435</v>
      </c>
      <c r="N43" t="s">
        <v>435</v>
      </c>
      <c r="O43" t="s">
        <v>435</v>
      </c>
      <c r="P43" t="s">
        <v>435</v>
      </c>
      <c r="Q43" t="s">
        <v>435</v>
      </c>
      <c r="R43" t="s">
        <v>435</v>
      </c>
      <c r="S43" t="s">
        <v>435</v>
      </c>
      <c r="T43" t="s">
        <v>435</v>
      </c>
      <c r="U43" s="18">
        <f>VLOOKUP(A43,'[1]MARGIN REQUIREMNT'!$A$3:$M$210,13,0)</f>
        <v>2.7416249999999995</v>
      </c>
      <c r="V43" s="23">
        <f t="shared" si="2"/>
        <v>2.6097818710307807E-2</v>
      </c>
      <c r="W43" s="23">
        <f t="shared" si="3"/>
        <v>2.6097818710307807E-2</v>
      </c>
      <c r="X43" s="24">
        <f>VLOOKUP(A43,[2]Sheet14!$A$2:$B$188,2,0)</f>
        <v>3.0040527888033023E-2</v>
      </c>
      <c r="Y43" s="24">
        <f>VLOOKUP(A43,[2]Sheet14!$A$2:$C$188,3,0)</f>
        <v>3.7154500368046815E-2</v>
      </c>
      <c r="Z43" s="24">
        <f>VLOOKUP(A43,[2]Sheet14!$A$2:$D$188,4,0)</f>
        <v>5.2665344173366831E-2</v>
      </c>
      <c r="AA43" t="b">
        <f t="shared" si="1"/>
        <v>0</v>
      </c>
      <c r="AB43" t="b">
        <f t="shared" si="4"/>
        <v>0</v>
      </c>
      <c r="AC43" t="b">
        <f t="shared" si="5"/>
        <v>0</v>
      </c>
    </row>
    <row r="44" spans="1:29">
      <c r="A44" t="s">
        <v>181</v>
      </c>
      <c r="B44">
        <v>10</v>
      </c>
      <c r="C44" t="s">
        <v>406</v>
      </c>
      <c r="D44">
        <v>532.75</v>
      </c>
      <c r="E44">
        <v>519.20001220703125</v>
      </c>
      <c r="F44" s="22">
        <v>43455</v>
      </c>
      <c r="G44" s="22">
        <v>43461</v>
      </c>
      <c r="H44">
        <f t="shared" si="6"/>
        <v>6</v>
      </c>
      <c r="I44">
        <v>520</v>
      </c>
      <c r="J44">
        <v>10</v>
      </c>
      <c r="K44">
        <v>35</v>
      </c>
      <c r="L44">
        <v>23</v>
      </c>
      <c r="M44">
        <v>496.20001220703125</v>
      </c>
      <c r="N44">
        <v>473.20001220703125</v>
      </c>
      <c r="O44">
        <v>450.20001220703125</v>
      </c>
      <c r="P44">
        <v>470</v>
      </c>
      <c r="Q44">
        <v>450</v>
      </c>
      <c r="R44" t="s">
        <v>435</v>
      </c>
      <c r="S44">
        <v>1</v>
      </c>
      <c r="T44">
        <v>500</v>
      </c>
      <c r="U44" s="18">
        <f>VLOOKUP(A44,'[1]MARGIN REQUIREMNT'!$A$3:$M$210,13,0)</f>
        <v>2.7416249999999995</v>
      </c>
      <c r="V44" s="23">
        <f t="shared" si="2"/>
        <v>2.6097818710307807E-2</v>
      </c>
      <c r="W44" s="23">
        <f t="shared" si="3"/>
        <v>2.6097818710307807E-2</v>
      </c>
      <c r="X44" s="24">
        <f>VLOOKUP(A44,[2]Sheet14!$A$2:$B$188,2,0)</f>
        <v>3.0040527888033023E-2</v>
      </c>
      <c r="Y44" s="24">
        <f>VLOOKUP(A44,[2]Sheet14!$A$2:$C$188,3,0)</f>
        <v>3.7154500368046815E-2</v>
      </c>
      <c r="Z44" s="24">
        <f>VLOOKUP(A44,[2]Sheet14!$A$2:$D$188,4,0)</f>
        <v>5.2665344173366831E-2</v>
      </c>
      <c r="AA44" t="b">
        <f t="shared" si="1"/>
        <v>0</v>
      </c>
      <c r="AB44" t="b">
        <f t="shared" si="4"/>
        <v>0</v>
      </c>
      <c r="AC44" t="b">
        <f t="shared" si="5"/>
        <v>0</v>
      </c>
    </row>
    <row r="45" spans="1:29">
      <c r="A45" t="s">
        <v>36</v>
      </c>
      <c r="B45">
        <v>100</v>
      </c>
      <c r="C45" t="s">
        <v>405</v>
      </c>
      <c r="D45">
        <v>3092.949951171875</v>
      </c>
      <c r="E45">
        <v>3118.10009765625</v>
      </c>
      <c r="F45" s="22">
        <v>43455</v>
      </c>
      <c r="G45" s="22">
        <v>43461</v>
      </c>
      <c r="H45">
        <f t="shared" si="6"/>
        <v>6</v>
      </c>
      <c r="I45">
        <v>3100</v>
      </c>
      <c r="J45">
        <v>91.800003051757813</v>
      </c>
      <c r="K45">
        <v>51</v>
      </c>
      <c r="L45">
        <v>204</v>
      </c>
      <c r="M45">
        <v>3322.10009765625</v>
      </c>
      <c r="N45">
        <v>3526.10009765625</v>
      </c>
      <c r="O45">
        <v>3730.10009765625</v>
      </c>
      <c r="P45">
        <v>3500</v>
      </c>
      <c r="Q45">
        <v>3700</v>
      </c>
      <c r="R45">
        <v>1.9500000476837158</v>
      </c>
      <c r="S45">
        <v>1.9500000476837158</v>
      </c>
      <c r="T45">
        <v>3500</v>
      </c>
      <c r="U45" s="18">
        <f>VLOOKUP(A45,'[1]MARGIN REQUIREMNT'!$A$3:$M$210,13,0)</f>
        <v>15.8094</v>
      </c>
      <c r="V45" s="23">
        <f t="shared" si="2"/>
        <v>-8.0658560330629792E-3</v>
      </c>
      <c r="W45" s="23">
        <f t="shared" si="3"/>
        <v>8.0658560330629792E-3</v>
      </c>
      <c r="X45" s="24">
        <f>VLOOKUP(A45,[2]Sheet14!$A$2:$B$188,2,0)</f>
        <v>2.1287136821126262E-2</v>
      </c>
      <c r="Y45" s="24">
        <f>VLOOKUP(A45,[2]Sheet14!$A$2:$C$188,3,0)</f>
        <v>2.6575535877417553E-2</v>
      </c>
      <c r="Z45" s="24">
        <f>VLOOKUP(A45,[2]Sheet14!$A$2:$D$188,4,0)</f>
        <v>3.3343808259933272E-2</v>
      </c>
      <c r="AA45" t="b">
        <f t="shared" si="1"/>
        <v>0</v>
      </c>
      <c r="AB45" t="b">
        <f t="shared" si="4"/>
        <v>0</v>
      </c>
      <c r="AC45" t="b">
        <f t="shared" si="5"/>
        <v>0</v>
      </c>
    </row>
    <row r="46" spans="1:29">
      <c r="A46" t="s">
        <v>36</v>
      </c>
      <c r="B46">
        <v>100</v>
      </c>
      <c r="C46" t="s">
        <v>406</v>
      </c>
      <c r="D46">
        <v>3092.949951171875</v>
      </c>
      <c r="E46">
        <v>3118.10009765625</v>
      </c>
      <c r="F46" s="22">
        <v>43455</v>
      </c>
      <c r="G46" s="22">
        <v>43461</v>
      </c>
      <c r="H46">
        <f t="shared" si="6"/>
        <v>6</v>
      </c>
      <c r="I46">
        <v>3100</v>
      </c>
      <c r="J46">
        <v>30.649999618530273</v>
      </c>
      <c r="K46">
        <v>25</v>
      </c>
      <c r="L46">
        <v>100</v>
      </c>
      <c r="M46">
        <v>3018.10009765625</v>
      </c>
      <c r="N46">
        <v>2918.10009765625</v>
      </c>
      <c r="O46">
        <v>2818.10009765625</v>
      </c>
      <c r="P46">
        <v>2900</v>
      </c>
      <c r="Q46">
        <v>2800</v>
      </c>
      <c r="R46">
        <v>2.9500000476837158</v>
      </c>
      <c r="S46">
        <v>2.9500000476837158</v>
      </c>
      <c r="T46">
        <v>2900</v>
      </c>
      <c r="U46" s="18">
        <f>VLOOKUP(A46,'[1]MARGIN REQUIREMNT'!$A$3:$M$210,13,0)</f>
        <v>15.8094</v>
      </c>
      <c r="V46" s="23">
        <f t="shared" si="2"/>
        <v>-8.0658560330629792E-3</v>
      </c>
      <c r="W46" s="23">
        <f t="shared" si="3"/>
        <v>8.0658560330629792E-3</v>
      </c>
      <c r="X46" s="24">
        <f>VLOOKUP(A46,[2]Sheet14!$A$2:$B$188,2,0)</f>
        <v>2.1287136821126262E-2</v>
      </c>
      <c r="Y46" s="24">
        <f>VLOOKUP(A46,[2]Sheet14!$A$2:$C$188,3,0)</f>
        <v>2.6575535877417553E-2</v>
      </c>
      <c r="Z46" s="24">
        <f>VLOOKUP(A46,[2]Sheet14!$A$2:$D$188,4,0)</f>
        <v>3.3343808259933272E-2</v>
      </c>
      <c r="AA46" t="b">
        <f t="shared" si="1"/>
        <v>0</v>
      </c>
      <c r="AB46" t="b">
        <f t="shared" si="4"/>
        <v>0</v>
      </c>
      <c r="AC46" t="b">
        <f t="shared" si="5"/>
        <v>0</v>
      </c>
    </row>
    <row r="47" spans="1:29">
      <c r="A47" t="s">
        <v>159</v>
      </c>
      <c r="B47">
        <v>10</v>
      </c>
      <c r="C47" t="s">
        <v>405</v>
      </c>
      <c r="D47">
        <v>557.04998779296875</v>
      </c>
      <c r="E47">
        <v>562.45001220703125</v>
      </c>
      <c r="F47" s="22">
        <v>43455</v>
      </c>
      <c r="G47" s="22">
        <v>43461</v>
      </c>
      <c r="H47">
        <f t="shared" si="6"/>
        <v>6</v>
      </c>
      <c r="I47">
        <v>560</v>
      </c>
      <c r="J47">
        <v>10.5</v>
      </c>
      <c r="K47">
        <v>30</v>
      </c>
      <c r="L47">
        <v>22</v>
      </c>
      <c r="M47">
        <v>584.45001220703125</v>
      </c>
      <c r="N47">
        <v>606.45001220703125</v>
      </c>
      <c r="O47">
        <v>628.45001220703125</v>
      </c>
      <c r="P47">
        <v>610</v>
      </c>
      <c r="Q47">
        <v>630</v>
      </c>
      <c r="R47">
        <v>0.20000000298023224</v>
      </c>
      <c r="S47">
        <v>0.25</v>
      </c>
      <c r="T47" t="s">
        <v>439</v>
      </c>
      <c r="U47" s="18">
        <f>VLOOKUP(A47,'[1]MARGIN REQUIREMNT'!$A$3:$M$210,13,0)</f>
        <v>2.9470499999999999</v>
      </c>
      <c r="V47" s="23">
        <f t="shared" si="2"/>
        <v>-9.600896607456777E-3</v>
      </c>
      <c r="W47" s="23">
        <f t="shared" si="3"/>
        <v>9.600896607456777E-3</v>
      </c>
      <c r="X47" s="24">
        <f>VLOOKUP(A47,[2]Sheet14!$A$2:$B$188,2,0)</f>
        <v>3.0157545537952891E-2</v>
      </c>
      <c r="Y47" s="24">
        <f>VLOOKUP(A47,[2]Sheet14!$A$2:$C$188,3,0)</f>
        <v>3.9234466004953721E-2</v>
      </c>
      <c r="Z47" s="24">
        <f>VLOOKUP(A47,[2]Sheet14!$A$2:$D$188,4,0)</f>
        <v>4.6776750427003723E-2</v>
      </c>
      <c r="AA47" t="b">
        <f t="shared" si="1"/>
        <v>0</v>
      </c>
      <c r="AB47" t="b">
        <f t="shared" si="4"/>
        <v>0</v>
      </c>
      <c r="AC47" t="b">
        <f t="shared" si="5"/>
        <v>0</v>
      </c>
    </row>
    <row r="48" spans="1:29">
      <c r="A48" t="s">
        <v>159</v>
      </c>
      <c r="B48">
        <v>10</v>
      </c>
      <c r="C48" t="s">
        <v>406</v>
      </c>
      <c r="D48">
        <v>557.04998779296875</v>
      </c>
      <c r="E48">
        <v>562.45001220703125</v>
      </c>
      <c r="F48" s="22">
        <v>43455</v>
      </c>
      <c r="G48" s="22">
        <v>43461</v>
      </c>
      <c r="H48">
        <f t="shared" si="6"/>
        <v>6</v>
      </c>
      <c r="I48">
        <v>560</v>
      </c>
      <c r="J48">
        <v>6.5</v>
      </c>
      <c r="K48">
        <v>28</v>
      </c>
      <c r="L48">
        <v>20</v>
      </c>
      <c r="M48">
        <v>542.45001220703125</v>
      </c>
      <c r="N48">
        <v>522.45001220703125</v>
      </c>
      <c r="O48">
        <v>502.45001220703125</v>
      </c>
      <c r="P48">
        <v>520</v>
      </c>
      <c r="Q48">
        <v>500</v>
      </c>
      <c r="R48" t="s">
        <v>435</v>
      </c>
      <c r="S48">
        <v>0.30000001192092896</v>
      </c>
      <c r="T48" t="s">
        <v>439</v>
      </c>
      <c r="U48" s="18">
        <f>VLOOKUP(A48,'[1]MARGIN REQUIREMNT'!$A$3:$M$210,13,0)</f>
        <v>2.9470499999999999</v>
      </c>
      <c r="V48" s="23">
        <f t="shared" si="2"/>
        <v>-9.600896607456777E-3</v>
      </c>
      <c r="W48" s="23">
        <f t="shared" si="3"/>
        <v>9.600896607456777E-3</v>
      </c>
      <c r="X48" s="24">
        <f>VLOOKUP(A48,[2]Sheet14!$A$2:$B$188,2,0)</f>
        <v>3.0157545537952891E-2</v>
      </c>
      <c r="Y48" s="24">
        <f>VLOOKUP(A48,[2]Sheet14!$A$2:$C$188,3,0)</f>
        <v>3.9234466004953721E-2</v>
      </c>
      <c r="Z48" s="24">
        <f>VLOOKUP(A48,[2]Sheet14!$A$2:$D$188,4,0)</f>
        <v>4.6776750427003723E-2</v>
      </c>
      <c r="AA48" t="b">
        <f t="shared" si="1"/>
        <v>0</v>
      </c>
      <c r="AB48" t="b">
        <f t="shared" si="4"/>
        <v>0</v>
      </c>
      <c r="AC48" t="b">
        <f t="shared" si="5"/>
        <v>0</v>
      </c>
    </row>
    <row r="49" spans="1:29">
      <c r="A49" t="s">
        <v>204</v>
      </c>
      <c r="B49">
        <v>20</v>
      </c>
      <c r="C49" t="s">
        <v>405</v>
      </c>
      <c r="D49">
        <v>503.89999389648437</v>
      </c>
      <c r="E49">
        <v>505.70001220703125</v>
      </c>
      <c r="F49" s="22">
        <v>43455</v>
      </c>
      <c r="G49" s="22">
        <v>43461</v>
      </c>
      <c r="H49">
        <f t="shared" si="6"/>
        <v>6</v>
      </c>
      <c r="I49">
        <v>500</v>
      </c>
      <c r="J49">
        <v>14</v>
      </c>
      <c r="K49">
        <v>41</v>
      </c>
      <c r="L49">
        <v>27</v>
      </c>
      <c r="M49">
        <v>532.70001220703125</v>
      </c>
      <c r="N49">
        <v>559.70001220703125</v>
      </c>
      <c r="O49">
        <v>586.70001220703125</v>
      </c>
      <c r="P49">
        <v>560</v>
      </c>
      <c r="Q49">
        <v>580</v>
      </c>
      <c r="R49">
        <v>0.80000001192092896</v>
      </c>
      <c r="S49">
        <v>0.44999998807907104</v>
      </c>
      <c r="T49" t="s">
        <v>439</v>
      </c>
      <c r="U49" s="18">
        <f>VLOOKUP(A49,'[1]MARGIN REQUIREMNT'!$A$3:$M$210,13,0)</f>
        <v>2.602875</v>
      </c>
      <c r="V49" s="23">
        <f t="shared" si="2"/>
        <v>-3.5594587049564419E-3</v>
      </c>
      <c r="W49" s="23">
        <f t="shared" si="3"/>
        <v>3.5594587049564419E-3</v>
      </c>
      <c r="X49" s="24">
        <f>VLOOKUP(A49,[2]Sheet14!$A$2:$B$188,2,0)</f>
        <v>3.785072510338771E-2</v>
      </c>
      <c r="Y49" s="24">
        <f>VLOOKUP(A49,[2]Sheet14!$A$2:$C$188,3,0)</f>
        <v>5.2340851985456766E-2</v>
      </c>
      <c r="Z49" s="24">
        <f>VLOOKUP(A49,[2]Sheet14!$A$2:$D$188,4,0)</f>
        <v>7.0772878898087421E-2</v>
      </c>
      <c r="AA49" t="b">
        <f t="shared" si="1"/>
        <v>0</v>
      </c>
      <c r="AB49" t="b">
        <f t="shared" si="4"/>
        <v>0</v>
      </c>
      <c r="AC49" t="b">
        <f t="shared" si="5"/>
        <v>0</v>
      </c>
    </row>
    <row r="50" spans="1:29">
      <c r="A50" t="s">
        <v>204</v>
      </c>
      <c r="B50">
        <v>20</v>
      </c>
      <c r="C50" t="s">
        <v>406</v>
      </c>
      <c r="D50">
        <v>503.89999389648437</v>
      </c>
      <c r="E50">
        <v>505.70001220703125</v>
      </c>
      <c r="F50" s="22">
        <v>43455</v>
      </c>
      <c r="G50" s="22">
        <v>43461</v>
      </c>
      <c r="H50">
        <f t="shared" si="6"/>
        <v>6</v>
      </c>
      <c r="I50">
        <v>500</v>
      </c>
      <c r="J50">
        <v>7.5500001907348633</v>
      </c>
      <c r="K50">
        <v>41</v>
      </c>
      <c r="L50">
        <v>27</v>
      </c>
      <c r="M50">
        <v>478.70001220703125</v>
      </c>
      <c r="N50">
        <v>451.70001220703125</v>
      </c>
      <c r="O50">
        <v>424.70001220703125</v>
      </c>
      <c r="P50">
        <v>460</v>
      </c>
      <c r="Q50">
        <v>420</v>
      </c>
      <c r="R50">
        <v>0.75</v>
      </c>
      <c r="S50">
        <v>0.75</v>
      </c>
      <c r="T50">
        <v>460</v>
      </c>
      <c r="U50" s="18">
        <f>VLOOKUP(A50,'[1]MARGIN REQUIREMNT'!$A$3:$M$210,13,0)</f>
        <v>2.602875</v>
      </c>
      <c r="V50" s="23">
        <f t="shared" si="2"/>
        <v>-3.5594587049564419E-3</v>
      </c>
      <c r="W50" s="23">
        <f t="shared" si="3"/>
        <v>3.5594587049564419E-3</v>
      </c>
      <c r="X50" s="24">
        <f>VLOOKUP(A50,[2]Sheet14!$A$2:$B$188,2,0)</f>
        <v>3.785072510338771E-2</v>
      </c>
      <c r="Y50" s="24">
        <f>VLOOKUP(A50,[2]Sheet14!$A$2:$C$188,3,0)</f>
        <v>5.2340851985456766E-2</v>
      </c>
      <c r="Z50" s="24">
        <f>VLOOKUP(A50,[2]Sheet14!$A$2:$D$188,4,0)</f>
        <v>7.0772878898087421E-2</v>
      </c>
      <c r="AA50" t="b">
        <f t="shared" si="1"/>
        <v>0</v>
      </c>
      <c r="AB50" t="b">
        <f t="shared" si="4"/>
        <v>0</v>
      </c>
      <c r="AC50" t="b">
        <f t="shared" si="5"/>
        <v>0</v>
      </c>
    </row>
    <row r="51" spans="1:29">
      <c r="A51" s="27" t="s">
        <v>7</v>
      </c>
      <c r="B51" s="27">
        <v>2.5</v>
      </c>
      <c r="C51" s="27" t="s">
        <v>405</v>
      </c>
      <c r="D51" s="27" t="s">
        <v>435</v>
      </c>
      <c r="E51" s="27">
        <v>50.5</v>
      </c>
      <c r="F51" s="27">
        <v>43455</v>
      </c>
      <c r="G51" s="27">
        <v>43461</v>
      </c>
      <c r="H51" s="27">
        <f t="shared" si="6"/>
        <v>6</v>
      </c>
      <c r="I51" s="27">
        <v>50</v>
      </c>
      <c r="J51" s="27">
        <v>2.2000000476837158</v>
      </c>
      <c r="K51" s="27">
        <v>75</v>
      </c>
      <c r="L51" s="27">
        <v>5</v>
      </c>
      <c r="M51" s="27">
        <v>55.5</v>
      </c>
      <c r="N51" s="27">
        <v>60.5</v>
      </c>
      <c r="O51" s="27">
        <v>65.5</v>
      </c>
      <c r="P51" s="27">
        <v>60</v>
      </c>
      <c r="Q51" s="27">
        <v>65</v>
      </c>
      <c r="R51" s="27" t="s">
        <v>435</v>
      </c>
      <c r="S51" s="27" t="s">
        <v>435</v>
      </c>
      <c r="T51" s="27" t="s">
        <v>435</v>
      </c>
      <c r="U51" s="18">
        <f>VLOOKUP(A51,'[1]MARGIN REQUIREMNT'!$A$3:$M$210,13,0)</f>
        <v>0.54247500000000004</v>
      </c>
      <c r="V51" s="23" t="e">
        <f t="shared" si="2"/>
        <v>#VALUE!</v>
      </c>
      <c r="W51" s="23" t="e">
        <f t="shared" si="3"/>
        <v>#VALUE!</v>
      </c>
      <c r="X51" s="24">
        <f>VLOOKUP(A51,[2]Sheet14!$A$2:$B$188,2,0)</f>
        <v>5.3783392551651599E-2</v>
      </c>
      <c r="Y51" s="24">
        <f>VLOOKUP(A51,[2]Sheet14!$A$2:$C$188,3,0)</f>
        <v>7.2924718563035701E-2</v>
      </c>
      <c r="Z51" s="24">
        <f>VLOOKUP(A51,[2]Sheet14!$A$2:$D$188,4,0)</f>
        <v>9.6248675091724259E-2</v>
      </c>
      <c r="AA51" t="e">
        <f t="shared" si="1"/>
        <v>#VALUE!</v>
      </c>
      <c r="AB51" t="e">
        <f t="shared" si="4"/>
        <v>#VALUE!</v>
      </c>
      <c r="AC51" t="e">
        <f t="shared" si="5"/>
        <v>#VALUE!</v>
      </c>
    </row>
    <row r="52" spans="1:29">
      <c r="A52" s="28" t="s">
        <v>7</v>
      </c>
      <c r="B52" s="28">
        <v>2.5</v>
      </c>
      <c r="C52" s="28" t="s">
        <v>406</v>
      </c>
      <c r="D52" s="28" t="s">
        <v>435</v>
      </c>
      <c r="E52" s="28">
        <v>50.5</v>
      </c>
      <c r="F52" s="28">
        <v>43455</v>
      </c>
      <c r="G52" s="28">
        <v>43461</v>
      </c>
      <c r="H52" s="28">
        <f t="shared" si="6"/>
        <v>6</v>
      </c>
      <c r="I52" s="28">
        <v>50</v>
      </c>
      <c r="J52" s="28">
        <v>1.9500000476837158</v>
      </c>
      <c r="K52" s="28">
        <v>86</v>
      </c>
      <c r="L52" s="28">
        <v>6</v>
      </c>
      <c r="M52" s="28">
        <v>44.5</v>
      </c>
      <c r="N52" s="28">
        <v>38.5</v>
      </c>
      <c r="O52" s="28">
        <v>32.5</v>
      </c>
      <c r="P52" s="28">
        <v>37.5</v>
      </c>
      <c r="Q52" s="28">
        <v>32.5</v>
      </c>
      <c r="R52" s="28" t="s">
        <v>435</v>
      </c>
      <c r="S52" s="28" t="s">
        <v>435</v>
      </c>
      <c r="T52" s="28" t="s">
        <v>435</v>
      </c>
      <c r="U52" s="18">
        <f>VLOOKUP(A52,'[1]MARGIN REQUIREMNT'!$A$3:$M$210,13,0)</f>
        <v>0.54247500000000004</v>
      </c>
      <c r="V52" s="23" t="e">
        <f t="shared" si="2"/>
        <v>#VALUE!</v>
      </c>
      <c r="W52" s="23" t="e">
        <f t="shared" si="3"/>
        <v>#VALUE!</v>
      </c>
      <c r="X52" s="24">
        <f>VLOOKUP(A52,[2]Sheet14!$A$2:$B$188,2,0)</f>
        <v>5.3783392551651599E-2</v>
      </c>
      <c r="Y52" s="24">
        <f>VLOOKUP(A52,[2]Sheet14!$A$2:$C$188,3,0)</f>
        <v>7.2924718563035701E-2</v>
      </c>
      <c r="Z52" s="24">
        <f>VLOOKUP(A52,[2]Sheet14!$A$2:$D$188,4,0)</f>
        <v>9.6248675091724259E-2</v>
      </c>
      <c r="AA52" t="e">
        <f t="shared" si="1"/>
        <v>#VALUE!</v>
      </c>
      <c r="AB52" t="e">
        <f t="shared" si="4"/>
        <v>#VALUE!</v>
      </c>
      <c r="AC52" t="e">
        <f t="shared" si="5"/>
        <v>#VALUE!</v>
      </c>
    </row>
    <row r="53" spans="1:29">
      <c r="A53" t="s">
        <v>30</v>
      </c>
      <c r="B53">
        <v>10</v>
      </c>
      <c r="C53" t="s">
        <v>405</v>
      </c>
      <c r="D53">
        <v>499.54998779296875</v>
      </c>
      <c r="E53">
        <v>502</v>
      </c>
      <c r="F53" s="22">
        <v>43455</v>
      </c>
      <c r="G53" s="22">
        <v>43461</v>
      </c>
      <c r="H53">
        <f t="shared" si="6"/>
        <v>6</v>
      </c>
      <c r="I53">
        <v>500</v>
      </c>
      <c r="J53">
        <v>11.75</v>
      </c>
      <c r="K53">
        <v>39</v>
      </c>
      <c r="L53">
        <v>25</v>
      </c>
      <c r="M53">
        <v>527</v>
      </c>
      <c r="N53">
        <v>552</v>
      </c>
      <c r="O53">
        <v>577</v>
      </c>
      <c r="P53">
        <v>550</v>
      </c>
      <c r="Q53">
        <v>580</v>
      </c>
      <c r="R53">
        <v>0.30000001192092896</v>
      </c>
      <c r="S53">
        <v>0.10000000149011612</v>
      </c>
      <c r="T53" t="s">
        <v>439</v>
      </c>
      <c r="U53" s="18">
        <f>VLOOKUP(A53,'[1]MARGIN REQUIREMNT'!$A$3:$M$210,13,0)</f>
        <v>2.6214749999999998</v>
      </c>
      <c r="V53" s="23">
        <f t="shared" si="2"/>
        <v>-4.8805024044447087E-3</v>
      </c>
      <c r="W53" s="23">
        <f t="shared" si="3"/>
        <v>4.8805024044447087E-3</v>
      </c>
      <c r="X53" s="24">
        <f>VLOOKUP(A53,[2]Sheet14!$A$2:$B$188,2,0)</f>
        <v>2.9607735364782072E-2</v>
      </c>
      <c r="Y53" s="24">
        <f>VLOOKUP(A53,[2]Sheet14!$A$2:$C$188,3,0)</f>
        <v>3.5383150147450367E-2</v>
      </c>
      <c r="Z53" s="24">
        <f>VLOOKUP(A53,[2]Sheet14!$A$2:$D$188,4,0)</f>
        <v>4.78154656884337E-2</v>
      </c>
      <c r="AA53" t="b">
        <f t="shared" si="1"/>
        <v>0</v>
      </c>
      <c r="AB53" t="b">
        <f t="shared" si="4"/>
        <v>0</v>
      </c>
      <c r="AC53" t="b">
        <f t="shared" si="5"/>
        <v>0</v>
      </c>
    </row>
    <row r="54" spans="1:29">
      <c r="A54" t="s">
        <v>30</v>
      </c>
      <c r="B54">
        <v>10</v>
      </c>
      <c r="C54" t="s">
        <v>406</v>
      </c>
      <c r="D54">
        <v>499.54998779296875</v>
      </c>
      <c r="E54">
        <v>502</v>
      </c>
      <c r="F54" s="22">
        <v>43455</v>
      </c>
      <c r="G54" s="22">
        <v>43461</v>
      </c>
      <c r="H54">
        <f t="shared" si="6"/>
        <v>6</v>
      </c>
      <c r="I54">
        <v>500</v>
      </c>
      <c r="J54">
        <v>9.5</v>
      </c>
      <c r="K54">
        <v>40</v>
      </c>
      <c r="L54">
        <v>26</v>
      </c>
      <c r="M54">
        <v>476</v>
      </c>
      <c r="N54">
        <v>450</v>
      </c>
      <c r="O54">
        <v>424</v>
      </c>
      <c r="P54">
        <v>450</v>
      </c>
      <c r="Q54">
        <v>420</v>
      </c>
      <c r="R54">
        <v>5.000000074505806E-2</v>
      </c>
      <c r="S54">
        <v>0.34999999403953552</v>
      </c>
      <c r="T54">
        <v>440</v>
      </c>
      <c r="U54" s="18">
        <f>VLOOKUP(A54,'[1]MARGIN REQUIREMNT'!$A$3:$M$210,13,0)</f>
        <v>2.6214749999999998</v>
      </c>
      <c r="V54" s="23">
        <f t="shared" si="2"/>
        <v>-4.8805024044447087E-3</v>
      </c>
      <c r="W54" s="23">
        <f t="shared" si="3"/>
        <v>4.8805024044447087E-3</v>
      </c>
      <c r="X54" s="24">
        <f>VLOOKUP(A54,[2]Sheet14!$A$2:$B$188,2,0)</f>
        <v>2.9607735364782072E-2</v>
      </c>
      <c r="Y54" s="24">
        <f>VLOOKUP(A54,[2]Sheet14!$A$2:$C$188,3,0)</f>
        <v>3.5383150147450367E-2</v>
      </c>
      <c r="Z54" s="24">
        <f>VLOOKUP(A54,[2]Sheet14!$A$2:$D$188,4,0)</f>
        <v>4.78154656884337E-2</v>
      </c>
      <c r="AA54" t="b">
        <f t="shared" si="1"/>
        <v>0</v>
      </c>
      <c r="AB54" t="b">
        <f t="shared" si="4"/>
        <v>0</v>
      </c>
      <c r="AC54" t="b">
        <f t="shared" si="5"/>
        <v>0</v>
      </c>
    </row>
    <row r="55" spans="1:29">
      <c r="A55" t="s">
        <v>53</v>
      </c>
      <c r="B55">
        <v>10</v>
      </c>
      <c r="C55" t="s">
        <v>405</v>
      </c>
      <c r="D55">
        <v>425.45001220703125</v>
      </c>
      <c r="E55">
        <v>438.79998779296875</v>
      </c>
      <c r="F55" s="22">
        <v>43455</v>
      </c>
      <c r="G55" s="22">
        <v>43461</v>
      </c>
      <c r="H55">
        <f t="shared" si="6"/>
        <v>6</v>
      </c>
      <c r="I55">
        <v>440</v>
      </c>
      <c r="J55">
        <v>7.5</v>
      </c>
      <c r="K55">
        <v>33</v>
      </c>
      <c r="L55">
        <v>19</v>
      </c>
      <c r="M55">
        <v>457.79998779296875</v>
      </c>
      <c r="N55">
        <v>476.79998779296875</v>
      </c>
      <c r="O55">
        <v>495.79998779296875</v>
      </c>
      <c r="P55">
        <v>480</v>
      </c>
      <c r="Q55">
        <v>500</v>
      </c>
      <c r="R55">
        <v>0.20000000298023224</v>
      </c>
      <c r="S55">
        <v>5.000000074505806E-2</v>
      </c>
      <c r="T55" t="s">
        <v>439</v>
      </c>
      <c r="U55" s="18">
        <f>VLOOKUP(A55,'[1]MARGIN REQUIREMNT'!$A$3:$M$210,13,0)</f>
        <v>2.1757499999999999</v>
      </c>
      <c r="V55" s="23">
        <f t="shared" si="2"/>
        <v>-3.0423828526258245E-2</v>
      </c>
      <c r="W55" s="23">
        <f t="shared" si="3"/>
        <v>3.0423828526258245E-2</v>
      </c>
      <c r="X55" s="24">
        <f>VLOOKUP(A55,[2]Sheet14!$A$2:$B$188,2,0)</f>
        <v>4.1246668858975342E-2</v>
      </c>
      <c r="Y55" s="24">
        <f>VLOOKUP(A55,[2]Sheet14!$A$2:$C$188,3,0)</f>
        <v>5.671398738421933E-2</v>
      </c>
      <c r="Z55" s="24">
        <f>VLOOKUP(A55,[2]Sheet14!$A$2:$D$188,4,0)</f>
        <v>9.8931517111541412E-2</v>
      </c>
      <c r="AA55" t="b">
        <f t="shared" si="1"/>
        <v>0</v>
      </c>
      <c r="AB55" t="b">
        <f t="shared" si="4"/>
        <v>0</v>
      </c>
      <c r="AC55" t="b">
        <f t="shared" si="5"/>
        <v>0</v>
      </c>
    </row>
    <row r="56" spans="1:29">
      <c r="A56" t="s">
        <v>53</v>
      </c>
      <c r="B56">
        <v>10</v>
      </c>
      <c r="C56" t="s">
        <v>406</v>
      </c>
      <c r="D56">
        <v>425.45001220703125</v>
      </c>
      <c r="E56">
        <v>438.79998779296875</v>
      </c>
      <c r="F56" s="22">
        <v>43455</v>
      </c>
      <c r="G56" s="22">
        <v>43461</v>
      </c>
      <c r="H56">
        <f t="shared" si="6"/>
        <v>6</v>
      </c>
      <c r="I56">
        <v>440</v>
      </c>
      <c r="J56">
        <v>7.0500001907348633</v>
      </c>
      <c r="K56">
        <v>32</v>
      </c>
      <c r="L56">
        <v>18</v>
      </c>
      <c r="M56">
        <v>420.79998779296875</v>
      </c>
      <c r="N56">
        <v>402.79998779296875</v>
      </c>
      <c r="O56">
        <v>384.79998779296875</v>
      </c>
      <c r="P56">
        <v>400</v>
      </c>
      <c r="Q56">
        <v>380</v>
      </c>
      <c r="R56">
        <v>0.30000001192092896</v>
      </c>
      <c r="S56">
        <v>0.10000000149011612</v>
      </c>
      <c r="T56" t="s">
        <v>439</v>
      </c>
      <c r="U56" s="18">
        <f>VLOOKUP(A56,'[1]MARGIN REQUIREMNT'!$A$3:$M$210,13,0)</f>
        <v>2.1757499999999999</v>
      </c>
      <c r="V56" s="23">
        <f t="shared" si="2"/>
        <v>-3.0423828526258245E-2</v>
      </c>
      <c r="W56" s="23">
        <f t="shared" si="3"/>
        <v>3.0423828526258245E-2</v>
      </c>
      <c r="X56" s="24">
        <f>VLOOKUP(A56,[2]Sheet14!$A$2:$B$188,2,0)</f>
        <v>4.1246668858975342E-2</v>
      </c>
      <c r="Y56" s="24">
        <f>VLOOKUP(A56,[2]Sheet14!$A$2:$C$188,3,0)</f>
        <v>5.671398738421933E-2</v>
      </c>
      <c r="Z56" s="24">
        <f>VLOOKUP(A56,[2]Sheet14!$A$2:$D$188,4,0)</f>
        <v>9.8931517111541412E-2</v>
      </c>
      <c r="AA56" t="b">
        <f t="shared" si="1"/>
        <v>0</v>
      </c>
      <c r="AB56" t="b">
        <f t="shared" si="4"/>
        <v>0</v>
      </c>
      <c r="AC56" t="b">
        <f t="shared" si="5"/>
        <v>0</v>
      </c>
    </row>
    <row r="57" spans="1:29">
      <c r="A57" t="s">
        <v>119</v>
      </c>
      <c r="B57">
        <v>20</v>
      </c>
      <c r="C57" t="s">
        <v>405</v>
      </c>
      <c r="D57">
        <v>1403.3499755859375</v>
      </c>
      <c r="E57">
        <v>1422</v>
      </c>
      <c r="F57" s="22">
        <v>43455</v>
      </c>
      <c r="G57" s="22">
        <v>43461</v>
      </c>
      <c r="H57">
        <f t="shared" si="6"/>
        <v>6</v>
      </c>
      <c r="I57">
        <v>1420</v>
      </c>
      <c r="J57">
        <v>15.899999618530273</v>
      </c>
      <c r="K57">
        <v>21</v>
      </c>
      <c r="L57">
        <v>38</v>
      </c>
      <c r="M57">
        <v>1460</v>
      </c>
      <c r="N57">
        <v>1498</v>
      </c>
      <c r="O57">
        <v>1536</v>
      </c>
      <c r="P57">
        <v>1500</v>
      </c>
      <c r="Q57">
        <v>1540</v>
      </c>
      <c r="R57">
        <v>0.55000001192092896</v>
      </c>
      <c r="S57">
        <v>0.69999998807907104</v>
      </c>
      <c r="T57" t="s">
        <v>439</v>
      </c>
      <c r="U57" s="18">
        <f>VLOOKUP(A57,'[1]MARGIN REQUIREMNT'!$A$3:$M$210,13,0)</f>
        <v>7.1803904000000003</v>
      </c>
      <c r="V57" s="23">
        <f t="shared" si="2"/>
        <v>-1.3115347689214185E-2</v>
      </c>
      <c r="W57" s="23">
        <f t="shared" si="3"/>
        <v>1.3115347689214185E-2</v>
      </c>
      <c r="X57" s="24">
        <f>VLOOKUP(A57,[2]Sheet14!$A$2:$B$188,2,0)</f>
        <v>2.0601545289942829E-2</v>
      </c>
      <c r="Y57" s="24">
        <f>VLOOKUP(A57,[2]Sheet14!$A$2:$C$188,3,0)</f>
        <v>2.6223586323836954E-2</v>
      </c>
      <c r="Z57" s="24">
        <f>VLOOKUP(A57,[2]Sheet14!$A$2:$D$188,4,0)</f>
        <v>3.5301097717834067E-2</v>
      </c>
      <c r="AA57" t="b">
        <f t="shared" si="1"/>
        <v>0</v>
      </c>
      <c r="AB57" t="b">
        <f t="shared" si="4"/>
        <v>0</v>
      </c>
      <c r="AC57" t="b">
        <f t="shared" si="5"/>
        <v>0</v>
      </c>
    </row>
    <row r="58" spans="1:29">
      <c r="A58" t="s">
        <v>119</v>
      </c>
      <c r="B58">
        <v>20</v>
      </c>
      <c r="C58" t="s">
        <v>406</v>
      </c>
      <c r="D58">
        <v>1403.3499755859375</v>
      </c>
      <c r="E58">
        <v>1422</v>
      </c>
      <c r="F58" s="22">
        <v>43455</v>
      </c>
      <c r="G58" s="22">
        <v>43461</v>
      </c>
      <c r="H58">
        <f t="shared" si="6"/>
        <v>6</v>
      </c>
      <c r="I58">
        <v>1420</v>
      </c>
      <c r="J58">
        <v>11</v>
      </c>
      <c r="K58">
        <v>17</v>
      </c>
      <c r="L58">
        <v>31</v>
      </c>
      <c r="M58">
        <v>1391</v>
      </c>
      <c r="N58">
        <v>1360</v>
      </c>
      <c r="O58">
        <v>1329</v>
      </c>
      <c r="P58">
        <v>1360</v>
      </c>
      <c r="Q58">
        <v>1320</v>
      </c>
      <c r="R58">
        <v>1.1499999761581421</v>
      </c>
      <c r="S58">
        <v>0.60000002384185791</v>
      </c>
      <c r="T58" t="s">
        <v>439</v>
      </c>
      <c r="U58" s="18">
        <f>VLOOKUP(A58,'[1]MARGIN REQUIREMNT'!$A$3:$M$210,13,0)</f>
        <v>7.1803904000000003</v>
      </c>
      <c r="V58" s="23">
        <f t="shared" si="2"/>
        <v>-1.3115347689214185E-2</v>
      </c>
      <c r="W58" s="23">
        <f t="shared" si="3"/>
        <v>1.3115347689214185E-2</v>
      </c>
      <c r="X58" s="24">
        <f>VLOOKUP(A58,[2]Sheet14!$A$2:$B$188,2,0)</f>
        <v>2.0601545289942829E-2</v>
      </c>
      <c r="Y58" s="24">
        <f>VLOOKUP(A58,[2]Sheet14!$A$2:$C$188,3,0)</f>
        <v>2.6223586323836954E-2</v>
      </c>
      <c r="Z58" s="24">
        <f>VLOOKUP(A58,[2]Sheet14!$A$2:$D$188,4,0)</f>
        <v>3.5301097717834067E-2</v>
      </c>
      <c r="AA58" t="b">
        <f t="shared" si="1"/>
        <v>0</v>
      </c>
      <c r="AB58" t="b">
        <f t="shared" si="4"/>
        <v>0</v>
      </c>
      <c r="AC58" t="b">
        <f t="shared" si="5"/>
        <v>0</v>
      </c>
    </row>
    <row r="59" spans="1:29">
      <c r="A59" t="s">
        <v>63</v>
      </c>
      <c r="B59">
        <v>20</v>
      </c>
      <c r="C59" t="s">
        <v>405</v>
      </c>
      <c r="D59">
        <v>674</v>
      </c>
      <c r="E59">
        <v>684.25</v>
      </c>
      <c r="F59" s="22">
        <v>43455</v>
      </c>
      <c r="G59" s="22">
        <v>43461</v>
      </c>
      <c r="H59">
        <f t="shared" si="6"/>
        <v>6</v>
      </c>
      <c r="I59">
        <v>680</v>
      </c>
      <c r="J59">
        <v>16.049999237060547</v>
      </c>
      <c r="K59">
        <v>38</v>
      </c>
      <c r="L59">
        <v>33</v>
      </c>
      <c r="M59">
        <v>717.25</v>
      </c>
      <c r="N59">
        <v>750.25</v>
      </c>
      <c r="O59">
        <v>783.25</v>
      </c>
      <c r="P59">
        <v>760</v>
      </c>
      <c r="Q59">
        <v>780</v>
      </c>
      <c r="R59">
        <v>0.34999999403953552</v>
      </c>
      <c r="S59">
        <v>0.30000001192092896</v>
      </c>
      <c r="T59" t="s">
        <v>439</v>
      </c>
      <c r="U59" s="18">
        <f>VLOOKUP(A59,'[1]MARGIN REQUIREMNT'!$A$3:$M$210,13,0)</f>
        <v>3.2929499999999998</v>
      </c>
      <c r="V59" s="23">
        <f t="shared" si="2"/>
        <v>-1.4979905005480409E-2</v>
      </c>
      <c r="W59" s="23">
        <f t="shared" si="3"/>
        <v>1.4979905005480409E-2</v>
      </c>
      <c r="X59" s="24">
        <f>VLOOKUP(A59,[2]Sheet14!$A$2:$B$188,2,0)</f>
        <v>3.8688432387046397E-2</v>
      </c>
      <c r="Y59" s="24">
        <f>VLOOKUP(A59,[2]Sheet14!$A$2:$C$188,3,0)</f>
        <v>4.7366958971885212E-2</v>
      </c>
      <c r="Z59" s="24">
        <f>VLOOKUP(A59,[2]Sheet14!$A$2:$D$188,4,0)</f>
        <v>6.1741926555566026E-2</v>
      </c>
      <c r="AA59" t="b">
        <f t="shared" si="1"/>
        <v>0</v>
      </c>
      <c r="AB59" t="b">
        <f t="shared" si="4"/>
        <v>0</v>
      </c>
      <c r="AC59" t="b">
        <f t="shared" si="5"/>
        <v>0</v>
      </c>
    </row>
    <row r="60" spans="1:29">
      <c r="A60" t="s">
        <v>63</v>
      </c>
      <c r="B60">
        <v>20</v>
      </c>
      <c r="C60" t="s">
        <v>406</v>
      </c>
      <c r="D60">
        <v>674</v>
      </c>
      <c r="E60">
        <v>684.25</v>
      </c>
      <c r="F60" s="22">
        <v>43455</v>
      </c>
      <c r="G60" s="22">
        <v>43461</v>
      </c>
      <c r="H60">
        <f t="shared" si="6"/>
        <v>6</v>
      </c>
      <c r="I60">
        <v>680</v>
      </c>
      <c r="J60">
        <v>10.25</v>
      </c>
      <c r="K60">
        <v>37</v>
      </c>
      <c r="L60">
        <v>32</v>
      </c>
      <c r="M60">
        <v>652.25</v>
      </c>
      <c r="N60">
        <v>620.25</v>
      </c>
      <c r="O60">
        <v>588.25</v>
      </c>
      <c r="P60">
        <v>620</v>
      </c>
      <c r="Q60">
        <v>580</v>
      </c>
      <c r="R60">
        <v>0.69999998807907104</v>
      </c>
      <c r="S60">
        <v>0.25</v>
      </c>
      <c r="T60" t="s">
        <v>439</v>
      </c>
      <c r="U60" s="18">
        <f>VLOOKUP(A60,'[1]MARGIN REQUIREMNT'!$A$3:$M$210,13,0)</f>
        <v>3.2929499999999998</v>
      </c>
      <c r="V60" s="23">
        <f t="shared" si="2"/>
        <v>-1.4979905005480409E-2</v>
      </c>
      <c r="W60" s="23">
        <f t="shared" si="3"/>
        <v>1.4979905005480409E-2</v>
      </c>
      <c r="X60" s="24">
        <f>VLOOKUP(A60,[2]Sheet14!$A$2:$B$188,2,0)</f>
        <v>3.8688432387046397E-2</v>
      </c>
      <c r="Y60" s="24">
        <f>VLOOKUP(A60,[2]Sheet14!$A$2:$C$188,3,0)</f>
        <v>4.7366958971885212E-2</v>
      </c>
      <c r="Z60" s="24">
        <f>VLOOKUP(A60,[2]Sheet14!$A$2:$D$188,4,0)</f>
        <v>6.1741926555566026E-2</v>
      </c>
      <c r="AA60" t="b">
        <f t="shared" si="1"/>
        <v>0</v>
      </c>
      <c r="AB60" t="b">
        <f t="shared" si="4"/>
        <v>0</v>
      </c>
      <c r="AC60" t="b">
        <f t="shared" si="5"/>
        <v>0</v>
      </c>
    </row>
    <row r="61" spans="1:29">
      <c r="A61" t="s">
        <v>189</v>
      </c>
      <c r="B61">
        <v>20</v>
      </c>
      <c r="C61" t="s">
        <v>405</v>
      </c>
      <c r="D61">
        <v>695.75</v>
      </c>
      <c r="E61">
        <v>696.70001220703125</v>
      </c>
      <c r="F61" s="22">
        <v>43455</v>
      </c>
      <c r="G61" s="22">
        <v>43461</v>
      </c>
      <c r="H61">
        <f t="shared" si="6"/>
        <v>6</v>
      </c>
      <c r="I61">
        <v>700</v>
      </c>
      <c r="J61">
        <v>10.300000190734863</v>
      </c>
      <c r="K61">
        <v>33</v>
      </c>
      <c r="L61">
        <v>29</v>
      </c>
      <c r="M61">
        <v>725.70001220703125</v>
      </c>
      <c r="N61">
        <v>754.70001220703125</v>
      </c>
      <c r="O61">
        <v>783.70001220703125</v>
      </c>
      <c r="P61">
        <v>760</v>
      </c>
      <c r="Q61">
        <v>780</v>
      </c>
      <c r="R61">
        <v>0.30000001192092896</v>
      </c>
      <c r="S61">
        <v>0.20000000298023224</v>
      </c>
      <c r="T61" t="s">
        <v>439</v>
      </c>
      <c r="U61" s="18">
        <f>VLOOKUP(A61,'[1]MARGIN REQUIREMNT'!$A$3:$M$210,13,0)</f>
        <v>3.6658499999999994</v>
      </c>
      <c r="V61" s="23">
        <f t="shared" si="2"/>
        <v>-1.3635886183233081E-3</v>
      </c>
      <c r="W61" s="23">
        <f t="shared" si="3"/>
        <v>1.3635886183233081E-3</v>
      </c>
      <c r="X61" s="24">
        <f>VLOOKUP(A61,[2]Sheet14!$A$2:$B$188,2,0)</f>
        <v>2.9893936861345855E-2</v>
      </c>
      <c r="Y61" s="24">
        <f>VLOOKUP(A61,[2]Sheet14!$A$2:$C$188,3,0)</f>
        <v>3.6777049258239512E-2</v>
      </c>
      <c r="Z61" s="24">
        <f>VLOOKUP(A61,[2]Sheet14!$A$2:$D$188,4,0)</f>
        <v>4.1973081592302862E-2</v>
      </c>
      <c r="AA61" t="b">
        <f t="shared" si="1"/>
        <v>0</v>
      </c>
      <c r="AB61" t="b">
        <f t="shared" si="4"/>
        <v>0</v>
      </c>
      <c r="AC61" t="b">
        <f t="shared" si="5"/>
        <v>0</v>
      </c>
    </row>
    <row r="62" spans="1:29">
      <c r="A62" t="s">
        <v>189</v>
      </c>
      <c r="B62">
        <v>20</v>
      </c>
      <c r="C62" t="s">
        <v>406</v>
      </c>
      <c r="D62">
        <v>695.75</v>
      </c>
      <c r="E62">
        <v>696.70001220703125</v>
      </c>
      <c r="F62" s="22">
        <v>43455</v>
      </c>
      <c r="G62" s="22">
        <v>43461</v>
      </c>
      <c r="H62">
        <f t="shared" si="6"/>
        <v>6</v>
      </c>
      <c r="I62">
        <v>700</v>
      </c>
      <c r="J62">
        <v>11.600000381469727</v>
      </c>
      <c r="K62">
        <v>29</v>
      </c>
      <c r="L62">
        <v>26</v>
      </c>
      <c r="M62">
        <v>670.70001220703125</v>
      </c>
      <c r="N62">
        <v>644.70001220703125</v>
      </c>
      <c r="O62">
        <v>618.70001220703125</v>
      </c>
      <c r="P62">
        <v>640</v>
      </c>
      <c r="Q62">
        <v>620</v>
      </c>
      <c r="R62">
        <v>0.34999999403953552</v>
      </c>
      <c r="S62">
        <v>0.40000000596046448</v>
      </c>
      <c r="T62" t="s">
        <v>439</v>
      </c>
      <c r="U62" s="18">
        <f>VLOOKUP(A62,'[1]MARGIN REQUIREMNT'!$A$3:$M$210,13,0)</f>
        <v>3.6658499999999994</v>
      </c>
      <c r="V62" s="23">
        <f t="shared" si="2"/>
        <v>-1.3635886183233081E-3</v>
      </c>
      <c r="W62" s="23">
        <f t="shared" si="3"/>
        <v>1.3635886183233081E-3</v>
      </c>
      <c r="X62" s="24">
        <f>VLOOKUP(A62,[2]Sheet14!$A$2:$B$188,2,0)</f>
        <v>2.9893936861345855E-2</v>
      </c>
      <c r="Y62" s="24">
        <f>VLOOKUP(A62,[2]Sheet14!$A$2:$C$188,3,0)</f>
        <v>3.6777049258239512E-2</v>
      </c>
      <c r="Z62" s="24">
        <f>VLOOKUP(A62,[2]Sheet14!$A$2:$D$188,4,0)</f>
        <v>4.1973081592302862E-2</v>
      </c>
      <c r="AA62" t="b">
        <f t="shared" si="1"/>
        <v>0</v>
      </c>
      <c r="AB62" t="b">
        <f t="shared" si="4"/>
        <v>0</v>
      </c>
      <c r="AC62" t="b">
        <f t="shared" si="5"/>
        <v>0</v>
      </c>
    </row>
    <row r="63" spans="1:29">
      <c r="A63" t="s">
        <v>170</v>
      </c>
      <c r="B63">
        <v>20</v>
      </c>
      <c r="C63" t="s">
        <v>405</v>
      </c>
      <c r="D63">
        <v>993.8499755859375</v>
      </c>
      <c r="E63">
        <v>994</v>
      </c>
      <c r="F63" s="22">
        <v>43455</v>
      </c>
      <c r="G63" s="22">
        <v>43461</v>
      </c>
      <c r="H63">
        <f t="shared" si="6"/>
        <v>6</v>
      </c>
      <c r="I63">
        <v>1000</v>
      </c>
      <c r="J63">
        <v>15</v>
      </c>
      <c r="K63">
        <v>38</v>
      </c>
      <c r="L63">
        <v>48</v>
      </c>
      <c r="M63">
        <v>1042</v>
      </c>
      <c r="N63">
        <v>1090</v>
      </c>
      <c r="O63">
        <v>1138</v>
      </c>
      <c r="P63">
        <v>1100</v>
      </c>
      <c r="Q63">
        <v>1140</v>
      </c>
      <c r="R63" t="s">
        <v>435</v>
      </c>
      <c r="S63">
        <v>0.15000000596046448</v>
      </c>
      <c r="T63">
        <v>1080</v>
      </c>
      <c r="U63" s="18">
        <f>VLOOKUP(A63,'[1]MARGIN REQUIREMNT'!$A$3:$M$210,13,0)</f>
        <v>4.9465500000000002</v>
      </c>
      <c r="V63" s="23">
        <f t="shared" si="2"/>
        <v>-1.5092999402666063E-4</v>
      </c>
      <c r="W63" s="23">
        <f t="shared" si="3"/>
        <v>1.5092999402666063E-4</v>
      </c>
      <c r="X63" s="24">
        <f>VLOOKUP(A63,[2]Sheet14!$A$2:$B$188,2,0)</f>
        <v>2.6201699287165252E-2</v>
      </c>
      <c r="Y63" s="24">
        <f>VLOOKUP(A63,[2]Sheet14!$A$2:$C$188,3,0)</f>
        <v>3.356743900415976E-2</v>
      </c>
      <c r="Z63" s="24">
        <f>VLOOKUP(A63,[2]Sheet14!$A$2:$D$188,4,0)</f>
        <v>4.1087624092765819E-2</v>
      </c>
      <c r="AA63" t="b">
        <f t="shared" si="1"/>
        <v>0</v>
      </c>
      <c r="AB63" t="b">
        <f t="shared" si="4"/>
        <v>0</v>
      </c>
      <c r="AC63" t="b">
        <f t="shared" si="5"/>
        <v>0</v>
      </c>
    </row>
    <row r="64" spans="1:29">
      <c r="A64" t="s">
        <v>170</v>
      </c>
      <c r="B64">
        <v>20</v>
      </c>
      <c r="C64" t="s">
        <v>406</v>
      </c>
      <c r="D64">
        <v>993.8499755859375</v>
      </c>
      <c r="E64">
        <v>994</v>
      </c>
      <c r="F64" s="22">
        <v>43455</v>
      </c>
      <c r="G64" s="22">
        <v>43461</v>
      </c>
      <c r="H64">
        <f t="shared" si="6"/>
        <v>6</v>
      </c>
      <c r="I64">
        <v>1000</v>
      </c>
      <c r="J64">
        <v>19</v>
      </c>
      <c r="K64">
        <v>32</v>
      </c>
      <c r="L64">
        <v>41</v>
      </c>
      <c r="M64">
        <v>953</v>
      </c>
      <c r="N64">
        <v>912</v>
      </c>
      <c r="O64">
        <v>871</v>
      </c>
      <c r="P64">
        <v>920</v>
      </c>
      <c r="Q64">
        <v>880</v>
      </c>
      <c r="R64">
        <v>0.60000002384185791</v>
      </c>
      <c r="S64">
        <v>0.60000002384185791</v>
      </c>
      <c r="T64">
        <v>920</v>
      </c>
      <c r="U64" s="18">
        <f>VLOOKUP(A64,'[1]MARGIN REQUIREMNT'!$A$3:$M$210,13,0)</f>
        <v>4.9465500000000002</v>
      </c>
      <c r="V64" s="23">
        <f t="shared" si="2"/>
        <v>-1.5092999402666063E-4</v>
      </c>
      <c r="W64" s="23">
        <f t="shared" si="3"/>
        <v>1.5092999402666063E-4</v>
      </c>
      <c r="X64" s="24">
        <f>VLOOKUP(A64,[2]Sheet14!$A$2:$B$188,2,0)</f>
        <v>2.6201699287165252E-2</v>
      </c>
      <c r="Y64" s="24">
        <f>VLOOKUP(A64,[2]Sheet14!$A$2:$C$188,3,0)</f>
        <v>3.356743900415976E-2</v>
      </c>
      <c r="Z64" s="24">
        <f>VLOOKUP(A64,[2]Sheet14!$A$2:$D$188,4,0)</f>
        <v>4.1087624092765819E-2</v>
      </c>
      <c r="AA64" t="b">
        <f t="shared" si="1"/>
        <v>0</v>
      </c>
      <c r="AB64" t="b">
        <f t="shared" si="4"/>
        <v>0</v>
      </c>
      <c r="AC64" t="b">
        <f t="shared" si="5"/>
        <v>0</v>
      </c>
    </row>
    <row r="65" spans="1:29">
      <c r="A65" t="s">
        <v>134</v>
      </c>
      <c r="B65">
        <v>10</v>
      </c>
      <c r="C65" t="s">
        <v>405</v>
      </c>
      <c r="D65">
        <v>494.70001220703125</v>
      </c>
      <c r="E65">
        <v>487.64999389648437</v>
      </c>
      <c r="F65" s="22">
        <v>43455</v>
      </c>
      <c r="G65" s="22">
        <v>43461</v>
      </c>
      <c r="H65">
        <f t="shared" si="6"/>
        <v>6</v>
      </c>
      <c r="I65">
        <v>490</v>
      </c>
      <c r="J65">
        <v>6.6999998092651367</v>
      </c>
      <c r="K65">
        <v>29</v>
      </c>
      <c r="L65">
        <v>18</v>
      </c>
      <c r="M65">
        <v>505.64999389648437</v>
      </c>
      <c r="N65">
        <v>523.6500244140625</v>
      </c>
      <c r="O65">
        <v>541.6500244140625</v>
      </c>
      <c r="P65">
        <v>520</v>
      </c>
      <c r="Q65">
        <v>540</v>
      </c>
      <c r="R65">
        <v>1</v>
      </c>
      <c r="S65">
        <v>0.5</v>
      </c>
      <c r="T65" t="s">
        <v>439</v>
      </c>
      <c r="U65" s="18">
        <f>VLOOKUP(A65,'[1]MARGIN REQUIREMNT'!$A$3:$M$210,13,0)</f>
        <v>2.4746250000000001</v>
      </c>
      <c r="V65" s="23">
        <f t="shared" si="2"/>
        <v>1.4457127855605822E-2</v>
      </c>
      <c r="W65" s="23">
        <f t="shared" si="3"/>
        <v>1.4457127855605822E-2</v>
      </c>
      <c r="X65" s="24">
        <f>VLOOKUP(A65,[2]Sheet14!$A$2:$B$188,2,0)</f>
        <v>3.5187045366603907E-2</v>
      </c>
      <c r="Y65" s="24">
        <f>VLOOKUP(A65,[2]Sheet14!$A$2:$C$188,3,0)</f>
        <v>4.6452993328898712E-2</v>
      </c>
      <c r="Z65" s="24">
        <f>VLOOKUP(A65,[2]Sheet14!$A$2:$D$188,4,0)</f>
        <v>6.2010369034079652E-2</v>
      </c>
      <c r="AA65" t="b">
        <f t="shared" si="1"/>
        <v>0</v>
      </c>
      <c r="AB65" t="b">
        <f t="shared" si="4"/>
        <v>0</v>
      </c>
      <c r="AC65" t="b">
        <f t="shared" si="5"/>
        <v>0</v>
      </c>
    </row>
    <row r="66" spans="1:29">
      <c r="A66" t="s">
        <v>134</v>
      </c>
      <c r="B66">
        <v>10</v>
      </c>
      <c r="C66" t="s">
        <v>406</v>
      </c>
      <c r="D66">
        <v>494.70001220703125</v>
      </c>
      <c r="E66">
        <v>487.64999389648437</v>
      </c>
      <c r="F66" s="22">
        <v>43455</v>
      </c>
      <c r="G66" s="22">
        <v>43461</v>
      </c>
      <c r="H66">
        <f t="shared" si="6"/>
        <v>6</v>
      </c>
      <c r="I66">
        <v>490</v>
      </c>
      <c r="J66">
        <v>9</v>
      </c>
      <c r="K66">
        <v>34</v>
      </c>
      <c r="L66">
        <v>21</v>
      </c>
      <c r="M66">
        <v>466.64999389648437</v>
      </c>
      <c r="N66">
        <v>445.64999389648437</v>
      </c>
      <c r="O66">
        <v>424.64999389648438</v>
      </c>
      <c r="P66">
        <v>450</v>
      </c>
      <c r="Q66">
        <v>420</v>
      </c>
      <c r="R66">
        <v>0.25</v>
      </c>
      <c r="S66">
        <v>0.20000000298023224</v>
      </c>
      <c r="T66" t="s">
        <v>439</v>
      </c>
      <c r="U66" s="18">
        <f>VLOOKUP(A66,'[1]MARGIN REQUIREMNT'!$A$3:$M$210,13,0)</f>
        <v>2.4746250000000001</v>
      </c>
      <c r="V66" s="23">
        <f t="shared" si="2"/>
        <v>1.4457127855605822E-2</v>
      </c>
      <c r="W66" s="23">
        <f t="shared" si="3"/>
        <v>1.4457127855605822E-2</v>
      </c>
      <c r="X66" s="24">
        <f>VLOOKUP(A66,[2]Sheet14!$A$2:$B$188,2,0)</f>
        <v>3.5187045366603907E-2</v>
      </c>
      <c r="Y66" s="24">
        <f>VLOOKUP(A66,[2]Sheet14!$A$2:$C$188,3,0)</f>
        <v>4.6452993328898712E-2</v>
      </c>
      <c r="Z66" s="24">
        <f>VLOOKUP(A66,[2]Sheet14!$A$2:$D$188,4,0)</f>
        <v>6.2010369034079652E-2</v>
      </c>
      <c r="AA66" t="b">
        <f t="shared" si="1"/>
        <v>0</v>
      </c>
      <c r="AB66" t="b">
        <f t="shared" si="4"/>
        <v>0</v>
      </c>
      <c r="AC66" t="b">
        <f t="shared" si="5"/>
        <v>0</v>
      </c>
    </row>
    <row r="67" spans="1:29">
      <c r="A67" t="s">
        <v>192</v>
      </c>
      <c r="B67">
        <v>5</v>
      </c>
      <c r="C67" t="s">
        <v>405</v>
      </c>
      <c r="D67">
        <v>257.45001220703125</v>
      </c>
      <c r="E67">
        <v>256.5</v>
      </c>
      <c r="F67" s="22">
        <v>43455</v>
      </c>
      <c r="G67" s="22">
        <v>43461</v>
      </c>
      <c r="H67">
        <f t="shared" si="6"/>
        <v>6</v>
      </c>
      <c r="I67">
        <v>255</v>
      </c>
      <c r="J67" t="s">
        <v>435</v>
      </c>
      <c r="K67" t="s">
        <v>435</v>
      </c>
      <c r="L67" t="s">
        <v>435</v>
      </c>
      <c r="M67" t="s">
        <v>435</v>
      </c>
      <c r="N67" t="s">
        <v>435</v>
      </c>
      <c r="O67" t="s">
        <v>435</v>
      </c>
      <c r="P67" t="s">
        <v>435</v>
      </c>
      <c r="Q67" t="s">
        <v>435</v>
      </c>
      <c r="R67" t="s">
        <v>435</v>
      </c>
      <c r="S67" t="s">
        <v>435</v>
      </c>
      <c r="T67" t="s">
        <v>435</v>
      </c>
      <c r="U67" s="18">
        <f>VLOOKUP(A67,'[1]MARGIN REQUIREMNT'!$A$3:$M$210,13,0)</f>
        <v>1.2993749999999999</v>
      </c>
      <c r="V67" s="23">
        <f t="shared" si="2"/>
        <v>3.7037512944688711E-3</v>
      </c>
      <c r="W67" s="23">
        <f t="shared" si="3"/>
        <v>3.7037512944688711E-3</v>
      </c>
      <c r="X67" s="24">
        <f>VLOOKUP(A67,[2]Sheet14!$A$2:$B$188,2,0)</f>
        <v>3.6402751678214183E-2</v>
      </c>
      <c r="Y67" s="24">
        <f>VLOOKUP(A67,[2]Sheet14!$A$2:$C$188,3,0)</f>
        <v>4.6275030118238358E-2</v>
      </c>
      <c r="Z67" s="24">
        <f>VLOOKUP(A67,[2]Sheet14!$A$2:$D$188,4,0)</f>
        <v>5.785727545727553E-2</v>
      </c>
      <c r="AA67" t="b">
        <f t="shared" ref="AA67:AA130" si="7">W67&gt;X67</f>
        <v>0</v>
      </c>
      <c r="AB67" t="b">
        <f t="shared" si="4"/>
        <v>0</v>
      </c>
      <c r="AC67" t="b">
        <f t="shared" si="5"/>
        <v>0</v>
      </c>
    </row>
    <row r="68" spans="1:29">
      <c r="A68" t="s">
        <v>192</v>
      </c>
      <c r="B68">
        <v>5</v>
      </c>
      <c r="C68" t="s">
        <v>406</v>
      </c>
      <c r="D68">
        <v>257.45001220703125</v>
      </c>
      <c r="E68">
        <v>256.5</v>
      </c>
      <c r="F68" s="22">
        <v>43455</v>
      </c>
      <c r="G68" s="22">
        <v>43461</v>
      </c>
      <c r="H68">
        <f t="shared" si="6"/>
        <v>6</v>
      </c>
      <c r="I68">
        <v>255</v>
      </c>
      <c r="J68">
        <v>2.4000000953674316</v>
      </c>
      <c r="K68">
        <v>24</v>
      </c>
      <c r="L68">
        <v>8</v>
      </c>
      <c r="M68">
        <v>248.5</v>
      </c>
      <c r="N68">
        <v>240.5</v>
      </c>
      <c r="O68">
        <v>232.5</v>
      </c>
      <c r="P68">
        <v>240</v>
      </c>
      <c r="Q68">
        <v>235</v>
      </c>
      <c r="R68" t="s">
        <v>435</v>
      </c>
      <c r="S68">
        <v>0.60000002384185791</v>
      </c>
      <c r="T68">
        <v>250</v>
      </c>
      <c r="U68" s="18">
        <f>VLOOKUP(A68,'[1]MARGIN REQUIREMNT'!$A$3:$M$210,13,0)</f>
        <v>1.2993749999999999</v>
      </c>
      <c r="V68" s="23">
        <f t="shared" ref="V68:V131" si="8">D68/E68-1</f>
        <v>3.7037512944688711E-3</v>
      </c>
      <c r="W68" s="23">
        <f t="shared" ref="W68:W131" si="9">IF(V68&gt;0,V68,-V68)</f>
        <v>3.7037512944688711E-3</v>
      </c>
      <c r="X68" s="24">
        <f>VLOOKUP(A68,[2]Sheet14!$A$2:$B$188,2,0)</f>
        <v>3.6402751678214183E-2</v>
      </c>
      <c r="Y68" s="24">
        <f>VLOOKUP(A68,[2]Sheet14!$A$2:$C$188,3,0)</f>
        <v>4.6275030118238358E-2</v>
      </c>
      <c r="Z68" s="24">
        <f>VLOOKUP(A68,[2]Sheet14!$A$2:$D$188,4,0)</f>
        <v>5.785727545727553E-2</v>
      </c>
      <c r="AA68" t="b">
        <f t="shared" si="7"/>
        <v>0</v>
      </c>
      <c r="AB68" t="b">
        <f t="shared" ref="AB68:AB131" si="10">W68&gt;Y68</f>
        <v>0</v>
      </c>
      <c r="AC68" t="b">
        <f t="shared" ref="AC68:AC131" si="11">W68&gt;Z68</f>
        <v>0</v>
      </c>
    </row>
    <row r="69" spans="1:29">
      <c r="A69" t="s">
        <v>55</v>
      </c>
      <c r="B69">
        <v>10</v>
      </c>
      <c r="C69" t="s">
        <v>405</v>
      </c>
      <c r="D69">
        <v>236.25</v>
      </c>
      <c r="E69">
        <v>240.5</v>
      </c>
      <c r="F69" s="22">
        <v>43455</v>
      </c>
      <c r="G69" s="22">
        <v>43461</v>
      </c>
      <c r="H69">
        <f t="shared" si="6"/>
        <v>6</v>
      </c>
      <c r="I69">
        <v>240</v>
      </c>
      <c r="J69">
        <v>7.6999998092651367</v>
      </c>
      <c r="K69">
        <v>58</v>
      </c>
      <c r="L69">
        <v>18</v>
      </c>
      <c r="M69">
        <v>258.5</v>
      </c>
      <c r="N69">
        <v>276.5</v>
      </c>
      <c r="O69">
        <v>294.5</v>
      </c>
      <c r="P69">
        <v>280</v>
      </c>
      <c r="Q69">
        <v>290</v>
      </c>
      <c r="R69">
        <v>0.30000001192092896</v>
      </c>
      <c r="S69">
        <v>0.20000000298023224</v>
      </c>
      <c r="T69" t="s">
        <v>439</v>
      </c>
      <c r="U69" s="18">
        <f>VLOOKUP(A69,'[1]MARGIN REQUIREMNT'!$A$3:$M$210,13,0)</f>
        <v>3.4311955999999997</v>
      </c>
      <c r="V69" s="23">
        <f t="shared" si="8"/>
        <v>-1.7671517671517645E-2</v>
      </c>
      <c r="W69" s="23">
        <f t="shared" si="9"/>
        <v>1.7671517671517645E-2</v>
      </c>
      <c r="X69" s="24">
        <f>VLOOKUP(A69,[2]Sheet14!$A$2:$B$188,2,0)</f>
        <v>4.1246668858975342E-2</v>
      </c>
      <c r="Y69" s="24">
        <f>VLOOKUP(A69,[2]Sheet14!$A$2:$C$188,3,0)</f>
        <v>5.671398738421933E-2</v>
      </c>
      <c r="Z69" s="24">
        <f>VLOOKUP(A69,[2]Sheet14!$A$2:$D$188,4,0)</f>
        <v>9.8931517111541412E-2</v>
      </c>
      <c r="AA69" t="b">
        <f t="shared" si="7"/>
        <v>0</v>
      </c>
      <c r="AB69" t="b">
        <f t="shared" si="10"/>
        <v>0</v>
      </c>
      <c r="AC69" t="b">
        <f t="shared" si="11"/>
        <v>0</v>
      </c>
    </row>
    <row r="70" spans="1:29">
      <c r="A70" t="s">
        <v>55</v>
      </c>
      <c r="B70">
        <v>10</v>
      </c>
      <c r="C70" t="s">
        <v>406</v>
      </c>
      <c r="D70">
        <v>236.25</v>
      </c>
      <c r="E70">
        <v>240.5</v>
      </c>
      <c r="F70" s="22">
        <v>43455</v>
      </c>
      <c r="G70" s="22">
        <v>43461</v>
      </c>
      <c r="H70">
        <f t="shared" si="6"/>
        <v>6</v>
      </c>
      <c r="I70">
        <v>240</v>
      </c>
      <c r="J70">
        <v>6.6999998092651367</v>
      </c>
      <c r="K70">
        <v>59</v>
      </c>
      <c r="L70">
        <v>18</v>
      </c>
      <c r="M70">
        <v>222.5</v>
      </c>
      <c r="N70">
        <v>204.5</v>
      </c>
      <c r="O70">
        <v>186.5</v>
      </c>
      <c r="P70">
        <v>200</v>
      </c>
      <c r="Q70">
        <v>190</v>
      </c>
      <c r="R70">
        <v>0.34999999403953552</v>
      </c>
      <c r="S70">
        <v>0.30000001192092896</v>
      </c>
      <c r="T70" t="s">
        <v>439</v>
      </c>
      <c r="U70" s="18">
        <f>VLOOKUP(A70,'[1]MARGIN REQUIREMNT'!$A$3:$M$210,13,0)</f>
        <v>3.4311955999999997</v>
      </c>
      <c r="V70" s="23">
        <f t="shared" si="8"/>
        <v>-1.7671517671517645E-2</v>
      </c>
      <c r="W70" s="23">
        <f t="shared" si="9"/>
        <v>1.7671517671517645E-2</v>
      </c>
      <c r="X70" s="24">
        <f>VLOOKUP(A70,[2]Sheet14!$A$2:$B$188,2,0)</f>
        <v>4.1246668858975342E-2</v>
      </c>
      <c r="Y70" s="24">
        <f>VLOOKUP(A70,[2]Sheet14!$A$2:$C$188,3,0)</f>
        <v>5.671398738421933E-2</v>
      </c>
      <c r="Z70" s="24">
        <f>VLOOKUP(A70,[2]Sheet14!$A$2:$D$188,4,0)</f>
        <v>9.8931517111541412E-2</v>
      </c>
      <c r="AA70" t="b">
        <f t="shared" si="7"/>
        <v>0</v>
      </c>
      <c r="AB70" t="b">
        <f t="shared" si="10"/>
        <v>0</v>
      </c>
      <c r="AC70" t="b">
        <f t="shared" si="11"/>
        <v>0</v>
      </c>
    </row>
    <row r="71" spans="1:29">
      <c r="A71" t="s">
        <v>152</v>
      </c>
      <c r="B71">
        <v>20</v>
      </c>
      <c r="C71" t="s">
        <v>405</v>
      </c>
      <c r="D71">
        <v>1118.949951171875</v>
      </c>
      <c r="E71">
        <v>1139</v>
      </c>
      <c r="F71" s="22">
        <v>43455</v>
      </c>
      <c r="G71" s="22">
        <v>43461</v>
      </c>
      <c r="H71">
        <f t="shared" si="6"/>
        <v>6</v>
      </c>
      <c r="I71">
        <v>1140</v>
      </c>
      <c r="J71">
        <v>21.600000381469727</v>
      </c>
      <c r="K71">
        <v>35</v>
      </c>
      <c r="L71">
        <v>51</v>
      </c>
      <c r="M71">
        <v>1190</v>
      </c>
      <c r="N71">
        <v>1241</v>
      </c>
      <c r="O71">
        <v>1292</v>
      </c>
      <c r="P71">
        <v>1240</v>
      </c>
      <c r="Q71">
        <v>1300</v>
      </c>
      <c r="R71">
        <v>0.55000001192092896</v>
      </c>
      <c r="S71">
        <v>0.15000000596046448</v>
      </c>
      <c r="T71" t="s">
        <v>439</v>
      </c>
      <c r="U71" s="18">
        <f>VLOOKUP(A71,'[1]MARGIN REQUIREMNT'!$A$3:$M$210,13,0)</f>
        <v>5.9142000000000001</v>
      </c>
      <c r="V71" s="23">
        <f t="shared" si="8"/>
        <v>-1.7603203536545209E-2</v>
      </c>
      <c r="W71" s="23">
        <f t="shared" si="9"/>
        <v>1.7603203536545209E-2</v>
      </c>
      <c r="X71" s="24">
        <f>VLOOKUP(A71,[2]Sheet14!$A$2:$B$188,2,0)</f>
        <v>2.554055869304811E-2</v>
      </c>
      <c r="Y71" s="24">
        <f>VLOOKUP(A71,[2]Sheet14!$A$2:$C$188,3,0)</f>
        <v>3.132751838216051E-2</v>
      </c>
      <c r="Z71" s="24">
        <f>VLOOKUP(A71,[2]Sheet14!$A$2:$D$188,4,0)</f>
        <v>4.2261081964805623E-2</v>
      </c>
      <c r="AA71" t="b">
        <f t="shared" si="7"/>
        <v>0</v>
      </c>
      <c r="AB71" t="b">
        <f t="shared" si="10"/>
        <v>0</v>
      </c>
      <c r="AC71" t="b">
        <f t="shared" si="11"/>
        <v>0</v>
      </c>
    </row>
    <row r="72" spans="1:29">
      <c r="A72" t="s">
        <v>152</v>
      </c>
      <c r="B72">
        <v>20</v>
      </c>
      <c r="C72" t="s">
        <v>406</v>
      </c>
      <c r="D72">
        <v>1118.949951171875</v>
      </c>
      <c r="E72">
        <v>1139</v>
      </c>
      <c r="F72" s="22">
        <v>43455</v>
      </c>
      <c r="G72" s="22">
        <v>43461</v>
      </c>
      <c r="H72">
        <f t="shared" si="6"/>
        <v>6</v>
      </c>
      <c r="I72">
        <v>1140</v>
      </c>
      <c r="J72">
        <v>18</v>
      </c>
      <c r="K72">
        <v>33</v>
      </c>
      <c r="L72">
        <v>48</v>
      </c>
      <c r="M72">
        <v>1091</v>
      </c>
      <c r="N72">
        <v>1043</v>
      </c>
      <c r="O72">
        <v>995</v>
      </c>
      <c r="P72">
        <v>1040</v>
      </c>
      <c r="Q72">
        <v>1000</v>
      </c>
      <c r="R72" t="s">
        <v>435</v>
      </c>
      <c r="S72">
        <v>0.10000000149011612</v>
      </c>
      <c r="T72" t="s">
        <v>439</v>
      </c>
      <c r="U72" s="18">
        <f>VLOOKUP(A72,'[1]MARGIN REQUIREMNT'!$A$3:$M$210,13,0)</f>
        <v>5.9142000000000001</v>
      </c>
      <c r="V72" s="23">
        <f t="shared" si="8"/>
        <v>-1.7603203536545209E-2</v>
      </c>
      <c r="W72" s="23">
        <f t="shared" si="9"/>
        <v>1.7603203536545209E-2</v>
      </c>
      <c r="X72" s="24">
        <f>VLOOKUP(A72,[2]Sheet14!$A$2:$B$188,2,0)</f>
        <v>2.554055869304811E-2</v>
      </c>
      <c r="Y72" s="24">
        <f>VLOOKUP(A72,[2]Sheet14!$A$2:$C$188,3,0)</f>
        <v>3.132751838216051E-2</v>
      </c>
      <c r="Z72" s="24">
        <f>VLOOKUP(A72,[2]Sheet14!$A$2:$D$188,4,0)</f>
        <v>4.2261081964805623E-2</v>
      </c>
      <c r="AA72" t="b">
        <f t="shared" si="7"/>
        <v>0</v>
      </c>
      <c r="AB72" t="b">
        <f t="shared" si="10"/>
        <v>0</v>
      </c>
      <c r="AC72" t="b">
        <f t="shared" si="11"/>
        <v>0</v>
      </c>
    </row>
    <row r="73" spans="1:29">
      <c r="A73" t="s">
        <v>77</v>
      </c>
      <c r="B73">
        <v>20</v>
      </c>
      <c r="C73" t="s">
        <v>405</v>
      </c>
      <c r="D73">
        <v>940.4000244140625</v>
      </c>
      <c r="E73">
        <v>948</v>
      </c>
      <c r="F73" s="22">
        <v>43455</v>
      </c>
      <c r="G73" s="22">
        <v>43461</v>
      </c>
      <c r="H73">
        <f t="shared" ref="H73:H136" si="12">G73-F73</f>
        <v>6</v>
      </c>
      <c r="I73">
        <v>940</v>
      </c>
      <c r="J73">
        <v>22</v>
      </c>
      <c r="K73">
        <v>37</v>
      </c>
      <c r="L73">
        <v>45</v>
      </c>
      <c r="M73">
        <v>993</v>
      </c>
      <c r="N73">
        <v>1038</v>
      </c>
      <c r="O73">
        <v>1083</v>
      </c>
      <c r="P73">
        <v>1040</v>
      </c>
      <c r="Q73">
        <v>1080</v>
      </c>
      <c r="R73">
        <v>0.5</v>
      </c>
      <c r="S73">
        <v>0.30000001192092896</v>
      </c>
      <c r="T73" t="s">
        <v>439</v>
      </c>
      <c r="U73" s="18">
        <f>VLOOKUP(A73,'[1]MARGIN REQUIREMNT'!$A$3:$M$210,13,0)</f>
        <v>5.0459999999999994</v>
      </c>
      <c r="V73" s="23">
        <f t="shared" si="8"/>
        <v>-8.0168518839003333E-3</v>
      </c>
      <c r="W73" s="23">
        <f t="shared" si="9"/>
        <v>8.0168518839003333E-3</v>
      </c>
      <c r="X73" s="24">
        <f>VLOOKUP(A73,[2]Sheet14!$A$2:$B$188,2,0)</f>
        <v>2.1921640315199532E-2</v>
      </c>
      <c r="Y73" s="24">
        <f>VLOOKUP(A73,[2]Sheet14!$A$2:$C$188,3,0)</f>
        <v>2.7674585422868284E-2</v>
      </c>
      <c r="Z73" s="24">
        <f>VLOOKUP(A73,[2]Sheet14!$A$2:$D$188,4,0)</f>
        <v>3.9105957133156989E-2</v>
      </c>
      <c r="AA73" t="b">
        <f t="shared" si="7"/>
        <v>0</v>
      </c>
      <c r="AB73" t="b">
        <f t="shared" si="10"/>
        <v>0</v>
      </c>
      <c r="AC73" t="b">
        <f t="shared" si="11"/>
        <v>0</v>
      </c>
    </row>
    <row r="74" spans="1:29">
      <c r="A74" t="s">
        <v>77</v>
      </c>
      <c r="B74">
        <v>20</v>
      </c>
      <c r="C74" t="s">
        <v>406</v>
      </c>
      <c r="D74">
        <v>940.4000244140625</v>
      </c>
      <c r="E74">
        <v>948</v>
      </c>
      <c r="F74" s="22">
        <v>43455</v>
      </c>
      <c r="G74" s="22">
        <v>43461</v>
      </c>
      <c r="H74">
        <f t="shared" si="12"/>
        <v>6</v>
      </c>
      <c r="I74">
        <v>940</v>
      </c>
      <c r="J74">
        <v>9.6999998092651367</v>
      </c>
      <c r="K74">
        <v>25</v>
      </c>
      <c r="L74">
        <v>30</v>
      </c>
      <c r="M74">
        <v>918</v>
      </c>
      <c r="N74">
        <v>888</v>
      </c>
      <c r="O74">
        <v>858</v>
      </c>
      <c r="P74">
        <v>880</v>
      </c>
      <c r="Q74">
        <v>860</v>
      </c>
      <c r="R74" t="s">
        <v>435</v>
      </c>
      <c r="S74">
        <v>0.94999998807907104</v>
      </c>
      <c r="T74">
        <v>900</v>
      </c>
      <c r="U74" s="18">
        <f>VLOOKUP(A74,'[1]MARGIN REQUIREMNT'!$A$3:$M$210,13,0)</f>
        <v>5.0459999999999994</v>
      </c>
      <c r="V74" s="23">
        <f t="shared" si="8"/>
        <v>-8.0168518839003333E-3</v>
      </c>
      <c r="W74" s="23">
        <f t="shared" si="9"/>
        <v>8.0168518839003333E-3</v>
      </c>
      <c r="X74" s="24">
        <f>VLOOKUP(A74,[2]Sheet14!$A$2:$B$188,2,0)</f>
        <v>2.1921640315199532E-2</v>
      </c>
      <c r="Y74" s="24">
        <f>VLOOKUP(A74,[2]Sheet14!$A$2:$C$188,3,0)</f>
        <v>2.7674585422868284E-2</v>
      </c>
      <c r="Z74" s="24">
        <f>VLOOKUP(A74,[2]Sheet14!$A$2:$D$188,4,0)</f>
        <v>3.9105957133156989E-2</v>
      </c>
      <c r="AA74" t="b">
        <f t="shared" si="7"/>
        <v>0</v>
      </c>
      <c r="AB74" t="b">
        <f t="shared" si="10"/>
        <v>0</v>
      </c>
      <c r="AC74" t="b">
        <f t="shared" si="11"/>
        <v>0</v>
      </c>
    </row>
    <row r="75" spans="1:29">
      <c r="A75" t="s">
        <v>124</v>
      </c>
      <c r="B75">
        <v>10</v>
      </c>
      <c r="C75" t="s">
        <v>405</v>
      </c>
      <c r="D75">
        <v>370.45001220703125</v>
      </c>
      <c r="E75">
        <v>377.45001220703125</v>
      </c>
      <c r="F75" s="22">
        <v>43455</v>
      </c>
      <c r="G75" s="22">
        <v>43461</v>
      </c>
      <c r="H75">
        <f t="shared" si="12"/>
        <v>6</v>
      </c>
      <c r="I75">
        <v>380</v>
      </c>
      <c r="J75">
        <v>4.8000001907348633</v>
      </c>
      <c r="K75">
        <v>27</v>
      </c>
      <c r="L75">
        <v>13</v>
      </c>
      <c r="M75">
        <v>390.45001220703125</v>
      </c>
      <c r="N75">
        <v>403.45001220703125</v>
      </c>
      <c r="O75">
        <v>416.45001220703125</v>
      </c>
      <c r="P75">
        <v>400</v>
      </c>
      <c r="Q75">
        <v>420</v>
      </c>
      <c r="R75">
        <v>0.20000000298023224</v>
      </c>
      <c r="S75">
        <v>0.30000001192092896</v>
      </c>
      <c r="T75">
        <v>410</v>
      </c>
      <c r="U75" s="18">
        <f>VLOOKUP(A75,'[1]MARGIN REQUIREMNT'!$A$3:$M$210,13,0)</f>
        <v>1.8906750000000001</v>
      </c>
      <c r="V75" s="23">
        <f t="shared" si="8"/>
        <v>-1.8545502115815293E-2</v>
      </c>
      <c r="W75" s="23">
        <f t="shared" si="9"/>
        <v>1.8545502115815293E-2</v>
      </c>
      <c r="X75" s="24">
        <f>VLOOKUP(A75,[2]Sheet14!$A$2:$B$188,2,0)</f>
        <v>2.2424393299178627E-2</v>
      </c>
      <c r="Y75" s="24">
        <f>VLOOKUP(A75,[2]Sheet14!$A$2:$C$188,3,0)</f>
        <v>2.894624720885659E-2</v>
      </c>
      <c r="Z75" s="24">
        <f>VLOOKUP(A75,[2]Sheet14!$A$2:$D$188,4,0)</f>
        <v>4.0318124092924797E-2</v>
      </c>
      <c r="AA75" t="b">
        <f t="shared" si="7"/>
        <v>0</v>
      </c>
      <c r="AB75" t="b">
        <f t="shared" si="10"/>
        <v>0</v>
      </c>
      <c r="AC75" t="b">
        <f t="shared" si="11"/>
        <v>0</v>
      </c>
    </row>
    <row r="76" spans="1:29">
      <c r="A76" t="s">
        <v>124</v>
      </c>
      <c r="B76">
        <v>10</v>
      </c>
      <c r="C76" t="s">
        <v>406</v>
      </c>
      <c r="D76">
        <v>370.45001220703125</v>
      </c>
      <c r="E76">
        <v>377.45001220703125</v>
      </c>
      <c r="F76" s="22">
        <v>43455</v>
      </c>
      <c r="G76" s="22">
        <v>43461</v>
      </c>
      <c r="H76">
        <f t="shared" si="12"/>
        <v>6</v>
      </c>
      <c r="I76">
        <v>380</v>
      </c>
      <c r="J76">
        <v>5.5500001907348633</v>
      </c>
      <c r="K76">
        <v>26</v>
      </c>
      <c r="L76">
        <v>13</v>
      </c>
      <c r="M76">
        <v>364.45001220703125</v>
      </c>
      <c r="N76">
        <v>351.45001220703125</v>
      </c>
      <c r="O76">
        <v>338.45001220703125</v>
      </c>
      <c r="P76">
        <v>350</v>
      </c>
      <c r="Q76">
        <v>340</v>
      </c>
      <c r="R76">
        <v>0.25</v>
      </c>
      <c r="S76">
        <v>0.10000000149011612</v>
      </c>
      <c r="T76" t="s">
        <v>439</v>
      </c>
      <c r="U76" s="18">
        <f>VLOOKUP(A76,'[1]MARGIN REQUIREMNT'!$A$3:$M$210,13,0)</f>
        <v>1.8906750000000001</v>
      </c>
      <c r="V76" s="23">
        <f t="shared" si="8"/>
        <v>-1.8545502115815293E-2</v>
      </c>
      <c r="W76" s="23">
        <f t="shared" si="9"/>
        <v>1.8545502115815293E-2</v>
      </c>
      <c r="X76" s="24">
        <f>VLOOKUP(A76,[2]Sheet14!$A$2:$B$188,2,0)</f>
        <v>2.2424393299178627E-2</v>
      </c>
      <c r="Y76" s="24">
        <f>VLOOKUP(A76,[2]Sheet14!$A$2:$C$188,3,0)</f>
        <v>2.894624720885659E-2</v>
      </c>
      <c r="Z76" s="24">
        <f>VLOOKUP(A76,[2]Sheet14!$A$2:$D$188,4,0)</f>
        <v>4.0318124092924797E-2</v>
      </c>
      <c r="AA76" t="b">
        <f t="shared" si="7"/>
        <v>0</v>
      </c>
      <c r="AB76" t="b">
        <f t="shared" si="10"/>
        <v>0</v>
      </c>
      <c r="AC76" t="b">
        <f t="shared" si="11"/>
        <v>0</v>
      </c>
    </row>
    <row r="77" spans="1:29">
      <c r="A77" t="s">
        <v>78</v>
      </c>
      <c r="B77">
        <v>20</v>
      </c>
      <c r="C77" t="s">
        <v>405</v>
      </c>
      <c r="D77">
        <v>1908</v>
      </c>
      <c r="E77">
        <v>1943.449951171875</v>
      </c>
      <c r="F77" s="22">
        <v>43455</v>
      </c>
      <c r="G77" s="22">
        <v>43461</v>
      </c>
      <c r="H77">
        <f t="shared" si="12"/>
        <v>6</v>
      </c>
      <c r="I77">
        <v>1940</v>
      </c>
      <c r="J77">
        <v>29.149999618530273</v>
      </c>
      <c r="K77">
        <v>26</v>
      </c>
      <c r="L77">
        <v>65</v>
      </c>
      <c r="M77">
        <v>2008.449951171875</v>
      </c>
      <c r="N77">
        <v>2073.449951171875</v>
      </c>
      <c r="O77">
        <v>2138.449951171875</v>
      </c>
      <c r="P77">
        <v>2080</v>
      </c>
      <c r="Q77">
        <v>2140</v>
      </c>
      <c r="R77">
        <v>0.60000002384185791</v>
      </c>
      <c r="S77">
        <v>0.30000001192092896</v>
      </c>
      <c r="T77" t="s">
        <v>439</v>
      </c>
      <c r="U77" s="18">
        <f>VLOOKUP(A77,'[1]MARGIN REQUIREMNT'!$A$3:$M$210,13,0)</f>
        <v>10.047525</v>
      </c>
      <c r="V77" s="23">
        <f t="shared" si="8"/>
        <v>-1.8240732749767563E-2</v>
      </c>
      <c r="W77" s="23">
        <f t="shared" si="9"/>
        <v>1.8240732749767563E-2</v>
      </c>
      <c r="X77" s="24">
        <f>VLOOKUP(A77,[2]Sheet14!$A$2:$B$188,2,0)</f>
        <v>2.1385240422538487E-2</v>
      </c>
      <c r="Y77" s="24">
        <f>VLOOKUP(A77,[2]Sheet14!$A$2:$C$188,3,0)</f>
        <v>2.6341829074865007E-2</v>
      </c>
      <c r="Z77" s="24">
        <f>VLOOKUP(A77,[2]Sheet14!$A$2:$D$188,4,0)</f>
        <v>3.4035701981478088E-2</v>
      </c>
      <c r="AA77" t="b">
        <f t="shared" si="7"/>
        <v>0</v>
      </c>
      <c r="AB77" t="b">
        <f t="shared" si="10"/>
        <v>0</v>
      </c>
      <c r="AC77" t="b">
        <f t="shared" si="11"/>
        <v>0</v>
      </c>
    </row>
    <row r="78" spans="1:29">
      <c r="A78" t="s">
        <v>78</v>
      </c>
      <c r="B78">
        <v>20</v>
      </c>
      <c r="C78" t="s">
        <v>406</v>
      </c>
      <c r="D78">
        <v>1908</v>
      </c>
      <c r="E78">
        <v>1943.449951171875</v>
      </c>
      <c r="F78" s="22">
        <v>43455</v>
      </c>
      <c r="G78" s="22">
        <v>43461</v>
      </c>
      <c r="H78">
        <f t="shared" si="12"/>
        <v>6</v>
      </c>
      <c r="I78">
        <v>1940</v>
      </c>
      <c r="J78">
        <v>21.75</v>
      </c>
      <c r="K78">
        <v>21</v>
      </c>
      <c r="L78">
        <v>52</v>
      </c>
      <c r="M78">
        <v>1891.449951171875</v>
      </c>
      <c r="N78">
        <v>1839.449951171875</v>
      </c>
      <c r="O78">
        <v>1787.449951171875</v>
      </c>
      <c r="P78">
        <v>1840</v>
      </c>
      <c r="Q78">
        <v>1780</v>
      </c>
      <c r="R78">
        <v>1.8999999761581421</v>
      </c>
      <c r="S78">
        <v>0.5</v>
      </c>
      <c r="T78" t="s">
        <v>439</v>
      </c>
      <c r="U78" s="18">
        <f>VLOOKUP(A78,'[1]MARGIN REQUIREMNT'!$A$3:$M$210,13,0)</f>
        <v>10.047525</v>
      </c>
      <c r="V78" s="23">
        <f t="shared" si="8"/>
        <v>-1.8240732749767563E-2</v>
      </c>
      <c r="W78" s="23">
        <f t="shared" si="9"/>
        <v>1.8240732749767563E-2</v>
      </c>
      <c r="X78" s="24">
        <f>VLOOKUP(A78,[2]Sheet14!$A$2:$B$188,2,0)</f>
        <v>2.1385240422538487E-2</v>
      </c>
      <c r="Y78" s="24">
        <f>VLOOKUP(A78,[2]Sheet14!$A$2:$C$188,3,0)</f>
        <v>2.6341829074865007E-2</v>
      </c>
      <c r="Z78" s="24">
        <f>VLOOKUP(A78,[2]Sheet14!$A$2:$D$188,4,0)</f>
        <v>3.4035701981478088E-2</v>
      </c>
      <c r="AA78" t="b">
        <f t="shared" si="7"/>
        <v>0</v>
      </c>
      <c r="AB78" t="b">
        <f t="shared" si="10"/>
        <v>0</v>
      </c>
      <c r="AC78" t="b">
        <f t="shared" si="11"/>
        <v>0</v>
      </c>
    </row>
    <row r="79" spans="1:29">
      <c r="A79" t="s">
        <v>99</v>
      </c>
      <c r="B79">
        <v>5</v>
      </c>
      <c r="C79" t="s">
        <v>405</v>
      </c>
      <c r="D79">
        <v>47.25</v>
      </c>
      <c r="E79">
        <v>49.25</v>
      </c>
      <c r="F79" s="22">
        <v>43455</v>
      </c>
      <c r="G79" s="22">
        <v>43461</v>
      </c>
      <c r="H79">
        <f t="shared" si="12"/>
        <v>6</v>
      </c>
      <c r="I79">
        <v>50</v>
      </c>
      <c r="J79">
        <v>2.2000000476837158</v>
      </c>
      <c r="K79">
        <v>98</v>
      </c>
      <c r="L79">
        <v>6</v>
      </c>
      <c r="M79">
        <v>55.25</v>
      </c>
      <c r="N79">
        <v>61.25</v>
      </c>
      <c r="O79">
        <v>67.25</v>
      </c>
      <c r="P79">
        <v>60</v>
      </c>
      <c r="Q79">
        <v>65</v>
      </c>
      <c r="R79">
        <v>0.20000000298023224</v>
      </c>
      <c r="S79">
        <v>0.10000000149011612</v>
      </c>
      <c r="T79" t="s">
        <v>439</v>
      </c>
      <c r="U79" s="18">
        <f>VLOOKUP(A79,'[1]MARGIN REQUIREMNT'!$A$3:$M$210,13,0)</f>
        <v>1.0739976</v>
      </c>
      <c r="V79" s="23">
        <f t="shared" si="8"/>
        <v>-4.0609137055837574E-2</v>
      </c>
      <c r="W79" s="23">
        <f t="shared" si="9"/>
        <v>4.0609137055837574E-2</v>
      </c>
      <c r="X79" s="24">
        <f>VLOOKUP(A79,[2]Sheet14!$A$2:$B$188,2,0)</f>
        <v>4.0763153124655727E-2</v>
      </c>
      <c r="Y79" s="24">
        <f>VLOOKUP(A79,[2]Sheet14!$A$2:$C$188,3,0)</f>
        <v>7.2354925426272323E-2</v>
      </c>
      <c r="Z79" s="24">
        <f>VLOOKUP(A79,[2]Sheet14!$A$2:$D$188,4,0)</f>
        <v>0.15985147993731541</v>
      </c>
      <c r="AA79" t="b">
        <f t="shared" si="7"/>
        <v>0</v>
      </c>
      <c r="AB79" t="b">
        <f t="shared" si="10"/>
        <v>0</v>
      </c>
      <c r="AC79" t="b">
        <f t="shared" si="11"/>
        <v>0</v>
      </c>
    </row>
    <row r="80" spans="1:29">
      <c r="A80" t="s">
        <v>99</v>
      </c>
      <c r="B80">
        <v>5</v>
      </c>
      <c r="C80" t="s">
        <v>406</v>
      </c>
      <c r="D80">
        <v>47.25</v>
      </c>
      <c r="E80">
        <v>49.25</v>
      </c>
      <c r="F80" s="22">
        <v>43455</v>
      </c>
      <c r="G80" s="22">
        <v>43461</v>
      </c>
      <c r="H80">
        <f t="shared" si="12"/>
        <v>6</v>
      </c>
      <c r="I80">
        <v>50</v>
      </c>
      <c r="J80">
        <v>2.7000000476837158</v>
      </c>
      <c r="K80">
        <v>92</v>
      </c>
      <c r="L80">
        <v>6</v>
      </c>
      <c r="M80">
        <v>43.25</v>
      </c>
      <c r="N80">
        <v>37.25</v>
      </c>
      <c r="O80">
        <v>31.25</v>
      </c>
      <c r="P80">
        <v>35</v>
      </c>
      <c r="Q80">
        <v>30</v>
      </c>
      <c r="R80">
        <v>5.000000074505806E-2</v>
      </c>
      <c r="S80">
        <v>5.000000074505806E-2</v>
      </c>
      <c r="T80" t="s">
        <v>439</v>
      </c>
      <c r="U80" s="18">
        <f>VLOOKUP(A80,'[1]MARGIN REQUIREMNT'!$A$3:$M$210,13,0)</f>
        <v>1.0739976</v>
      </c>
      <c r="V80" s="23">
        <f t="shared" si="8"/>
        <v>-4.0609137055837574E-2</v>
      </c>
      <c r="W80" s="23">
        <f t="shared" si="9"/>
        <v>4.0609137055837574E-2</v>
      </c>
      <c r="X80" s="24">
        <f>VLOOKUP(A80,[2]Sheet14!$A$2:$B$188,2,0)</f>
        <v>4.0763153124655727E-2</v>
      </c>
      <c r="Y80" s="24">
        <f>VLOOKUP(A80,[2]Sheet14!$A$2:$C$188,3,0)</f>
        <v>7.2354925426272323E-2</v>
      </c>
      <c r="Z80" s="24">
        <f>VLOOKUP(A80,[2]Sheet14!$A$2:$D$188,4,0)</f>
        <v>0.15985147993731541</v>
      </c>
      <c r="AA80" t="b">
        <f t="shared" si="7"/>
        <v>0</v>
      </c>
      <c r="AB80" t="b">
        <f t="shared" si="10"/>
        <v>0</v>
      </c>
      <c r="AC80" t="b">
        <f t="shared" si="11"/>
        <v>0</v>
      </c>
    </row>
    <row r="81" spans="1:29">
      <c r="A81" t="s">
        <v>139</v>
      </c>
      <c r="B81">
        <v>1</v>
      </c>
      <c r="C81" t="s">
        <v>405</v>
      </c>
      <c r="D81">
        <v>26</v>
      </c>
      <c r="E81">
        <v>25.899999618530273</v>
      </c>
      <c r="F81" s="22">
        <v>43455</v>
      </c>
      <c r="G81" s="22">
        <v>43461</v>
      </c>
      <c r="H81">
        <f t="shared" si="12"/>
        <v>6</v>
      </c>
      <c r="I81">
        <v>26</v>
      </c>
      <c r="J81">
        <v>0.15000000596046448</v>
      </c>
      <c r="K81">
        <v>12</v>
      </c>
      <c r="L81">
        <v>0</v>
      </c>
      <c r="M81">
        <v>25.899999618530273</v>
      </c>
      <c r="N81">
        <v>25.899999618530273</v>
      </c>
      <c r="O81">
        <v>25.899999618530273</v>
      </c>
      <c r="P81">
        <v>26</v>
      </c>
      <c r="Q81">
        <v>26</v>
      </c>
      <c r="R81">
        <v>0.15000000596046448</v>
      </c>
      <c r="S81">
        <v>0.15000000596046448</v>
      </c>
      <c r="T81" t="s">
        <v>439</v>
      </c>
      <c r="U81" s="18">
        <f>VLOOKUP(A81,'[1]MARGIN REQUIREMNT'!$A$3:$M$210,13,0)</f>
        <v>0.13777499999999998</v>
      </c>
      <c r="V81" s="23">
        <f t="shared" si="8"/>
        <v>3.8610186464320684E-3</v>
      </c>
      <c r="W81" s="23">
        <f t="shared" si="9"/>
        <v>3.8610186464320684E-3</v>
      </c>
      <c r="X81" s="24">
        <f>VLOOKUP(A81,[2]Sheet14!$A$2:$B$188,2,0)</f>
        <v>2.6697032993241044E-2</v>
      </c>
      <c r="Y81" s="24">
        <f>VLOOKUP(A81,[2]Sheet14!$A$2:$C$188,3,0)</f>
        <v>3.3284041897720253E-2</v>
      </c>
      <c r="Z81" s="24">
        <f>VLOOKUP(A81,[2]Sheet14!$A$2:$D$188,4,0)</f>
        <v>4.4490323018189636E-2</v>
      </c>
      <c r="AA81" t="b">
        <f t="shared" si="7"/>
        <v>0</v>
      </c>
      <c r="AB81" t="b">
        <f t="shared" si="10"/>
        <v>0</v>
      </c>
      <c r="AC81" t="b">
        <f t="shared" si="11"/>
        <v>0</v>
      </c>
    </row>
    <row r="82" spans="1:29">
      <c r="A82" t="s">
        <v>139</v>
      </c>
      <c r="B82">
        <v>1</v>
      </c>
      <c r="C82" t="s">
        <v>406</v>
      </c>
      <c r="D82">
        <v>26</v>
      </c>
      <c r="E82">
        <v>25.899999618530273</v>
      </c>
      <c r="F82" s="22">
        <v>43455</v>
      </c>
      <c r="G82" s="22">
        <v>43461</v>
      </c>
      <c r="H82">
        <f t="shared" si="12"/>
        <v>6</v>
      </c>
      <c r="I82">
        <v>26</v>
      </c>
      <c r="J82">
        <v>0.20000000298023224</v>
      </c>
      <c r="K82">
        <v>15</v>
      </c>
      <c r="L82">
        <v>0</v>
      </c>
      <c r="M82">
        <v>25.899999618530273</v>
      </c>
      <c r="N82">
        <v>25.899999618530273</v>
      </c>
      <c r="O82">
        <v>25.899999618530273</v>
      </c>
      <c r="P82">
        <v>26</v>
      </c>
      <c r="Q82">
        <v>26</v>
      </c>
      <c r="R82">
        <v>0.15000000596046448</v>
      </c>
      <c r="S82">
        <v>0.15000000596046448</v>
      </c>
      <c r="T82" t="s">
        <v>439</v>
      </c>
      <c r="U82" s="18">
        <f>VLOOKUP(A82,'[1]MARGIN REQUIREMNT'!$A$3:$M$210,13,0)</f>
        <v>0.13777499999999998</v>
      </c>
      <c r="V82" s="23">
        <f t="shared" si="8"/>
        <v>3.8610186464320684E-3</v>
      </c>
      <c r="W82" s="23">
        <f t="shared" si="9"/>
        <v>3.8610186464320684E-3</v>
      </c>
      <c r="X82" s="24">
        <f>VLOOKUP(A82,[2]Sheet14!$A$2:$B$188,2,0)</f>
        <v>2.6697032993241044E-2</v>
      </c>
      <c r="Y82" s="24">
        <f>VLOOKUP(A82,[2]Sheet14!$A$2:$C$188,3,0)</f>
        <v>3.3284041897720253E-2</v>
      </c>
      <c r="Z82" s="24">
        <f>VLOOKUP(A82,[2]Sheet14!$A$2:$D$188,4,0)</f>
        <v>4.4490323018189636E-2</v>
      </c>
      <c r="AA82" t="b">
        <f t="shared" si="7"/>
        <v>0</v>
      </c>
      <c r="AB82" t="b">
        <f t="shared" si="10"/>
        <v>0</v>
      </c>
      <c r="AC82" t="b">
        <f t="shared" si="11"/>
        <v>0</v>
      </c>
    </row>
    <row r="83" spans="1:29">
      <c r="A83" t="s">
        <v>125</v>
      </c>
      <c r="B83">
        <v>100</v>
      </c>
      <c r="C83" t="s">
        <v>405</v>
      </c>
      <c r="D83">
        <v>7502.5498046875</v>
      </c>
      <c r="E83">
        <v>7539</v>
      </c>
      <c r="F83" s="22">
        <v>43455</v>
      </c>
      <c r="G83" s="22">
        <v>43461</v>
      </c>
      <c r="H83">
        <f t="shared" si="12"/>
        <v>6</v>
      </c>
      <c r="I83">
        <v>7500</v>
      </c>
      <c r="J83">
        <v>140.05000305175781</v>
      </c>
      <c r="K83">
        <v>31</v>
      </c>
      <c r="L83">
        <v>300</v>
      </c>
      <c r="M83">
        <v>7839</v>
      </c>
      <c r="N83">
        <v>8139</v>
      </c>
      <c r="O83">
        <v>8439</v>
      </c>
      <c r="P83">
        <v>8100</v>
      </c>
      <c r="Q83">
        <v>8400</v>
      </c>
      <c r="R83">
        <v>3.3499999046325684</v>
      </c>
      <c r="S83">
        <v>3</v>
      </c>
      <c r="T83" t="s">
        <v>439</v>
      </c>
      <c r="U83" s="18">
        <f>VLOOKUP(A83,'[1]MARGIN REQUIREMNT'!$A$3:$M$210,13,0)</f>
        <v>38.519552000000004</v>
      </c>
      <c r="V83" s="23">
        <f t="shared" si="8"/>
        <v>-4.8348846415307012E-3</v>
      </c>
      <c r="W83" s="23">
        <f t="shared" si="9"/>
        <v>4.8348846415307012E-3</v>
      </c>
      <c r="X83" s="24">
        <f>VLOOKUP(A83,[2]Sheet14!$A$2:$B$188,2,0)</f>
        <v>1.8932907971420235E-2</v>
      </c>
      <c r="Y83" s="24">
        <f>VLOOKUP(A83,[2]Sheet14!$A$2:$C$188,3,0)</f>
        <v>2.7394092314779326E-2</v>
      </c>
      <c r="Z83" s="24">
        <f>VLOOKUP(A83,[2]Sheet14!$A$2:$D$188,4,0)</f>
        <v>3.6497570545871619E-2</v>
      </c>
      <c r="AA83" t="b">
        <f t="shared" si="7"/>
        <v>0</v>
      </c>
      <c r="AB83" t="b">
        <f t="shared" si="10"/>
        <v>0</v>
      </c>
      <c r="AC83" t="b">
        <f t="shared" si="11"/>
        <v>0</v>
      </c>
    </row>
    <row r="84" spans="1:29">
      <c r="A84" t="s">
        <v>125</v>
      </c>
      <c r="B84">
        <v>100</v>
      </c>
      <c r="C84" t="s">
        <v>406</v>
      </c>
      <c r="D84">
        <v>7502.5498046875</v>
      </c>
      <c r="E84">
        <v>7539</v>
      </c>
      <c r="F84" s="22">
        <v>43455</v>
      </c>
      <c r="G84" s="22">
        <v>43461</v>
      </c>
      <c r="H84">
        <f t="shared" si="12"/>
        <v>6</v>
      </c>
      <c r="I84">
        <v>7500</v>
      </c>
      <c r="J84">
        <v>79.900001525878906</v>
      </c>
      <c r="K84">
        <v>27</v>
      </c>
      <c r="L84">
        <v>261</v>
      </c>
      <c r="M84">
        <v>7278</v>
      </c>
      <c r="N84">
        <v>7017</v>
      </c>
      <c r="O84">
        <v>6756</v>
      </c>
      <c r="P84">
        <v>7000</v>
      </c>
      <c r="Q84">
        <v>6800</v>
      </c>
      <c r="R84">
        <v>5.6999998092651367</v>
      </c>
      <c r="S84">
        <v>3</v>
      </c>
      <c r="T84" t="s">
        <v>439</v>
      </c>
      <c r="U84" s="18">
        <f>VLOOKUP(A84,'[1]MARGIN REQUIREMNT'!$A$3:$M$210,13,0)</f>
        <v>38.519552000000004</v>
      </c>
      <c r="V84" s="23">
        <f t="shared" si="8"/>
        <v>-4.8348846415307012E-3</v>
      </c>
      <c r="W84" s="23">
        <f t="shared" si="9"/>
        <v>4.8348846415307012E-3</v>
      </c>
      <c r="X84" s="24">
        <f>VLOOKUP(A84,[2]Sheet14!$A$2:$B$188,2,0)</f>
        <v>1.8932907971420235E-2</v>
      </c>
      <c r="Y84" s="24">
        <f>VLOOKUP(A84,[2]Sheet14!$A$2:$C$188,3,0)</f>
        <v>2.7394092314779326E-2</v>
      </c>
      <c r="Z84" s="24">
        <f>VLOOKUP(A84,[2]Sheet14!$A$2:$D$188,4,0)</f>
        <v>3.6497570545871619E-2</v>
      </c>
      <c r="AA84" t="b">
        <f t="shared" si="7"/>
        <v>0</v>
      </c>
      <c r="AB84" t="b">
        <f t="shared" si="10"/>
        <v>0</v>
      </c>
      <c r="AC84" t="b">
        <f t="shared" si="11"/>
        <v>0</v>
      </c>
    </row>
    <row r="85" spans="1:29">
      <c r="A85" t="s">
        <v>42</v>
      </c>
      <c r="B85">
        <v>20</v>
      </c>
      <c r="C85" t="s">
        <v>405</v>
      </c>
      <c r="D85">
        <v>1270</v>
      </c>
      <c r="E85">
        <v>1324.5</v>
      </c>
      <c r="F85" s="22">
        <v>43455</v>
      </c>
      <c r="G85" s="22">
        <v>43461</v>
      </c>
      <c r="H85">
        <f t="shared" si="12"/>
        <v>6</v>
      </c>
      <c r="I85">
        <v>1320</v>
      </c>
      <c r="J85">
        <v>32</v>
      </c>
      <c r="K85">
        <v>43</v>
      </c>
      <c r="L85">
        <v>73</v>
      </c>
      <c r="M85">
        <v>1397.5</v>
      </c>
      <c r="N85">
        <v>1470.5</v>
      </c>
      <c r="O85">
        <v>1543.5</v>
      </c>
      <c r="P85">
        <v>1480</v>
      </c>
      <c r="Q85">
        <v>1540</v>
      </c>
      <c r="R85" t="s">
        <v>435</v>
      </c>
      <c r="S85">
        <v>0.30000001192092896</v>
      </c>
      <c r="T85">
        <v>1460</v>
      </c>
      <c r="U85" s="18">
        <f>VLOOKUP(A85,'[1]MARGIN REQUIREMNT'!$A$3:$M$210,13,0)</f>
        <v>6.6634182857142861</v>
      </c>
      <c r="V85" s="23">
        <f t="shared" si="8"/>
        <v>-4.1147602869007205E-2</v>
      </c>
      <c r="W85" s="23">
        <f t="shared" si="9"/>
        <v>4.1147602869007205E-2</v>
      </c>
      <c r="X85" s="24">
        <f>VLOOKUP(A85,[2]Sheet14!$A$2:$B$188,2,0)</f>
        <v>3.0442499830381976E-2</v>
      </c>
      <c r="Y85" s="24">
        <f>VLOOKUP(A85,[2]Sheet14!$A$2:$C$188,3,0)</f>
        <v>4.1955935862844997E-2</v>
      </c>
      <c r="Z85" s="24">
        <f>VLOOKUP(A85,[2]Sheet14!$A$2:$D$188,4,0)</f>
        <v>5.331733500538708E-2</v>
      </c>
      <c r="AA85" t="b">
        <f t="shared" si="7"/>
        <v>1</v>
      </c>
      <c r="AB85" t="b">
        <f t="shared" si="10"/>
        <v>0</v>
      </c>
      <c r="AC85" t="b">
        <f t="shared" si="11"/>
        <v>0</v>
      </c>
    </row>
    <row r="86" spans="1:29">
      <c r="A86" t="s">
        <v>42</v>
      </c>
      <c r="B86">
        <v>20</v>
      </c>
      <c r="C86" t="s">
        <v>406</v>
      </c>
      <c r="D86">
        <v>1270</v>
      </c>
      <c r="E86">
        <v>1324.5</v>
      </c>
      <c r="F86" s="22">
        <v>43455</v>
      </c>
      <c r="G86" s="22">
        <v>43461</v>
      </c>
      <c r="H86">
        <f t="shared" si="12"/>
        <v>6</v>
      </c>
      <c r="I86">
        <v>1320</v>
      </c>
      <c r="J86">
        <v>26.799999237060547</v>
      </c>
      <c r="K86">
        <v>43</v>
      </c>
      <c r="L86">
        <v>73</v>
      </c>
      <c r="M86">
        <v>1251.5</v>
      </c>
      <c r="N86">
        <v>1178.5</v>
      </c>
      <c r="O86">
        <v>1105.5</v>
      </c>
      <c r="P86">
        <v>1180</v>
      </c>
      <c r="Q86">
        <v>1100</v>
      </c>
      <c r="R86" t="s">
        <v>435</v>
      </c>
      <c r="S86">
        <v>0.89999997615814209</v>
      </c>
      <c r="T86">
        <v>1160</v>
      </c>
      <c r="U86" s="18">
        <f>VLOOKUP(A86,'[1]MARGIN REQUIREMNT'!$A$3:$M$210,13,0)</f>
        <v>6.6634182857142861</v>
      </c>
      <c r="V86" s="23">
        <f t="shared" si="8"/>
        <v>-4.1147602869007205E-2</v>
      </c>
      <c r="W86" s="23">
        <f t="shared" si="9"/>
        <v>4.1147602869007205E-2</v>
      </c>
      <c r="X86" s="24">
        <f>VLOOKUP(A86,[2]Sheet14!$A$2:$B$188,2,0)</f>
        <v>3.0442499830381976E-2</v>
      </c>
      <c r="Y86" s="24">
        <f>VLOOKUP(A86,[2]Sheet14!$A$2:$C$188,3,0)</f>
        <v>4.1955935862844997E-2</v>
      </c>
      <c r="Z86" s="24">
        <f>VLOOKUP(A86,[2]Sheet14!$A$2:$D$188,4,0)</f>
        <v>5.331733500538708E-2</v>
      </c>
      <c r="AA86" t="b">
        <f t="shared" si="7"/>
        <v>1</v>
      </c>
      <c r="AB86" t="b">
        <f t="shared" si="10"/>
        <v>0</v>
      </c>
      <c r="AC86" t="b">
        <f t="shared" si="11"/>
        <v>0</v>
      </c>
    </row>
    <row r="87" spans="1:29">
      <c r="A87" t="s">
        <v>59</v>
      </c>
      <c r="B87">
        <v>50</v>
      </c>
      <c r="C87" t="s">
        <v>405</v>
      </c>
      <c r="D87">
        <v>2591.25</v>
      </c>
      <c r="E87">
        <v>2602.949951171875</v>
      </c>
      <c r="F87" s="22">
        <v>43455</v>
      </c>
      <c r="G87" s="22">
        <v>43461</v>
      </c>
      <c r="H87">
        <f t="shared" si="12"/>
        <v>6</v>
      </c>
      <c r="I87">
        <v>2600</v>
      </c>
      <c r="J87">
        <v>45</v>
      </c>
      <c r="K87">
        <v>30</v>
      </c>
      <c r="L87">
        <v>100</v>
      </c>
      <c r="M87">
        <v>2702.949951171875</v>
      </c>
      <c r="N87">
        <v>2802.949951171875</v>
      </c>
      <c r="O87">
        <v>2902.949951171875</v>
      </c>
      <c r="P87">
        <v>2800</v>
      </c>
      <c r="Q87">
        <v>2900</v>
      </c>
      <c r="R87">
        <v>1.8500000238418579</v>
      </c>
      <c r="S87">
        <v>1.2000000476837158</v>
      </c>
      <c r="T87" t="s">
        <v>439</v>
      </c>
      <c r="U87" s="18">
        <f>VLOOKUP(A87,'[1]MARGIN REQUIREMNT'!$A$3:$M$210,13,0)</f>
        <v>14.313000000000001</v>
      </c>
      <c r="V87" s="23">
        <f t="shared" si="8"/>
        <v>-4.4948813428423717E-3</v>
      </c>
      <c r="W87" s="23">
        <f t="shared" si="9"/>
        <v>4.4948813428423717E-3</v>
      </c>
      <c r="X87" s="24">
        <f>VLOOKUP(A87,[2]Sheet14!$A$2:$B$188,2,0)</f>
        <v>2.7480046993941309E-2</v>
      </c>
      <c r="Y87" s="24">
        <f>VLOOKUP(A87,[2]Sheet14!$A$2:$C$188,3,0)</f>
        <v>3.5411658052003595E-2</v>
      </c>
      <c r="Z87" s="24">
        <f>VLOOKUP(A87,[2]Sheet14!$A$2:$D$188,4,0)</f>
        <v>5.0792197089658493E-2</v>
      </c>
      <c r="AA87" t="b">
        <f t="shared" si="7"/>
        <v>0</v>
      </c>
      <c r="AB87" t="b">
        <f t="shared" si="10"/>
        <v>0</v>
      </c>
      <c r="AC87" t="b">
        <f t="shared" si="11"/>
        <v>0</v>
      </c>
    </row>
    <row r="88" spans="1:29">
      <c r="A88" t="s">
        <v>59</v>
      </c>
      <c r="B88">
        <v>50</v>
      </c>
      <c r="C88" t="s">
        <v>406</v>
      </c>
      <c r="D88">
        <v>2591.25</v>
      </c>
      <c r="E88">
        <v>2602.949951171875</v>
      </c>
      <c r="F88" s="22">
        <v>43455</v>
      </c>
      <c r="G88" s="22">
        <v>43461</v>
      </c>
      <c r="H88">
        <f t="shared" si="12"/>
        <v>6</v>
      </c>
      <c r="I88">
        <v>2600</v>
      </c>
      <c r="J88">
        <v>35.099998474121094</v>
      </c>
      <c r="K88">
        <v>30</v>
      </c>
      <c r="L88">
        <v>100</v>
      </c>
      <c r="M88">
        <v>2502.949951171875</v>
      </c>
      <c r="N88">
        <v>2402.949951171875</v>
      </c>
      <c r="O88">
        <v>2302.949951171875</v>
      </c>
      <c r="P88">
        <v>2400</v>
      </c>
      <c r="Q88">
        <v>2300</v>
      </c>
      <c r="R88">
        <v>1.25</v>
      </c>
      <c r="S88">
        <v>0.55000001192092896</v>
      </c>
      <c r="T88" t="s">
        <v>439</v>
      </c>
      <c r="U88" s="18">
        <f>VLOOKUP(A88,'[1]MARGIN REQUIREMNT'!$A$3:$M$210,13,0)</f>
        <v>14.313000000000001</v>
      </c>
      <c r="V88" s="23">
        <f t="shared" si="8"/>
        <v>-4.4948813428423717E-3</v>
      </c>
      <c r="W88" s="23">
        <f t="shared" si="9"/>
        <v>4.4948813428423717E-3</v>
      </c>
      <c r="X88" s="24">
        <f>VLOOKUP(A88,[2]Sheet14!$A$2:$B$188,2,0)</f>
        <v>2.7480046993941309E-2</v>
      </c>
      <c r="Y88" s="24">
        <f>VLOOKUP(A88,[2]Sheet14!$A$2:$C$188,3,0)</f>
        <v>3.5411658052003595E-2</v>
      </c>
      <c r="Z88" s="24">
        <f>VLOOKUP(A88,[2]Sheet14!$A$2:$D$188,4,0)</f>
        <v>5.0792197089658493E-2</v>
      </c>
      <c r="AA88" t="b">
        <f t="shared" si="7"/>
        <v>0</v>
      </c>
      <c r="AB88" t="b">
        <f t="shared" si="10"/>
        <v>0</v>
      </c>
      <c r="AC88" t="b">
        <f t="shared" si="11"/>
        <v>0</v>
      </c>
    </row>
    <row r="89" spans="1:29">
      <c r="A89" t="s">
        <v>101</v>
      </c>
      <c r="B89">
        <v>10</v>
      </c>
      <c r="C89" t="s">
        <v>405</v>
      </c>
      <c r="D89">
        <v>650.70001220703125</v>
      </c>
      <c r="E89">
        <v>646.54998779296875</v>
      </c>
      <c r="F89" s="22">
        <v>43455</v>
      </c>
      <c r="G89" s="22">
        <v>43461</v>
      </c>
      <c r="H89">
        <f t="shared" si="12"/>
        <v>6</v>
      </c>
      <c r="I89">
        <v>650</v>
      </c>
      <c r="J89">
        <v>8.8000001907348633</v>
      </c>
      <c r="K89">
        <v>30</v>
      </c>
      <c r="L89">
        <v>25</v>
      </c>
      <c r="M89">
        <v>671.54998779296875</v>
      </c>
      <c r="N89">
        <v>696.54998779296875</v>
      </c>
      <c r="O89">
        <v>721.54998779296875</v>
      </c>
      <c r="P89">
        <v>700</v>
      </c>
      <c r="Q89">
        <v>720</v>
      </c>
      <c r="R89">
        <v>0.5</v>
      </c>
      <c r="S89">
        <v>0.34999999403953552</v>
      </c>
      <c r="T89" t="s">
        <v>439</v>
      </c>
      <c r="U89" s="18">
        <f>VLOOKUP(A89,'[1]MARGIN REQUIREMNT'!$A$3:$M$210,13,0)</f>
        <v>3.5570999999999997</v>
      </c>
      <c r="V89" s="23">
        <f t="shared" si="8"/>
        <v>6.4187216648612377E-3</v>
      </c>
      <c r="W89" s="23">
        <f t="shared" si="9"/>
        <v>6.4187216648612377E-3</v>
      </c>
      <c r="X89" s="24">
        <f>VLOOKUP(A89,[2]Sheet14!$A$2:$B$188,2,0)</f>
        <v>2.1463180273068382E-2</v>
      </c>
      <c r="Y89" s="24">
        <f>VLOOKUP(A89,[2]Sheet14!$A$2:$C$188,3,0)</f>
        <v>2.6942246967954928E-2</v>
      </c>
      <c r="Z89" s="24">
        <f>VLOOKUP(A89,[2]Sheet14!$A$2:$D$188,4,0)</f>
        <v>3.4372139573518611E-2</v>
      </c>
      <c r="AA89" t="b">
        <f t="shared" si="7"/>
        <v>0</v>
      </c>
      <c r="AB89" t="b">
        <f t="shared" si="10"/>
        <v>0</v>
      </c>
      <c r="AC89" t="b">
        <f t="shared" si="11"/>
        <v>0</v>
      </c>
    </row>
    <row r="90" spans="1:29">
      <c r="A90" t="s">
        <v>101</v>
      </c>
      <c r="B90">
        <v>10</v>
      </c>
      <c r="C90" t="s">
        <v>406</v>
      </c>
      <c r="D90">
        <v>650.70001220703125</v>
      </c>
      <c r="E90">
        <v>646.54998779296875</v>
      </c>
      <c r="F90" s="22">
        <v>43455</v>
      </c>
      <c r="G90" s="22">
        <v>43461</v>
      </c>
      <c r="H90">
        <f t="shared" si="12"/>
        <v>6</v>
      </c>
      <c r="I90">
        <v>650</v>
      </c>
      <c r="J90">
        <v>10.899999618530273</v>
      </c>
      <c r="K90">
        <v>29</v>
      </c>
      <c r="L90">
        <v>24</v>
      </c>
      <c r="M90">
        <v>622.54998779296875</v>
      </c>
      <c r="N90">
        <v>598.54998779296875</v>
      </c>
      <c r="O90">
        <v>574.54998779296875</v>
      </c>
      <c r="P90">
        <v>600</v>
      </c>
      <c r="Q90">
        <v>570</v>
      </c>
      <c r="R90">
        <v>0.5</v>
      </c>
      <c r="S90">
        <v>0.40000000596046448</v>
      </c>
      <c r="T90">
        <v>590</v>
      </c>
      <c r="U90" s="18">
        <f>VLOOKUP(A90,'[1]MARGIN REQUIREMNT'!$A$3:$M$210,13,0)</f>
        <v>3.5570999999999997</v>
      </c>
      <c r="V90" s="23">
        <f t="shared" si="8"/>
        <v>6.4187216648612377E-3</v>
      </c>
      <c r="W90" s="23">
        <f t="shared" si="9"/>
        <v>6.4187216648612377E-3</v>
      </c>
      <c r="X90" s="24">
        <f>VLOOKUP(A90,[2]Sheet14!$A$2:$B$188,2,0)</f>
        <v>2.1463180273068382E-2</v>
      </c>
      <c r="Y90" s="24">
        <f>VLOOKUP(A90,[2]Sheet14!$A$2:$C$188,3,0)</f>
        <v>2.6942246967954928E-2</v>
      </c>
      <c r="Z90" s="24">
        <f>VLOOKUP(A90,[2]Sheet14!$A$2:$D$188,4,0)</f>
        <v>3.4372139573518611E-2</v>
      </c>
      <c r="AA90" t="b">
        <f t="shared" si="7"/>
        <v>0</v>
      </c>
      <c r="AB90" t="b">
        <f t="shared" si="10"/>
        <v>0</v>
      </c>
      <c r="AC90" t="b">
        <f t="shared" si="11"/>
        <v>0</v>
      </c>
    </row>
    <row r="91" spans="1:29">
      <c r="A91" t="s">
        <v>27</v>
      </c>
      <c r="B91">
        <v>20</v>
      </c>
      <c r="C91" t="s">
        <v>405</v>
      </c>
      <c r="D91">
        <v>870.1500244140625</v>
      </c>
      <c r="E91">
        <v>886.95001220703125</v>
      </c>
      <c r="F91" s="22">
        <v>43455</v>
      </c>
      <c r="G91" s="22">
        <v>43461</v>
      </c>
      <c r="H91">
        <f t="shared" si="12"/>
        <v>6</v>
      </c>
      <c r="I91">
        <v>880</v>
      </c>
      <c r="J91">
        <v>24.450000762939453</v>
      </c>
      <c r="K91">
        <v>48</v>
      </c>
      <c r="L91">
        <v>55</v>
      </c>
      <c r="M91">
        <v>941.95001220703125</v>
      </c>
      <c r="N91">
        <v>996.95001220703125</v>
      </c>
      <c r="O91">
        <v>1051.949951171875</v>
      </c>
      <c r="P91">
        <v>1000</v>
      </c>
      <c r="Q91">
        <v>1060</v>
      </c>
      <c r="R91">
        <v>0.85000002384185791</v>
      </c>
      <c r="S91">
        <v>0.20000000298023224</v>
      </c>
      <c r="T91">
        <v>1020</v>
      </c>
      <c r="U91" s="18">
        <f>VLOOKUP(A91,'[1]MARGIN REQUIREMNT'!$A$3:$M$210,13,0)</f>
        <v>3.8391749999999996</v>
      </c>
      <c r="V91" s="23">
        <f t="shared" si="8"/>
        <v>-1.8941301721350334E-2</v>
      </c>
      <c r="W91" s="23">
        <f t="shared" si="9"/>
        <v>1.8941301721350334E-2</v>
      </c>
      <c r="X91" s="24">
        <f>VLOOKUP(A91,[2]Sheet14!$A$2:$B$188,2,0)</f>
        <v>4.2780291471543663E-2</v>
      </c>
      <c r="Y91" s="24">
        <f>VLOOKUP(A91,[2]Sheet14!$A$2:$C$188,3,0)</f>
        <v>5.0962530348747578E-2</v>
      </c>
      <c r="Z91" s="24">
        <f>VLOOKUP(A91,[2]Sheet14!$A$2:$D$188,4,0)</f>
        <v>7.442421798014022E-2</v>
      </c>
      <c r="AA91" t="b">
        <f t="shared" si="7"/>
        <v>0</v>
      </c>
      <c r="AB91" t="b">
        <f t="shared" si="10"/>
        <v>0</v>
      </c>
      <c r="AC91" t="b">
        <f t="shared" si="11"/>
        <v>0</v>
      </c>
    </row>
    <row r="92" spans="1:29">
      <c r="A92" t="s">
        <v>27</v>
      </c>
      <c r="B92">
        <v>20</v>
      </c>
      <c r="C92" t="s">
        <v>406</v>
      </c>
      <c r="D92">
        <v>870.1500244140625</v>
      </c>
      <c r="E92">
        <v>886.95001220703125</v>
      </c>
      <c r="F92" s="22">
        <v>43455</v>
      </c>
      <c r="G92" s="22">
        <v>43461</v>
      </c>
      <c r="H92">
        <f t="shared" si="12"/>
        <v>6</v>
      </c>
      <c r="I92">
        <v>880</v>
      </c>
      <c r="J92">
        <v>16</v>
      </c>
      <c r="K92">
        <v>44</v>
      </c>
      <c r="L92">
        <v>50</v>
      </c>
      <c r="M92">
        <v>836.95001220703125</v>
      </c>
      <c r="N92">
        <v>786.95001220703125</v>
      </c>
      <c r="O92">
        <v>736.95001220703125</v>
      </c>
      <c r="P92">
        <v>780</v>
      </c>
      <c r="Q92">
        <v>740</v>
      </c>
      <c r="R92">
        <v>0.94999998807907104</v>
      </c>
      <c r="S92">
        <v>0.20000000298023224</v>
      </c>
      <c r="T92" t="s">
        <v>439</v>
      </c>
      <c r="U92" s="18">
        <f>VLOOKUP(A92,'[1]MARGIN REQUIREMNT'!$A$3:$M$210,13,0)</f>
        <v>3.8391749999999996</v>
      </c>
      <c r="V92" s="23">
        <f t="shared" si="8"/>
        <v>-1.8941301721350334E-2</v>
      </c>
      <c r="W92" s="23">
        <f t="shared" si="9"/>
        <v>1.8941301721350334E-2</v>
      </c>
      <c r="X92" s="24">
        <f>VLOOKUP(A92,[2]Sheet14!$A$2:$B$188,2,0)</f>
        <v>4.2780291471543663E-2</v>
      </c>
      <c r="Y92" s="24">
        <f>VLOOKUP(A92,[2]Sheet14!$A$2:$C$188,3,0)</f>
        <v>5.0962530348747578E-2</v>
      </c>
      <c r="Z92" s="24">
        <f>VLOOKUP(A92,[2]Sheet14!$A$2:$D$188,4,0)</f>
        <v>7.442421798014022E-2</v>
      </c>
      <c r="AA92" t="b">
        <f t="shared" si="7"/>
        <v>0</v>
      </c>
      <c r="AB92" t="b">
        <f t="shared" si="10"/>
        <v>0</v>
      </c>
      <c r="AC92" t="b">
        <f t="shared" si="11"/>
        <v>0</v>
      </c>
    </row>
    <row r="93" spans="1:29">
      <c r="A93" t="s">
        <v>195</v>
      </c>
      <c r="B93">
        <v>20</v>
      </c>
      <c r="C93" t="s">
        <v>405</v>
      </c>
      <c r="D93">
        <v>1347.75</v>
      </c>
      <c r="E93">
        <v>1350.050048828125</v>
      </c>
      <c r="F93" s="22">
        <v>43455</v>
      </c>
      <c r="G93" s="22">
        <v>43461</v>
      </c>
      <c r="H93">
        <f t="shared" si="12"/>
        <v>6</v>
      </c>
      <c r="I93">
        <v>1360</v>
      </c>
      <c r="J93">
        <v>22.75</v>
      </c>
      <c r="K93">
        <v>39</v>
      </c>
      <c r="L93">
        <v>67</v>
      </c>
      <c r="M93">
        <v>1417.050048828125</v>
      </c>
      <c r="N93">
        <v>1484.050048828125</v>
      </c>
      <c r="O93">
        <v>1551.050048828125</v>
      </c>
      <c r="P93">
        <v>1480</v>
      </c>
      <c r="Q93">
        <v>1560</v>
      </c>
      <c r="R93">
        <v>1.3999999761581421</v>
      </c>
      <c r="S93">
        <v>0.55000001192092896</v>
      </c>
      <c r="T93">
        <v>1520</v>
      </c>
      <c r="U93" s="18">
        <f>VLOOKUP(A93,'[1]MARGIN REQUIREMNT'!$A$3:$M$210,13,0)</f>
        <v>6.5113499999999993</v>
      </c>
      <c r="V93" s="23">
        <f t="shared" si="8"/>
        <v>-1.7036767119275043E-3</v>
      </c>
      <c r="W93" s="23">
        <f t="shared" si="9"/>
        <v>1.7036767119275043E-3</v>
      </c>
      <c r="X93" s="24">
        <f>VLOOKUP(A93,[2]Sheet14!$A$2:$B$188,2,0)</f>
        <v>3.386150040284211E-2</v>
      </c>
      <c r="Y93" s="24">
        <f>VLOOKUP(A93,[2]Sheet14!$A$2:$C$188,3,0)</f>
        <v>4.3722375266507504E-2</v>
      </c>
      <c r="Z93" s="24">
        <f>VLOOKUP(A93,[2]Sheet14!$A$2:$D$188,4,0)</f>
        <v>5.1368118654566274E-2</v>
      </c>
      <c r="AA93" t="b">
        <f t="shared" si="7"/>
        <v>0</v>
      </c>
      <c r="AB93" t="b">
        <f t="shared" si="10"/>
        <v>0</v>
      </c>
      <c r="AC93" t="b">
        <f t="shared" si="11"/>
        <v>0</v>
      </c>
    </row>
    <row r="94" spans="1:29">
      <c r="A94" t="s">
        <v>195</v>
      </c>
      <c r="B94">
        <v>20</v>
      </c>
      <c r="C94" t="s">
        <v>406</v>
      </c>
      <c r="D94">
        <v>1347.75</v>
      </c>
      <c r="E94">
        <v>1350.050048828125</v>
      </c>
      <c r="F94" s="22">
        <v>43455</v>
      </c>
      <c r="G94" s="22">
        <v>43461</v>
      </c>
      <c r="H94">
        <f t="shared" si="12"/>
        <v>6</v>
      </c>
      <c r="I94">
        <v>1360</v>
      </c>
      <c r="J94">
        <v>28.5</v>
      </c>
      <c r="K94">
        <v>34</v>
      </c>
      <c r="L94">
        <v>59</v>
      </c>
      <c r="M94">
        <v>1291.050048828125</v>
      </c>
      <c r="N94">
        <v>1232.050048828125</v>
      </c>
      <c r="O94">
        <v>1173.050048828125</v>
      </c>
      <c r="P94">
        <v>1240</v>
      </c>
      <c r="Q94">
        <v>1180</v>
      </c>
      <c r="R94">
        <v>0.69999998807907104</v>
      </c>
      <c r="S94">
        <v>0.69999998807907104</v>
      </c>
      <c r="T94">
        <v>1240</v>
      </c>
      <c r="U94" s="18">
        <f>VLOOKUP(A94,'[1]MARGIN REQUIREMNT'!$A$3:$M$210,13,0)</f>
        <v>6.5113499999999993</v>
      </c>
      <c r="V94" s="23">
        <f t="shared" si="8"/>
        <v>-1.7036767119275043E-3</v>
      </c>
      <c r="W94" s="23">
        <f t="shared" si="9"/>
        <v>1.7036767119275043E-3</v>
      </c>
      <c r="X94" s="24">
        <f>VLOOKUP(A94,[2]Sheet14!$A$2:$B$188,2,0)</f>
        <v>3.386150040284211E-2</v>
      </c>
      <c r="Y94" s="24">
        <f>VLOOKUP(A94,[2]Sheet14!$A$2:$C$188,3,0)</f>
        <v>4.3722375266507504E-2</v>
      </c>
      <c r="Z94" s="24">
        <f>VLOOKUP(A94,[2]Sheet14!$A$2:$D$188,4,0)</f>
        <v>5.1368118654566274E-2</v>
      </c>
      <c r="AA94" t="b">
        <f t="shared" si="7"/>
        <v>0</v>
      </c>
      <c r="AB94" t="b">
        <f t="shared" si="10"/>
        <v>0</v>
      </c>
      <c r="AC94" t="b">
        <f t="shared" si="11"/>
        <v>0</v>
      </c>
    </row>
    <row r="95" spans="1:29">
      <c r="A95" t="s">
        <v>9</v>
      </c>
      <c r="B95">
        <v>1</v>
      </c>
      <c r="C95" t="s">
        <v>405</v>
      </c>
      <c r="D95">
        <v>45.849998474121094</v>
      </c>
      <c r="E95">
        <v>46.549999237060547</v>
      </c>
      <c r="F95" s="22">
        <v>43455</v>
      </c>
      <c r="G95" s="22">
        <v>43461</v>
      </c>
      <c r="H95">
        <f t="shared" si="12"/>
        <v>6</v>
      </c>
      <c r="I95">
        <v>47</v>
      </c>
      <c r="J95">
        <v>1.0499999523162842</v>
      </c>
      <c r="K95">
        <v>52</v>
      </c>
      <c r="L95">
        <v>3</v>
      </c>
      <c r="M95">
        <v>49.549999237060547</v>
      </c>
      <c r="N95">
        <v>52.549999237060547</v>
      </c>
      <c r="O95">
        <v>55.549999237060547</v>
      </c>
      <c r="P95">
        <v>53</v>
      </c>
      <c r="Q95">
        <v>56</v>
      </c>
      <c r="R95" t="s">
        <v>435</v>
      </c>
      <c r="S95">
        <v>5.000000074505806E-2</v>
      </c>
      <c r="T95">
        <v>55</v>
      </c>
      <c r="U95" s="18">
        <f>VLOOKUP(A95,'[1]MARGIN REQUIREMNT'!$A$3:$M$210,13,0)</f>
        <v>0.23879999999999998</v>
      </c>
      <c r="V95" s="23">
        <f t="shared" si="8"/>
        <v>-1.5037610621100761E-2</v>
      </c>
      <c r="W95" s="23">
        <f t="shared" si="9"/>
        <v>1.5037610621100761E-2</v>
      </c>
      <c r="X95" s="24">
        <f>VLOOKUP(A95,[2]Sheet14!$A$2:$B$188,2,0)</f>
        <v>4.0468855825741258E-2</v>
      </c>
      <c r="Y95" s="24">
        <f>VLOOKUP(A95,[2]Sheet14!$A$2:$C$188,3,0)</f>
        <v>4.9772336181034577E-2</v>
      </c>
      <c r="Z95" s="24">
        <f>VLOOKUP(A95,[2]Sheet14!$A$2:$D$188,4,0)</f>
        <v>6.7265535392864811E-2</v>
      </c>
      <c r="AA95" t="b">
        <f t="shared" si="7"/>
        <v>0</v>
      </c>
      <c r="AB95" t="b">
        <f t="shared" si="10"/>
        <v>0</v>
      </c>
      <c r="AC95" t="b">
        <f t="shared" si="11"/>
        <v>0</v>
      </c>
    </row>
    <row r="96" spans="1:29">
      <c r="A96" t="s">
        <v>9</v>
      </c>
      <c r="B96">
        <v>1</v>
      </c>
      <c r="C96" t="s">
        <v>406</v>
      </c>
      <c r="D96">
        <v>45.849998474121094</v>
      </c>
      <c r="E96">
        <v>46.549999237060547</v>
      </c>
      <c r="F96" s="22">
        <v>43455</v>
      </c>
      <c r="G96" s="22">
        <v>43461</v>
      </c>
      <c r="H96">
        <f t="shared" si="12"/>
        <v>6</v>
      </c>
      <c r="I96">
        <v>47</v>
      </c>
      <c r="J96">
        <v>1.0499999523162842</v>
      </c>
      <c r="K96">
        <v>34</v>
      </c>
      <c r="L96">
        <v>2</v>
      </c>
      <c r="M96">
        <v>44.549999237060547</v>
      </c>
      <c r="N96">
        <v>42.549999237060547</v>
      </c>
      <c r="O96">
        <v>40.549999237060547</v>
      </c>
      <c r="P96">
        <v>43</v>
      </c>
      <c r="Q96">
        <v>41</v>
      </c>
      <c r="R96">
        <v>0.10000000149011612</v>
      </c>
      <c r="S96">
        <v>0.10000000149011612</v>
      </c>
      <c r="T96">
        <v>43</v>
      </c>
      <c r="U96" s="18">
        <f>VLOOKUP(A96,'[1]MARGIN REQUIREMNT'!$A$3:$M$210,13,0)</f>
        <v>0.23879999999999998</v>
      </c>
      <c r="V96" s="23">
        <f t="shared" si="8"/>
        <v>-1.5037610621100761E-2</v>
      </c>
      <c r="W96" s="23">
        <f t="shared" si="9"/>
        <v>1.5037610621100761E-2</v>
      </c>
      <c r="X96" s="24">
        <f>VLOOKUP(A96,[2]Sheet14!$A$2:$B$188,2,0)</f>
        <v>4.0468855825741258E-2</v>
      </c>
      <c r="Y96" s="24">
        <f>VLOOKUP(A96,[2]Sheet14!$A$2:$C$188,3,0)</f>
        <v>4.9772336181034577E-2</v>
      </c>
      <c r="Z96" s="24">
        <f>VLOOKUP(A96,[2]Sheet14!$A$2:$D$188,4,0)</f>
        <v>6.7265535392864811E-2</v>
      </c>
      <c r="AA96" t="b">
        <f t="shared" si="7"/>
        <v>0</v>
      </c>
      <c r="AB96" t="b">
        <f t="shared" si="10"/>
        <v>0</v>
      </c>
      <c r="AC96" t="b">
        <f t="shared" si="11"/>
        <v>0</v>
      </c>
    </row>
    <row r="97" spans="1:29">
      <c r="A97" t="s">
        <v>94</v>
      </c>
      <c r="B97">
        <v>5</v>
      </c>
      <c r="C97" t="s">
        <v>405</v>
      </c>
      <c r="D97">
        <v>264.10000610351562</v>
      </c>
      <c r="E97">
        <v>260.5</v>
      </c>
      <c r="F97" s="22">
        <v>43455</v>
      </c>
      <c r="G97" s="22">
        <v>43461</v>
      </c>
      <c r="H97">
        <f t="shared" si="12"/>
        <v>6</v>
      </c>
      <c r="I97">
        <v>260</v>
      </c>
      <c r="J97">
        <v>4.5</v>
      </c>
      <c r="K97">
        <v>29</v>
      </c>
      <c r="L97">
        <v>10</v>
      </c>
      <c r="M97">
        <v>270.5</v>
      </c>
      <c r="N97">
        <v>280.5</v>
      </c>
      <c r="O97">
        <v>290.5</v>
      </c>
      <c r="P97">
        <v>280</v>
      </c>
      <c r="Q97">
        <v>290</v>
      </c>
      <c r="R97">
        <v>0.40000000596046448</v>
      </c>
      <c r="S97">
        <v>0.30000001192092896</v>
      </c>
      <c r="T97" t="s">
        <v>439</v>
      </c>
      <c r="U97" s="18">
        <f>VLOOKUP(A97,'[1]MARGIN REQUIREMNT'!$A$3:$M$210,13,0)</f>
        <v>1.311080509090909</v>
      </c>
      <c r="V97" s="23">
        <f t="shared" si="8"/>
        <v>1.381960116512726E-2</v>
      </c>
      <c r="W97" s="23">
        <f t="shared" si="9"/>
        <v>1.381960116512726E-2</v>
      </c>
      <c r="X97" s="24">
        <f>VLOOKUP(A97,[2]Sheet14!$A$2:$B$188,2,0)</f>
        <v>3.0278448389217578E-2</v>
      </c>
      <c r="Y97" s="24">
        <f>VLOOKUP(A97,[2]Sheet14!$A$2:$C$188,3,0)</f>
        <v>4.106260355688874E-2</v>
      </c>
      <c r="Z97" s="24">
        <f>VLOOKUP(A97,[2]Sheet14!$A$2:$D$188,4,0)</f>
        <v>4.9636806977098352E-2</v>
      </c>
      <c r="AA97" t="b">
        <f t="shared" si="7"/>
        <v>0</v>
      </c>
      <c r="AB97" t="b">
        <f t="shared" si="10"/>
        <v>0</v>
      </c>
      <c r="AC97" t="b">
        <f t="shared" si="11"/>
        <v>0</v>
      </c>
    </row>
    <row r="98" spans="1:29">
      <c r="A98" t="s">
        <v>94</v>
      </c>
      <c r="B98">
        <v>5</v>
      </c>
      <c r="C98" t="s">
        <v>406</v>
      </c>
      <c r="D98">
        <v>264.10000610351562</v>
      </c>
      <c r="E98">
        <v>260.5</v>
      </c>
      <c r="F98" s="22">
        <v>43455</v>
      </c>
      <c r="G98" s="22">
        <v>43461</v>
      </c>
      <c r="H98">
        <f t="shared" si="12"/>
        <v>6</v>
      </c>
      <c r="I98">
        <v>260</v>
      </c>
      <c r="J98">
        <v>4.4000000953674316</v>
      </c>
      <c r="K98">
        <v>37</v>
      </c>
      <c r="L98">
        <v>12</v>
      </c>
      <c r="M98">
        <v>248.5</v>
      </c>
      <c r="N98">
        <v>236.5</v>
      </c>
      <c r="O98">
        <v>224.5</v>
      </c>
      <c r="P98">
        <v>235</v>
      </c>
      <c r="Q98">
        <v>225</v>
      </c>
      <c r="R98" t="s">
        <v>435</v>
      </c>
      <c r="S98">
        <v>0.34999999403953552</v>
      </c>
      <c r="T98">
        <v>250</v>
      </c>
      <c r="U98" s="18">
        <f>VLOOKUP(A98,'[1]MARGIN REQUIREMNT'!$A$3:$M$210,13,0)</f>
        <v>1.311080509090909</v>
      </c>
      <c r="V98" s="23">
        <f t="shared" si="8"/>
        <v>1.381960116512726E-2</v>
      </c>
      <c r="W98" s="23">
        <f t="shared" si="9"/>
        <v>1.381960116512726E-2</v>
      </c>
      <c r="X98" s="24">
        <f>VLOOKUP(A98,[2]Sheet14!$A$2:$B$188,2,0)</f>
        <v>3.0278448389217578E-2</v>
      </c>
      <c r="Y98" s="24">
        <f>VLOOKUP(A98,[2]Sheet14!$A$2:$C$188,3,0)</f>
        <v>4.106260355688874E-2</v>
      </c>
      <c r="Z98" s="24">
        <f>VLOOKUP(A98,[2]Sheet14!$A$2:$D$188,4,0)</f>
        <v>4.9636806977098352E-2</v>
      </c>
      <c r="AA98" t="b">
        <f t="shared" si="7"/>
        <v>0</v>
      </c>
      <c r="AB98" t="b">
        <f t="shared" si="10"/>
        <v>0</v>
      </c>
      <c r="AC98" t="b">
        <f t="shared" si="11"/>
        <v>0</v>
      </c>
    </row>
    <row r="99" spans="1:29">
      <c r="A99" t="s">
        <v>130</v>
      </c>
      <c r="B99">
        <v>20</v>
      </c>
      <c r="C99" t="s">
        <v>405</v>
      </c>
      <c r="D99">
        <v>843</v>
      </c>
      <c r="E99">
        <v>847</v>
      </c>
      <c r="F99" s="22">
        <v>43455</v>
      </c>
      <c r="G99" s="22">
        <v>43461</v>
      </c>
      <c r="H99">
        <f t="shared" si="12"/>
        <v>6</v>
      </c>
      <c r="I99">
        <v>840</v>
      </c>
      <c r="J99">
        <v>23.5</v>
      </c>
      <c r="K99">
        <v>43</v>
      </c>
      <c r="L99">
        <v>47</v>
      </c>
      <c r="M99">
        <v>894</v>
      </c>
      <c r="N99">
        <v>941</v>
      </c>
      <c r="O99">
        <v>988</v>
      </c>
      <c r="P99">
        <v>940</v>
      </c>
      <c r="Q99">
        <v>980</v>
      </c>
      <c r="R99">
        <v>0.5</v>
      </c>
      <c r="S99">
        <v>0.25</v>
      </c>
      <c r="T99" t="s">
        <v>439</v>
      </c>
      <c r="U99" s="18">
        <f>VLOOKUP(A99,'[1]MARGIN REQUIREMNT'!$A$3:$M$210,13,0)</f>
        <v>4.54575</v>
      </c>
      <c r="V99" s="23">
        <f t="shared" si="8"/>
        <v>-4.7225501770956635E-3</v>
      </c>
      <c r="W99" s="23">
        <f t="shared" si="9"/>
        <v>4.7225501770956635E-3</v>
      </c>
      <c r="X99" s="24">
        <f>VLOOKUP(A99,[2]Sheet14!$A$2:$B$188,2,0)</f>
        <v>3.0983353078648E-2</v>
      </c>
      <c r="Y99" s="24">
        <f>VLOOKUP(A99,[2]Sheet14!$A$2:$C$188,3,0)</f>
        <v>4.0574604923425059E-2</v>
      </c>
      <c r="Z99" s="24">
        <f>VLOOKUP(A99,[2]Sheet14!$A$2:$D$188,4,0)</f>
        <v>5.6185934959271912E-2</v>
      </c>
      <c r="AA99" t="b">
        <f t="shared" si="7"/>
        <v>0</v>
      </c>
      <c r="AB99" t="b">
        <f t="shared" si="10"/>
        <v>0</v>
      </c>
      <c r="AC99" t="b">
        <f t="shared" si="11"/>
        <v>0</v>
      </c>
    </row>
    <row r="100" spans="1:29">
      <c r="A100" t="s">
        <v>130</v>
      </c>
      <c r="B100">
        <v>20</v>
      </c>
      <c r="C100" t="s">
        <v>406</v>
      </c>
      <c r="D100">
        <v>843</v>
      </c>
      <c r="E100">
        <v>847</v>
      </c>
      <c r="F100" s="22">
        <v>43455</v>
      </c>
      <c r="G100" s="22">
        <v>43461</v>
      </c>
      <c r="H100">
        <f t="shared" si="12"/>
        <v>6</v>
      </c>
      <c r="I100">
        <v>840</v>
      </c>
      <c r="J100">
        <v>15.399999618530273</v>
      </c>
      <c r="K100">
        <v>44</v>
      </c>
      <c r="L100">
        <v>48</v>
      </c>
      <c r="M100">
        <v>799</v>
      </c>
      <c r="N100">
        <v>751</v>
      </c>
      <c r="O100">
        <v>703</v>
      </c>
      <c r="P100">
        <v>760</v>
      </c>
      <c r="Q100">
        <v>700</v>
      </c>
      <c r="R100">
        <v>0.75</v>
      </c>
      <c r="S100">
        <v>0.75</v>
      </c>
      <c r="T100">
        <v>760</v>
      </c>
      <c r="U100" s="18">
        <f>VLOOKUP(A100,'[1]MARGIN REQUIREMNT'!$A$3:$M$210,13,0)</f>
        <v>4.54575</v>
      </c>
      <c r="V100" s="23">
        <f t="shared" si="8"/>
        <v>-4.7225501770956635E-3</v>
      </c>
      <c r="W100" s="23">
        <f t="shared" si="9"/>
        <v>4.7225501770956635E-3</v>
      </c>
      <c r="X100" s="24">
        <f>VLOOKUP(A100,[2]Sheet14!$A$2:$B$188,2,0)</f>
        <v>3.0983353078648E-2</v>
      </c>
      <c r="Y100" s="24">
        <f>VLOOKUP(A100,[2]Sheet14!$A$2:$C$188,3,0)</f>
        <v>4.0574604923425059E-2</v>
      </c>
      <c r="Z100" s="24">
        <f>VLOOKUP(A100,[2]Sheet14!$A$2:$D$188,4,0)</f>
        <v>5.6185934959271912E-2</v>
      </c>
      <c r="AA100" t="b">
        <f t="shared" si="7"/>
        <v>0</v>
      </c>
      <c r="AB100" t="b">
        <f t="shared" si="10"/>
        <v>0</v>
      </c>
      <c r="AC100" t="b">
        <f t="shared" si="11"/>
        <v>0</v>
      </c>
    </row>
    <row r="101" spans="1:29">
      <c r="A101" t="s">
        <v>178</v>
      </c>
      <c r="B101">
        <v>1</v>
      </c>
      <c r="C101" t="s">
        <v>405</v>
      </c>
      <c r="D101">
        <v>5.4499998092651367</v>
      </c>
      <c r="E101">
        <v>5.5</v>
      </c>
      <c r="F101" s="22">
        <v>43455</v>
      </c>
      <c r="G101" s="22">
        <v>43461</v>
      </c>
      <c r="H101">
        <f t="shared" si="12"/>
        <v>6</v>
      </c>
      <c r="I101">
        <v>6</v>
      </c>
      <c r="J101">
        <v>0.15000000596046448</v>
      </c>
      <c r="K101">
        <v>95</v>
      </c>
      <c r="L101">
        <v>1</v>
      </c>
      <c r="M101">
        <v>6.5</v>
      </c>
      <c r="N101">
        <v>7.5</v>
      </c>
      <c r="O101">
        <v>8.5</v>
      </c>
      <c r="P101">
        <v>8</v>
      </c>
      <c r="Q101">
        <v>9</v>
      </c>
      <c r="R101" t="s">
        <v>435</v>
      </c>
      <c r="S101">
        <v>5.000000074505806E-2</v>
      </c>
      <c r="T101">
        <v>7</v>
      </c>
      <c r="U101" s="18">
        <f>VLOOKUP(A101,'[1]MARGIN REQUIREMNT'!$A$3:$M$210,13,0)</f>
        <v>2.8125000000000001E-2</v>
      </c>
      <c r="V101" s="23">
        <f t="shared" si="8"/>
        <v>-9.0909437699751017E-3</v>
      </c>
      <c r="W101" s="23">
        <f t="shared" si="9"/>
        <v>9.0909437699751017E-3</v>
      </c>
      <c r="X101" s="24" t="e">
        <f>VLOOKUP(A101,[2]Sheet14!$A$2:$B$188,2,0)</f>
        <v>#N/A</v>
      </c>
      <c r="Y101" s="24" t="e">
        <f>VLOOKUP(A101,[2]Sheet14!$A$2:$C$188,3,0)</f>
        <v>#N/A</v>
      </c>
      <c r="Z101" s="24" t="e">
        <f>VLOOKUP(A101,[2]Sheet14!$A$2:$D$188,4,0)</f>
        <v>#N/A</v>
      </c>
      <c r="AA101" t="e">
        <f t="shared" si="7"/>
        <v>#N/A</v>
      </c>
      <c r="AB101" t="e">
        <f t="shared" si="10"/>
        <v>#N/A</v>
      </c>
      <c r="AC101" t="e">
        <f t="shared" si="11"/>
        <v>#N/A</v>
      </c>
    </row>
    <row r="102" spans="1:29">
      <c r="A102" t="s">
        <v>178</v>
      </c>
      <c r="B102">
        <v>1</v>
      </c>
      <c r="C102" t="s">
        <v>406</v>
      </c>
      <c r="D102">
        <v>5.4499998092651367</v>
      </c>
      <c r="E102">
        <v>5.5</v>
      </c>
      <c r="F102" s="22">
        <v>43455</v>
      </c>
      <c r="G102" s="22">
        <v>43461</v>
      </c>
      <c r="H102">
        <f t="shared" si="12"/>
        <v>6</v>
      </c>
      <c r="I102">
        <v>6</v>
      </c>
      <c r="J102">
        <v>0.64999997615814209</v>
      </c>
      <c r="K102">
        <v>99</v>
      </c>
      <c r="L102">
        <v>1</v>
      </c>
      <c r="M102">
        <v>4.5</v>
      </c>
      <c r="N102">
        <v>3.5</v>
      </c>
      <c r="O102">
        <v>2.5</v>
      </c>
      <c r="P102">
        <v>4</v>
      </c>
      <c r="Q102">
        <v>3</v>
      </c>
      <c r="R102" t="s">
        <v>435</v>
      </c>
      <c r="S102">
        <v>1.5499999523162842</v>
      </c>
      <c r="T102">
        <v>7</v>
      </c>
      <c r="U102" s="18">
        <f>VLOOKUP(A102,'[1]MARGIN REQUIREMNT'!$A$3:$M$210,13,0)</f>
        <v>2.8125000000000001E-2</v>
      </c>
      <c r="V102" s="23">
        <f t="shared" si="8"/>
        <v>-9.0909437699751017E-3</v>
      </c>
      <c r="W102" s="23">
        <f t="shared" si="9"/>
        <v>9.0909437699751017E-3</v>
      </c>
      <c r="X102" s="24" t="e">
        <f>VLOOKUP(A102,[2]Sheet14!$A$2:$B$188,2,0)</f>
        <v>#N/A</v>
      </c>
      <c r="Y102" s="24" t="e">
        <f>VLOOKUP(A102,[2]Sheet14!$A$2:$C$188,3,0)</f>
        <v>#N/A</v>
      </c>
      <c r="Z102" s="24" t="e">
        <f>VLOOKUP(A102,[2]Sheet14!$A$2:$D$188,4,0)</f>
        <v>#N/A</v>
      </c>
      <c r="AA102" t="e">
        <f t="shared" si="7"/>
        <v>#N/A</v>
      </c>
      <c r="AB102" t="e">
        <f t="shared" si="10"/>
        <v>#N/A</v>
      </c>
      <c r="AC102" t="e">
        <f t="shared" si="11"/>
        <v>#N/A</v>
      </c>
    </row>
    <row r="103" spans="1:29">
      <c r="A103" t="s">
        <v>66</v>
      </c>
      <c r="B103">
        <v>10</v>
      </c>
      <c r="C103" t="s">
        <v>405</v>
      </c>
      <c r="D103">
        <v>347.85000610351562</v>
      </c>
      <c r="E103">
        <v>345.5</v>
      </c>
      <c r="F103" s="22">
        <v>43455</v>
      </c>
      <c r="G103" s="22">
        <v>43461</v>
      </c>
      <c r="H103">
        <f t="shared" si="12"/>
        <v>6</v>
      </c>
      <c r="I103">
        <v>350</v>
      </c>
      <c r="J103">
        <v>3.25</v>
      </c>
      <c r="K103">
        <v>29</v>
      </c>
      <c r="L103">
        <v>13</v>
      </c>
      <c r="M103">
        <v>358.5</v>
      </c>
      <c r="N103">
        <v>371.5</v>
      </c>
      <c r="O103">
        <v>384.5</v>
      </c>
      <c r="P103">
        <v>370</v>
      </c>
      <c r="Q103">
        <v>380</v>
      </c>
      <c r="R103">
        <v>0.30000001192092896</v>
      </c>
      <c r="S103">
        <v>0.10000000149011612</v>
      </c>
      <c r="T103" t="s">
        <v>439</v>
      </c>
      <c r="U103" s="18">
        <f>VLOOKUP(A103,'[1]MARGIN REQUIREMNT'!$A$3:$M$210,13,0)</f>
        <v>1.7543295838020245</v>
      </c>
      <c r="V103" s="23">
        <f t="shared" si="8"/>
        <v>6.8017542793505914E-3</v>
      </c>
      <c r="W103" s="23">
        <f t="shared" si="9"/>
        <v>6.8017542793505914E-3</v>
      </c>
      <c r="X103" s="24">
        <f>VLOOKUP(A103,[2]Sheet14!$A$2:$B$188,2,0)</f>
        <v>2.9045790910373528E-2</v>
      </c>
      <c r="Y103" s="24">
        <f>VLOOKUP(A103,[2]Sheet14!$A$2:$C$188,3,0)</f>
        <v>3.7242283658856977E-2</v>
      </c>
      <c r="Z103" s="24">
        <f>VLOOKUP(A103,[2]Sheet14!$A$2:$D$188,4,0)</f>
        <v>4.986986142314935E-2</v>
      </c>
      <c r="AA103" t="b">
        <f t="shared" si="7"/>
        <v>0</v>
      </c>
      <c r="AB103" t="b">
        <f t="shared" si="10"/>
        <v>0</v>
      </c>
      <c r="AC103" t="b">
        <f t="shared" si="11"/>
        <v>0</v>
      </c>
    </row>
    <row r="104" spans="1:29">
      <c r="A104" t="s">
        <v>66</v>
      </c>
      <c r="B104">
        <v>10</v>
      </c>
      <c r="C104" t="s">
        <v>406</v>
      </c>
      <c r="D104">
        <v>347.85000610351562</v>
      </c>
      <c r="E104">
        <v>345.5</v>
      </c>
      <c r="F104" s="22">
        <v>43455</v>
      </c>
      <c r="G104" s="22">
        <v>43461</v>
      </c>
      <c r="H104">
        <f t="shared" si="12"/>
        <v>6</v>
      </c>
      <c r="I104">
        <v>350</v>
      </c>
      <c r="J104">
        <v>6.75</v>
      </c>
      <c r="K104">
        <v>24</v>
      </c>
      <c r="L104">
        <v>11</v>
      </c>
      <c r="M104">
        <v>334.5</v>
      </c>
      <c r="N104">
        <v>323.5</v>
      </c>
      <c r="O104">
        <v>312.5</v>
      </c>
      <c r="P104">
        <v>320</v>
      </c>
      <c r="Q104">
        <v>310</v>
      </c>
      <c r="R104">
        <v>5.000000074505806E-2</v>
      </c>
      <c r="S104">
        <v>5.000000074505806E-2</v>
      </c>
      <c r="T104">
        <v>320</v>
      </c>
      <c r="U104" s="18">
        <f>VLOOKUP(A104,'[1]MARGIN REQUIREMNT'!$A$3:$M$210,13,0)</f>
        <v>1.7543295838020245</v>
      </c>
      <c r="V104" s="23">
        <f t="shared" si="8"/>
        <v>6.8017542793505914E-3</v>
      </c>
      <c r="W104" s="23">
        <f t="shared" si="9"/>
        <v>6.8017542793505914E-3</v>
      </c>
      <c r="X104" s="24">
        <f>VLOOKUP(A104,[2]Sheet14!$A$2:$B$188,2,0)</f>
        <v>2.9045790910373528E-2</v>
      </c>
      <c r="Y104" s="24">
        <f>VLOOKUP(A104,[2]Sheet14!$A$2:$C$188,3,0)</f>
        <v>3.7242283658856977E-2</v>
      </c>
      <c r="Z104" s="24">
        <f>VLOOKUP(A104,[2]Sheet14!$A$2:$D$188,4,0)</f>
        <v>4.986986142314935E-2</v>
      </c>
      <c r="AA104" t="b">
        <f t="shared" si="7"/>
        <v>0</v>
      </c>
      <c r="AB104" t="b">
        <f t="shared" si="10"/>
        <v>0</v>
      </c>
      <c r="AC104" t="b">
        <f t="shared" si="11"/>
        <v>0</v>
      </c>
    </row>
    <row r="105" spans="1:29">
      <c r="A105" t="s">
        <v>100</v>
      </c>
      <c r="B105">
        <v>5</v>
      </c>
      <c r="C105" t="s">
        <v>405</v>
      </c>
      <c r="D105">
        <v>266.64999389648437</v>
      </c>
      <c r="E105">
        <v>261.29998779296875</v>
      </c>
      <c r="F105" s="22">
        <v>43455</v>
      </c>
      <c r="G105" s="22">
        <v>43461</v>
      </c>
      <c r="H105">
        <f t="shared" si="12"/>
        <v>6</v>
      </c>
      <c r="I105">
        <v>260</v>
      </c>
      <c r="J105">
        <v>6.1999998092651367</v>
      </c>
      <c r="K105">
        <v>44</v>
      </c>
      <c r="L105">
        <v>15</v>
      </c>
      <c r="M105">
        <v>276.29998779296875</v>
      </c>
      <c r="N105">
        <v>291.29998779296875</v>
      </c>
      <c r="O105">
        <v>306.29998779296875</v>
      </c>
      <c r="P105">
        <v>290</v>
      </c>
      <c r="Q105">
        <v>305</v>
      </c>
      <c r="R105" t="s">
        <v>435</v>
      </c>
      <c r="S105">
        <v>0.85000002384185791</v>
      </c>
      <c r="T105">
        <v>280</v>
      </c>
      <c r="U105" s="18">
        <f>VLOOKUP(A105,'[1]MARGIN REQUIREMNT'!$A$3:$M$210,13,0)</f>
        <v>1.3340249999999998</v>
      </c>
      <c r="V105" s="23">
        <f t="shared" si="8"/>
        <v>2.0474574640066523E-2</v>
      </c>
      <c r="W105" s="23">
        <f t="shared" si="9"/>
        <v>2.0474574640066523E-2</v>
      </c>
      <c r="X105" s="24">
        <f>VLOOKUP(A105,[2]Sheet14!$A$2:$B$188,2,0)</f>
        <v>2.9804948267065451E-2</v>
      </c>
      <c r="Y105" s="24">
        <f>VLOOKUP(A105,[2]Sheet14!$A$2:$C$188,3,0)</f>
        <v>3.8323735215569636E-2</v>
      </c>
      <c r="Z105" s="24">
        <f>VLOOKUP(A105,[2]Sheet14!$A$2:$D$188,4,0)</f>
        <v>5.0988844207315635E-2</v>
      </c>
      <c r="AA105" t="b">
        <f t="shared" si="7"/>
        <v>0</v>
      </c>
      <c r="AB105" t="b">
        <f t="shared" si="10"/>
        <v>0</v>
      </c>
      <c r="AC105" t="b">
        <f t="shared" si="11"/>
        <v>0</v>
      </c>
    </row>
    <row r="106" spans="1:29">
      <c r="A106" t="s">
        <v>100</v>
      </c>
      <c r="B106">
        <v>5</v>
      </c>
      <c r="C106" t="s">
        <v>406</v>
      </c>
      <c r="D106">
        <v>266.64999389648437</v>
      </c>
      <c r="E106">
        <v>261.29998779296875</v>
      </c>
      <c r="F106" s="22">
        <v>43455</v>
      </c>
      <c r="G106" s="22">
        <v>43461</v>
      </c>
      <c r="H106">
        <f t="shared" si="12"/>
        <v>6</v>
      </c>
      <c r="I106">
        <v>260</v>
      </c>
      <c r="J106">
        <v>5.1999998092651367</v>
      </c>
      <c r="K106">
        <v>41</v>
      </c>
      <c r="L106">
        <v>14</v>
      </c>
      <c r="M106">
        <v>247.30000305175781</v>
      </c>
      <c r="N106">
        <v>233.30000305175781</v>
      </c>
      <c r="O106">
        <v>219.30000305175781</v>
      </c>
      <c r="P106">
        <v>235</v>
      </c>
      <c r="Q106">
        <v>220</v>
      </c>
      <c r="R106" t="s">
        <v>435</v>
      </c>
      <c r="S106">
        <v>0.25</v>
      </c>
      <c r="T106">
        <v>240</v>
      </c>
      <c r="U106" s="18">
        <f>VLOOKUP(A106,'[1]MARGIN REQUIREMNT'!$A$3:$M$210,13,0)</f>
        <v>1.3340249999999998</v>
      </c>
      <c r="V106" s="23">
        <f t="shared" si="8"/>
        <v>2.0474574640066523E-2</v>
      </c>
      <c r="W106" s="23">
        <f t="shared" si="9"/>
        <v>2.0474574640066523E-2</v>
      </c>
      <c r="X106" s="24">
        <f>VLOOKUP(A106,[2]Sheet14!$A$2:$B$188,2,0)</f>
        <v>2.9804948267065451E-2</v>
      </c>
      <c r="Y106" s="24">
        <f>VLOOKUP(A106,[2]Sheet14!$A$2:$C$188,3,0)</f>
        <v>3.8323735215569636E-2</v>
      </c>
      <c r="Z106" s="24">
        <f>VLOOKUP(A106,[2]Sheet14!$A$2:$D$188,4,0)</f>
        <v>5.0988844207315635E-2</v>
      </c>
      <c r="AA106" t="b">
        <f t="shared" si="7"/>
        <v>0</v>
      </c>
      <c r="AB106" t="b">
        <f t="shared" si="10"/>
        <v>0</v>
      </c>
      <c r="AC106" t="b">
        <f t="shared" si="11"/>
        <v>0</v>
      </c>
    </row>
    <row r="107" spans="1:29">
      <c r="A107" t="s">
        <v>71</v>
      </c>
      <c r="B107">
        <v>10</v>
      </c>
      <c r="C107" t="s">
        <v>405</v>
      </c>
      <c r="D107">
        <v>515.6500244140625</v>
      </c>
      <c r="E107">
        <v>522.5999755859375</v>
      </c>
      <c r="F107" s="22">
        <v>43455</v>
      </c>
      <c r="G107" s="22">
        <v>43461</v>
      </c>
      <c r="H107">
        <f t="shared" si="12"/>
        <v>6</v>
      </c>
      <c r="I107">
        <v>520</v>
      </c>
      <c r="J107" t="s">
        <v>435</v>
      </c>
      <c r="K107" t="s">
        <v>435</v>
      </c>
      <c r="L107" t="s">
        <v>435</v>
      </c>
      <c r="M107" t="s">
        <v>435</v>
      </c>
      <c r="N107" t="s">
        <v>435</v>
      </c>
      <c r="O107" t="s">
        <v>435</v>
      </c>
      <c r="P107" t="s">
        <v>435</v>
      </c>
      <c r="Q107" t="s">
        <v>435</v>
      </c>
      <c r="R107" t="s">
        <v>435</v>
      </c>
      <c r="S107" t="s">
        <v>435</v>
      </c>
      <c r="T107" t="s">
        <v>435</v>
      </c>
      <c r="U107" s="18">
        <f>VLOOKUP(A107,'[1]MARGIN REQUIREMNT'!$A$3:$M$210,13,0)</f>
        <v>2.9142000000000001</v>
      </c>
      <c r="V107" s="23">
        <f t="shared" si="8"/>
        <v>-1.3298797352760516E-2</v>
      </c>
      <c r="W107" s="23">
        <f t="shared" si="9"/>
        <v>1.3298797352760516E-2</v>
      </c>
      <c r="X107" s="24">
        <f>VLOOKUP(A107,[2]Sheet14!$A$2:$B$188,2,0)</f>
        <v>2.8113363421319783E-2</v>
      </c>
      <c r="Y107" s="24">
        <f>VLOOKUP(A107,[2]Sheet14!$A$2:$C$188,3,0)</f>
        <v>3.3816199973464287E-2</v>
      </c>
      <c r="Z107" s="24">
        <f>VLOOKUP(A107,[2]Sheet14!$A$2:$D$188,4,0)</f>
        <v>4.3372426166769028E-2</v>
      </c>
      <c r="AA107" t="b">
        <f t="shared" si="7"/>
        <v>0</v>
      </c>
      <c r="AB107" t="b">
        <f t="shared" si="10"/>
        <v>0</v>
      </c>
      <c r="AC107" t="b">
        <f t="shared" si="11"/>
        <v>0</v>
      </c>
    </row>
    <row r="108" spans="1:29">
      <c r="A108" t="s">
        <v>71</v>
      </c>
      <c r="B108">
        <v>10</v>
      </c>
      <c r="C108" t="s">
        <v>406</v>
      </c>
      <c r="D108">
        <v>515.6500244140625</v>
      </c>
      <c r="E108">
        <v>522.5999755859375</v>
      </c>
      <c r="F108" s="22">
        <v>43455</v>
      </c>
      <c r="G108" s="22">
        <v>43461</v>
      </c>
      <c r="H108">
        <f t="shared" si="12"/>
        <v>6</v>
      </c>
      <c r="I108">
        <v>520</v>
      </c>
      <c r="J108" t="s">
        <v>435</v>
      </c>
      <c r="K108" t="s">
        <v>435</v>
      </c>
      <c r="L108" t="s">
        <v>435</v>
      </c>
      <c r="M108" t="s">
        <v>435</v>
      </c>
      <c r="N108" t="s">
        <v>435</v>
      </c>
      <c r="O108" t="s">
        <v>435</v>
      </c>
      <c r="P108" t="s">
        <v>435</v>
      </c>
      <c r="Q108" t="s">
        <v>435</v>
      </c>
      <c r="R108" t="s">
        <v>435</v>
      </c>
      <c r="S108" t="s">
        <v>435</v>
      </c>
      <c r="T108" t="s">
        <v>435</v>
      </c>
      <c r="U108" s="18">
        <f>VLOOKUP(A108,'[1]MARGIN REQUIREMNT'!$A$3:$M$210,13,0)</f>
        <v>2.9142000000000001</v>
      </c>
      <c r="V108" s="23">
        <f t="shared" si="8"/>
        <v>-1.3298797352760516E-2</v>
      </c>
      <c r="W108" s="23">
        <f t="shared" si="9"/>
        <v>1.3298797352760516E-2</v>
      </c>
      <c r="X108" s="24">
        <f>VLOOKUP(A108,[2]Sheet14!$A$2:$B$188,2,0)</f>
        <v>2.8113363421319783E-2</v>
      </c>
      <c r="Y108" s="24">
        <f>VLOOKUP(A108,[2]Sheet14!$A$2:$C$188,3,0)</f>
        <v>3.3816199973464287E-2</v>
      </c>
      <c r="Z108" s="24">
        <f>VLOOKUP(A108,[2]Sheet14!$A$2:$D$188,4,0)</f>
        <v>4.3372426166769028E-2</v>
      </c>
      <c r="AA108" t="b">
        <f t="shared" si="7"/>
        <v>0</v>
      </c>
      <c r="AB108" t="b">
        <f t="shared" si="10"/>
        <v>0</v>
      </c>
      <c r="AC108" t="b">
        <f t="shared" si="11"/>
        <v>0</v>
      </c>
    </row>
    <row r="109" spans="1:29">
      <c r="A109" t="s">
        <v>196</v>
      </c>
      <c r="B109">
        <v>5</v>
      </c>
      <c r="C109" t="s">
        <v>405</v>
      </c>
      <c r="D109">
        <v>271.85000610351562</v>
      </c>
      <c r="E109">
        <v>275.04998779296875</v>
      </c>
      <c r="F109" s="22">
        <v>43455</v>
      </c>
      <c r="G109" s="22">
        <v>43461</v>
      </c>
      <c r="H109">
        <f t="shared" si="12"/>
        <v>6</v>
      </c>
      <c r="I109">
        <v>275</v>
      </c>
      <c r="J109">
        <v>5.8499999046325684</v>
      </c>
      <c r="K109">
        <v>40</v>
      </c>
      <c r="L109">
        <v>14</v>
      </c>
      <c r="M109">
        <v>289.04998779296875</v>
      </c>
      <c r="N109">
        <v>303.04998779296875</v>
      </c>
      <c r="O109">
        <v>317.04998779296875</v>
      </c>
      <c r="P109">
        <v>305</v>
      </c>
      <c r="Q109">
        <v>315</v>
      </c>
      <c r="R109" t="s">
        <v>435</v>
      </c>
      <c r="S109">
        <v>0.20000000298023224</v>
      </c>
      <c r="T109">
        <v>310</v>
      </c>
      <c r="U109" s="18">
        <f>VLOOKUP(A109,'[1]MARGIN REQUIREMNT'!$A$3:$M$210,13,0)</f>
        <v>1.1451</v>
      </c>
      <c r="V109" s="23">
        <f t="shared" si="8"/>
        <v>-1.163418226312285E-2</v>
      </c>
      <c r="W109" s="23">
        <f t="shared" si="9"/>
        <v>1.163418226312285E-2</v>
      </c>
      <c r="X109" s="24">
        <f>VLOOKUP(A109,[2]Sheet14!$A$2:$B$188,2,0)</f>
        <v>3.8429164946618598E-2</v>
      </c>
      <c r="Y109" s="24">
        <f>VLOOKUP(A109,[2]Sheet14!$A$2:$C$188,3,0)</f>
        <v>5.3291082340512441E-2</v>
      </c>
      <c r="Z109" s="24">
        <f>VLOOKUP(A109,[2]Sheet14!$A$2:$D$188,4,0)</f>
        <v>6.4934172276418914E-2</v>
      </c>
      <c r="AA109" t="b">
        <f t="shared" si="7"/>
        <v>0</v>
      </c>
      <c r="AB109" t="b">
        <f t="shared" si="10"/>
        <v>0</v>
      </c>
      <c r="AC109" t="b">
        <f t="shared" si="11"/>
        <v>0</v>
      </c>
    </row>
    <row r="110" spans="1:29">
      <c r="A110" t="s">
        <v>196</v>
      </c>
      <c r="B110">
        <v>5</v>
      </c>
      <c r="C110" t="s">
        <v>406</v>
      </c>
      <c r="D110">
        <v>271.85000610351562</v>
      </c>
      <c r="E110">
        <v>275.04998779296875</v>
      </c>
      <c r="F110" s="22">
        <v>43455</v>
      </c>
      <c r="G110" s="22">
        <v>43461</v>
      </c>
      <c r="H110">
        <f t="shared" si="12"/>
        <v>6</v>
      </c>
      <c r="I110">
        <v>275</v>
      </c>
      <c r="J110">
        <v>6.0999999046325684</v>
      </c>
      <c r="K110">
        <v>45</v>
      </c>
      <c r="L110">
        <v>16</v>
      </c>
      <c r="M110">
        <v>259.04998779296875</v>
      </c>
      <c r="N110">
        <v>243.05000305175781</v>
      </c>
      <c r="O110">
        <v>227.05000305175781</v>
      </c>
      <c r="P110">
        <v>245</v>
      </c>
      <c r="Q110">
        <v>225</v>
      </c>
      <c r="R110">
        <v>0.30000001192092896</v>
      </c>
      <c r="S110">
        <v>0.15000000596046448</v>
      </c>
      <c r="T110">
        <v>230</v>
      </c>
      <c r="U110" s="18">
        <f>VLOOKUP(A110,'[1]MARGIN REQUIREMNT'!$A$3:$M$210,13,0)</f>
        <v>1.1451</v>
      </c>
      <c r="V110" s="23">
        <f t="shared" si="8"/>
        <v>-1.163418226312285E-2</v>
      </c>
      <c r="W110" s="23">
        <f t="shared" si="9"/>
        <v>1.163418226312285E-2</v>
      </c>
      <c r="X110" s="24">
        <f>VLOOKUP(A110,[2]Sheet14!$A$2:$B$188,2,0)</f>
        <v>3.8429164946618598E-2</v>
      </c>
      <c r="Y110" s="24">
        <f>VLOOKUP(A110,[2]Sheet14!$A$2:$C$188,3,0)</f>
        <v>5.3291082340512441E-2</v>
      </c>
      <c r="Z110" s="24">
        <f>VLOOKUP(A110,[2]Sheet14!$A$2:$D$188,4,0)</f>
        <v>6.4934172276418914E-2</v>
      </c>
      <c r="AA110" t="b">
        <f t="shared" si="7"/>
        <v>0</v>
      </c>
      <c r="AB110" t="b">
        <f t="shared" si="10"/>
        <v>0</v>
      </c>
      <c r="AC110" t="b">
        <f t="shared" si="11"/>
        <v>0</v>
      </c>
    </row>
    <row r="111" spans="1:29">
      <c r="A111" t="s">
        <v>188</v>
      </c>
      <c r="B111">
        <v>20</v>
      </c>
      <c r="C111" t="s">
        <v>405</v>
      </c>
      <c r="D111">
        <v>1922.5</v>
      </c>
      <c r="E111">
        <v>1905</v>
      </c>
      <c r="F111" s="22">
        <v>43455</v>
      </c>
      <c r="G111" s="22">
        <v>43461</v>
      </c>
      <c r="H111">
        <f t="shared" si="12"/>
        <v>6</v>
      </c>
      <c r="I111">
        <v>1900</v>
      </c>
      <c r="J111">
        <v>30.5</v>
      </c>
      <c r="K111">
        <v>27</v>
      </c>
      <c r="L111">
        <v>66</v>
      </c>
      <c r="M111">
        <v>1971</v>
      </c>
      <c r="N111">
        <v>2037</v>
      </c>
      <c r="O111">
        <v>2103</v>
      </c>
      <c r="P111">
        <v>2040</v>
      </c>
      <c r="Q111">
        <v>2100</v>
      </c>
      <c r="R111">
        <v>1.7999999523162842</v>
      </c>
      <c r="S111">
        <v>0.80000001192092896</v>
      </c>
      <c r="T111" t="s">
        <v>439</v>
      </c>
      <c r="U111" s="18">
        <f>VLOOKUP(A111,'[1]MARGIN REQUIREMNT'!$A$3:$M$210,13,0)</f>
        <v>10.5438756</v>
      </c>
      <c r="V111" s="23">
        <f t="shared" si="8"/>
        <v>9.1863517060366551E-3</v>
      </c>
      <c r="W111" s="23">
        <f t="shared" si="9"/>
        <v>9.1863517060366551E-3</v>
      </c>
      <c r="X111" s="24">
        <f>VLOOKUP(A111,[2]Sheet14!$A$2:$B$188,2,0)</f>
        <v>2.2418290455846934E-2</v>
      </c>
      <c r="Y111" s="24">
        <f>VLOOKUP(A111,[2]Sheet14!$A$2:$C$188,3,0)</f>
        <v>2.9195545643809682E-2</v>
      </c>
      <c r="Z111" s="24">
        <f>VLOOKUP(A111,[2]Sheet14!$A$2:$D$188,4,0)</f>
        <v>4.1717422721128827E-2</v>
      </c>
      <c r="AA111" t="b">
        <f t="shared" si="7"/>
        <v>0</v>
      </c>
      <c r="AB111" t="b">
        <f t="shared" si="10"/>
        <v>0</v>
      </c>
      <c r="AC111" t="b">
        <f t="shared" si="11"/>
        <v>0</v>
      </c>
    </row>
    <row r="112" spans="1:29">
      <c r="A112" t="s">
        <v>188</v>
      </c>
      <c r="B112">
        <v>20</v>
      </c>
      <c r="C112" t="s">
        <v>406</v>
      </c>
      <c r="D112">
        <v>1922.5</v>
      </c>
      <c r="E112">
        <v>1905</v>
      </c>
      <c r="F112" s="22">
        <v>43455</v>
      </c>
      <c r="G112" s="22">
        <v>43461</v>
      </c>
      <c r="H112">
        <f t="shared" si="12"/>
        <v>6</v>
      </c>
      <c r="I112">
        <v>1900</v>
      </c>
      <c r="J112">
        <v>21.700000762939453</v>
      </c>
      <c r="K112">
        <v>26</v>
      </c>
      <c r="L112">
        <v>63</v>
      </c>
      <c r="M112">
        <v>1842</v>
      </c>
      <c r="N112">
        <v>1779</v>
      </c>
      <c r="O112">
        <v>1716</v>
      </c>
      <c r="P112">
        <v>1780</v>
      </c>
      <c r="Q112">
        <v>1720</v>
      </c>
      <c r="R112">
        <v>1.2000000476837158</v>
      </c>
      <c r="S112">
        <v>1.5</v>
      </c>
      <c r="T112">
        <v>1740</v>
      </c>
      <c r="U112" s="18">
        <f>VLOOKUP(A112,'[1]MARGIN REQUIREMNT'!$A$3:$M$210,13,0)</f>
        <v>10.5438756</v>
      </c>
      <c r="V112" s="23">
        <f t="shared" si="8"/>
        <v>9.1863517060366551E-3</v>
      </c>
      <c r="W112" s="23">
        <f t="shared" si="9"/>
        <v>9.1863517060366551E-3</v>
      </c>
      <c r="X112" s="24">
        <f>VLOOKUP(A112,[2]Sheet14!$A$2:$B$188,2,0)</f>
        <v>2.2418290455846934E-2</v>
      </c>
      <c r="Y112" s="24">
        <f>VLOOKUP(A112,[2]Sheet14!$A$2:$C$188,3,0)</f>
        <v>2.9195545643809682E-2</v>
      </c>
      <c r="Z112" s="24">
        <f>VLOOKUP(A112,[2]Sheet14!$A$2:$D$188,4,0)</f>
        <v>4.1717422721128827E-2</v>
      </c>
      <c r="AA112" t="b">
        <f t="shared" si="7"/>
        <v>0</v>
      </c>
      <c r="AB112" t="b">
        <f t="shared" si="10"/>
        <v>0</v>
      </c>
      <c r="AC112" t="b">
        <f t="shared" si="11"/>
        <v>0</v>
      </c>
    </row>
    <row r="113" spans="1:29">
      <c r="A113" t="s">
        <v>120</v>
      </c>
      <c r="B113">
        <v>20</v>
      </c>
      <c r="C113" t="s">
        <v>405</v>
      </c>
      <c r="D113">
        <v>836.4000244140625</v>
      </c>
      <c r="E113">
        <v>859.70001220703125</v>
      </c>
      <c r="F113" s="22">
        <v>43455</v>
      </c>
      <c r="G113" s="22">
        <v>43461</v>
      </c>
      <c r="H113">
        <f t="shared" si="12"/>
        <v>6</v>
      </c>
      <c r="I113">
        <v>860</v>
      </c>
      <c r="J113">
        <v>12.75</v>
      </c>
      <c r="K113">
        <v>29</v>
      </c>
      <c r="L113">
        <v>32</v>
      </c>
      <c r="M113">
        <v>891.70001220703125</v>
      </c>
      <c r="N113">
        <v>923.70001220703125</v>
      </c>
      <c r="O113">
        <v>955.70001220703125</v>
      </c>
      <c r="P113">
        <v>920</v>
      </c>
      <c r="Q113">
        <v>960</v>
      </c>
      <c r="R113">
        <v>0.89999997615814209</v>
      </c>
      <c r="S113">
        <v>0.30000001192092896</v>
      </c>
      <c r="T113" t="s">
        <v>439</v>
      </c>
      <c r="U113" s="18">
        <f>VLOOKUP(A113,'[1]MARGIN REQUIREMNT'!$A$3:$M$210,13,0)</f>
        <v>4.4044499999999998</v>
      </c>
      <c r="V113" s="23">
        <f t="shared" si="8"/>
        <v>-2.7102463024459844E-2</v>
      </c>
      <c r="W113" s="23">
        <f t="shared" si="9"/>
        <v>2.7102463024459844E-2</v>
      </c>
      <c r="X113" s="24">
        <f>VLOOKUP(A113,[2]Sheet14!$A$2:$B$188,2,0)</f>
        <v>2.5665859950848392E-2</v>
      </c>
      <c r="Y113" s="24">
        <f>VLOOKUP(A113,[2]Sheet14!$A$2:$C$188,3,0)</f>
        <v>3.2978148961628852E-2</v>
      </c>
      <c r="Z113" s="24">
        <f>VLOOKUP(A113,[2]Sheet14!$A$2:$D$188,4,0)</f>
        <v>4.7496307284449452E-2</v>
      </c>
      <c r="AA113" t="b">
        <f t="shared" si="7"/>
        <v>1</v>
      </c>
      <c r="AB113" t="b">
        <f t="shared" si="10"/>
        <v>0</v>
      </c>
      <c r="AC113" t="b">
        <f t="shared" si="11"/>
        <v>0</v>
      </c>
    </row>
    <row r="114" spans="1:29">
      <c r="A114" t="s">
        <v>120</v>
      </c>
      <c r="B114">
        <v>20</v>
      </c>
      <c r="C114" t="s">
        <v>406</v>
      </c>
      <c r="D114">
        <v>836.4000244140625</v>
      </c>
      <c r="E114">
        <v>859.70001220703125</v>
      </c>
      <c r="F114" s="22">
        <v>43455</v>
      </c>
      <c r="G114" s="22">
        <v>43461</v>
      </c>
      <c r="H114">
        <f t="shared" si="12"/>
        <v>6</v>
      </c>
      <c r="I114">
        <v>860</v>
      </c>
      <c r="J114">
        <v>10.649999618530273</v>
      </c>
      <c r="K114">
        <v>25</v>
      </c>
      <c r="L114">
        <v>28</v>
      </c>
      <c r="M114">
        <v>831.70001220703125</v>
      </c>
      <c r="N114">
        <v>803.70001220703125</v>
      </c>
      <c r="O114">
        <v>775.70001220703125</v>
      </c>
      <c r="P114">
        <v>800</v>
      </c>
      <c r="Q114">
        <v>780</v>
      </c>
      <c r="R114">
        <v>1.7000000476837158</v>
      </c>
      <c r="S114">
        <v>0.75</v>
      </c>
      <c r="T114" t="s">
        <v>439</v>
      </c>
      <c r="U114" s="18">
        <f>VLOOKUP(A114,'[1]MARGIN REQUIREMNT'!$A$3:$M$210,13,0)</f>
        <v>4.4044499999999998</v>
      </c>
      <c r="V114" s="23">
        <f t="shared" si="8"/>
        <v>-2.7102463024459844E-2</v>
      </c>
      <c r="W114" s="23">
        <f t="shared" si="9"/>
        <v>2.7102463024459844E-2</v>
      </c>
      <c r="X114" s="24">
        <f>VLOOKUP(A114,[2]Sheet14!$A$2:$B$188,2,0)</f>
        <v>2.5665859950848392E-2</v>
      </c>
      <c r="Y114" s="24">
        <f>VLOOKUP(A114,[2]Sheet14!$A$2:$C$188,3,0)</f>
        <v>3.2978148961628852E-2</v>
      </c>
      <c r="Z114" s="24">
        <f>VLOOKUP(A114,[2]Sheet14!$A$2:$D$188,4,0)</f>
        <v>4.7496307284449452E-2</v>
      </c>
      <c r="AA114" t="b">
        <f t="shared" si="7"/>
        <v>1</v>
      </c>
      <c r="AB114" t="b">
        <f t="shared" si="10"/>
        <v>0</v>
      </c>
      <c r="AC114" t="b">
        <f t="shared" si="11"/>
        <v>0</v>
      </c>
    </row>
    <row r="115" spans="1:29">
      <c r="A115" t="s">
        <v>62</v>
      </c>
      <c r="B115">
        <v>5</v>
      </c>
      <c r="C115" t="s">
        <v>405</v>
      </c>
      <c r="D115">
        <v>123.5</v>
      </c>
      <c r="E115">
        <v>122.19999694824219</v>
      </c>
      <c r="F115" s="22">
        <v>43455</v>
      </c>
      <c r="G115" s="22">
        <v>43461</v>
      </c>
      <c r="H115">
        <f t="shared" si="12"/>
        <v>6</v>
      </c>
      <c r="I115">
        <v>120</v>
      </c>
      <c r="J115">
        <v>4.0999999046325684</v>
      </c>
      <c r="K115">
        <v>49</v>
      </c>
      <c r="L115">
        <v>8</v>
      </c>
      <c r="M115">
        <v>130.19999694824219</v>
      </c>
      <c r="N115">
        <v>138.19999694824219</v>
      </c>
      <c r="O115">
        <v>146.19999694824219</v>
      </c>
      <c r="P115">
        <v>140</v>
      </c>
      <c r="Q115">
        <v>145</v>
      </c>
      <c r="R115">
        <v>0.10000000149011612</v>
      </c>
      <c r="S115">
        <v>0.10000000149011612</v>
      </c>
      <c r="T115">
        <v>140</v>
      </c>
      <c r="U115" s="18">
        <f>VLOOKUP(A115,'[1]MARGIN REQUIREMNT'!$A$3:$M$210,13,0)</f>
        <v>1.0974659999999998</v>
      </c>
      <c r="V115" s="23">
        <f t="shared" si="8"/>
        <v>1.0638323111484382E-2</v>
      </c>
      <c r="W115" s="23">
        <f t="shared" si="9"/>
        <v>1.0638323111484382E-2</v>
      </c>
      <c r="X115" s="24">
        <f>VLOOKUP(A115,[2]Sheet14!$A$2:$B$188,2,0)</f>
        <v>3.1994648249804587E-2</v>
      </c>
      <c r="Y115" s="24">
        <f>VLOOKUP(A115,[2]Sheet14!$A$2:$C$188,3,0)</f>
        <v>3.9576693107556155E-2</v>
      </c>
      <c r="Z115" s="24">
        <f>VLOOKUP(A115,[2]Sheet14!$A$2:$D$188,4,0)</f>
        <v>5.7315047525508422E-2</v>
      </c>
      <c r="AA115" t="b">
        <f t="shared" si="7"/>
        <v>0</v>
      </c>
      <c r="AB115" t="b">
        <f t="shared" si="10"/>
        <v>0</v>
      </c>
      <c r="AC115" t="b">
        <f t="shared" si="11"/>
        <v>0</v>
      </c>
    </row>
    <row r="116" spans="1:29">
      <c r="A116" t="s">
        <v>62</v>
      </c>
      <c r="B116">
        <v>2.5</v>
      </c>
      <c r="C116" t="s">
        <v>406</v>
      </c>
      <c r="D116">
        <v>123.5</v>
      </c>
      <c r="E116">
        <v>122.19999694824219</v>
      </c>
      <c r="F116" s="22">
        <v>43455</v>
      </c>
      <c r="G116" s="22">
        <v>43461</v>
      </c>
      <c r="H116">
        <f t="shared" si="12"/>
        <v>6</v>
      </c>
      <c r="I116">
        <v>122.5</v>
      </c>
      <c r="J116">
        <v>2.5999999046325684</v>
      </c>
      <c r="K116">
        <v>38</v>
      </c>
      <c r="L116">
        <v>6</v>
      </c>
      <c r="M116">
        <v>116.19999694824219</v>
      </c>
      <c r="N116">
        <v>110.19999694824219</v>
      </c>
      <c r="O116">
        <v>104.19999694824219</v>
      </c>
      <c r="P116">
        <v>110</v>
      </c>
      <c r="Q116">
        <v>105</v>
      </c>
      <c r="R116">
        <v>0.15000000596046448</v>
      </c>
      <c r="S116">
        <v>0.10000000149011612</v>
      </c>
      <c r="T116" t="s">
        <v>439</v>
      </c>
      <c r="U116" s="18">
        <f>VLOOKUP(A116,'[1]MARGIN REQUIREMNT'!$A$3:$M$210,13,0)</f>
        <v>1.0974659999999998</v>
      </c>
      <c r="V116" s="23">
        <f t="shared" si="8"/>
        <v>1.0638323111484382E-2</v>
      </c>
      <c r="W116" s="23">
        <f t="shared" si="9"/>
        <v>1.0638323111484382E-2</v>
      </c>
      <c r="X116" s="24">
        <f>VLOOKUP(A116,[2]Sheet14!$A$2:$B$188,2,0)</f>
        <v>3.1994648249804587E-2</v>
      </c>
      <c r="Y116" s="24">
        <f>VLOOKUP(A116,[2]Sheet14!$A$2:$C$188,3,0)</f>
        <v>3.9576693107556155E-2</v>
      </c>
      <c r="Z116" s="24">
        <f>VLOOKUP(A116,[2]Sheet14!$A$2:$D$188,4,0)</f>
        <v>5.7315047525508422E-2</v>
      </c>
      <c r="AA116" t="b">
        <f t="shared" si="7"/>
        <v>0</v>
      </c>
      <c r="AB116" t="b">
        <f t="shared" si="10"/>
        <v>0</v>
      </c>
      <c r="AC116" t="b">
        <f t="shared" si="11"/>
        <v>0</v>
      </c>
    </row>
    <row r="117" spans="1:29">
      <c r="A117" t="s">
        <v>172</v>
      </c>
      <c r="B117">
        <v>2.5</v>
      </c>
      <c r="C117" t="s">
        <v>405</v>
      </c>
      <c r="D117">
        <v>34.349998474121094</v>
      </c>
      <c r="E117">
        <v>34.599998474121094</v>
      </c>
      <c r="F117" s="22">
        <v>43455</v>
      </c>
      <c r="G117" s="22">
        <v>43461</v>
      </c>
      <c r="H117">
        <f t="shared" si="12"/>
        <v>6</v>
      </c>
      <c r="I117">
        <v>35</v>
      </c>
      <c r="J117">
        <v>1</v>
      </c>
      <c r="K117">
        <v>69</v>
      </c>
      <c r="L117">
        <v>3</v>
      </c>
      <c r="M117">
        <v>37.599998474121094</v>
      </c>
      <c r="N117">
        <v>40.599998474121094</v>
      </c>
      <c r="O117">
        <v>43.599998474121094</v>
      </c>
      <c r="P117">
        <v>40</v>
      </c>
      <c r="Q117">
        <v>42.5</v>
      </c>
      <c r="R117" t="s">
        <v>435</v>
      </c>
      <c r="S117">
        <v>0.15000000596046448</v>
      </c>
      <c r="T117">
        <v>37.5</v>
      </c>
      <c r="U117" s="18">
        <f>VLOOKUP(A117,'[1]MARGIN REQUIREMNT'!$A$3:$M$210,13,0)</f>
        <v>0.22159559999999998</v>
      </c>
      <c r="V117" s="23">
        <f t="shared" si="8"/>
        <v>-7.2254338446571253E-3</v>
      </c>
      <c r="W117" s="23">
        <f t="shared" si="9"/>
        <v>7.2254338446571253E-3</v>
      </c>
      <c r="X117" s="24">
        <f>VLOOKUP(A117,[2]Sheet14!$A$2:$B$188,2,0)</f>
        <v>5.1077318483615436E-2</v>
      </c>
      <c r="Y117" s="24">
        <f>VLOOKUP(A117,[2]Sheet14!$A$2:$C$188,3,0)</f>
        <v>6.1936476914671287E-2</v>
      </c>
      <c r="Z117" s="24">
        <f>VLOOKUP(A117,[2]Sheet14!$A$2:$D$188,4,0)</f>
        <v>7.8822442123545833E-2</v>
      </c>
      <c r="AA117" t="b">
        <f t="shared" si="7"/>
        <v>0</v>
      </c>
      <c r="AB117" t="b">
        <f t="shared" si="10"/>
        <v>0</v>
      </c>
      <c r="AC117" t="b">
        <f t="shared" si="11"/>
        <v>0</v>
      </c>
    </row>
    <row r="118" spans="1:29">
      <c r="A118" t="s">
        <v>172</v>
      </c>
      <c r="B118">
        <v>2.5</v>
      </c>
      <c r="C118" t="s">
        <v>406</v>
      </c>
      <c r="D118">
        <v>34.349998474121094</v>
      </c>
      <c r="E118">
        <v>34.599998474121094</v>
      </c>
      <c r="F118" s="22">
        <v>43455</v>
      </c>
      <c r="G118" s="22">
        <v>43461</v>
      </c>
      <c r="H118">
        <f t="shared" si="12"/>
        <v>6</v>
      </c>
      <c r="I118">
        <v>35</v>
      </c>
      <c r="J118">
        <v>1.1499999761581421</v>
      </c>
      <c r="K118">
        <v>50</v>
      </c>
      <c r="L118">
        <v>2</v>
      </c>
      <c r="M118">
        <v>32.599998474121094</v>
      </c>
      <c r="N118">
        <v>30.600000381469727</v>
      </c>
      <c r="O118">
        <v>28.600000381469727</v>
      </c>
      <c r="P118">
        <v>30</v>
      </c>
      <c r="Q118">
        <v>27.5</v>
      </c>
      <c r="R118">
        <v>0.10000000149011612</v>
      </c>
      <c r="S118">
        <v>5.000000074505806E-2</v>
      </c>
      <c r="T118" t="s">
        <v>439</v>
      </c>
      <c r="U118" s="18">
        <f>VLOOKUP(A118,'[1]MARGIN REQUIREMNT'!$A$3:$M$210,13,0)</f>
        <v>0.22159559999999998</v>
      </c>
      <c r="V118" s="23">
        <f t="shared" si="8"/>
        <v>-7.2254338446571253E-3</v>
      </c>
      <c r="W118" s="23">
        <f t="shared" si="9"/>
        <v>7.2254338446571253E-3</v>
      </c>
      <c r="X118" s="24">
        <f>VLOOKUP(A118,[2]Sheet14!$A$2:$B$188,2,0)</f>
        <v>5.1077318483615436E-2</v>
      </c>
      <c r="Y118" s="24">
        <f>VLOOKUP(A118,[2]Sheet14!$A$2:$C$188,3,0)</f>
        <v>6.1936476914671287E-2</v>
      </c>
      <c r="Z118" s="24">
        <f>VLOOKUP(A118,[2]Sheet14!$A$2:$D$188,4,0)</f>
        <v>7.8822442123545833E-2</v>
      </c>
      <c r="AA118" t="b">
        <f t="shared" si="7"/>
        <v>0</v>
      </c>
      <c r="AB118" t="b">
        <f t="shared" si="10"/>
        <v>0</v>
      </c>
      <c r="AC118" t="b">
        <f t="shared" si="11"/>
        <v>0</v>
      </c>
    </row>
    <row r="119" spans="1:29">
      <c r="A119" t="s">
        <v>19</v>
      </c>
      <c r="B119">
        <v>50</v>
      </c>
      <c r="C119" t="s">
        <v>405</v>
      </c>
      <c r="D119">
        <v>2725</v>
      </c>
      <c r="E119">
        <v>2807</v>
      </c>
      <c r="F119" s="22">
        <v>43455</v>
      </c>
      <c r="G119" s="22">
        <v>43461</v>
      </c>
      <c r="H119">
        <f t="shared" si="12"/>
        <v>6</v>
      </c>
      <c r="I119">
        <v>2800</v>
      </c>
      <c r="J119">
        <v>45</v>
      </c>
      <c r="K119">
        <v>27</v>
      </c>
      <c r="L119">
        <v>97</v>
      </c>
      <c r="M119">
        <v>2904</v>
      </c>
      <c r="N119">
        <v>3001</v>
      </c>
      <c r="O119">
        <v>3098</v>
      </c>
      <c r="P119">
        <v>3000</v>
      </c>
      <c r="Q119">
        <v>3100</v>
      </c>
      <c r="R119">
        <v>1</v>
      </c>
      <c r="S119">
        <v>0.5</v>
      </c>
      <c r="T119" t="s">
        <v>439</v>
      </c>
      <c r="U119" s="18">
        <f>VLOOKUP(A119,'[1]MARGIN REQUIREMNT'!$A$3:$M$210,13,0)</f>
        <v>14.4506856</v>
      </c>
      <c r="V119" s="23">
        <f t="shared" si="8"/>
        <v>-2.9212682579266125E-2</v>
      </c>
      <c r="W119" s="23">
        <f t="shared" si="9"/>
        <v>2.9212682579266125E-2</v>
      </c>
      <c r="X119" s="24">
        <f>VLOOKUP(A119,[2]Sheet14!$A$2:$B$188,2,0)</f>
        <v>2.1276462902979201E-2</v>
      </c>
      <c r="Y119" s="24">
        <f>VLOOKUP(A119,[2]Sheet14!$A$2:$C$188,3,0)</f>
        <v>2.7130643151978055E-2</v>
      </c>
      <c r="Z119" s="24">
        <f>VLOOKUP(A119,[2]Sheet14!$A$2:$D$188,4,0)</f>
        <v>3.3285722399136602E-2</v>
      </c>
      <c r="AA119" t="b">
        <f t="shared" si="7"/>
        <v>1</v>
      </c>
      <c r="AB119" t="b">
        <f t="shared" si="10"/>
        <v>1</v>
      </c>
      <c r="AC119" t="b">
        <f t="shared" si="11"/>
        <v>0</v>
      </c>
    </row>
    <row r="120" spans="1:29">
      <c r="A120" t="s">
        <v>19</v>
      </c>
      <c r="B120">
        <v>50</v>
      </c>
      <c r="C120" t="s">
        <v>406</v>
      </c>
      <c r="D120">
        <v>2725</v>
      </c>
      <c r="E120">
        <v>2807</v>
      </c>
      <c r="F120" s="22">
        <v>43455</v>
      </c>
      <c r="G120" s="22">
        <v>43461</v>
      </c>
      <c r="H120">
        <f t="shared" si="12"/>
        <v>6</v>
      </c>
      <c r="I120">
        <v>2800</v>
      </c>
      <c r="J120">
        <v>30.450000762939453</v>
      </c>
      <c r="K120">
        <v>26</v>
      </c>
      <c r="L120">
        <v>94</v>
      </c>
      <c r="M120">
        <v>2713</v>
      </c>
      <c r="N120">
        <v>2619</v>
      </c>
      <c r="O120">
        <v>2525</v>
      </c>
      <c r="P120">
        <v>2600</v>
      </c>
      <c r="Q120">
        <v>2550</v>
      </c>
      <c r="R120">
        <v>2.4000000953674316</v>
      </c>
      <c r="S120">
        <v>2.4000000953674316</v>
      </c>
      <c r="T120">
        <v>2600</v>
      </c>
      <c r="U120" s="18">
        <f>VLOOKUP(A120,'[1]MARGIN REQUIREMNT'!$A$3:$M$210,13,0)</f>
        <v>14.4506856</v>
      </c>
      <c r="V120" s="23">
        <f t="shared" si="8"/>
        <v>-2.9212682579266125E-2</v>
      </c>
      <c r="W120" s="23">
        <f t="shared" si="9"/>
        <v>2.9212682579266125E-2</v>
      </c>
      <c r="X120" s="24">
        <f>VLOOKUP(A120,[2]Sheet14!$A$2:$B$188,2,0)</f>
        <v>2.1276462902979201E-2</v>
      </c>
      <c r="Y120" s="24">
        <f>VLOOKUP(A120,[2]Sheet14!$A$2:$C$188,3,0)</f>
        <v>2.7130643151978055E-2</v>
      </c>
      <c r="Z120" s="24">
        <f>VLOOKUP(A120,[2]Sheet14!$A$2:$D$188,4,0)</f>
        <v>3.3285722399136602E-2</v>
      </c>
      <c r="AA120" t="b">
        <f t="shared" si="7"/>
        <v>1</v>
      </c>
      <c r="AB120" t="b">
        <f t="shared" si="10"/>
        <v>1</v>
      </c>
      <c r="AC120" t="b">
        <f t="shared" si="11"/>
        <v>0</v>
      </c>
    </row>
    <row r="121" spans="1:29">
      <c r="A121" t="s">
        <v>89</v>
      </c>
      <c r="B121">
        <v>5</v>
      </c>
      <c r="C121" t="s">
        <v>405</v>
      </c>
      <c r="D121">
        <v>61.400001525878906</v>
      </c>
      <c r="E121">
        <v>61.650001525878906</v>
      </c>
      <c r="F121" s="22">
        <v>43455</v>
      </c>
      <c r="G121" s="22">
        <v>43461</v>
      </c>
      <c r="H121">
        <f t="shared" si="12"/>
        <v>6</v>
      </c>
      <c r="I121">
        <v>60</v>
      </c>
      <c r="J121">
        <v>1.75</v>
      </c>
      <c r="K121">
        <v>24</v>
      </c>
      <c r="L121">
        <v>2</v>
      </c>
      <c r="M121">
        <v>63.650001525878906</v>
      </c>
      <c r="N121">
        <v>65.650001525878906</v>
      </c>
      <c r="O121">
        <v>67.650001525878906</v>
      </c>
      <c r="P121">
        <v>65</v>
      </c>
      <c r="Q121">
        <v>70</v>
      </c>
      <c r="R121">
        <v>5.000000074505806E-2</v>
      </c>
      <c r="S121">
        <v>5.000000074505806E-2</v>
      </c>
      <c r="T121">
        <v>67.5</v>
      </c>
      <c r="U121" s="18">
        <f>VLOOKUP(A121,'[1]MARGIN REQUIREMNT'!$A$3:$M$210,13,0)</f>
        <v>0.32085000000000002</v>
      </c>
      <c r="V121" s="23">
        <f t="shared" si="8"/>
        <v>-4.0551499401838553E-3</v>
      </c>
      <c r="W121" s="23">
        <f t="shared" si="9"/>
        <v>4.0551499401838553E-3</v>
      </c>
      <c r="X121" s="24">
        <f>VLOOKUP(A121,[2]Sheet14!$A$2:$B$188,2,0)</f>
        <v>4.4155475695101212E-2</v>
      </c>
      <c r="Y121" s="24">
        <f>VLOOKUP(A121,[2]Sheet14!$A$2:$C$188,3,0)</f>
        <v>6.0315339248711582E-2</v>
      </c>
      <c r="Z121" s="24">
        <f>VLOOKUP(A121,[2]Sheet14!$A$2:$D$188,4,0)</f>
        <v>7.6603059662824116E-2</v>
      </c>
      <c r="AA121" t="b">
        <f t="shared" si="7"/>
        <v>0</v>
      </c>
      <c r="AB121" t="b">
        <f t="shared" si="10"/>
        <v>0</v>
      </c>
      <c r="AC121" t="b">
        <f t="shared" si="11"/>
        <v>0</v>
      </c>
    </row>
    <row r="122" spans="1:29">
      <c r="A122" t="s">
        <v>89</v>
      </c>
      <c r="B122">
        <v>5</v>
      </c>
      <c r="C122" t="s">
        <v>406</v>
      </c>
      <c r="D122">
        <v>61.400001525878906</v>
      </c>
      <c r="E122">
        <v>61.650001525878906</v>
      </c>
      <c r="F122" s="22">
        <v>43455</v>
      </c>
      <c r="G122" s="22">
        <v>43461</v>
      </c>
      <c r="H122">
        <f t="shared" si="12"/>
        <v>6</v>
      </c>
      <c r="I122">
        <v>60</v>
      </c>
      <c r="J122">
        <v>5.000000074505806E-2</v>
      </c>
      <c r="K122">
        <v>16</v>
      </c>
      <c r="L122">
        <v>1</v>
      </c>
      <c r="M122">
        <v>60.650001525878906</v>
      </c>
      <c r="N122">
        <v>59.650001525878906</v>
      </c>
      <c r="O122">
        <v>58.650001525878906</v>
      </c>
      <c r="P122">
        <v>60</v>
      </c>
      <c r="Q122">
        <v>60</v>
      </c>
      <c r="R122">
        <v>5.000000074505806E-2</v>
      </c>
      <c r="S122">
        <v>5.000000074505806E-2</v>
      </c>
      <c r="T122" t="s">
        <v>439</v>
      </c>
      <c r="U122" s="18">
        <f>VLOOKUP(A122,'[1]MARGIN REQUIREMNT'!$A$3:$M$210,13,0)</f>
        <v>0.32085000000000002</v>
      </c>
      <c r="V122" s="23">
        <f t="shared" si="8"/>
        <v>-4.0551499401838553E-3</v>
      </c>
      <c r="W122" s="23">
        <f t="shared" si="9"/>
        <v>4.0551499401838553E-3</v>
      </c>
      <c r="X122" s="24">
        <f>VLOOKUP(A122,[2]Sheet14!$A$2:$B$188,2,0)</f>
        <v>4.4155475695101212E-2</v>
      </c>
      <c r="Y122" s="24">
        <f>VLOOKUP(A122,[2]Sheet14!$A$2:$C$188,3,0)</f>
        <v>6.0315339248711582E-2</v>
      </c>
      <c r="Z122" s="24">
        <f>VLOOKUP(A122,[2]Sheet14!$A$2:$D$188,4,0)</f>
        <v>7.6603059662824116E-2</v>
      </c>
      <c r="AA122" t="b">
        <f t="shared" si="7"/>
        <v>0</v>
      </c>
      <c r="AB122" t="b">
        <f t="shared" si="10"/>
        <v>0</v>
      </c>
      <c r="AC122" t="b">
        <f t="shared" si="11"/>
        <v>0</v>
      </c>
    </row>
    <row r="123" spans="1:29">
      <c r="A123" t="s">
        <v>103</v>
      </c>
      <c r="B123">
        <v>5</v>
      </c>
      <c r="C123" t="s">
        <v>405</v>
      </c>
      <c r="D123">
        <v>160.5</v>
      </c>
      <c r="E123">
        <v>167.5</v>
      </c>
      <c r="F123" s="22">
        <v>43455</v>
      </c>
      <c r="G123" s="22">
        <v>43461</v>
      </c>
      <c r="H123">
        <f t="shared" si="12"/>
        <v>6</v>
      </c>
      <c r="I123">
        <v>170</v>
      </c>
      <c r="J123">
        <v>3.0999999046325684</v>
      </c>
      <c r="K123">
        <v>48</v>
      </c>
      <c r="L123">
        <v>10</v>
      </c>
      <c r="M123">
        <v>177.5</v>
      </c>
      <c r="N123">
        <v>187.5</v>
      </c>
      <c r="O123">
        <v>197.5</v>
      </c>
      <c r="P123">
        <v>190</v>
      </c>
      <c r="Q123">
        <v>200</v>
      </c>
      <c r="R123">
        <v>0.10000000149011612</v>
      </c>
      <c r="S123">
        <v>0.10000000149011612</v>
      </c>
      <c r="T123">
        <v>190</v>
      </c>
      <c r="U123" s="18">
        <f>VLOOKUP(A123,'[1]MARGIN REQUIREMNT'!$A$3:$M$210,13,0)</f>
        <v>0.76319999999999999</v>
      </c>
      <c r="V123" s="23">
        <f t="shared" si="8"/>
        <v>-4.179104477611939E-2</v>
      </c>
      <c r="W123" s="23">
        <f t="shared" si="9"/>
        <v>4.179104477611939E-2</v>
      </c>
      <c r="X123" s="24">
        <f>VLOOKUP(A123,[2]Sheet14!$A$2:$B$188,2,0)</f>
        <v>3.6412303945115791E-2</v>
      </c>
      <c r="Y123" s="24">
        <f>VLOOKUP(A123,[2]Sheet14!$A$2:$C$188,3,0)</f>
        <v>4.8017565912185263E-2</v>
      </c>
      <c r="Z123" s="24">
        <f>VLOOKUP(A123,[2]Sheet14!$A$2:$D$188,4,0)</f>
        <v>6.3383498337694147E-2</v>
      </c>
      <c r="AA123" t="b">
        <f t="shared" si="7"/>
        <v>1</v>
      </c>
      <c r="AB123" t="b">
        <f t="shared" si="10"/>
        <v>0</v>
      </c>
      <c r="AC123" t="b">
        <f t="shared" si="11"/>
        <v>0</v>
      </c>
    </row>
    <row r="124" spans="1:29">
      <c r="A124" t="s">
        <v>103</v>
      </c>
      <c r="B124">
        <v>5</v>
      </c>
      <c r="C124" t="s">
        <v>406</v>
      </c>
      <c r="D124">
        <v>160.5</v>
      </c>
      <c r="E124">
        <v>167.5</v>
      </c>
      <c r="F124" s="22">
        <v>43455</v>
      </c>
      <c r="G124" s="22">
        <v>43461</v>
      </c>
      <c r="H124">
        <f t="shared" si="12"/>
        <v>6</v>
      </c>
      <c r="I124">
        <v>170</v>
      </c>
      <c r="J124">
        <v>5.8499999046325684</v>
      </c>
      <c r="K124">
        <v>56</v>
      </c>
      <c r="L124">
        <v>12</v>
      </c>
      <c r="M124">
        <v>155.5</v>
      </c>
      <c r="N124">
        <v>143.5</v>
      </c>
      <c r="O124">
        <v>131.5</v>
      </c>
      <c r="P124">
        <v>145</v>
      </c>
      <c r="Q124">
        <v>130</v>
      </c>
      <c r="R124">
        <v>0.15000000596046448</v>
      </c>
      <c r="S124">
        <v>5.000000074505806E-2</v>
      </c>
      <c r="T124">
        <v>135</v>
      </c>
      <c r="U124" s="18">
        <f>VLOOKUP(A124,'[1]MARGIN REQUIREMNT'!$A$3:$M$210,13,0)</f>
        <v>0.76319999999999999</v>
      </c>
      <c r="V124" s="23">
        <f t="shared" si="8"/>
        <v>-4.179104477611939E-2</v>
      </c>
      <c r="W124" s="23">
        <f t="shared" si="9"/>
        <v>4.179104477611939E-2</v>
      </c>
      <c r="X124" s="24">
        <f>VLOOKUP(A124,[2]Sheet14!$A$2:$B$188,2,0)</f>
        <v>3.6412303945115791E-2</v>
      </c>
      <c r="Y124" s="24">
        <f>VLOOKUP(A124,[2]Sheet14!$A$2:$C$188,3,0)</f>
        <v>4.8017565912185263E-2</v>
      </c>
      <c r="Z124" s="24">
        <f>VLOOKUP(A124,[2]Sheet14!$A$2:$D$188,4,0)</f>
        <v>6.3383498337694147E-2</v>
      </c>
      <c r="AA124" t="b">
        <f t="shared" si="7"/>
        <v>1</v>
      </c>
      <c r="AB124" t="b">
        <f t="shared" si="10"/>
        <v>0</v>
      </c>
      <c r="AC124" t="b">
        <f t="shared" si="11"/>
        <v>0</v>
      </c>
    </row>
    <row r="125" spans="1:29">
      <c r="A125" t="s">
        <v>115</v>
      </c>
      <c r="B125">
        <v>10</v>
      </c>
      <c r="C125" t="s">
        <v>405</v>
      </c>
      <c r="D125">
        <v>575.95001220703125</v>
      </c>
      <c r="E125">
        <v>577</v>
      </c>
      <c r="F125" s="22">
        <v>43455</v>
      </c>
      <c r="G125" s="22">
        <v>43461</v>
      </c>
      <c r="H125">
        <f t="shared" si="12"/>
        <v>6</v>
      </c>
      <c r="I125">
        <v>580</v>
      </c>
      <c r="J125" t="s">
        <v>435</v>
      </c>
      <c r="K125" t="s">
        <v>435</v>
      </c>
      <c r="L125" t="s">
        <v>435</v>
      </c>
      <c r="M125" t="s">
        <v>435</v>
      </c>
      <c r="N125" t="s">
        <v>435</v>
      </c>
      <c r="O125" t="s">
        <v>435</v>
      </c>
      <c r="P125" t="s">
        <v>435</v>
      </c>
      <c r="Q125" t="s">
        <v>435</v>
      </c>
      <c r="R125" t="s">
        <v>435</v>
      </c>
      <c r="S125" t="s">
        <v>435</v>
      </c>
      <c r="T125" t="s">
        <v>435</v>
      </c>
      <c r="U125" s="18">
        <f>VLOOKUP(A125,'[1]MARGIN REQUIREMNT'!$A$3:$M$210,13,0)</f>
        <v>2.8135499999999998</v>
      </c>
      <c r="V125" s="23">
        <f t="shared" si="8"/>
        <v>-1.819736209651257E-3</v>
      </c>
      <c r="W125" s="23">
        <f t="shared" si="9"/>
        <v>1.819736209651257E-3</v>
      </c>
      <c r="X125" s="24">
        <f>VLOOKUP(A125,[2]Sheet14!$A$2:$B$188,2,0)</f>
        <v>3.5837762258448806E-2</v>
      </c>
      <c r="Y125" s="24">
        <f>VLOOKUP(A125,[2]Sheet14!$A$2:$C$188,3,0)</f>
        <v>4.7720124563655791E-2</v>
      </c>
      <c r="Z125" s="24">
        <f>VLOOKUP(A125,[2]Sheet14!$A$2:$D$188,4,0)</f>
        <v>6.051260158421376E-2</v>
      </c>
      <c r="AA125" t="b">
        <f t="shared" si="7"/>
        <v>0</v>
      </c>
      <c r="AB125" t="b">
        <f t="shared" si="10"/>
        <v>0</v>
      </c>
      <c r="AC125" t="b">
        <f t="shared" si="11"/>
        <v>0</v>
      </c>
    </row>
    <row r="126" spans="1:29">
      <c r="A126" t="s">
        <v>115</v>
      </c>
      <c r="B126">
        <v>10</v>
      </c>
      <c r="C126" t="s">
        <v>406</v>
      </c>
      <c r="D126">
        <v>575.95001220703125</v>
      </c>
      <c r="E126">
        <v>577</v>
      </c>
      <c r="F126" s="22">
        <v>43455</v>
      </c>
      <c r="G126" s="22">
        <v>43461</v>
      </c>
      <c r="H126">
        <f t="shared" si="12"/>
        <v>6</v>
      </c>
      <c r="I126">
        <v>580</v>
      </c>
      <c r="J126" t="s">
        <v>435</v>
      </c>
      <c r="K126" t="s">
        <v>435</v>
      </c>
      <c r="L126" t="s">
        <v>435</v>
      </c>
      <c r="M126" t="s">
        <v>435</v>
      </c>
      <c r="N126" t="s">
        <v>435</v>
      </c>
      <c r="O126" t="s">
        <v>435</v>
      </c>
      <c r="P126" t="s">
        <v>435</v>
      </c>
      <c r="Q126" t="s">
        <v>435</v>
      </c>
      <c r="R126" t="s">
        <v>435</v>
      </c>
      <c r="S126" t="s">
        <v>435</v>
      </c>
      <c r="T126" t="s">
        <v>435</v>
      </c>
      <c r="U126" s="18">
        <f>VLOOKUP(A126,'[1]MARGIN REQUIREMNT'!$A$3:$M$210,13,0)</f>
        <v>2.8135499999999998</v>
      </c>
      <c r="V126" s="23">
        <f t="shared" si="8"/>
        <v>-1.819736209651257E-3</v>
      </c>
      <c r="W126" s="23">
        <f t="shared" si="9"/>
        <v>1.819736209651257E-3</v>
      </c>
      <c r="X126" s="24">
        <f>VLOOKUP(A126,[2]Sheet14!$A$2:$B$188,2,0)</f>
        <v>3.5837762258448806E-2</v>
      </c>
      <c r="Y126" s="24">
        <f>VLOOKUP(A126,[2]Sheet14!$A$2:$C$188,3,0)</f>
        <v>4.7720124563655791E-2</v>
      </c>
      <c r="Z126" s="24">
        <f>VLOOKUP(A126,[2]Sheet14!$A$2:$D$188,4,0)</f>
        <v>6.051260158421376E-2</v>
      </c>
      <c r="AA126" t="b">
        <f t="shared" si="7"/>
        <v>0</v>
      </c>
      <c r="AB126" t="b">
        <f t="shared" si="10"/>
        <v>0</v>
      </c>
      <c r="AC126" t="b">
        <f t="shared" si="11"/>
        <v>0</v>
      </c>
    </row>
    <row r="127" spans="1:29">
      <c r="A127" t="s">
        <v>26</v>
      </c>
      <c r="B127">
        <v>2.5</v>
      </c>
      <c r="C127" t="s">
        <v>405</v>
      </c>
      <c r="D127">
        <v>87.650001525878906</v>
      </c>
      <c r="E127">
        <v>88.099998474121094</v>
      </c>
      <c r="F127" s="22">
        <v>43455</v>
      </c>
      <c r="G127" s="22">
        <v>43461</v>
      </c>
      <c r="H127">
        <f t="shared" si="12"/>
        <v>6</v>
      </c>
      <c r="I127">
        <v>87.5</v>
      </c>
      <c r="J127">
        <v>2.5</v>
      </c>
      <c r="K127">
        <v>48</v>
      </c>
      <c r="L127">
        <v>5</v>
      </c>
      <c r="M127">
        <v>93.099998474121094</v>
      </c>
      <c r="N127">
        <v>98.099998474121094</v>
      </c>
      <c r="O127">
        <v>103.09999847412109</v>
      </c>
      <c r="P127">
        <v>97.5</v>
      </c>
      <c r="Q127">
        <v>102.5</v>
      </c>
      <c r="R127">
        <v>0.10000000149011612</v>
      </c>
      <c r="S127">
        <v>5.000000074505806E-2</v>
      </c>
      <c r="T127" t="s">
        <v>439</v>
      </c>
      <c r="U127" s="18">
        <f>VLOOKUP(A127,'[1]MARGIN REQUIREMNT'!$A$3:$M$210,13,0)</f>
        <v>0.41542806060606058</v>
      </c>
      <c r="V127" s="23">
        <f t="shared" si="8"/>
        <v>-5.1077974578441765E-3</v>
      </c>
      <c r="W127" s="23">
        <f t="shared" si="9"/>
        <v>5.1077974578441765E-3</v>
      </c>
      <c r="X127" s="24">
        <f>VLOOKUP(A127,[2]Sheet14!$A$2:$B$188,2,0)</f>
        <v>3.3215847638583547E-2</v>
      </c>
      <c r="Y127" s="24">
        <f>VLOOKUP(A127,[2]Sheet14!$A$2:$C$188,3,0)</f>
        <v>4.3225958836608888E-2</v>
      </c>
      <c r="Z127" s="24">
        <f>VLOOKUP(A127,[2]Sheet14!$A$2:$D$188,4,0)</f>
        <v>5.8737788703750626E-2</v>
      </c>
      <c r="AA127" t="b">
        <f t="shared" si="7"/>
        <v>0</v>
      </c>
      <c r="AB127" t="b">
        <f t="shared" si="10"/>
        <v>0</v>
      </c>
      <c r="AC127" t="b">
        <f t="shared" si="11"/>
        <v>0</v>
      </c>
    </row>
    <row r="128" spans="1:29">
      <c r="A128" t="s">
        <v>26</v>
      </c>
      <c r="B128">
        <v>2.5</v>
      </c>
      <c r="C128" t="s">
        <v>406</v>
      </c>
      <c r="D128">
        <v>87.650001525878906</v>
      </c>
      <c r="E128">
        <v>88.099998474121094</v>
      </c>
      <c r="F128" s="22">
        <v>43455</v>
      </c>
      <c r="G128" s="22">
        <v>43461</v>
      </c>
      <c r="H128">
        <f t="shared" si="12"/>
        <v>6</v>
      </c>
      <c r="I128">
        <v>87.5</v>
      </c>
      <c r="J128">
        <v>2.25</v>
      </c>
      <c r="K128">
        <v>54</v>
      </c>
      <c r="L128">
        <v>6</v>
      </c>
      <c r="M128">
        <v>82.099998474121094</v>
      </c>
      <c r="N128">
        <v>76.099998474121094</v>
      </c>
      <c r="O128">
        <v>70.099998474121094</v>
      </c>
      <c r="P128">
        <v>75</v>
      </c>
      <c r="Q128">
        <v>70</v>
      </c>
      <c r="R128">
        <v>5.000000074505806E-2</v>
      </c>
      <c r="S128">
        <v>5.000000074505806E-2</v>
      </c>
      <c r="T128" t="s">
        <v>439</v>
      </c>
      <c r="U128" s="18">
        <f>VLOOKUP(A128,'[1]MARGIN REQUIREMNT'!$A$3:$M$210,13,0)</f>
        <v>0.41542806060606058</v>
      </c>
      <c r="V128" s="23">
        <f t="shared" si="8"/>
        <v>-5.1077974578441765E-3</v>
      </c>
      <c r="W128" s="23">
        <f t="shared" si="9"/>
        <v>5.1077974578441765E-3</v>
      </c>
      <c r="X128" s="24">
        <f>VLOOKUP(A128,[2]Sheet14!$A$2:$B$188,2,0)</f>
        <v>3.3215847638583547E-2</v>
      </c>
      <c r="Y128" s="24">
        <f>VLOOKUP(A128,[2]Sheet14!$A$2:$C$188,3,0)</f>
        <v>4.3225958836608888E-2</v>
      </c>
      <c r="Z128" s="24">
        <f>VLOOKUP(A128,[2]Sheet14!$A$2:$D$188,4,0)</f>
        <v>5.8737788703750626E-2</v>
      </c>
      <c r="AA128" t="b">
        <f t="shared" si="7"/>
        <v>0</v>
      </c>
      <c r="AB128" t="b">
        <f t="shared" si="10"/>
        <v>0</v>
      </c>
      <c r="AC128" t="b">
        <f t="shared" si="11"/>
        <v>0</v>
      </c>
    </row>
    <row r="129" spans="1:29">
      <c r="A129" t="s">
        <v>69</v>
      </c>
      <c r="B129">
        <v>20</v>
      </c>
      <c r="C129" t="s">
        <v>405</v>
      </c>
      <c r="D129">
        <v>842</v>
      </c>
      <c r="E129">
        <v>844</v>
      </c>
      <c r="F129" s="22">
        <v>43455</v>
      </c>
      <c r="G129" s="22">
        <v>43461</v>
      </c>
      <c r="H129">
        <f t="shared" si="12"/>
        <v>6</v>
      </c>
      <c r="I129">
        <v>840</v>
      </c>
      <c r="J129" t="s">
        <v>435</v>
      </c>
      <c r="K129" t="s">
        <v>435</v>
      </c>
      <c r="L129" t="s">
        <v>435</v>
      </c>
      <c r="M129" t="s">
        <v>435</v>
      </c>
      <c r="N129" t="s">
        <v>435</v>
      </c>
      <c r="O129" t="s">
        <v>435</v>
      </c>
      <c r="P129" t="s">
        <v>435</v>
      </c>
      <c r="Q129" t="s">
        <v>435</v>
      </c>
      <c r="R129" t="s">
        <v>435</v>
      </c>
      <c r="S129" t="s">
        <v>435</v>
      </c>
      <c r="T129" t="s">
        <v>435</v>
      </c>
      <c r="U129" s="18">
        <f>VLOOKUP(A129,'[1]MARGIN REQUIREMNT'!$A$3:$M$210,13,0)</f>
        <v>4.6944749999999997</v>
      </c>
      <c r="V129" s="23">
        <f t="shared" si="8"/>
        <v>-2.3696682464454666E-3</v>
      </c>
      <c r="W129" s="23">
        <f t="shared" si="9"/>
        <v>2.3696682464454666E-3</v>
      </c>
      <c r="X129" s="24">
        <f>VLOOKUP(A129,[2]Sheet14!$A$2:$B$188,2,0)</f>
        <v>3.6214623034865473E-2</v>
      </c>
      <c r="Y129" s="24">
        <f>VLOOKUP(A129,[2]Sheet14!$A$2:$C$188,3,0)</f>
        <v>4.7629488858983472E-2</v>
      </c>
      <c r="Z129" s="24">
        <f>VLOOKUP(A129,[2]Sheet14!$A$2:$D$188,4,0)</f>
        <v>6.648485377090603E-2</v>
      </c>
      <c r="AA129" t="b">
        <f t="shared" si="7"/>
        <v>0</v>
      </c>
      <c r="AB129" t="b">
        <f t="shared" si="10"/>
        <v>0</v>
      </c>
      <c r="AC129" t="b">
        <f t="shared" si="11"/>
        <v>0</v>
      </c>
    </row>
    <row r="130" spans="1:29">
      <c r="A130" t="s">
        <v>69</v>
      </c>
      <c r="B130">
        <v>20</v>
      </c>
      <c r="C130" t="s">
        <v>406</v>
      </c>
      <c r="D130">
        <v>842</v>
      </c>
      <c r="E130">
        <v>844</v>
      </c>
      <c r="F130" s="22">
        <v>43455</v>
      </c>
      <c r="G130" s="22">
        <v>43461</v>
      </c>
      <c r="H130">
        <f t="shared" si="12"/>
        <v>6</v>
      </c>
      <c r="I130">
        <v>840</v>
      </c>
      <c r="J130" t="s">
        <v>435</v>
      </c>
      <c r="K130" t="s">
        <v>435</v>
      </c>
      <c r="L130" t="s">
        <v>435</v>
      </c>
      <c r="M130" t="s">
        <v>435</v>
      </c>
      <c r="N130" t="s">
        <v>435</v>
      </c>
      <c r="O130" t="s">
        <v>435</v>
      </c>
      <c r="P130" t="s">
        <v>435</v>
      </c>
      <c r="Q130" t="s">
        <v>435</v>
      </c>
      <c r="R130" t="s">
        <v>435</v>
      </c>
      <c r="S130" t="s">
        <v>435</v>
      </c>
      <c r="T130" t="s">
        <v>435</v>
      </c>
      <c r="U130" s="18">
        <f>VLOOKUP(A130,'[1]MARGIN REQUIREMNT'!$A$3:$M$210,13,0)</f>
        <v>4.6944749999999997</v>
      </c>
      <c r="V130" s="23">
        <f t="shared" si="8"/>
        <v>-2.3696682464454666E-3</v>
      </c>
      <c r="W130" s="23">
        <f t="shared" si="9"/>
        <v>2.3696682464454666E-3</v>
      </c>
      <c r="X130" s="24">
        <f>VLOOKUP(A130,[2]Sheet14!$A$2:$B$188,2,0)</f>
        <v>3.6214623034865473E-2</v>
      </c>
      <c r="Y130" s="24">
        <f>VLOOKUP(A130,[2]Sheet14!$A$2:$C$188,3,0)</f>
        <v>4.7629488858983472E-2</v>
      </c>
      <c r="Z130" s="24">
        <f>VLOOKUP(A130,[2]Sheet14!$A$2:$D$188,4,0)</f>
        <v>6.648485377090603E-2</v>
      </c>
      <c r="AA130" t="b">
        <f t="shared" si="7"/>
        <v>0</v>
      </c>
      <c r="AB130" t="b">
        <f t="shared" si="10"/>
        <v>0</v>
      </c>
      <c r="AC130" t="b">
        <f t="shared" si="11"/>
        <v>0</v>
      </c>
    </row>
    <row r="131" spans="1:29">
      <c r="A131" t="s">
        <v>158</v>
      </c>
      <c r="B131">
        <v>20</v>
      </c>
      <c r="C131" t="s">
        <v>405</v>
      </c>
      <c r="D131">
        <v>833.0999755859375</v>
      </c>
      <c r="E131">
        <v>856.79998779296875</v>
      </c>
      <c r="F131" s="22">
        <v>43455</v>
      </c>
      <c r="G131" s="22">
        <v>43461</v>
      </c>
      <c r="H131">
        <f t="shared" si="12"/>
        <v>6</v>
      </c>
      <c r="I131">
        <v>860</v>
      </c>
      <c r="J131">
        <v>17.649999618530273</v>
      </c>
      <c r="K131">
        <v>42</v>
      </c>
      <c r="L131">
        <v>46</v>
      </c>
      <c r="M131">
        <v>902.79998779296875</v>
      </c>
      <c r="N131">
        <v>948.79998779296875</v>
      </c>
      <c r="O131">
        <v>994.79998779296875</v>
      </c>
      <c r="P131">
        <v>940</v>
      </c>
      <c r="Q131">
        <v>1000</v>
      </c>
      <c r="R131">
        <v>0.5</v>
      </c>
      <c r="S131">
        <v>0.20000000298023224</v>
      </c>
      <c r="T131" t="s">
        <v>439</v>
      </c>
      <c r="U131" s="18">
        <f>VLOOKUP(A131,'[1]MARGIN REQUIREMNT'!$A$3:$M$210,13,0)</f>
        <v>4.1658749999999998</v>
      </c>
      <c r="V131" s="23">
        <f t="shared" si="8"/>
        <v>-2.7661079067099581E-2</v>
      </c>
      <c r="W131" s="23">
        <f t="shared" si="9"/>
        <v>2.7661079067099581E-2</v>
      </c>
      <c r="X131" s="24">
        <f>VLOOKUP(A131,[2]Sheet14!$A$2:$B$188,2,0)</f>
        <v>3.7192529876910393E-2</v>
      </c>
      <c r="Y131" s="24">
        <f>VLOOKUP(A131,[2]Sheet14!$A$2:$C$188,3,0)</f>
        <v>4.8986227945900587E-2</v>
      </c>
      <c r="Z131" s="24">
        <f>VLOOKUP(A131,[2]Sheet14!$A$2:$D$188,4,0)</f>
        <v>6.9557986237295713E-2</v>
      </c>
      <c r="AA131" t="b">
        <f t="shared" ref="AA131:AA194" si="13">W131&gt;X131</f>
        <v>0</v>
      </c>
      <c r="AB131" t="b">
        <f t="shared" si="10"/>
        <v>0</v>
      </c>
      <c r="AC131" t="b">
        <f t="shared" si="11"/>
        <v>0</v>
      </c>
    </row>
    <row r="132" spans="1:29">
      <c r="A132" t="s">
        <v>158</v>
      </c>
      <c r="B132">
        <v>20</v>
      </c>
      <c r="C132" t="s">
        <v>406</v>
      </c>
      <c r="D132">
        <v>833.0999755859375</v>
      </c>
      <c r="E132">
        <v>856.79998779296875</v>
      </c>
      <c r="F132" s="22">
        <v>43455</v>
      </c>
      <c r="G132" s="22">
        <v>43461</v>
      </c>
      <c r="H132">
        <f t="shared" si="12"/>
        <v>6</v>
      </c>
      <c r="I132">
        <v>860</v>
      </c>
      <c r="J132">
        <v>18.350000381469727</v>
      </c>
      <c r="K132">
        <v>40</v>
      </c>
      <c r="L132">
        <v>44</v>
      </c>
      <c r="M132">
        <v>812.79998779296875</v>
      </c>
      <c r="N132">
        <v>768.79998779296875</v>
      </c>
      <c r="O132">
        <v>724.79998779296875</v>
      </c>
      <c r="P132">
        <v>760</v>
      </c>
      <c r="Q132">
        <v>720</v>
      </c>
      <c r="R132">
        <v>1</v>
      </c>
      <c r="S132">
        <v>0.5</v>
      </c>
      <c r="T132">
        <v>740</v>
      </c>
      <c r="U132" s="18">
        <f>VLOOKUP(A132,'[1]MARGIN REQUIREMNT'!$A$3:$M$210,13,0)</f>
        <v>4.1658749999999998</v>
      </c>
      <c r="V132" s="23">
        <f t="shared" ref="V132:V195" si="14">D132/E132-1</f>
        <v>-2.7661079067099581E-2</v>
      </c>
      <c r="W132" s="23">
        <f t="shared" ref="W132:W195" si="15">IF(V132&gt;0,V132,-V132)</f>
        <v>2.7661079067099581E-2</v>
      </c>
      <c r="X132" s="24">
        <f>VLOOKUP(A132,[2]Sheet14!$A$2:$B$188,2,0)</f>
        <v>3.7192529876910393E-2</v>
      </c>
      <c r="Y132" s="24">
        <f>VLOOKUP(A132,[2]Sheet14!$A$2:$C$188,3,0)</f>
        <v>4.8986227945900587E-2</v>
      </c>
      <c r="Z132" s="24">
        <f>VLOOKUP(A132,[2]Sheet14!$A$2:$D$188,4,0)</f>
        <v>6.9557986237295713E-2</v>
      </c>
      <c r="AA132" t="b">
        <f t="shared" si="13"/>
        <v>0</v>
      </c>
      <c r="AB132" t="b">
        <f t="shared" ref="AB132:AB195" si="16">W132&gt;Y132</f>
        <v>0</v>
      </c>
      <c r="AC132" t="b">
        <f t="shared" ref="AC132:AC195" si="17">W132&gt;Z132</f>
        <v>0</v>
      </c>
    </row>
    <row r="133" spans="1:29">
      <c r="A133" t="s">
        <v>44</v>
      </c>
      <c r="B133">
        <v>20</v>
      </c>
      <c r="C133" t="s">
        <v>405</v>
      </c>
      <c r="D133">
        <v>670</v>
      </c>
      <c r="E133">
        <v>687.45001220703125</v>
      </c>
      <c r="F133" s="22">
        <v>43455</v>
      </c>
      <c r="G133" s="22">
        <v>43461</v>
      </c>
      <c r="H133">
        <f t="shared" si="12"/>
        <v>6</v>
      </c>
      <c r="I133">
        <v>680</v>
      </c>
      <c r="J133">
        <v>19</v>
      </c>
      <c r="K133">
        <v>42</v>
      </c>
      <c r="L133">
        <v>37</v>
      </c>
      <c r="M133">
        <v>724.45001220703125</v>
      </c>
      <c r="N133">
        <v>761.45001220703125</v>
      </c>
      <c r="O133">
        <v>798.45001220703125</v>
      </c>
      <c r="P133">
        <v>760</v>
      </c>
      <c r="Q133">
        <v>800</v>
      </c>
      <c r="R133">
        <v>0.25</v>
      </c>
      <c r="S133">
        <v>0.25</v>
      </c>
      <c r="T133" t="s">
        <v>439</v>
      </c>
      <c r="U133" s="18">
        <f>VLOOKUP(A133,'[1]MARGIN REQUIREMNT'!$A$3:$M$210,13,0)</f>
        <v>3.6041252727272726</v>
      </c>
      <c r="V133" s="23">
        <f t="shared" si="14"/>
        <v>-2.5383681572727967E-2</v>
      </c>
      <c r="W133" s="23">
        <f t="shared" si="15"/>
        <v>2.5383681572727967E-2</v>
      </c>
      <c r="X133" s="24">
        <f>VLOOKUP(A133,[2]Sheet14!$A$2:$B$188,2,0)</f>
        <v>2.7386661961909302E-2</v>
      </c>
      <c r="Y133" s="24">
        <f>VLOOKUP(A133,[2]Sheet14!$A$2:$C$188,3,0)</f>
        <v>3.9190367186711227E-2</v>
      </c>
      <c r="Z133" s="24">
        <f>VLOOKUP(A133,[2]Sheet14!$A$2:$D$188,4,0)</f>
        <v>5.575083834361505E-2</v>
      </c>
      <c r="AA133" t="b">
        <f t="shared" si="13"/>
        <v>0</v>
      </c>
      <c r="AB133" t="b">
        <f t="shared" si="16"/>
        <v>0</v>
      </c>
      <c r="AC133" t="b">
        <f t="shared" si="17"/>
        <v>0</v>
      </c>
    </row>
    <row r="134" spans="1:29">
      <c r="A134" t="s">
        <v>44</v>
      </c>
      <c r="B134">
        <v>20</v>
      </c>
      <c r="C134" t="s">
        <v>406</v>
      </c>
      <c r="D134">
        <v>670</v>
      </c>
      <c r="E134">
        <v>687.45001220703125</v>
      </c>
      <c r="F134" s="22">
        <v>43455</v>
      </c>
      <c r="G134" s="22">
        <v>43461</v>
      </c>
      <c r="H134">
        <f t="shared" si="12"/>
        <v>6</v>
      </c>
      <c r="I134">
        <v>680</v>
      </c>
      <c r="J134">
        <v>10.149999618530273</v>
      </c>
      <c r="K134">
        <v>40</v>
      </c>
      <c r="L134">
        <v>35</v>
      </c>
      <c r="M134">
        <v>652.45001220703125</v>
      </c>
      <c r="N134">
        <v>617.45001220703125</v>
      </c>
      <c r="O134">
        <v>582.45001220703125</v>
      </c>
      <c r="P134">
        <v>620</v>
      </c>
      <c r="Q134">
        <v>580</v>
      </c>
      <c r="R134">
        <v>1.3500000238418579</v>
      </c>
      <c r="S134">
        <v>1.3500000238418579</v>
      </c>
      <c r="T134">
        <v>620</v>
      </c>
      <c r="U134" s="18">
        <f>VLOOKUP(A134,'[1]MARGIN REQUIREMNT'!$A$3:$M$210,13,0)</f>
        <v>3.6041252727272726</v>
      </c>
      <c r="V134" s="23">
        <f t="shared" si="14"/>
        <v>-2.5383681572727967E-2</v>
      </c>
      <c r="W134" s="23">
        <f t="shared" si="15"/>
        <v>2.5383681572727967E-2</v>
      </c>
      <c r="X134" s="24">
        <f>VLOOKUP(A134,[2]Sheet14!$A$2:$B$188,2,0)</f>
        <v>2.7386661961909302E-2</v>
      </c>
      <c r="Y134" s="24">
        <f>VLOOKUP(A134,[2]Sheet14!$A$2:$C$188,3,0)</f>
        <v>3.9190367186711227E-2</v>
      </c>
      <c r="Z134" s="24">
        <f>VLOOKUP(A134,[2]Sheet14!$A$2:$D$188,4,0)</f>
        <v>5.575083834361505E-2</v>
      </c>
      <c r="AA134" t="b">
        <f t="shared" si="13"/>
        <v>0</v>
      </c>
      <c r="AB134" t="b">
        <f t="shared" si="16"/>
        <v>0</v>
      </c>
      <c r="AC134" t="b">
        <f t="shared" si="17"/>
        <v>0</v>
      </c>
    </row>
    <row r="135" spans="1:29">
      <c r="A135" t="s">
        <v>142</v>
      </c>
      <c r="B135">
        <v>5</v>
      </c>
      <c r="C135" t="s">
        <v>405</v>
      </c>
      <c r="D135">
        <v>147.39999389648437</v>
      </c>
      <c r="E135">
        <v>149.94999694824219</v>
      </c>
      <c r="F135" s="22">
        <v>43455</v>
      </c>
      <c r="G135" s="22">
        <v>43461</v>
      </c>
      <c r="H135">
        <f t="shared" si="12"/>
        <v>6</v>
      </c>
      <c r="I135">
        <v>150</v>
      </c>
      <c r="J135">
        <v>1.5</v>
      </c>
      <c r="K135">
        <v>19</v>
      </c>
      <c r="L135">
        <v>4</v>
      </c>
      <c r="M135">
        <v>153.94999694824219</v>
      </c>
      <c r="N135">
        <v>157.94999694824219</v>
      </c>
      <c r="O135">
        <v>161.94999694824219</v>
      </c>
      <c r="P135">
        <v>160</v>
      </c>
      <c r="Q135">
        <v>160</v>
      </c>
      <c r="R135">
        <v>0.10000000149011612</v>
      </c>
      <c r="S135">
        <v>0.10000000149011612</v>
      </c>
      <c r="T135" t="s">
        <v>439</v>
      </c>
      <c r="U135" s="18">
        <f>VLOOKUP(A135,'[1]MARGIN REQUIREMNT'!$A$3:$M$210,13,0)</f>
        <v>0.72457499999999997</v>
      </c>
      <c r="V135" s="23">
        <f t="shared" si="14"/>
        <v>-1.7005689254118384E-2</v>
      </c>
      <c r="W135" s="23">
        <f t="shared" si="15"/>
        <v>1.7005689254118384E-2</v>
      </c>
      <c r="X135" s="24">
        <f>VLOOKUP(A135,[2]Sheet14!$A$2:$B$188,2,0)</f>
        <v>1.915157358308664E-2</v>
      </c>
      <c r="Y135" s="24">
        <f>VLOOKUP(A135,[2]Sheet14!$A$2:$C$188,3,0)</f>
        <v>2.515444864756948E-2</v>
      </c>
      <c r="Z135" s="24">
        <f>VLOOKUP(A135,[2]Sheet14!$A$2:$D$188,4,0)</f>
        <v>3.2578128802773033E-2</v>
      </c>
      <c r="AA135" t="b">
        <f t="shared" si="13"/>
        <v>0</v>
      </c>
      <c r="AB135" t="b">
        <f t="shared" si="16"/>
        <v>0</v>
      </c>
      <c r="AC135" t="b">
        <f t="shared" si="17"/>
        <v>0</v>
      </c>
    </row>
    <row r="136" spans="1:29">
      <c r="A136" t="s">
        <v>142</v>
      </c>
      <c r="B136">
        <v>5</v>
      </c>
      <c r="C136" t="s">
        <v>406</v>
      </c>
      <c r="D136">
        <v>147.39999389648437</v>
      </c>
      <c r="E136">
        <v>149.94999694824219</v>
      </c>
      <c r="F136" s="22">
        <v>43455</v>
      </c>
      <c r="G136" s="22">
        <v>43461</v>
      </c>
      <c r="H136">
        <f t="shared" si="12"/>
        <v>6</v>
      </c>
      <c r="I136">
        <v>150</v>
      </c>
      <c r="J136">
        <v>1.7999999523162842</v>
      </c>
      <c r="K136">
        <v>22</v>
      </c>
      <c r="L136">
        <v>4</v>
      </c>
      <c r="M136">
        <v>145.94999694824219</v>
      </c>
      <c r="N136">
        <v>141.94999694824219</v>
      </c>
      <c r="O136">
        <v>137.94999694824219</v>
      </c>
      <c r="P136">
        <v>140</v>
      </c>
      <c r="Q136">
        <v>140</v>
      </c>
      <c r="R136">
        <v>0.15000000596046448</v>
      </c>
      <c r="S136">
        <v>0.15000000596046448</v>
      </c>
      <c r="T136" t="s">
        <v>439</v>
      </c>
      <c r="U136" s="18">
        <f>VLOOKUP(A136,'[1]MARGIN REQUIREMNT'!$A$3:$M$210,13,0)</f>
        <v>0.72457499999999997</v>
      </c>
      <c r="V136" s="23">
        <f t="shared" si="14"/>
        <v>-1.7005689254118384E-2</v>
      </c>
      <c r="W136" s="23">
        <f t="shared" si="15"/>
        <v>1.7005689254118384E-2</v>
      </c>
      <c r="X136" s="24">
        <f>VLOOKUP(A136,[2]Sheet14!$A$2:$B$188,2,0)</f>
        <v>1.915157358308664E-2</v>
      </c>
      <c r="Y136" s="24">
        <f>VLOOKUP(A136,[2]Sheet14!$A$2:$C$188,3,0)</f>
        <v>2.515444864756948E-2</v>
      </c>
      <c r="Z136" s="24">
        <f>VLOOKUP(A136,[2]Sheet14!$A$2:$D$188,4,0)</f>
        <v>3.2578128802773033E-2</v>
      </c>
      <c r="AA136" t="b">
        <f t="shared" si="13"/>
        <v>0</v>
      </c>
      <c r="AB136" t="b">
        <f t="shared" si="16"/>
        <v>0</v>
      </c>
      <c r="AC136" t="b">
        <f t="shared" si="17"/>
        <v>0</v>
      </c>
    </row>
    <row r="137" spans="1:29">
      <c r="A137" t="s">
        <v>113</v>
      </c>
      <c r="B137">
        <v>20</v>
      </c>
      <c r="C137" t="s">
        <v>405</v>
      </c>
      <c r="D137">
        <v>1235</v>
      </c>
      <c r="E137">
        <v>1228</v>
      </c>
      <c r="F137" s="22">
        <v>43455</v>
      </c>
      <c r="G137" s="22">
        <v>43461</v>
      </c>
      <c r="H137">
        <f t="shared" ref="H137:H200" si="18">G137-F137</f>
        <v>6</v>
      </c>
      <c r="I137">
        <v>1220</v>
      </c>
      <c r="J137">
        <v>26.25</v>
      </c>
      <c r="K137">
        <v>33</v>
      </c>
      <c r="L137">
        <v>52</v>
      </c>
      <c r="M137">
        <v>1280</v>
      </c>
      <c r="N137">
        <v>1332</v>
      </c>
      <c r="O137">
        <v>1384</v>
      </c>
      <c r="P137">
        <v>1340</v>
      </c>
      <c r="Q137">
        <v>1380</v>
      </c>
      <c r="R137">
        <v>0.64999997615814209</v>
      </c>
      <c r="S137">
        <v>0.60000002384185791</v>
      </c>
      <c r="T137" t="s">
        <v>439</v>
      </c>
      <c r="U137" s="18">
        <f>VLOOKUP(A137,'[1]MARGIN REQUIREMNT'!$A$3:$M$210,13,0)</f>
        <v>6.4312500000000004</v>
      </c>
      <c r="V137" s="23">
        <f t="shared" si="14"/>
        <v>5.7003257328989143E-3</v>
      </c>
      <c r="W137" s="23">
        <f t="shared" si="15"/>
        <v>5.7003257328989143E-3</v>
      </c>
      <c r="X137" s="24">
        <f>VLOOKUP(A137,[2]Sheet14!$A$2:$B$188,2,0)</f>
        <v>2.0499359632771594E-2</v>
      </c>
      <c r="Y137" s="24">
        <f>VLOOKUP(A137,[2]Sheet14!$A$2:$C$188,3,0)</f>
        <v>2.4577217860921572E-2</v>
      </c>
      <c r="Z137" s="24">
        <f>VLOOKUP(A137,[2]Sheet14!$A$2:$D$188,4,0)</f>
        <v>3.1805349772662889E-2</v>
      </c>
      <c r="AA137" t="b">
        <f t="shared" si="13"/>
        <v>0</v>
      </c>
      <c r="AB137" t="b">
        <f t="shared" si="16"/>
        <v>0</v>
      </c>
      <c r="AC137" t="b">
        <f t="shared" si="17"/>
        <v>0</v>
      </c>
    </row>
    <row r="138" spans="1:29">
      <c r="A138" t="s">
        <v>113</v>
      </c>
      <c r="B138">
        <v>20</v>
      </c>
      <c r="C138" t="s">
        <v>406</v>
      </c>
      <c r="D138">
        <v>1235</v>
      </c>
      <c r="E138">
        <v>1228</v>
      </c>
      <c r="F138" s="22">
        <v>43455</v>
      </c>
      <c r="G138" s="22">
        <v>43461</v>
      </c>
      <c r="H138">
        <f t="shared" si="18"/>
        <v>6</v>
      </c>
      <c r="I138">
        <v>1220</v>
      </c>
      <c r="J138">
        <v>13.5</v>
      </c>
      <c r="K138">
        <v>31</v>
      </c>
      <c r="L138">
        <v>49</v>
      </c>
      <c r="M138">
        <v>1179</v>
      </c>
      <c r="N138">
        <v>1130</v>
      </c>
      <c r="O138">
        <v>1081</v>
      </c>
      <c r="P138">
        <v>1140</v>
      </c>
      <c r="Q138">
        <v>1080</v>
      </c>
      <c r="R138">
        <v>0.69999998807907104</v>
      </c>
      <c r="S138">
        <v>0.40000000596046448</v>
      </c>
      <c r="T138" t="s">
        <v>439</v>
      </c>
      <c r="U138" s="18">
        <f>VLOOKUP(A138,'[1]MARGIN REQUIREMNT'!$A$3:$M$210,13,0)</f>
        <v>6.4312500000000004</v>
      </c>
      <c r="V138" s="23">
        <f t="shared" si="14"/>
        <v>5.7003257328989143E-3</v>
      </c>
      <c r="W138" s="23">
        <f t="shared" si="15"/>
        <v>5.7003257328989143E-3</v>
      </c>
      <c r="X138" s="24">
        <f>VLOOKUP(A138,[2]Sheet14!$A$2:$B$188,2,0)</f>
        <v>2.0499359632771594E-2</v>
      </c>
      <c r="Y138" s="24">
        <f>VLOOKUP(A138,[2]Sheet14!$A$2:$C$188,3,0)</f>
        <v>2.4577217860921572E-2</v>
      </c>
      <c r="Z138" s="24">
        <f>VLOOKUP(A138,[2]Sheet14!$A$2:$D$188,4,0)</f>
        <v>3.1805349772662889E-2</v>
      </c>
      <c r="AA138" t="b">
        <f t="shared" si="13"/>
        <v>0</v>
      </c>
      <c r="AB138" t="b">
        <f t="shared" si="16"/>
        <v>0</v>
      </c>
      <c r="AC138" t="b">
        <f t="shared" si="17"/>
        <v>0</v>
      </c>
    </row>
    <row r="139" spans="1:29">
      <c r="A139" t="s">
        <v>104</v>
      </c>
      <c r="B139">
        <v>5</v>
      </c>
      <c r="C139" t="s">
        <v>405</v>
      </c>
      <c r="D139">
        <v>277.79998779296875</v>
      </c>
      <c r="E139">
        <v>276.60000610351562</v>
      </c>
      <c r="F139" s="22">
        <v>43455</v>
      </c>
      <c r="G139" s="22">
        <v>43461</v>
      </c>
      <c r="H139">
        <f t="shared" si="18"/>
        <v>6</v>
      </c>
      <c r="I139">
        <v>275</v>
      </c>
      <c r="J139">
        <v>4.3000001907348633</v>
      </c>
      <c r="K139">
        <v>25</v>
      </c>
      <c r="L139">
        <v>9</v>
      </c>
      <c r="M139">
        <v>285.60000610351562</v>
      </c>
      <c r="N139">
        <v>294.60000610351562</v>
      </c>
      <c r="O139">
        <v>303.60000610351562</v>
      </c>
      <c r="P139">
        <v>295</v>
      </c>
      <c r="Q139">
        <v>305</v>
      </c>
      <c r="R139">
        <v>0.20000000298023224</v>
      </c>
      <c r="S139">
        <v>0.10000000149011612</v>
      </c>
      <c r="T139" t="s">
        <v>439</v>
      </c>
      <c r="U139" s="18">
        <f>VLOOKUP(A139,'[1]MARGIN REQUIREMNT'!$A$3:$M$210,13,0)</f>
        <v>1.4476499999999999</v>
      </c>
      <c r="V139" s="23">
        <f t="shared" si="14"/>
        <v>4.3383284995446303E-3</v>
      </c>
      <c r="W139" s="23">
        <f t="shared" si="15"/>
        <v>4.3383284995446303E-3</v>
      </c>
      <c r="X139" s="24">
        <f>VLOOKUP(A139,[2]Sheet14!$A$2:$B$188,2,0)</f>
        <v>2.1850614532563428E-2</v>
      </c>
      <c r="Y139" s="24">
        <f>VLOOKUP(A139,[2]Sheet14!$A$2:$C$188,3,0)</f>
        <v>2.9171352487685966E-2</v>
      </c>
      <c r="Z139" s="24">
        <f>VLOOKUP(A139,[2]Sheet14!$A$2:$D$188,4,0)</f>
        <v>3.6450676010218418E-2</v>
      </c>
      <c r="AA139" t="b">
        <f t="shared" si="13"/>
        <v>0</v>
      </c>
      <c r="AB139" t="b">
        <f t="shared" si="16"/>
        <v>0</v>
      </c>
      <c r="AC139" t="b">
        <f t="shared" si="17"/>
        <v>0</v>
      </c>
    </row>
    <row r="140" spans="1:29">
      <c r="A140" t="s">
        <v>104</v>
      </c>
      <c r="B140">
        <v>5</v>
      </c>
      <c r="C140" t="s">
        <v>406</v>
      </c>
      <c r="D140">
        <v>277.79998779296875</v>
      </c>
      <c r="E140">
        <v>276.60000610351562</v>
      </c>
      <c r="F140" s="22">
        <v>43455</v>
      </c>
      <c r="G140" s="22">
        <v>43461</v>
      </c>
      <c r="H140">
        <f t="shared" si="18"/>
        <v>6</v>
      </c>
      <c r="I140">
        <v>275</v>
      </c>
      <c r="J140">
        <v>2.7000000476837158</v>
      </c>
      <c r="K140">
        <v>24</v>
      </c>
      <c r="L140">
        <v>9</v>
      </c>
      <c r="M140">
        <v>267.60000610351562</v>
      </c>
      <c r="N140">
        <v>258.60000610351562</v>
      </c>
      <c r="O140">
        <v>249.60000610351562</v>
      </c>
      <c r="P140">
        <v>260</v>
      </c>
      <c r="Q140">
        <v>250</v>
      </c>
      <c r="R140">
        <v>5.000000074505806E-2</v>
      </c>
      <c r="S140">
        <v>5.000000074505806E-2</v>
      </c>
      <c r="T140" t="s">
        <v>439</v>
      </c>
      <c r="U140" s="18">
        <f>VLOOKUP(A140,'[1]MARGIN REQUIREMNT'!$A$3:$M$210,13,0)</f>
        <v>1.4476499999999999</v>
      </c>
      <c r="V140" s="23">
        <f t="shared" si="14"/>
        <v>4.3383284995446303E-3</v>
      </c>
      <c r="W140" s="23">
        <f t="shared" si="15"/>
        <v>4.3383284995446303E-3</v>
      </c>
      <c r="X140" s="24">
        <f>VLOOKUP(A140,[2]Sheet14!$A$2:$B$188,2,0)</f>
        <v>2.1850614532563428E-2</v>
      </c>
      <c r="Y140" s="24">
        <f>VLOOKUP(A140,[2]Sheet14!$A$2:$C$188,3,0)</f>
        <v>2.9171352487685966E-2</v>
      </c>
      <c r="Z140" s="24">
        <f>VLOOKUP(A140,[2]Sheet14!$A$2:$D$188,4,0)</f>
        <v>3.6450676010218418E-2</v>
      </c>
      <c r="AA140" t="b">
        <f t="shared" si="13"/>
        <v>0</v>
      </c>
      <c r="AB140" t="b">
        <f t="shared" si="16"/>
        <v>0</v>
      </c>
      <c r="AC140" t="b">
        <f t="shared" si="17"/>
        <v>0</v>
      </c>
    </row>
    <row r="141" spans="1:29">
      <c r="A141" t="s">
        <v>156</v>
      </c>
      <c r="B141">
        <v>50</v>
      </c>
      <c r="C141" t="s">
        <v>405</v>
      </c>
      <c r="D141">
        <v>1542.550048828125</v>
      </c>
      <c r="E141">
        <v>1556</v>
      </c>
      <c r="F141" s="22">
        <v>43455</v>
      </c>
      <c r="G141" s="22">
        <v>43461</v>
      </c>
      <c r="H141">
        <f t="shared" si="18"/>
        <v>6</v>
      </c>
      <c r="I141">
        <v>1550</v>
      </c>
      <c r="J141">
        <v>30.200000762939453</v>
      </c>
      <c r="K141">
        <v>35</v>
      </c>
      <c r="L141">
        <v>70</v>
      </c>
      <c r="M141">
        <v>1626</v>
      </c>
      <c r="N141">
        <v>1696</v>
      </c>
      <c r="O141">
        <v>1766</v>
      </c>
      <c r="P141">
        <v>1700</v>
      </c>
      <c r="Q141">
        <v>1750</v>
      </c>
      <c r="R141">
        <v>1</v>
      </c>
      <c r="S141">
        <v>1</v>
      </c>
      <c r="T141">
        <v>1700</v>
      </c>
      <c r="U141" s="18">
        <f>VLOOKUP(A141,'[1]MARGIN REQUIREMNT'!$A$3:$M$210,13,0)</f>
        <v>7.91655</v>
      </c>
      <c r="V141" s="23">
        <f t="shared" si="14"/>
        <v>-8.6439274883515216E-3</v>
      </c>
      <c r="W141" s="23">
        <f t="shared" si="15"/>
        <v>8.6439274883515216E-3</v>
      </c>
      <c r="X141" s="24">
        <f>VLOOKUP(A141,[2]Sheet14!$A$2:$B$188,2,0)</f>
        <v>2.9361382407970371E-2</v>
      </c>
      <c r="Y141" s="24">
        <f>VLOOKUP(A141,[2]Sheet14!$A$2:$C$188,3,0)</f>
        <v>3.8947152814776675E-2</v>
      </c>
      <c r="Z141" s="24">
        <f>VLOOKUP(A141,[2]Sheet14!$A$2:$D$188,4,0)</f>
        <v>5.102505834436772E-2</v>
      </c>
      <c r="AA141" t="b">
        <f t="shared" si="13"/>
        <v>0</v>
      </c>
      <c r="AB141" t="b">
        <f t="shared" si="16"/>
        <v>0</v>
      </c>
      <c r="AC141" t="b">
        <f t="shared" si="17"/>
        <v>0</v>
      </c>
    </row>
    <row r="142" spans="1:29">
      <c r="A142" t="s">
        <v>156</v>
      </c>
      <c r="B142">
        <v>50</v>
      </c>
      <c r="C142" t="s">
        <v>406</v>
      </c>
      <c r="D142">
        <v>1542.550048828125</v>
      </c>
      <c r="E142">
        <v>1556</v>
      </c>
      <c r="F142" s="22">
        <v>43455</v>
      </c>
      <c r="G142" s="22">
        <v>43461</v>
      </c>
      <c r="H142">
        <f t="shared" si="18"/>
        <v>6</v>
      </c>
      <c r="I142">
        <v>1550</v>
      </c>
      <c r="J142">
        <v>27</v>
      </c>
      <c r="K142">
        <v>37</v>
      </c>
      <c r="L142">
        <v>74</v>
      </c>
      <c r="M142">
        <v>1482</v>
      </c>
      <c r="N142">
        <v>1408</v>
      </c>
      <c r="O142">
        <v>1334</v>
      </c>
      <c r="P142">
        <v>1400</v>
      </c>
      <c r="Q142">
        <v>1350</v>
      </c>
      <c r="R142">
        <v>1.8999999761581421</v>
      </c>
      <c r="S142">
        <v>1.8999999761581421</v>
      </c>
      <c r="T142">
        <v>1400</v>
      </c>
      <c r="U142" s="18">
        <f>VLOOKUP(A142,'[1]MARGIN REQUIREMNT'!$A$3:$M$210,13,0)</f>
        <v>7.91655</v>
      </c>
      <c r="V142" s="23">
        <f t="shared" si="14"/>
        <v>-8.6439274883515216E-3</v>
      </c>
      <c r="W142" s="23">
        <f t="shared" si="15"/>
        <v>8.6439274883515216E-3</v>
      </c>
      <c r="X142" s="24">
        <f>VLOOKUP(A142,[2]Sheet14!$A$2:$B$188,2,0)</f>
        <v>2.9361382407970371E-2</v>
      </c>
      <c r="Y142" s="24">
        <f>VLOOKUP(A142,[2]Sheet14!$A$2:$C$188,3,0)</f>
        <v>3.8947152814776675E-2</v>
      </c>
      <c r="Z142" s="24">
        <f>VLOOKUP(A142,[2]Sheet14!$A$2:$D$188,4,0)</f>
        <v>5.102505834436772E-2</v>
      </c>
      <c r="AA142" t="b">
        <f t="shared" si="13"/>
        <v>0</v>
      </c>
      <c r="AB142" t="b">
        <f t="shared" si="16"/>
        <v>0</v>
      </c>
      <c r="AC142" t="b">
        <f t="shared" si="17"/>
        <v>0</v>
      </c>
    </row>
    <row r="143" spans="1:29">
      <c r="A143" t="s">
        <v>127</v>
      </c>
      <c r="B143">
        <v>20</v>
      </c>
      <c r="C143" t="s">
        <v>405</v>
      </c>
      <c r="D143">
        <v>716.79998779296875</v>
      </c>
      <c r="E143">
        <v>718.5</v>
      </c>
      <c r="F143" s="22">
        <v>43455</v>
      </c>
      <c r="G143" s="22">
        <v>43461</v>
      </c>
      <c r="H143">
        <f t="shared" si="18"/>
        <v>6</v>
      </c>
      <c r="I143">
        <v>720</v>
      </c>
      <c r="J143">
        <v>22</v>
      </c>
      <c r="K143">
        <v>61</v>
      </c>
      <c r="L143">
        <v>56</v>
      </c>
      <c r="M143">
        <v>774.5</v>
      </c>
      <c r="N143">
        <v>830.5</v>
      </c>
      <c r="O143">
        <v>886.5</v>
      </c>
      <c r="P143">
        <v>840</v>
      </c>
      <c r="Q143">
        <v>880</v>
      </c>
      <c r="R143" t="s">
        <v>435</v>
      </c>
      <c r="S143">
        <v>0.75</v>
      </c>
      <c r="T143">
        <v>800</v>
      </c>
      <c r="U143" s="18">
        <f>VLOOKUP(A143,'[1]MARGIN REQUIREMNT'!$A$3:$M$210,13,0)</f>
        <v>3.6690749999999999</v>
      </c>
      <c r="V143" s="23">
        <f t="shared" si="14"/>
        <v>-2.3660573514701078E-3</v>
      </c>
      <c r="W143" s="23">
        <f t="shared" si="15"/>
        <v>2.3660573514701078E-3</v>
      </c>
      <c r="X143" s="24">
        <f>VLOOKUP(A143,[2]Sheet14!$A$2:$B$188,2,0)</f>
        <v>3.3207516322026405E-2</v>
      </c>
      <c r="Y143" s="24">
        <f>VLOOKUP(A143,[2]Sheet14!$A$2:$C$188,3,0)</f>
        <v>4.3331157661758386E-2</v>
      </c>
      <c r="Z143" s="24">
        <f>VLOOKUP(A143,[2]Sheet14!$A$2:$D$188,4,0)</f>
        <v>6.0515376216187459E-2</v>
      </c>
      <c r="AA143" t="b">
        <f t="shared" si="13"/>
        <v>0</v>
      </c>
      <c r="AB143" t="b">
        <f t="shared" si="16"/>
        <v>0</v>
      </c>
      <c r="AC143" t="b">
        <f t="shared" si="17"/>
        <v>0</v>
      </c>
    </row>
    <row r="144" spans="1:29">
      <c r="A144" t="s">
        <v>127</v>
      </c>
      <c r="B144">
        <v>20</v>
      </c>
      <c r="C144" t="s">
        <v>406</v>
      </c>
      <c r="D144">
        <v>716.79998779296875</v>
      </c>
      <c r="E144">
        <v>718.5</v>
      </c>
      <c r="F144" s="22">
        <v>43455</v>
      </c>
      <c r="G144" s="22">
        <v>43461</v>
      </c>
      <c r="H144">
        <f t="shared" si="18"/>
        <v>6</v>
      </c>
      <c r="I144">
        <v>720</v>
      </c>
      <c r="J144">
        <v>11</v>
      </c>
      <c r="K144">
        <v>29</v>
      </c>
      <c r="L144">
        <v>27</v>
      </c>
      <c r="M144">
        <v>691.5</v>
      </c>
      <c r="N144">
        <v>664.5</v>
      </c>
      <c r="O144">
        <v>637.5</v>
      </c>
      <c r="P144">
        <v>660</v>
      </c>
      <c r="Q144">
        <v>640</v>
      </c>
      <c r="R144" t="s">
        <v>435</v>
      </c>
      <c r="S144">
        <v>1.0499999523162842</v>
      </c>
      <c r="T144">
        <v>680</v>
      </c>
      <c r="U144" s="18">
        <f>VLOOKUP(A144,'[1]MARGIN REQUIREMNT'!$A$3:$M$210,13,0)</f>
        <v>3.6690749999999999</v>
      </c>
      <c r="V144" s="23">
        <f t="shared" si="14"/>
        <v>-2.3660573514701078E-3</v>
      </c>
      <c r="W144" s="23">
        <f t="shared" si="15"/>
        <v>2.3660573514701078E-3</v>
      </c>
      <c r="X144" s="24">
        <f>VLOOKUP(A144,[2]Sheet14!$A$2:$B$188,2,0)</f>
        <v>3.3207516322026405E-2</v>
      </c>
      <c r="Y144" s="24">
        <f>VLOOKUP(A144,[2]Sheet14!$A$2:$C$188,3,0)</f>
        <v>4.3331157661758386E-2</v>
      </c>
      <c r="Z144" s="24">
        <f>VLOOKUP(A144,[2]Sheet14!$A$2:$D$188,4,0)</f>
        <v>6.0515376216187459E-2</v>
      </c>
      <c r="AA144" t="b">
        <f t="shared" si="13"/>
        <v>0</v>
      </c>
      <c r="AB144" t="b">
        <f t="shared" si="16"/>
        <v>0</v>
      </c>
      <c r="AC144" t="b">
        <f t="shared" si="17"/>
        <v>0</v>
      </c>
    </row>
    <row r="145" spans="1:29">
      <c r="A145" t="s">
        <v>1</v>
      </c>
      <c r="B145">
        <v>50</v>
      </c>
      <c r="C145" t="s">
        <v>405</v>
      </c>
      <c r="D145" t="s">
        <v>435</v>
      </c>
      <c r="E145" t="s">
        <v>435</v>
      </c>
      <c r="F145" s="22">
        <v>43455</v>
      </c>
      <c r="G145" s="22">
        <v>43461</v>
      </c>
      <c r="H145">
        <f t="shared" si="18"/>
        <v>6</v>
      </c>
      <c r="I145" t="s">
        <v>435</v>
      </c>
      <c r="J145" t="s">
        <v>435</v>
      </c>
      <c r="K145" t="s">
        <v>435</v>
      </c>
      <c r="L145" t="s">
        <v>435</v>
      </c>
      <c r="M145" t="s">
        <v>435</v>
      </c>
      <c r="N145" t="s">
        <v>435</v>
      </c>
      <c r="O145" t="s">
        <v>435</v>
      </c>
      <c r="P145" t="s">
        <v>435</v>
      </c>
      <c r="Q145" t="s">
        <v>435</v>
      </c>
      <c r="R145" t="s">
        <v>435</v>
      </c>
      <c r="S145" t="s">
        <v>435</v>
      </c>
      <c r="T145" t="s">
        <v>435</v>
      </c>
      <c r="U145" s="18">
        <f>VLOOKUP(A145,'[1]MARGIN REQUIREMNT'!$A$3:$M$210,13,0)</f>
        <v>31.809391999999995</v>
      </c>
      <c r="V145" s="23" t="e">
        <f t="shared" si="14"/>
        <v>#VALUE!</v>
      </c>
      <c r="W145" s="23" t="e">
        <f t="shared" si="15"/>
        <v>#VALUE!</v>
      </c>
      <c r="X145" s="24" t="e">
        <f>VLOOKUP(A145,[2]Sheet14!$A$2:$B$188,2,0)</f>
        <v>#N/A</v>
      </c>
      <c r="Y145" s="24" t="e">
        <f>VLOOKUP(A145,[2]Sheet14!$A$2:$C$188,3,0)</f>
        <v>#N/A</v>
      </c>
      <c r="Z145" s="24" t="e">
        <f>VLOOKUP(A145,[2]Sheet14!$A$2:$D$188,4,0)</f>
        <v>#N/A</v>
      </c>
      <c r="AA145" t="e">
        <f t="shared" si="13"/>
        <v>#VALUE!</v>
      </c>
      <c r="AB145" t="e">
        <f t="shared" si="16"/>
        <v>#VALUE!</v>
      </c>
      <c r="AC145" t="e">
        <f t="shared" si="17"/>
        <v>#VALUE!</v>
      </c>
    </row>
    <row r="146" spans="1:29">
      <c r="A146" t="s">
        <v>1</v>
      </c>
      <c r="B146">
        <v>50</v>
      </c>
      <c r="C146" t="s">
        <v>406</v>
      </c>
      <c r="D146" t="s">
        <v>435</v>
      </c>
      <c r="E146" t="s">
        <v>435</v>
      </c>
      <c r="F146" s="22">
        <v>43455</v>
      </c>
      <c r="G146" s="22">
        <v>43461</v>
      </c>
      <c r="H146">
        <f t="shared" si="18"/>
        <v>6</v>
      </c>
      <c r="I146" t="s">
        <v>435</v>
      </c>
      <c r="J146" t="s">
        <v>435</v>
      </c>
      <c r="K146" t="s">
        <v>435</v>
      </c>
      <c r="L146" t="s">
        <v>435</v>
      </c>
      <c r="M146" t="s">
        <v>435</v>
      </c>
      <c r="N146" t="s">
        <v>435</v>
      </c>
      <c r="O146" t="s">
        <v>435</v>
      </c>
      <c r="P146" t="s">
        <v>435</v>
      </c>
      <c r="Q146" t="s">
        <v>435</v>
      </c>
      <c r="R146" t="s">
        <v>435</v>
      </c>
      <c r="S146" t="s">
        <v>435</v>
      </c>
      <c r="T146" t="s">
        <v>435</v>
      </c>
      <c r="U146" s="18">
        <f>VLOOKUP(A146,'[1]MARGIN REQUIREMNT'!$A$3:$M$210,13,0)</f>
        <v>31.809391999999995</v>
      </c>
      <c r="V146" s="23" t="e">
        <f t="shared" si="14"/>
        <v>#VALUE!</v>
      </c>
      <c r="W146" s="23" t="e">
        <f t="shared" si="15"/>
        <v>#VALUE!</v>
      </c>
      <c r="X146" s="24" t="e">
        <f>VLOOKUP(A146,[2]Sheet14!$A$2:$B$188,2,0)</f>
        <v>#N/A</v>
      </c>
      <c r="Y146" s="24" t="e">
        <f>VLOOKUP(A146,[2]Sheet14!$A$2:$C$188,3,0)</f>
        <v>#N/A</v>
      </c>
      <c r="Z146" s="24" t="e">
        <f>VLOOKUP(A146,[2]Sheet14!$A$2:$D$188,4,0)</f>
        <v>#N/A</v>
      </c>
      <c r="AA146" t="e">
        <f t="shared" si="13"/>
        <v>#VALUE!</v>
      </c>
      <c r="AB146" t="e">
        <f t="shared" si="16"/>
        <v>#VALUE!</v>
      </c>
      <c r="AC146" t="e">
        <f t="shared" si="17"/>
        <v>#VALUE!</v>
      </c>
    </row>
    <row r="147" spans="1:29">
      <c r="A147" t="s">
        <v>199</v>
      </c>
      <c r="B147">
        <v>20</v>
      </c>
      <c r="C147" t="s">
        <v>405</v>
      </c>
      <c r="D147">
        <v>738</v>
      </c>
      <c r="E147">
        <v>735</v>
      </c>
      <c r="F147" s="22">
        <v>43455</v>
      </c>
      <c r="G147" s="22">
        <v>43461</v>
      </c>
      <c r="H147">
        <f t="shared" si="18"/>
        <v>6</v>
      </c>
      <c r="I147">
        <v>740</v>
      </c>
      <c r="J147">
        <v>12.449999809265137</v>
      </c>
      <c r="K147">
        <v>40</v>
      </c>
      <c r="L147">
        <v>38</v>
      </c>
      <c r="M147">
        <v>773</v>
      </c>
      <c r="N147">
        <v>811</v>
      </c>
      <c r="O147">
        <v>849</v>
      </c>
      <c r="P147">
        <v>820</v>
      </c>
      <c r="Q147">
        <v>840</v>
      </c>
      <c r="R147">
        <v>0.30000001192092896</v>
      </c>
      <c r="S147">
        <v>0.25</v>
      </c>
      <c r="T147" t="s">
        <v>439</v>
      </c>
      <c r="U147" s="18">
        <f>VLOOKUP(A147,'[1]MARGIN REQUIREMNT'!$A$3:$M$210,13,0)</f>
        <v>3.9459</v>
      </c>
      <c r="V147" s="23">
        <f t="shared" si="14"/>
        <v>4.0816326530612734E-3</v>
      </c>
      <c r="W147" s="23">
        <f t="shared" si="15"/>
        <v>4.0816326530612734E-3</v>
      </c>
      <c r="X147" s="24">
        <f>VLOOKUP(A147,[2]Sheet14!$A$2:$B$188,2,0)</f>
        <v>2.9126910439722292E-2</v>
      </c>
      <c r="Y147" s="24">
        <f>VLOOKUP(A147,[2]Sheet14!$A$2:$C$188,3,0)</f>
        <v>3.5197473902206032E-2</v>
      </c>
      <c r="Z147" s="24">
        <f>VLOOKUP(A147,[2]Sheet14!$A$2:$D$188,4,0)</f>
        <v>4.5428089789916179E-2</v>
      </c>
      <c r="AA147" t="b">
        <f t="shared" si="13"/>
        <v>0</v>
      </c>
      <c r="AB147" t="b">
        <f t="shared" si="16"/>
        <v>0</v>
      </c>
      <c r="AC147" t="b">
        <f t="shared" si="17"/>
        <v>0</v>
      </c>
    </row>
    <row r="148" spans="1:29">
      <c r="A148" t="s">
        <v>199</v>
      </c>
      <c r="B148">
        <v>20</v>
      </c>
      <c r="C148" t="s">
        <v>406</v>
      </c>
      <c r="D148">
        <v>738</v>
      </c>
      <c r="E148">
        <v>735</v>
      </c>
      <c r="F148" s="22">
        <v>43455</v>
      </c>
      <c r="G148" s="22">
        <v>43461</v>
      </c>
      <c r="H148">
        <f t="shared" si="18"/>
        <v>6</v>
      </c>
      <c r="I148">
        <v>740</v>
      </c>
      <c r="J148">
        <v>16.5</v>
      </c>
      <c r="K148">
        <v>36</v>
      </c>
      <c r="L148">
        <v>34</v>
      </c>
      <c r="M148">
        <v>701</v>
      </c>
      <c r="N148">
        <v>667</v>
      </c>
      <c r="O148">
        <v>633</v>
      </c>
      <c r="P148">
        <v>660</v>
      </c>
      <c r="Q148">
        <v>640</v>
      </c>
      <c r="R148">
        <v>0.20000000298023224</v>
      </c>
      <c r="S148">
        <v>0.20000000298023224</v>
      </c>
      <c r="T148">
        <v>660</v>
      </c>
      <c r="U148" s="18">
        <f>VLOOKUP(A148,'[1]MARGIN REQUIREMNT'!$A$3:$M$210,13,0)</f>
        <v>3.9459</v>
      </c>
      <c r="V148" s="23">
        <f t="shared" si="14"/>
        <v>4.0816326530612734E-3</v>
      </c>
      <c r="W148" s="23">
        <f t="shared" si="15"/>
        <v>4.0816326530612734E-3</v>
      </c>
      <c r="X148" s="24">
        <f>VLOOKUP(A148,[2]Sheet14!$A$2:$B$188,2,0)</f>
        <v>2.9126910439722292E-2</v>
      </c>
      <c r="Y148" s="24">
        <f>VLOOKUP(A148,[2]Sheet14!$A$2:$C$188,3,0)</f>
        <v>3.5197473902206032E-2</v>
      </c>
      <c r="Z148" s="24">
        <f>VLOOKUP(A148,[2]Sheet14!$A$2:$D$188,4,0)</f>
        <v>4.5428089789916179E-2</v>
      </c>
      <c r="AA148" t="b">
        <f t="shared" si="13"/>
        <v>0</v>
      </c>
      <c r="AB148" t="b">
        <f t="shared" si="16"/>
        <v>0</v>
      </c>
      <c r="AC148" t="b">
        <f t="shared" si="17"/>
        <v>0</v>
      </c>
    </row>
    <row r="149" spans="1:29">
      <c r="A149" t="s">
        <v>166</v>
      </c>
      <c r="B149">
        <v>1</v>
      </c>
      <c r="C149" t="s">
        <v>405</v>
      </c>
      <c r="D149">
        <v>27.549999237060547</v>
      </c>
      <c r="E149">
        <v>28.100000381469727</v>
      </c>
      <c r="F149" s="22">
        <v>43455</v>
      </c>
      <c r="G149" s="22">
        <v>43461</v>
      </c>
      <c r="H149">
        <f t="shared" si="18"/>
        <v>6</v>
      </c>
      <c r="I149">
        <v>28</v>
      </c>
      <c r="J149">
        <v>0.89999997615814209</v>
      </c>
      <c r="K149">
        <v>56</v>
      </c>
      <c r="L149">
        <v>2</v>
      </c>
      <c r="M149">
        <v>30.100000381469727</v>
      </c>
      <c r="N149">
        <v>32.099998474121094</v>
      </c>
      <c r="O149">
        <v>34.099998474121094</v>
      </c>
      <c r="P149">
        <v>32</v>
      </c>
      <c r="Q149">
        <v>34</v>
      </c>
      <c r="R149">
        <v>5.000000074505806E-2</v>
      </c>
      <c r="S149">
        <v>0.10000000149011612</v>
      </c>
      <c r="T149" t="s">
        <v>439</v>
      </c>
      <c r="U149" s="18">
        <f>VLOOKUP(A149,'[1]MARGIN REQUIREMNT'!$A$3:$M$210,13,0)</f>
        <v>0.14197499999999999</v>
      </c>
      <c r="V149" s="23">
        <f t="shared" si="14"/>
        <v>-1.9572994197248228E-2</v>
      </c>
      <c r="W149" s="23">
        <f t="shared" si="15"/>
        <v>1.9572994197248228E-2</v>
      </c>
      <c r="X149" s="24">
        <f>VLOOKUP(A149,[2]Sheet14!$A$2:$B$188,2,0)</f>
        <v>4.0781212625501675E-2</v>
      </c>
      <c r="Y149" s="24">
        <f>VLOOKUP(A149,[2]Sheet14!$A$2:$C$188,3,0)</f>
        <v>5.4566613088962379E-2</v>
      </c>
      <c r="Z149" s="24">
        <f>VLOOKUP(A149,[2]Sheet14!$A$2:$D$188,4,0)</f>
        <v>6.9006473031620413E-2</v>
      </c>
      <c r="AA149" t="b">
        <f t="shared" si="13"/>
        <v>0</v>
      </c>
      <c r="AB149" t="b">
        <f t="shared" si="16"/>
        <v>0</v>
      </c>
      <c r="AC149" t="b">
        <f t="shared" si="17"/>
        <v>0</v>
      </c>
    </row>
    <row r="150" spans="1:29">
      <c r="A150" t="s">
        <v>166</v>
      </c>
      <c r="B150">
        <v>1</v>
      </c>
      <c r="C150" t="s">
        <v>406</v>
      </c>
      <c r="D150">
        <v>27.549999237060547</v>
      </c>
      <c r="E150">
        <v>28.100000381469727</v>
      </c>
      <c r="F150" s="22">
        <v>43455</v>
      </c>
      <c r="G150" s="22">
        <v>43461</v>
      </c>
      <c r="H150">
        <f t="shared" si="18"/>
        <v>6</v>
      </c>
      <c r="I150">
        <v>28</v>
      </c>
      <c r="J150">
        <v>0.75</v>
      </c>
      <c r="K150">
        <v>59</v>
      </c>
      <c r="L150">
        <v>2</v>
      </c>
      <c r="M150">
        <v>26.100000381469727</v>
      </c>
      <c r="N150">
        <v>24.100000381469727</v>
      </c>
      <c r="O150">
        <v>22.100000381469727</v>
      </c>
      <c r="P150">
        <v>24</v>
      </c>
      <c r="Q150">
        <v>22</v>
      </c>
      <c r="R150">
        <v>5.000000074505806E-2</v>
      </c>
      <c r="S150">
        <v>5.000000074505806E-2</v>
      </c>
      <c r="T150">
        <v>24</v>
      </c>
      <c r="U150" s="18">
        <f>VLOOKUP(A150,'[1]MARGIN REQUIREMNT'!$A$3:$M$210,13,0)</f>
        <v>0.14197499999999999</v>
      </c>
      <c r="V150" s="23">
        <f t="shared" si="14"/>
        <v>-1.9572994197248228E-2</v>
      </c>
      <c r="W150" s="23">
        <f t="shared" si="15"/>
        <v>1.9572994197248228E-2</v>
      </c>
      <c r="X150" s="24">
        <f>VLOOKUP(A150,[2]Sheet14!$A$2:$B$188,2,0)</f>
        <v>4.0781212625501675E-2</v>
      </c>
      <c r="Y150" s="24">
        <f>VLOOKUP(A150,[2]Sheet14!$A$2:$C$188,3,0)</f>
        <v>5.4566613088962379E-2</v>
      </c>
      <c r="Z150" s="24">
        <f>VLOOKUP(A150,[2]Sheet14!$A$2:$D$188,4,0)</f>
        <v>6.9006473031620413E-2</v>
      </c>
      <c r="AA150" t="b">
        <f t="shared" si="13"/>
        <v>0</v>
      </c>
      <c r="AB150" t="b">
        <f t="shared" si="16"/>
        <v>0</v>
      </c>
      <c r="AC150" t="b">
        <f t="shared" si="17"/>
        <v>0</v>
      </c>
    </row>
    <row r="151" spans="1:29">
      <c r="A151" t="s">
        <v>79</v>
      </c>
      <c r="B151">
        <v>20</v>
      </c>
      <c r="C151" t="s">
        <v>405</v>
      </c>
      <c r="D151">
        <v>2084</v>
      </c>
      <c r="E151">
        <v>2111.14990234375</v>
      </c>
      <c r="F151" s="22">
        <v>43455</v>
      </c>
      <c r="G151" s="22">
        <v>43461</v>
      </c>
      <c r="H151">
        <f t="shared" si="18"/>
        <v>6</v>
      </c>
      <c r="I151">
        <v>2120</v>
      </c>
      <c r="J151">
        <v>18</v>
      </c>
      <c r="K151">
        <v>20</v>
      </c>
      <c r="L151">
        <v>54</v>
      </c>
      <c r="M151">
        <v>2165.14990234375</v>
      </c>
      <c r="N151">
        <v>2219.14990234375</v>
      </c>
      <c r="O151">
        <v>2273.14990234375</v>
      </c>
      <c r="P151">
        <v>2220</v>
      </c>
      <c r="Q151">
        <v>2280</v>
      </c>
      <c r="R151">
        <v>0.80000001192092896</v>
      </c>
      <c r="S151">
        <v>0.44999998807907104</v>
      </c>
      <c r="T151" t="s">
        <v>439</v>
      </c>
      <c r="U151" s="18">
        <f>VLOOKUP(A151,'[1]MARGIN REQUIREMNT'!$A$3:$M$210,13,0)</f>
        <v>10.855875599999999</v>
      </c>
      <c r="V151" s="23">
        <f t="shared" si="14"/>
        <v>-1.2860243753230804E-2</v>
      </c>
      <c r="W151" s="23">
        <f t="shared" si="15"/>
        <v>1.2860243753230804E-2</v>
      </c>
      <c r="X151" s="24">
        <f>VLOOKUP(A151,[2]Sheet14!$A$2:$B$188,2,0)</f>
        <v>1.479092307462675E-2</v>
      </c>
      <c r="Y151" s="24">
        <f>VLOOKUP(A151,[2]Sheet14!$A$2:$C$188,3,0)</f>
        <v>1.7787520643881956E-2</v>
      </c>
      <c r="Z151" s="24">
        <f>VLOOKUP(A151,[2]Sheet14!$A$2:$D$188,4,0)</f>
        <v>2.3589240651106853E-2</v>
      </c>
      <c r="AA151" t="b">
        <f t="shared" si="13"/>
        <v>0</v>
      </c>
      <c r="AB151" t="b">
        <f t="shared" si="16"/>
        <v>0</v>
      </c>
      <c r="AC151" t="b">
        <f t="shared" si="17"/>
        <v>0</v>
      </c>
    </row>
    <row r="152" spans="1:29">
      <c r="A152" t="s">
        <v>79</v>
      </c>
      <c r="B152">
        <v>20</v>
      </c>
      <c r="C152" t="s">
        <v>406</v>
      </c>
      <c r="D152">
        <v>2084</v>
      </c>
      <c r="E152">
        <v>2111.14990234375</v>
      </c>
      <c r="F152" s="22">
        <v>43455</v>
      </c>
      <c r="G152" s="22">
        <v>43461</v>
      </c>
      <c r="H152">
        <f t="shared" si="18"/>
        <v>6</v>
      </c>
      <c r="I152">
        <v>2120</v>
      </c>
      <c r="J152">
        <v>19.700000762939453</v>
      </c>
      <c r="K152">
        <v>15</v>
      </c>
      <c r="L152">
        <v>41</v>
      </c>
      <c r="M152">
        <v>2070.14990234375</v>
      </c>
      <c r="N152">
        <v>2029.1500244140625</v>
      </c>
      <c r="O152">
        <v>1988.1500244140625</v>
      </c>
      <c r="P152">
        <v>2020</v>
      </c>
      <c r="Q152">
        <v>1980</v>
      </c>
      <c r="R152">
        <v>1.3500000238418579</v>
      </c>
      <c r="S152">
        <v>0.75</v>
      </c>
      <c r="T152" t="s">
        <v>439</v>
      </c>
      <c r="U152" s="18">
        <f>VLOOKUP(A152,'[1]MARGIN REQUIREMNT'!$A$3:$M$210,13,0)</f>
        <v>10.855875599999999</v>
      </c>
      <c r="V152" s="23">
        <f t="shared" si="14"/>
        <v>-1.2860243753230804E-2</v>
      </c>
      <c r="W152" s="23">
        <f t="shared" si="15"/>
        <v>1.2860243753230804E-2</v>
      </c>
      <c r="X152" s="24">
        <f>VLOOKUP(A152,[2]Sheet14!$A$2:$B$188,2,0)</f>
        <v>1.479092307462675E-2</v>
      </c>
      <c r="Y152" s="24">
        <f>VLOOKUP(A152,[2]Sheet14!$A$2:$C$188,3,0)</f>
        <v>1.7787520643881956E-2</v>
      </c>
      <c r="Z152" s="24">
        <f>VLOOKUP(A152,[2]Sheet14!$A$2:$D$188,4,0)</f>
        <v>2.3589240651106853E-2</v>
      </c>
      <c r="AA152" t="b">
        <f t="shared" si="13"/>
        <v>0</v>
      </c>
      <c r="AB152" t="b">
        <f t="shared" si="16"/>
        <v>0</v>
      </c>
      <c r="AC152" t="b">
        <f t="shared" si="17"/>
        <v>0</v>
      </c>
    </row>
    <row r="153" spans="1:29">
      <c r="A153" t="s">
        <v>12</v>
      </c>
      <c r="B153">
        <v>20</v>
      </c>
      <c r="C153" t="s">
        <v>405</v>
      </c>
      <c r="D153">
        <v>1264.199951171875</v>
      </c>
      <c r="E153">
        <v>1254</v>
      </c>
      <c r="F153" s="22">
        <v>43455</v>
      </c>
      <c r="G153" s="22">
        <v>43461</v>
      </c>
      <c r="H153">
        <f t="shared" si="18"/>
        <v>6</v>
      </c>
      <c r="I153">
        <v>1260</v>
      </c>
      <c r="J153">
        <v>17.049999237060547</v>
      </c>
      <c r="K153">
        <v>30</v>
      </c>
      <c r="L153">
        <v>48</v>
      </c>
      <c r="M153">
        <v>1302</v>
      </c>
      <c r="N153">
        <v>1350</v>
      </c>
      <c r="O153">
        <v>1398</v>
      </c>
      <c r="P153">
        <v>1360</v>
      </c>
      <c r="Q153">
        <v>1400</v>
      </c>
      <c r="R153">
        <v>1</v>
      </c>
      <c r="S153">
        <v>1.25</v>
      </c>
      <c r="T153" t="s">
        <v>439</v>
      </c>
      <c r="U153" s="18">
        <f>VLOOKUP(A153,'[1]MARGIN REQUIREMNT'!$A$3:$M$210,13,0)</f>
        <v>6.2190000000000003</v>
      </c>
      <c r="V153" s="23">
        <f t="shared" si="14"/>
        <v>8.1339323539673103E-3</v>
      </c>
      <c r="W153" s="23">
        <f t="shared" si="15"/>
        <v>8.1339323539673103E-3</v>
      </c>
      <c r="X153" s="24">
        <f>VLOOKUP(A153,[2]Sheet14!$A$2:$B$188,2,0)</f>
        <v>2.9394353754600401E-2</v>
      </c>
      <c r="Y153" s="24">
        <f>VLOOKUP(A153,[2]Sheet14!$A$2:$C$188,3,0)</f>
        <v>3.766702198766065E-2</v>
      </c>
      <c r="Z153" s="24">
        <f>VLOOKUP(A153,[2]Sheet14!$A$2:$D$188,4,0)</f>
        <v>4.8187557192148935E-2</v>
      </c>
      <c r="AA153" t="b">
        <f t="shared" si="13"/>
        <v>0</v>
      </c>
      <c r="AB153" t="b">
        <f t="shared" si="16"/>
        <v>0</v>
      </c>
      <c r="AC153" t="b">
        <f t="shared" si="17"/>
        <v>0</v>
      </c>
    </row>
    <row r="154" spans="1:29">
      <c r="A154" t="s">
        <v>12</v>
      </c>
      <c r="B154">
        <v>20</v>
      </c>
      <c r="C154" t="s">
        <v>406</v>
      </c>
      <c r="D154">
        <v>1264.199951171875</v>
      </c>
      <c r="E154">
        <v>1254</v>
      </c>
      <c r="F154" s="22">
        <v>43455</v>
      </c>
      <c r="G154" s="22">
        <v>43461</v>
      </c>
      <c r="H154">
        <f t="shared" si="18"/>
        <v>6</v>
      </c>
      <c r="I154">
        <v>1260</v>
      </c>
      <c r="J154">
        <v>24.100000381469727</v>
      </c>
      <c r="K154">
        <v>34</v>
      </c>
      <c r="L154">
        <v>55</v>
      </c>
      <c r="M154">
        <v>1199</v>
      </c>
      <c r="N154">
        <v>1144</v>
      </c>
      <c r="O154">
        <v>1089</v>
      </c>
      <c r="P154">
        <v>1140</v>
      </c>
      <c r="Q154">
        <v>1080</v>
      </c>
      <c r="R154" t="s">
        <v>435</v>
      </c>
      <c r="S154">
        <v>4.1999998092651367</v>
      </c>
      <c r="T154">
        <v>1200</v>
      </c>
      <c r="U154" s="18">
        <f>VLOOKUP(A154,'[1]MARGIN REQUIREMNT'!$A$3:$M$210,13,0)</f>
        <v>6.2190000000000003</v>
      </c>
      <c r="V154" s="23">
        <f t="shared" si="14"/>
        <v>8.1339323539673103E-3</v>
      </c>
      <c r="W154" s="23">
        <f t="shared" si="15"/>
        <v>8.1339323539673103E-3</v>
      </c>
      <c r="X154" s="24">
        <f>VLOOKUP(A154,[2]Sheet14!$A$2:$B$188,2,0)</f>
        <v>2.9394353754600401E-2</v>
      </c>
      <c r="Y154" s="24">
        <f>VLOOKUP(A154,[2]Sheet14!$A$2:$C$188,3,0)</f>
        <v>3.766702198766065E-2</v>
      </c>
      <c r="Z154" s="24">
        <f>VLOOKUP(A154,[2]Sheet14!$A$2:$D$188,4,0)</f>
        <v>4.8187557192148935E-2</v>
      </c>
      <c r="AA154" t="b">
        <f t="shared" si="13"/>
        <v>0</v>
      </c>
      <c r="AB154" t="b">
        <f t="shared" si="16"/>
        <v>0</v>
      </c>
      <c r="AC154" t="b">
        <f t="shared" si="17"/>
        <v>0</v>
      </c>
    </row>
    <row r="155" spans="1:29">
      <c r="A155" t="s">
        <v>184</v>
      </c>
      <c r="B155">
        <v>5</v>
      </c>
      <c r="C155" t="s">
        <v>405</v>
      </c>
      <c r="D155">
        <v>173.5</v>
      </c>
      <c r="E155">
        <v>175.5</v>
      </c>
      <c r="F155" s="22">
        <v>43455</v>
      </c>
      <c r="G155" s="22">
        <v>43461</v>
      </c>
      <c r="H155">
        <f t="shared" si="18"/>
        <v>6</v>
      </c>
      <c r="I155">
        <v>175</v>
      </c>
      <c r="J155">
        <v>3.4000000953674316</v>
      </c>
      <c r="K155">
        <v>37</v>
      </c>
      <c r="L155">
        <v>8</v>
      </c>
      <c r="M155">
        <v>183.5</v>
      </c>
      <c r="N155">
        <v>191.5</v>
      </c>
      <c r="O155">
        <v>199.5</v>
      </c>
      <c r="P155">
        <v>190</v>
      </c>
      <c r="Q155">
        <v>200</v>
      </c>
      <c r="R155">
        <v>0.20000000298023224</v>
      </c>
      <c r="S155">
        <v>0.10000000149011612</v>
      </c>
      <c r="T155" t="s">
        <v>439</v>
      </c>
      <c r="U155" s="18">
        <f>VLOOKUP(A155,'[1]MARGIN REQUIREMNT'!$A$3:$M$210,13,0)</f>
        <v>0.83384999999999987</v>
      </c>
      <c r="V155" s="23">
        <f t="shared" si="14"/>
        <v>-1.139601139601143E-2</v>
      </c>
      <c r="W155" s="23">
        <f t="shared" si="15"/>
        <v>1.139601139601143E-2</v>
      </c>
      <c r="X155" s="24">
        <f>VLOOKUP(A155,[2]Sheet14!$A$2:$B$188,2,0)</f>
        <v>3.253394179577377E-2</v>
      </c>
      <c r="Y155" s="24">
        <f>VLOOKUP(A155,[2]Sheet14!$A$2:$C$188,3,0)</f>
        <v>3.787276672903539E-2</v>
      </c>
      <c r="Z155" s="24">
        <f>VLOOKUP(A155,[2]Sheet14!$A$2:$D$188,4,0)</f>
        <v>4.6375787654753878E-2</v>
      </c>
      <c r="AA155" t="b">
        <f t="shared" si="13"/>
        <v>0</v>
      </c>
      <c r="AB155" t="b">
        <f t="shared" si="16"/>
        <v>0</v>
      </c>
      <c r="AC155" t="b">
        <f t="shared" si="17"/>
        <v>0</v>
      </c>
    </row>
    <row r="156" spans="1:29">
      <c r="A156" t="s">
        <v>184</v>
      </c>
      <c r="B156">
        <v>5</v>
      </c>
      <c r="C156" t="s">
        <v>406</v>
      </c>
      <c r="D156">
        <v>173.5</v>
      </c>
      <c r="E156">
        <v>175.5</v>
      </c>
      <c r="F156" s="22">
        <v>43455</v>
      </c>
      <c r="G156" s="22">
        <v>43461</v>
      </c>
      <c r="H156">
        <f t="shared" si="18"/>
        <v>6</v>
      </c>
      <c r="I156">
        <v>175</v>
      </c>
      <c r="J156">
        <v>3</v>
      </c>
      <c r="K156">
        <v>36</v>
      </c>
      <c r="L156">
        <v>8</v>
      </c>
      <c r="M156">
        <v>167.5</v>
      </c>
      <c r="N156">
        <v>159.5</v>
      </c>
      <c r="O156">
        <v>151.5</v>
      </c>
      <c r="P156">
        <v>160</v>
      </c>
      <c r="Q156">
        <v>150</v>
      </c>
      <c r="R156">
        <v>0.25</v>
      </c>
      <c r="S156">
        <v>0.10000000149011612</v>
      </c>
      <c r="T156" t="s">
        <v>439</v>
      </c>
      <c r="U156" s="18">
        <f>VLOOKUP(A156,'[1]MARGIN REQUIREMNT'!$A$3:$M$210,13,0)</f>
        <v>0.83384999999999987</v>
      </c>
      <c r="V156" s="23">
        <f t="shared" si="14"/>
        <v>-1.139601139601143E-2</v>
      </c>
      <c r="W156" s="23">
        <f t="shared" si="15"/>
        <v>1.139601139601143E-2</v>
      </c>
      <c r="X156" s="24">
        <f>VLOOKUP(A156,[2]Sheet14!$A$2:$B$188,2,0)</f>
        <v>3.253394179577377E-2</v>
      </c>
      <c r="Y156" s="24">
        <f>VLOOKUP(A156,[2]Sheet14!$A$2:$C$188,3,0)</f>
        <v>3.787276672903539E-2</v>
      </c>
      <c r="Z156" s="24">
        <f>VLOOKUP(A156,[2]Sheet14!$A$2:$D$188,4,0)</f>
        <v>4.6375787654753878E-2</v>
      </c>
      <c r="AA156" t="b">
        <f t="shared" si="13"/>
        <v>0</v>
      </c>
      <c r="AB156" t="b">
        <f t="shared" si="16"/>
        <v>0</v>
      </c>
      <c r="AC156" t="b">
        <f t="shared" si="17"/>
        <v>0</v>
      </c>
    </row>
    <row r="157" spans="1:29">
      <c r="A157" t="s">
        <v>163</v>
      </c>
      <c r="B157">
        <v>20</v>
      </c>
      <c r="C157" t="s">
        <v>405</v>
      </c>
      <c r="D157">
        <v>1088.699951171875</v>
      </c>
      <c r="E157">
        <v>1098</v>
      </c>
      <c r="F157" s="22">
        <v>43455</v>
      </c>
      <c r="G157" s="22">
        <v>43461</v>
      </c>
      <c r="H157">
        <f t="shared" si="18"/>
        <v>6</v>
      </c>
      <c r="I157">
        <v>1100</v>
      </c>
      <c r="J157">
        <v>14.300000190734863</v>
      </c>
      <c r="K157">
        <v>27</v>
      </c>
      <c r="L157">
        <v>38</v>
      </c>
      <c r="M157">
        <v>1136</v>
      </c>
      <c r="N157">
        <v>1174</v>
      </c>
      <c r="O157">
        <v>1212</v>
      </c>
      <c r="P157">
        <v>1180</v>
      </c>
      <c r="Q157">
        <v>1220</v>
      </c>
      <c r="R157">
        <v>0.55000001192092896</v>
      </c>
      <c r="S157">
        <v>0.40000000596046448</v>
      </c>
      <c r="T157" t="s">
        <v>439</v>
      </c>
      <c r="U157" s="18">
        <f>VLOOKUP(A157,'[1]MARGIN REQUIREMNT'!$A$3:$M$210,13,0)</f>
        <v>5.7854999999999999</v>
      </c>
      <c r="V157" s="23">
        <f t="shared" si="14"/>
        <v>-8.4699898252504902E-3</v>
      </c>
      <c r="W157" s="23">
        <f t="shared" si="15"/>
        <v>8.4699898252504902E-3</v>
      </c>
      <c r="X157" s="24">
        <f>VLOOKUP(A157,[2]Sheet14!$A$2:$B$188,2,0)</f>
        <v>2.2226917659111337E-2</v>
      </c>
      <c r="Y157" s="24">
        <f>VLOOKUP(A157,[2]Sheet14!$A$2:$C$188,3,0)</f>
        <v>2.8498709429628594E-2</v>
      </c>
      <c r="Z157" s="24">
        <f>VLOOKUP(A157,[2]Sheet14!$A$2:$D$188,4,0)</f>
        <v>3.7282666830261053E-2</v>
      </c>
      <c r="AA157" t="b">
        <f t="shared" si="13"/>
        <v>0</v>
      </c>
      <c r="AB157" t="b">
        <f t="shared" si="16"/>
        <v>0</v>
      </c>
      <c r="AC157" t="b">
        <f t="shared" si="17"/>
        <v>0</v>
      </c>
    </row>
    <row r="158" spans="1:29">
      <c r="A158" t="s">
        <v>163</v>
      </c>
      <c r="B158">
        <v>20</v>
      </c>
      <c r="C158" t="s">
        <v>406</v>
      </c>
      <c r="D158">
        <v>1088.699951171875</v>
      </c>
      <c r="E158">
        <v>1098</v>
      </c>
      <c r="F158" s="22">
        <v>43455</v>
      </c>
      <c r="G158" s="22">
        <v>43461</v>
      </c>
      <c r="H158">
        <f t="shared" si="18"/>
        <v>6</v>
      </c>
      <c r="I158">
        <v>1100</v>
      </c>
      <c r="J158">
        <v>16.5</v>
      </c>
      <c r="K158">
        <v>27</v>
      </c>
      <c r="L158">
        <v>38</v>
      </c>
      <c r="M158">
        <v>1060</v>
      </c>
      <c r="N158">
        <v>1022</v>
      </c>
      <c r="O158">
        <v>984</v>
      </c>
      <c r="P158">
        <v>1020</v>
      </c>
      <c r="Q158">
        <v>980</v>
      </c>
      <c r="R158">
        <v>0.55000001192092896</v>
      </c>
      <c r="S158">
        <v>0.30000001192092896</v>
      </c>
      <c r="T158" t="s">
        <v>439</v>
      </c>
      <c r="U158" s="18">
        <f>VLOOKUP(A158,'[1]MARGIN REQUIREMNT'!$A$3:$M$210,13,0)</f>
        <v>5.7854999999999999</v>
      </c>
      <c r="V158" s="23">
        <f t="shared" si="14"/>
        <v>-8.4699898252504902E-3</v>
      </c>
      <c r="W158" s="23">
        <f t="shared" si="15"/>
        <v>8.4699898252504902E-3</v>
      </c>
      <c r="X158" s="24">
        <f>VLOOKUP(A158,[2]Sheet14!$A$2:$B$188,2,0)</f>
        <v>2.2226917659111337E-2</v>
      </c>
      <c r="Y158" s="24">
        <f>VLOOKUP(A158,[2]Sheet14!$A$2:$C$188,3,0)</f>
        <v>2.8498709429628594E-2</v>
      </c>
      <c r="Z158" s="24">
        <f>VLOOKUP(A158,[2]Sheet14!$A$2:$D$188,4,0)</f>
        <v>3.7282666830261053E-2</v>
      </c>
      <c r="AA158" t="b">
        <f t="shared" si="13"/>
        <v>0</v>
      </c>
      <c r="AB158" t="b">
        <f t="shared" si="16"/>
        <v>0</v>
      </c>
      <c r="AC158" t="b">
        <f t="shared" si="17"/>
        <v>0</v>
      </c>
    </row>
    <row r="159" spans="1:29">
      <c r="A159" t="s">
        <v>67</v>
      </c>
      <c r="B159">
        <v>10</v>
      </c>
      <c r="C159" t="s">
        <v>405</v>
      </c>
      <c r="D159">
        <v>673.4000244140625</v>
      </c>
      <c r="E159">
        <v>670.6500244140625</v>
      </c>
      <c r="F159" s="22">
        <v>43455</v>
      </c>
      <c r="G159" s="22">
        <v>43461</v>
      </c>
      <c r="H159">
        <f t="shared" si="18"/>
        <v>6</v>
      </c>
      <c r="I159">
        <v>670</v>
      </c>
      <c r="J159">
        <v>12</v>
      </c>
      <c r="K159">
        <v>33</v>
      </c>
      <c r="L159">
        <v>28</v>
      </c>
      <c r="M159">
        <v>698.6500244140625</v>
      </c>
      <c r="N159">
        <v>726.6500244140625</v>
      </c>
      <c r="O159">
        <v>754.6500244140625</v>
      </c>
      <c r="P159">
        <v>730</v>
      </c>
      <c r="Q159">
        <v>750</v>
      </c>
      <c r="R159">
        <v>0.5</v>
      </c>
      <c r="S159">
        <v>0.5</v>
      </c>
      <c r="T159">
        <v>730</v>
      </c>
      <c r="U159" s="18">
        <f>VLOOKUP(A159,'[1]MARGIN REQUIREMNT'!$A$3:$M$210,13,0)</f>
        <v>3.5056500000000002</v>
      </c>
      <c r="V159" s="23">
        <f t="shared" si="14"/>
        <v>4.1004993661226674E-3</v>
      </c>
      <c r="W159" s="23">
        <f t="shared" si="15"/>
        <v>4.1004993661226674E-3</v>
      </c>
      <c r="X159" s="24">
        <f>VLOOKUP(A159,[2]Sheet14!$A$2:$B$188,2,0)</f>
        <v>2.7508804280067706E-2</v>
      </c>
      <c r="Y159" s="24">
        <f>VLOOKUP(A159,[2]Sheet14!$A$2:$C$188,3,0)</f>
        <v>3.3323131893144974E-2</v>
      </c>
      <c r="Z159" s="24">
        <f>VLOOKUP(A159,[2]Sheet14!$A$2:$D$188,4,0)</f>
        <v>4.211393023343412E-2</v>
      </c>
      <c r="AA159" t="b">
        <f t="shared" si="13"/>
        <v>0</v>
      </c>
      <c r="AB159" t="b">
        <f t="shared" si="16"/>
        <v>0</v>
      </c>
      <c r="AC159" t="b">
        <f t="shared" si="17"/>
        <v>0</v>
      </c>
    </row>
    <row r="160" spans="1:29">
      <c r="A160" t="s">
        <v>67</v>
      </c>
      <c r="B160">
        <v>10</v>
      </c>
      <c r="C160" t="s">
        <v>406</v>
      </c>
      <c r="D160">
        <v>673.4000244140625</v>
      </c>
      <c r="E160">
        <v>670.6500244140625</v>
      </c>
      <c r="F160" s="22">
        <v>43455</v>
      </c>
      <c r="G160" s="22">
        <v>43461</v>
      </c>
      <c r="H160">
        <f t="shared" si="18"/>
        <v>6</v>
      </c>
      <c r="I160">
        <v>670</v>
      </c>
      <c r="J160">
        <v>8.8000001907348633</v>
      </c>
      <c r="K160">
        <v>28</v>
      </c>
      <c r="L160">
        <v>24</v>
      </c>
      <c r="M160">
        <v>646.6500244140625</v>
      </c>
      <c r="N160">
        <v>622.6500244140625</v>
      </c>
      <c r="O160">
        <v>598.6500244140625</v>
      </c>
      <c r="P160">
        <v>620</v>
      </c>
      <c r="Q160">
        <v>600</v>
      </c>
      <c r="R160">
        <v>0.80000001192092896</v>
      </c>
      <c r="S160">
        <v>5.000000074505806E-2</v>
      </c>
      <c r="T160">
        <v>610</v>
      </c>
      <c r="U160" s="18">
        <f>VLOOKUP(A160,'[1]MARGIN REQUIREMNT'!$A$3:$M$210,13,0)</f>
        <v>3.5056500000000002</v>
      </c>
      <c r="V160" s="23">
        <f t="shared" si="14"/>
        <v>4.1004993661226674E-3</v>
      </c>
      <c r="W160" s="23">
        <f t="shared" si="15"/>
        <v>4.1004993661226674E-3</v>
      </c>
      <c r="X160" s="24">
        <f>VLOOKUP(A160,[2]Sheet14!$A$2:$B$188,2,0)</f>
        <v>2.7508804280067706E-2</v>
      </c>
      <c r="Y160" s="24">
        <f>VLOOKUP(A160,[2]Sheet14!$A$2:$C$188,3,0)</f>
        <v>3.3323131893144974E-2</v>
      </c>
      <c r="Z160" s="24">
        <f>VLOOKUP(A160,[2]Sheet14!$A$2:$D$188,4,0)</f>
        <v>4.211393023343412E-2</v>
      </c>
      <c r="AA160" t="b">
        <f t="shared" si="13"/>
        <v>0</v>
      </c>
      <c r="AB160" t="b">
        <f t="shared" si="16"/>
        <v>0</v>
      </c>
      <c r="AC160" t="b">
        <f t="shared" si="17"/>
        <v>0</v>
      </c>
    </row>
    <row r="161" spans="1:29">
      <c r="A161" t="s">
        <v>179</v>
      </c>
      <c r="B161">
        <v>1</v>
      </c>
      <c r="C161" t="s">
        <v>405</v>
      </c>
      <c r="D161">
        <v>37.650001525878906</v>
      </c>
      <c r="E161">
        <v>37.599998474121094</v>
      </c>
      <c r="F161" s="22">
        <v>43455</v>
      </c>
      <c r="G161" s="22">
        <v>43461</v>
      </c>
      <c r="H161">
        <f t="shared" si="18"/>
        <v>6</v>
      </c>
      <c r="I161">
        <v>38</v>
      </c>
      <c r="J161" t="s">
        <v>435</v>
      </c>
      <c r="K161" t="s">
        <v>435</v>
      </c>
      <c r="L161" t="s">
        <v>435</v>
      </c>
      <c r="M161" t="s">
        <v>435</v>
      </c>
      <c r="N161" t="s">
        <v>435</v>
      </c>
      <c r="O161" t="s">
        <v>435</v>
      </c>
      <c r="P161" t="s">
        <v>435</v>
      </c>
      <c r="Q161" t="s">
        <v>435</v>
      </c>
      <c r="R161" t="s">
        <v>435</v>
      </c>
      <c r="S161" t="s">
        <v>435</v>
      </c>
      <c r="T161" t="s">
        <v>435</v>
      </c>
      <c r="U161" s="18">
        <f>VLOOKUP(A161,'[1]MARGIN REQUIREMNT'!$A$3:$M$210,13,0)</f>
        <v>0.16552499999999998</v>
      </c>
      <c r="V161" s="23">
        <f t="shared" si="14"/>
        <v>1.3298684517826231E-3</v>
      </c>
      <c r="W161" s="23">
        <f t="shared" si="15"/>
        <v>1.3298684517826231E-3</v>
      </c>
      <c r="X161" s="24">
        <f>VLOOKUP(A161,[2]Sheet14!$A$2:$B$188,2,0)</f>
        <v>4.2076056095672346E-2</v>
      </c>
      <c r="Y161" s="24">
        <f>VLOOKUP(A161,[2]Sheet14!$A$2:$C$188,3,0)</f>
        <v>5.200513158350957E-2</v>
      </c>
      <c r="Z161" s="24">
        <f>VLOOKUP(A161,[2]Sheet14!$A$2:$D$188,4,0)</f>
        <v>6.8667195144930776E-2</v>
      </c>
      <c r="AA161" t="b">
        <f t="shared" si="13"/>
        <v>0</v>
      </c>
      <c r="AB161" t="b">
        <f t="shared" si="16"/>
        <v>0</v>
      </c>
      <c r="AC161" t="b">
        <f t="shared" si="17"/>
        <v>0</v>
      </c>
    </row>
    <row r="162" spans="1:29">
      <c r="A162" t="s">
        <v>179</v>
      </c>
      <c r="B162">
        <v>1</v>
      </c>
      <c r="C162" t="s">
        <v>406</v>
      </c>
      <c r="D162">
        <v>37.650001525878906</v>
      </c>
      <c r="E162">
        <v>37.599998474121094</v>
      </c>
      <c r="F162" s="22">
        <v>43455</v>
      </c>
      <c r="G162" s="22">
        <v>43461</v>
      </c>
      <c r="H162">
        <f t="shared" si="18"/>
        <v>6</v>
      </c>
      <c r="I162">
        <v>38</v>
      </c>
      <c r="J162" t="s">
        <v>435</v>
      </c>
      <c r="K162" t="s">
        <v>435</v>
      </c>
      <c r="L162" t="s">
        <v>435</v>
      </c>
      <c r="M162" t="s">
        <v>435</v>
      </c>
      <c r="N162" t="s">
        <v>435</v>
      </c>
      <c r="O162" t="s">
        <v>435</v>
      </c>
      <c r="P162" t="s">
        <v>435</v>
      </c>
      <c r="Q162" t="s">
        <v>435</v>
      </c>
      <c r="R162" t="s">
        <v>435</v>
      </c>
      <c r="S162" t="s">
        <v>435</v>
      </c>
      <c r="T162" t="s">
        <v>435</v>
      </c>
      <c r="U162" s="18">
        <f>VLOOKUP(A162,'[1]MARGIN REQUIREMNT'!$A$3:$M$210,13,0)</f>
        <v>0.16552499999999998</v>
      </c>
      <c r="V162" s="23">
        <f t="shared" si="14"/>
        <v>1.3298684517826231E-3</v>
      </c>
      <c r="W162" s="23">
        <f t="shared" si="15"/>
        <v>1.3298684517826231E-3</v>
      </c>
      <c r="X162" s="24">
        <f>VLOOKUP(A162,[2]Sheet14!$A$2:$B$188,2,0)</f>
        <v>4.2076056095672346E-2</v>
      </c>
      <c r="Y162" s="24">
        <f>VLOOKUP(A162,[2]Sheet14!$A$2:$C$188,3,0)</f>
        <v>5.200513158350957E-2</v>
      </c>
      <c r="Z162" s="24">
        <f>VLOOKUP(A162,[2]Sheet14!$A$2:$D$188,4,0)</f>
        <v>6.8667195144930776E-2</v>
      </c>
      <c r="AA162" t="b">
        <f t="shared" si="13"/>
        <v>0</v>
      </c>
      <c r="AB162" t="b">
        <f t="shared" si="16"/>
        <v>0</v>
      </c>
      <c r="AC162" t="b">
        <f t="shared" si="17"/>
        <v>0</v>
      </c>
    </row>
    <row r="163" spans="1:29">
      <c r="A163" t="s">
        <v>108</v>
      </c>
      <c r="B163">
        <v>1</v>
      </c>
      <c r="C163" t="s">
        <v>405</v>
      </c>
      <c r="D163">
        <v>7.1500000953674316</v>
      </c>
      <c r="E163">
        <v>7.75</v>
      </c>
      <c r="F163" s="22">
        <v>43455</v>
      </c>
      <c r="G163" s="22">
        <v>43461</v>
      </c>
      <c r="H163">
        <f t="shared" si="18"/>
        <v>6</v>
      </c>
      <c r="I163">
        <v>8</v>
      </c>
      <c r="J163">
        <v>0.25</v>
      </c>
      <c r="K163">
        <v>89</v>
      </c>
      <c r="L163">
        <v>1</v>
      </c>
      <c r="M163">
        <v>8.75</v>
      </c>
      <c r="N163">
        <v>9.75</v>
      </c>
      <c r="O163">
        <v>10.75</v>
      </c>
      <c r="P163">
        <v>10</v>
      </c>
      <c r="Q163">
        <v>11</v>
      </c>
      <c r="R163" t="s">
        <v>435</v>
      </c>
      <c r="S163">
        <v>5.000000074505806E-2</v>
      </c>
      <c r="T163">
        <v>9</v>
      </c>
      <c r="U163" s="18">
        <f>VLOOKUP(A163,'[1]MARGIN REQUIREMNT'!$A$3:$M$210,13,0)</f>
        <v>3.9699899999999996E-2</v>
      </c>
      <c r="V163" s="23">
        <f t="shared" si="14"/>
        <v>-7.7419342533234681E-2</v>
      </c>
      <c r="W163" s="23">
        <f t="shared" si="15"/>
        <v>7.7419342533234681E-2</v>
      </c>
      <c r="X163" s="24">
        <f>VLOOKUP(A163,[2]Sheet14!$A$2:$B$188,2,0)</f>
        <v>7.8577326397489891E-2</v>
      </c>
      <c r="Y163" s="24">
        <f>VLOOKUP(A163,[2]Sheet14!$A$2:$C$188,3,0)</f>
        <v>9.6256761630003559E-2</v>
      </c>
      <c r="Z163" s="24">
        <f>VLOOKUP(A163,[2]Sheet14!$A$2:$D$188,4,0)</f>
        <v>0.12891381504744356</v>
      </c>
      <c r="AA163" t="b">
        <f t="shared" si="13"/>
        <v>0</v>
      </c>
      <c r="AB163" t="b">
        <f t="shared" si="16"/>
        <v>0</v>
      </c>
      <c r="AC163" t="b">
        <f t="shared" si="17"/>
        <v>0</v>
      </c>
    </row>
    <row r="164" spans="1:29">
      <c r="A164" t="s">
        <v>108</v>
      </c>
      <c r="B164">
        <v>1</v>
      </c>
      <c r="C164" t="s">
        <v>406</v>
      </c>
      <c r="D164">
        <v>7.1500000953674316</v>
      </c>
      <c r="E164">
        <v>7.75</v>
      </c>
      <c r="F164" s="22">
        <v>43455</v>
      </c>
      <c r="G164" s="22">
        <v>43461</v>
      </c>
      <c r="H164">
        <f t="shared" si="18"/>
        <v>6</v>
      </c>
      <c r="I164">
        <v>8</v>
      </c>
      <c r="J164">
        <v>0.44999998807907104</v>
      </c>
      <c r="K164">
        <v>79</v>
      </c>
      <c r="L164">
        <v>1</v>
      </c>
      <c r="M164">
        <v>6.75</v>
      </c>
      <c r="N164">
        <v>5.75</v>
      </c>
      <c r="O164">
        <v>4.75</v>
      </c>
      <c r="P164">
        <v>6</v>
      </c>
      <c r="Q164">
        <v>5</v>
      </c>
      <c r="R164" t="s">
        <v>435</v>
      </c>
      <c r="S164">
        <v>0.10000000149011612</v>
      </c>
      <c r="T164">
        <v>7</v>
      </c>
      <c r="U164" s="18">
        <f>VLOOKUP(A164,'[1]MARGIN REQUIREMNT'!$A$3:$M$210,13,0)</f>
        <v>3.9699899999999996E-2</v>
      </c>
      <c r="V164" s="23">
        <f t="shared" si="14"/>
        <v>-7.7419342533234681E-2</v>
      </c>
      <c r="W164" s="23">
        <f t="shared" si="15"/>
        <v>7.7419342533234681E-2</v>
      </c>
      <c r="X164" s="24">
        <f>VLOOKUP(A164,[2]Sheet14!$A$2:$B$188,2,0)</f>
        <v>7.8577326397489891E-2</v>
      </c>
      <c r="Y164" s="24">
        <f>VLOOKUP(A164,[2]Sheet14!$A$2:$C$188,3,0)</f>
        <v>9.6256761630003559E-2</v>
      </c>
      <c r="Z164" s="24">
        <f>VLOOKUP(A164,[2]Sheet14!$A$2:$D$188,4,0)</f>
        <v>0.12891381504744356</v>
      </c>
      <c r="AA164" t="b">
        <f t="shared" si="13"/>
        <v>0</v>
      </c>
      <c r="AB164" t="b">
        <f t="shared" si="16"/>
        <v>0</v>
      </c>
      <c r="AC164" t="b">
        <f t="shared" si="17"/>
        <v>0</v>
      </c>
    </row>
    <row r="165" spans="1:29">
      <c r="A165" t="s">
        <v>149</v>
      </c>
      <c r="B165">
        <v>50</v>
      </c>
      <c r="C165" t="s">
        <v>405</v>
      </c>
      <c r="D165">
        <v>2299.949951171875</v>
      </c>
      <c r="E165">
        <v>2289.89990234375</v>
      </c>
      <c r="F165" s="22">
        <v>43455</v>
      </c>
      <c r="G165" s="22">
        <v>43461</v>
      </c>
      <c r="H165">
        <f t="shared" si="18"/>
        <v>6</v>
      </c>
      <c r="I165">
        <v>2300</v>
      </c>
      <c r="J165">
        <v>51</v>
      </c>
      <c r="K165">
        <v>46</v>
      </c>
      <c r="L165">
        <v>135</v>
      </c>
      <c r="M165">
        <v>2424.89990234375</v>
      </c>
      <c r="N165">
        <v>2559.89990234375</v>
      </c>
      <c r="O165">
        <v>2694.89990234375</v>
      </c>
      <c r="P165">
        <v>2550</v>
      </c>
      <c r="Q165">
        <v>2700</v>
      </c>
      <c r="R165">
        <v>2.0999999046325684</v>
      </c>
      <c r="S165">
        <v>1.0499999523162842</v>
      </c>
      <c r="T165">
        <v>2600</v>
      </c>
      <c r="U165" s="18">
        <f>VLOOKUP(A165,'[1]MARGIN REQUIREMNT'!$A$3:$M$210,13,0)</f>
        <v>11.013339735099336</v>
      </c>
      <c r="V165" s="23">
        <f t="shared" si="14"/>
        <v>4.3888594509473577E-3</v>
      </c>
      <c r="W165" s="23">
        <f t="shared" si="15"/>
        <v>4.3888594509473577E-3</v>
      </c>
      <c r="X165" s="24">
        <f>VLOOKUP(A165,[2]Sheet14!$A$2:$B$188,2,0)</f>
        <v>3.3858556416340856E-2</v>
      </c>
      <c r="Y165" s="24">
        <f>VLOOKUP(A165,[2]Sheet14!$A$2:$C$188,3,0)</f>
        <v>4.2423819942933191E-2</v>
      </c>
      <c r="Z165" s="24">
        <f>VLOOKUP(A165,[2]Sheet14!$A$2:$D$188,4,0)</f>
        <v>6.6492419709612449E-2</v>
      </c>
      <c r="AA165" t="b">
        <f t="shared" si="13"/>
        <v>0</v>
      </c>
      <c r="AB165" t="b">
        <f t="shared" si="16"/>
        <v>0</v>
      </c>
      <c r="AC165" t="b">
        <f t="shared" si="17"/>
        <v>0</v>
      </c>
    </row>
    <row r="166" spans="1:29">
      <c r="A166" t="s">
        <v>149</v>
      </c>
      <c r="B166">
        <v>50</v>
      </c>
      <c r="C166" t="s">
        <v>406</v>
      </c>
      <c r="D166">
        <v>2299.949951171875</v>
      </c>
      <c r="E166">
        <v>2289.89990234375</v>
      </c>
      <c r="F166" s="22">
        <v>43455</v>
      </c>
      <c r="G166" s="22">
        <v>43461</v>
      </c>
      <c r="H166">
        <f t="shared" si="18"/>
        <v>6</v>
      </c>
      <c r="I166">
        <v>2300</v>
      </c>
      <c r="J166">
        <v>52.349998474121094</v>
      </c>
      <c r="K166">
        <v>42</v>
      </c>
      <c r="L166">
        <v>123</v>
      </c>
      <c r="M166">
        <v>2166.89990234375</v>
      </c>
      <c r="N166">
        <v>2043.9000244140625</v>
      </c>
      <c r="O166">
        <v>1920.9000244140625</v>
      </c>
      <c r="P166">
        <v>2050</v>
      </c>
      <c r="Q166">
        <v>1900</v>
      </c>
      <c r="R166" t="s">
        <v>435</v>
      </c>
      <c r="S166">
        <v>0.10000000149011612</v>
      </c>
      <c r="T166" t="s">
        <v>439</v>
      </c>
      <c r="U166" s="18">
        <f>VLOOKUP(A166,'[1]MARGIN REQUIREMNT'!$A$3:$M$210,13,0)</f>
        <v>11.013339735099336</v>
      </c>
      <c r="V166" s="23">
        <f t="shared" si="14"/>
        <v>4.3888594509473577E-3</v>
      </c>
      <c r="W166" s="23">
        <f t="shared" si="15"/>
        <v>4.3888594509473577E-3</v>
      </c>
      <c r="X166" s="24">
        <f>VLOOKUP(A166,[2]Sheet14!$A$2:$B$188,2,0)</f>
        <v>3.3858556416340856E-2</v>
      </c>
      <c r="Y166" s="24">
        <f>VLOOKUP(A166,[2]Sheet14!$A$2:$C$188,3,0)</f>
        <v>4.2423819942933191E-2</v>
      </c>
      <c r="Z166" s="24">
        <f>VLOOKUP(A166,[2]Sheet14!$A$2:$D$188,4,0)</f>
        <v>6.6492419709612449E-2</v>
      </c>
      <c r="AA166" t="b">
        <f t="shared" si="13"/>
        <v>0</v>
      </c>
      <c r="AB166" t="b">
        <f t="shared" si="16"/>
        <v>0</v>
      </c>
      <c r="AC166" t="b">
        <f t="shared" si="17"/>
        <v>0</v>
      </c>
    </row>
    <row r="167" spans="1:29">
      <c r="A167" t="s">
        <v>11</v>
      </c>
      <c r="B167">
        <v>10</v>
      </c>
      <c r="C167" t="s">
        <v>405</v>
      </c>
      <c r="D167">
        <v>215.60000610351562</v>
      </c>
      <c r="E167">
        <v>220.35000610351562</v>
      </c>
      <c r="F167" s="22">
        <v>43455</v>
      </c>
      <c r="G167" s="22">
        <v>43461</v>
      </c>
      <c r="H167">
        <f t="shared" si="18"/>
        <v>6</v>
      </c>
      <c r="I167">
        <v>220</v>
      </c>
      <c r="J167">
        <v>4.0999999046325684</v>
      </c>
      <c r="K167">
        <v>36</v>
      </c>
      <c r="L167">
        <v>10</v>
      </c>
      <c r="M167">
        <v>230.35000610351562</v>
      </c>
      <c r="N167">
        <v>240.35000610351562</v>
      </c>
      <c r="O167">
        <v>250.35000610351562</v>
      </c>
      <c r="P167">
        <v>240</v>
      </c>
      <c r="Q167">
        <v>250</v>
      </c>
      <c r="R167">
        <v>0.10000000149011612</v>
      </c>
      <c r="S167">
        <v>5.000000074505806E-2</v>
      </c>
      <c r="T167" t="s">
        <v>439</v>
      </c>
      <c r="U167" s="18">
        <f>VLOOKUP(A167,'[1]MARGIN REQUIREMNT'!$A$3:$M$210,13,0)</f>
        <v>1.1224499999999999</v>
      </c>
      <c r="V167" s="23">
        <f t="shared" si="14"/>
        <v>-2.1556613879867847E-2</v>
      </c>
      <c r="W167" s="23">
        <f t="shared" si="15"/>
        <v>2.1556613879867847E-2</v>
      </c>
      <c r="X167" s="24">
        <f>VLOOKUP(A167,[2]Sheet14!$A$2:$B$188,2,0)</f>
        <v>2.48845047464481E-2</v>
      </c>
      <c r="Y167" s="24">
        <f>VLOOKUP(A167,[2]Sheet14!$A$2:$C$188,3,0)</f>
        <v>3.1202840358727064E-2</v>
      </c>
      <c r="Z167" s="24">
        <f>VLOOKUP(A167,[2]Sheet14!$A$2:$D$188,4,0)</f>
        <v>4.1955760589494497E-2</v>
      </c>
      <c r="AA167" t="b">
        <f t="shared" si="13"/>
        <v>0</v>
      </c>
      <c r="AB167" t="b">
        <f t="shared" si="16"/>
        <v>0</v>
      </c>
      <c r="AC167" t="b">
        <f t="shared" si="17"/>
        <v>0</v>
      </c>
    </row>
    <row r="168" spans="1:29">
      <c r="A168" t="s">
        <v>11</v>
      </c>
      <c r="B168">
        <v>10</v>
      </c>
      <c r="C168" t="s">
        <v>406</v>
      </c>
      <c r="D168">
        <v>215.60000610351562</v>
      </c>
      <c r="E168">
        <v>220.35000610351562</v>
      </c>
      <c r="F168" s="22">
        <v>43455</v>
      </c>
      <c r="G168" s="22">
        <v>43461</v>
      </c>
      <c r="H168">
        <f t="shared" si="18"/>
        <v>6</v>
      </c>
      <c r="I168">
        <v>220</v>
      </c>
      <c r="J168">
        <v>4.1999998092651367</v>
      </c>
      <c r="K168">
        <v>38</v>
      </c>
      <c r="L168">
        <v>11</v>
      </c>
      <c r="M168">
        <v>209.35000610351562</v>
      </c>
      <c r="N168">
        <v>198.35000610351562</v>
      </c>
      <c r="O168">
        <v>187.35000610351562</v>
      </c>
      <c r="P168">
        <v>200</v>
      </c>
      <c r="Q168">
        <v>190</v>
      </c>
      <c r="R168">
        <v>0.10000000149011612</v>
      </c>
      <c r="S168">
        <v>0.10000000149011612</v>
      </c>
      <c r="T168" t="s">
        <v>439</v>
      </c>
      <c r="U168" s="18">
        <f>VLOOKUP(A168,'[1]MARGIN REQUIREMNT'!$A$3:$M$210,13,0)</f>
        <v>1.1224499999999999</v>
      </c>
      <c r="V168" s="23">
        <f t="shared" si="14"/>
        <v>-2.1556613879867847E-2</v>
      </c>
      <c r="W168" s="23">
        <f t="shared" si="15"/>
        <v>2.1556613879867847E-2</v>
      </c>
      <c r="X168" s="24">
        <f>VLOOKUP(A168,[2]Sheet14!$A$2:$B$188,2,0)</f>
        <v>2.48845047464481E-2</v>
      </c>
      <c r="Y168" s="24">
        <f>VLOOKUP(A168,[2]Sheet14!$A$2:$C$188,3,0)</f>
        <v>3.1202840358727064E-2</v>
      </c>
      <c r="Z168" s="24">
        <f>VLOOKUP(A168,[2]Sheet14!$A$2:$D$188,4,0)</f>
        <v>4.1955760589494497E-2</v>
      </c>
      <c r="AA168" t="b">
        <f t="shared" si="13"/>
        <v>0</v>
      </c>
      <c r="AB168" t="b">
        <f t="shared" si="16"/>
        <v>0</v>
      </c>
      <c r="AC168" t="b">
        <f t="shared" si="17"/>
        <v>0</v>
      </c>
    </row>
    <row r="169" spans="1:29">
      <c r="A169" t="s">
        <v>93</v>
      </c>
      <c r="B169">
        <v>1</v>
      </c>
      <c r="C169" t="s">
        <v>405</v>
      </c>
      <c r="D169">
        <v>14.300000190734863</v>
      </c>
      <c r="E169">
        <v>14.550000190734863</v>
      </c>
      <c r="F169" s="22">
        <v>43455</v>
      </c>
      <c r="G169" s="22">
        <v>43461</v>
      </c>
      <c r="H169">
        <f t="shared" si="18"/>
        <v>6</v>
      </c>
      <c r="I169">
        <v>15</v>
      </c>
      <c r="J169">
        <v>0.15000000596046448</v>
      </c>
      <c r="K169">
        <v>45</v>
      </c>
      <c r="L169">
        <v>1</v>
      </c>
      <c r="M169">
        <v>15.550000190734863</v>
      </c>
      <c r="N169">
        <v>16.549999237060547</v>
      </c>
      <c r="O169">
        <v>17.549999237060547</v>
      </c>
      <c r="P169">
        <v>17</v>
      </c>
      <c r="Q169">
        <v>18</v>
      </c>
      <c r="R169">
        <v>5.000000074505806E-2</v>
      </c>
      <c r="S169">
        <v>5.000000074505806E-2</v>
      </c>
      <c r="T169">
        <v>17</v>
      </c>
      <c r="U169" s="18">
        <f>VLOOKUP(A169,'[1]MARGIN REQUIREMNT'!$A$3:$M$210,13,0)</f>
        <v>6.6824999999999996E-2</v>
      </c>
      <c r="V169" s="23">
        <f t="shared" si="14"/>
        <v>-1.7182130358953218E-2</v>
      </c>
      <c r="W169" s="23">
        <f t="shared" si="15"/>
        <v>1.7182130358953218E-2</v>
      </c>
      <c r="X169" s="24">
        <f>VLOOKUP(A169,[2]Sheet14!$A$2:$B$188,2,0)</f>
        <v>4.0762732449866432E-2</v>
      </c>
      <c r="Y169" s="24">
        <f>VLOOKUP(A169,[2]Sheet14!$A$2:$C$188,3,0)</f>
        <v>5.4083509135055524E-2</v>
      </c>
      <c r="Z169" s="24">
        <f>VLOOKUP(A169,[2]Sheet14!$A$2:$D$188,4,0)</f>
        <v>7.0085717153467814E-2</v>
      </c>
      <c r="AA169" t="b">
        <f t="shared" si="13"/>
        <v>0</v>
      </c>
      <c r="AB169" t="b">
        <f t="shared" si="16"/>
        <v>0</v>
      </c>
      <c r="AC169" t="b">
        <f t="shared" si="17"/>
        <v>0</v>
      </c>
    </row>
    <row r="170" spans="1:29">
      <c r="A170" t="s">
        <v>93</v>
      </c>
      <c r="B170">
        <v>1</v>
      </c>
      <c r="C170" t="s">
        <v>406</v>
      </c>
      <c r="D170">
        <v>14.300000190734863</v>
      </c>
      <c r="E170">
        <v>14.550000190734863</v>
      </c>
      <c r="F170" s="22">
        <v>43455</v>
      </c>
      <c r="G170" s="22">
        <v>43461</v>
      </c>
      <c r="H170">
        <f t="shared" si="18"/>
        <v>6</v>
      </c>
      <c r="I170">
        <v>15</v>
      </c>
      <c r="J170" t="s">
        <v>435</v>
      </c>
      <c r="K170" t="s">
        <v>435</v>
      </c>
      <c r="L170" t="s">
        <v>435</v>
      </c>
      <c r="M170" t="s">
        <v>435</v>
      </c>
      <c r="N170" t="s">
        <v>435</v>
      </c>
      <c r="O170" t="s">
        <v>435</v>
      </c>
      <c r="P170" t="s">
        <v>435</v>
      </c>
      <c r="Q170" t="s">
        <v>435</v>
      </c>
      <c r="R170" t="s">
        <v>435</v>
      </c>
      <c r="S170" t="s">
        <v>435</v>
      </c>
      <c r="T170" t="s">
        <v>435</v>
      </c>
      <c r="U170" s="18">
        <f>VLOOKUP(A170,'[1]MARGIN REQUIREMNT'!$A$3:$M$210,13,0)</f>
        <v>6.6824999999999996E-2</v>
      </c>
      <c r="V170" s="23">
        <f t="shared" si="14"/>
        <v>-1.7182130358953218E-2</v>
      </c>
      <c r="W170" s="23">
        <f t="shared" si="15"/>
        <v>1.7182130358953218E-2</v>
      </c>
      <c r="X170" s="24">
        <f>VLOOKUP(A170,[2]Sheet14!$A$2:$B$188,2,0)</f>
        <v>4.0762732449866432E-2</v>
      </c>
      <c r="Y170" s="24">
        <f>VLOOKUP(A170,[2]Sheet14!$A$2:$C$188,3,0)</f>
        <v>5.4083509135055524E-2</v>
      </c>
      <c r="Z170" s="24">
        <f>VLOOKUP(A170,[2]Sheet14!$A$2:$D$188,4,0)</f>
        <v>7.0085717153467814E-2</v>
      </c>
      <c r="AA170" t="b">
        <f t="shared" si="13"/>
        <v>0</v>
      </c>
      <c r="AB170" t="b">
        <f t="shared" si="16"/>
        <v>0</v>
      </c>
      <c r="AC170" t="b">
        <f t="shared" si="17"/>
        <v>0</v>
      </c>
    </row>
    <row r="171" spans="1:29">
      <c r="A171" t="s">
        <v>38</v>
      </c>
      <c r="B171">
        <v>10</v>
      </c>
      <c r="C171" t="s">
        <v>405</v>
      </c>
      <c r="D171">
        <v>266.5</v>
      </c>
      <c r="E171">
        <v>266.25</v>
      </c>
      <c r="F171" s="22">
        <v>43455</v>
      </c>
      <c r="G171" s="22">
        <v>43461</v>
      </c>
      <c r="H171">
        <f t="shared" si="18"/>
        <v>6</v>
      </c>
      <c r="I171">
        <v>270</v>
      </c>
      <c r="J171">
        <v>3.5</v>
      </c>
      <c r="K171">
        <v>36</v>
      </c>
      <c r="L171">
        <v>12</v>
      </c>
      <c r="M171">
        <v>278.25</v>
      </c>
      <c r="N171">
        <v>290.25</v>
      </c>
      <c r="O171">
        <v>302.25</v>
      </c>
      <c r="P171">
        <v>290</v>
      </c>
      <c r="Q171">
        <v>300</v>
      </c>
      <c r="R171">
        <v>0.25</v>
      </c>
      <c r="S171">
        <v>5.000000074505806E-2</v>
      </c>
      <c r="T171" t="s">
        <v>439</v>
      </c>
      <c r="U171" s="18">
        <f>VLOOKUP(A171,'[1]MARGIN REQUIREMNT'!$A$3:$M$210,13,0)</f>
        <v>1.3091250000000001</v>
      </c>
      <c r="V171" s="23">
        <f t="shared" si="14"/>
        <v>9.3896713615015948E-4</v>
      </c>
      <c r="W171" s="23">
        <f t="shared" si="15"/>
        <v>9.3896713615015948E-4</v>
      </c>
      <c r="X171" s="24">
        <f>VLOOKUP(A171,[2]Sheet14!$A$2:$B$188,2,0)</f>
        <v>3.8043469510702511E-2</v>
      </c>
      <c r="Y171" s="24">
        <f>VLOOKUP(A171,[2]Sheet14!$A$2:$C$188,3,0)</f>
        <v>4.6323292367360762E-2</v>
      </c>
      <c r="Z171" s="24">
        <f>VLOOKUP(A171,[2]Sheet14!$A$2:$D$188,4,0)</f>
        <v>5.9135227722626027E-2</v>
      </c>
      <c r="AA171" t="b">
        <f t="shared" si="13"/>
        <v>0</v>
      </c>
      <c r="AB171" t="b">
        <f t="shared" si="16"/>
        <v>0</v>
      </c>
      <c r="AC171" t="b">
        <f t="shared" si="17"/>
        <v>0</v>
      </c>
    </row>
    <row r="172" spans="1:29">
      <c r="A172" t="s">
        <v>38</v>
      </c>
      <c r="B172">
        <v>10</v>
      </c>
      <c r="C172" t="s">
        <v>406</v>
      </c>
      <c r="D172">
        <v>266.5</v>
      </c>
      <c r="E172">
        <v>266.25</v>
      </c>
      <c r="F172" s="22">
        <v>43455</v>
      </c>
      <c r="G172" s="22">
        <v>43461</v>
      </c>
      <c r="H172">
        <f t="shared" si="18"/>
        <v>6</v>
      </c>
      <c r="I172">
        <v>270</v>
      </c>
      <c r="J172">
        <v>6.6999998092651367</v>
      </c>
      <c r="K172">
        <v>36</v>
      </c>
      <c r="L172">
        <v>12</v>
      </c>
      <c r="M172">
        <v>254.25</v>
      </c>
      <c r="N172">
        <v>242.25</v>
      </c>
      <c r="O172">
        <v>230.25</v>
      </c>
      <c r="P172">
        <v>240</v>
      </c>
      <c r="Q172">
        <v>230</v>
      </c>
      <c r="R172">
        <v>0.30000001192092896</v>
      </c>
      <c r="S172">
        <v>0.15000000596046448</v>
      </c>
      <c r="T172" t="s">
        <v>439</v>
      </c>
      <c r="U172" s="18">
        <f>VLOOKUP(A172,'[1]MARGIN REQUIREMNT'!$A$3:$M$210,13,0)</f>
        <v>1.3091250000000001</v>
      </c>
      <c r="V172" s="23">
        <f t="shared" si="14"/>
        <v>9.3896713615015948E-4</v>
      </c>
      <c r="W172" s="23">
        <f t="shared" si="15"/>
        <v>9.3896713615015948E-4</v>
      </c>
      <c r="X172" s="24">
        <f>VLOOKUP(A172,[2]Sheet14!$A$2:$B$188,2,0)</f>
        <v>3.8043469510702511E-2</v>
      </c>
      <c r="Y172" s="24">
        <f>VLOOKUP(A172,[2]Sheet14!$A$2:$C$188,3,0)</f>
        <v>4.6323292367360762E-2</v>
      </c>
      <c r="Z172" s="24">
        <f>VLOOKUP(A172,[2]Sheet14!$A$2:$D$188,4,0)</f>
        <v>5.9135227722626027E-2</v>
      </c>
      <c r="AA172" t="b">
        <f t="shared" si="13"/>
        <v>0</v>
      </c>
      <c r="AB172" t="b">
        <f t="shared" si="16"/>
        <v>0</v>
      </c>
      <c r="AC172" t="b">
        <f t="shared" si="17"/>
        <v>0</v>
      </c>
    </row>
    <row r="173" spans="1:29">
      <c r="A173" t="s">
        <v>60</v>
      </c>
      <c r="B173">
        <v>500</v>
      </c>
      <c r="C173" t="s">
        <v>405</v>
      </c>
      <c r="D173">
        <v>23243</v>
      </c>
      <c r="E173">
        <v>23479.94921875</v>
      </c>
      <c r="F173" s="22">
        <v>43455</v>
      </c>
      <c r="G173" s="22">
        <v>43461</v>
      </c>
      <c r="H173">
        <f t="shared" si="18"/>
        <v>6</v>
      </c>
      <c r="I173">
        <v>23500</v>
      </c>
      <c r="J173">
        <v>380.29998779296875</v>
      </c>
      <c r="K173">
        <v>33</v>
      </c>
      <c r="L173">
        <v>993</v>
      </c>
      <c r="M173">
        <v>24472.94921875</v>
      </c>
      <c r="N173">
        <v>25465.94921875</v>
      </c>
      <c r="O173">
        <v>26458.94921875</v>
      </c>
      <c r="P173">
        <v>25500</v>
      </c>
      <c r="Q173">
        <v>26500</v>
      </c>
      <c r="R173">
        <v>10.199999809265137</v>
      </c>
      <c r="S173">
        <v>10</v>
      </c>
      <c r="T173">
        <v>26000</v>
      </c>
      <c r="U173" s="18">
        <f>VLOOKUP(A173,'[1]MARGIN REQUIREMNT'!$A$3:$M$210,13,0)</f>
        <v>119.3514</v>
      </c>
      <c r="V173" s="23">
        <f t="shared" si="14"/>
        <v>-1.0091555843774302E-2</v>
      </c>
      <c r="W173" s="23">
        <f t="shared" si="15"/>
        <v>1.0091555843774302E-2</v>
      </c>
      <c r="X173" s="24">
        <f>VLOOKUP(A173,[2]Sheet14!$A$2:$B$188,2,0)</f>
        <v>3.744497013640076E-2</v>
      </c>
      <c r="Y173" s="24">
        <f>VLOOKUP(A173,[2]Sheet14!$A$2:$C$188,3,0)</f>
        <v>4.6976630765994704E-2</v>
      </c>
      <c r="Z173" s="24">
        <f>VLOOKUP(A173,[2]Sheet14!$A$2:$D$188,4,0)</f>
        <v>7.3121303099962384E-2</v>
      </c>
      <c r="AA173" t="b">
        <f t="shared" si="13"/>
        <v>0</v>
      </c>
      <c r="AB173" t="b">
        <f t="shared" si="16"/>
        <v>0</v>
      </c>
      <c r="AC173" t="b">
        <f t="shared" si="17"/>
        <v>0</v>
      </c>
    </row>
    <row r="174" spans="1:29">
      <c r="A174" t="s">
        <v>60</v>
      </c>
      <c r="B174">
        <v>500</v>
      </c>
      <c r="C174" t="s">
        <v>406</v>
      </c>
      <c r="D174">
        <v>23243</v>
      </c>
      <c r="E174">
        <v>23479.94921875</v>
      </c>
      <c r="F174" s="22">
        <v>43455</v>
      </c>
      <c r="G174" s="22">
        <v>43461</v>
      </c>
      <c r="H174">
        <f t="shared" si="18"/>
        <v>6</v>
      </c>
      <c r="I174">
        <v>23500</v>
      </c>
      <c r="J174">
        <v>225</v>
      </c>
      <c r="K174">
        <v>18</v>
      </c>
      <c r="L174">
        <v>542</v>
      </c>
      <c r="M174">
        <v>22937.94921875</v>
      </c>
      <c r="N174">
        <v>22395.94921875</v>
      </c>
      <c r="O174">
        <v>21853.94921875</v>
      </c>
      <c r="P174">
        <v>22500</v>
      </c>
      <c r="Q174">
        <v>22000</v>
      </c>
      <c r="R174">
        <v>73</v>
      </c>
      <c r="S174">
        <v>30</v>
      </c>
      <c r="T174" t="s">
        <v>439</v>
      </c>
      <c r="U174" s="18">
        <f>VLOOKUP(A174,'[1]MARGIN REQUIREMNT'!$A$3:$M$210,13,0)</f>
        <v>119.3514</v>
      </c>
      <c r="V174" s="23">
        <f t="shared" si="14"/>
        <v>-1.0091555843774302E-2</v>
      </c>
      <c r="W174" s="23">
        <f t="shared" si="15"/>
        <v>1.0091555843774302E-2</v>
      </c>
      <c r="X174" s="24">
        <f>VLOOKUP(A174,[2]Sheet14!$A$2:$B$188,2,0)</f>
        <v>3.744497013640076E-2</v>
      </c>
      <c r="Y174" s="24">
        <f>VLOOKUP(A174,[2]Sheet14!$A$2:$C$188,3,0)</f>
        <v>4.6976630765994704E-2</v>
      </c>
      <c r="Z174" s="24">
        <f>VLOOKUP(A174,[2]Sheet14!$A$2:$D$188,4,0)</f>
        <v>7.3121303099962384E-2</v>
      </c>
      <c r="AA174" t="b">
        <f t="shared" si="13"/>
        <v>0</v>
      </c>
      <c r="AB174" t="b">
        <f t="shared" si="16"/>
        <v>0</v>
      </c>
      <c r="AC174" t="b">
        <f t="shared" si="17"/>
        <v>0</v>
      </c>
    </row>
    <row r="175" spans="1:29">
      <c r="A175" t="s">
        <v>32</v>
      </c>
      <c r="B175">
        <v>2.5</v>
      </c>
      <c r="C175" t="s">
        <v>405</v>
      </c>
      <c r="D175">
        <v>71.849998474121094</v>
      </c>
      <c r="E175">
        <v>69.75</v>
      </c>
      <c r="F175" s="22">
        <v>43455</v>
      </c>
      <c r="G175" s="22">
        <v>43461</v>
      </c>
      <c r="H175">
        <f t="shared" si="18"/>
        <v>6</v>
      </c>
      <c r="I175">
        <v>70</v>
      </c>
      <c r="J175">
        <v>1.2000000476837158</v>
      </c>
      <c r="K175">
        <v>37</v>
      </c>
      <c r="L175">
        <v>3</v>
      </c>
      <c r="M175">
        <v>72.75</v>
      </c>
      <c r="N175">
        <v>75.75</v>
      </c>
      <c r="O175">
        <v>78.75</v>
      </c>
      <c r="P175">
        <v>75</v>
      </c>
      <c r="Q175">
        <v>80</v>
      </c>
      <c r="R175">
        <v>0.25</v>
      </c>
      <c r="S175">
        <v>5.000000074505806E-2</v>
      </c>
      <c r="T175" t="s">
        <v>439</v>
      </c>
      <c r="U175" s="18">
        <f>VLOOKUP(A175,'[1]MARGIN REQUIREMNT'!$A$3:$M$210,13,0)</f>
        <v>0.34079999999999999</v>
      </c>
      <c r="V175" s="23">
        <f t="shared" si="14"/>
        <v>3.0107505005320334E-2</v>
      </c>
      <c r="W175" s="23">
        <f t="shared" si="15"/>
        <v>3.0107505005320334E-2</v>
      </c>
      <c r="X175" s="24">
        <f>VLOOKUP(A175,[2]Sheet14!$A$2:$B$188,2,0)</f>
        <v>3.2028904473048604E-2</v>
      </c>
      <c r="Y175" s="24">
        <f>VLOOKUP(A175,[2]Sheet14!$A$2:$C$188,3,0)</f>
        <v>3.8044488637817654E-2</v>
      </c>
      <c r="Z175" s="24">
        <f>VLOOKUP(A175,[2]Sheet14!$A$2:$D$188,4,0)</f>
        <v>5.8390056746387239E-2</v>
      </c>
      <c r="AA175" t="b">
        <f t="shared" si="13"/>
        <v>0</v>
      </c>
      <c r="AB175" t="b">
        <f t="shared" si="16"/>
        <v>0</v>
      </c>
      <c r="AC175" t="b">
        <f t="shared" si="17"/>
        <v>0</v>
      </c>
    </row>
    <row r="176" spans="1:29">
      <c r="A176" t="s">
        <v>32</v>
      </c>
      <c r="B176">
        <v>2.5</v>
      </c>
      <c r="C176" t="s">
        <v>406</v>
      </c>
      <c r="D176">
        <v>71.849998474121094</v>
      </c>
      <c r="E176">
        <v>69.75</v>
      </c>
      <c r="F176" s="22">
        <v>43455</v>
      </c>
      <c r="G176" s="22">
        <v>43461</v>
      </c>
      <c r="H176">
        <f t="shared" si="18"/>
        <v>6</v>
      </c>
      <c r="I176">
        <v>70</v>
      </c>
      <c r="J176">
        <v>1.4500000476837158</v>
      </c>
      <c r="K176">
        <v>39</v>
      </c>
      <c r="L176">
        <v>3</v>
      </c>
      <c r="M176">
        <v>66.75</v>
      </c>
      <c r="N176">
        <v>63.75</v>
      </c>
      <c r="O176">
        <v>60.75</v>
      </c>
      <c r="P176">
        <v>65</v>
      </c>
      <c r="Q176">
        <v>60</v>
      </c>
      <c r="R176">
        <v>5.000000074505806E-2</v>
      </c>
      <c r="S176">
        <v>5.000000074505806E-2</v>
      </c>
      <c r="T176" t="s">
        <v>439</v>
      </c>
      <c r="U176" s="18">
        <f>VLOOKUP(A176,'[1]MARGIN REQUIREMNT'!$A$3:$M$210,13,0)</f>
        <v>0.34079999999999999</v>
      </c>
      <c r="V176" s="23">
        <f t="shared" si="14"/>
        <v>3.0107505005320334E-2</v>
      </c>
      <c r="W176" s="23">
        <f t="shared" si="15"/>
        <v>3.0107505005320334E-2</v>
      </c>
      <c r="X176" s="24">
        <f>VLOOKUP(A176,[2]Sheet14!$A$2:$B$188,2,0)</f>
        <v>3.2028904473048604E-2</v>
      </c>
      <c r="Y176" s="24">
        <f>VLOOKUP(A176,[2]Sheet14!$A$2:$C$188,3,0)</f>
        <v>3.8044488637817654E-2</v>
      </c>
      <c r="Z176" s="24">
        <f>VLOOKUP(A176,[2]Sheet14!$A$2:$D$188,4,0)</f>
        <v>5.8390056746387239E-2</v>
      </c>
      <c r="AA176" t="b">
        <f t="shared" si="13"/>
        <v>0</v>
      </c>
      <c r="AB176" t="b">
        <f t="shared" si="16"/>
        <v>0</v>
      </c>
      <c r="AC176" t="b">
        <f t="shared" si="17"/>
        <v>0</v>
      </c>
    </row>
    <row r="177" spans="1:29">
      <c r="A177" t="s">
        <v>33</v>
      </c>
      <c r="B177">
        <v>10</v>
      </c>
      <c r="C177" t="s">
        <v>405</v>
      </c>
      <c r="D177">
        <v>609.29998779296875</v>
      </c>
      <c r="E177">
        <v>621.9000244140625</v>
      </c>
      <c r="F177" s="22">
        <v>43455</v>
      </c>
      <c r="G177" s="22">
        <v>43461</v>
      </c>
      <c r="H177">
        <f t="shared" si="18"/>
        <v>6</v>
      </c>
      <c r="I177">
        <v>620</v>
      </c>
      <c r="J177">
        <v>11</v>
      </c>
      <c r="K177">
        <v>30</v>
      </c>
      <c r="L177">
        <v>24</v>
      </c>
      <c r="M177">
        <v>645.9000244140625</v>
      </c>
      <c r="N177">
        <v>669.9000244140625</v>
      </c>
      <c r="O177">
        <v>693.9000244140625</v>
      </c>
      <c r="P177">
        <v>670</v>
      </c>
      <c r="Q177">
        <v>690</v>
      </c>
      <c r="R177">
        <v>0.55000001192092896</v>
      </c>
      <c r="S177">
        <v>0.15000000596046448</v>
      </c>
      <c r="T177" t="s">
        <v>439</v>
      </c>
      <c r="U177" s="18">
        <f>VLOOKUP(A177,'[1]MARGIN REQUIREMNT'!$A$3:$M$210,13,0)</f>
        <v>3.31995</v>
      </c>
      <c r="V177" s="23">
        <f t="shared" si="14"/>
        <v>-2.0260550130971833E-2</v>
      </c>
      <c r="W177" s="23">
        <f t="shared" si="15"/>
        <v>2.0260550130971833E-2</v>
      </c>
      <c r="X177" s="24">
        <f>VLOOKUP(A177,[2]Sheet14!$A$2:$B$188,2,0)</f>
        <v>3.5003271058858906E-2</v>
      </c>
      <c r="Y177" s="24">
        <f>VLOOKUP(A177,[2]Sheet14!$A$2:$C$188,3,0)</f>
        <v>4.9863090874774162E-2</v>
      </c>
      <c r="Z177" s="24">
        <f>VLOOKUP(A177,[2]Sheet14!$A$2:$D$188,4,0)</f>
        <v>6.9198813586743999E-2</v>
      </c>
      <c r="AA177" t="b">
        <f t="shared" si="13"/>
        <v>0</v>
      </c>
      <c r="AB177" t="b">
        <f t="shared" si="16"/>
        <v>0</v>
      </c>
      <c r="AC177" t="b">
        <f t="shared" si="17"/>
        <v>0</v>
      </c>
    </row>
    <row r="178" spans="1:29">
      <c r="A178" t="s">
        <v>33</v>
      </c>
      <c r="B178">
        <v>10</v>
      </c>
      <c r="C178" t="s">
        <v>406</v>
      </c>
      <c r="D178">
        <v>609.29998779296875</v>
      </c>
      <c r="E178">
        <v>621.9000244140625</v>
      </c>
      <c r="F178" s="22">
        <v>43455</v>
      </c>
      <c r="G178" s="22">
        <v>43461</v>
      </c>
      <c r="H178">
        <f t="shared" si="18"/>
        <v>6</v>
      </c>
      <c r="I178">
        <v>620</v>
      </c>
      <c r="J178">
        <v>7.8499999046325684</v>
      </c>
      <c r="K178">
        <v>27</v>
      </c>
      <c r="L178">
        <v>22</v>
      </c>
      <c r="M178">
        <v>599.9000244140625</v>
      </c>
      <c r="N178">
        <v>577.9000244140625</v>
      </c>
      <c r="O178">
        <v>555.9000244140625</v>
      </c>
      <c r="P178">
        <v>580</v>
      </c>
      <c r="Q178">
        <v>560</v>
      </c>
      <c r="R178">
        <v>0.80000001192092896</v>
      </c>
      <c r="S178">
        <v>0.20000000298023224</v>
      </c>
      <c r="T178" t="s">
        <v>439</v>
      </c>
      <c r="U178" s="18">
        <f>VLOOKUP(A178,'[1]MARGIN REQUIREMNT'!$A$3:$M$210,13,0)</f>
        <v>3.31995</v>
      </c>
      <c r="V178" s="23">
        <f t="shared" si="14"/>
        <v>-2.0260550130971833E-2</v>
      </c>
      <c r="W178" s="23">
        <f t="shared" si="15"/>
        <v>2.0260550130971833E-2</v>
      </c>
      <c r="X178" s="24">
        <f>VLOOKUP(A178,[2]Sheet14!$A$2:$B$188,2,0)</f>
        <v>3.5003271058858906E-2</v>
      </c>
      <c r="Y178" s="24">
        <f>VLOOKUP(A178,[2]Sheet14!$A$2:$C$188,3,0)</f>
        <v>4.9863090874774162E-2</v>
      </c>
      <c r="Z178" s="24">
        <f>VLOOKUP(A178,[2]Sheet14!$A$2:$D$188,4,0)</f>
        <v>6.9198813586743999E-2</v>
      </c>
      <c r="AA178" t="b">
        <f t="shared" si="13"/>
        <v>0</v>
      </c>
      <c r="AB178" t="b">
        <f t="shared" si="16"/>
        <v>0</v>
      </c>
      <c r="AC178" t="b">
        <f t="shared" si="17"/>
        <v>0</v>
      </c>
    </row>
    <row r="179" spans="1:29">
      <c r="A179" t="s">
        <v>83</v>
      </c>
      <c r="B179">
        <v>5</v>
      </c>
      <c r="C179" t="s">
        <v>405</v>
      </c>
      <c r="D179">
        <v>248.05000305175781</v>
      </c>
      <c r="E179">
        <v>250.10000610351562</v>
      </c>
      <c r="F179" s="22">
        <v>43455</v>
      </c>
      <c r="G179" s="22">
        <v>43461</v>
      </c>
      <c r="H179">
        <f t="shared" si="18"/>
        <v>6</v>
      </c>
      <c r="I179">
        <v>250</v>
      </c>
      <c r="J179">
        <v>3.25</v>
      </c>
      <c r="K179">
        <v>41</v>
      </c>
      <c r="L179">
        <v>13</v>
      </c>
      <c r="M179">
        <v>263.10000610351562</v>
      </c>
      <c r="N179">
        <v>276.10000610351562</v>
      </c>
      <c r="O179">
        <v>289.10000610351562</v>
      </c>
      <c r="P179">
        <v>275</v>
      </c>
      <c r="Q179">
        <v>290</v>
      </c>
      <c r="R179">
        <v>0.5</v>
      </c>
      <c r="S179">
        <v>0.30000001192092896</v>
      </c>
      <c r="T179">
        <v>280</v>
      </c>
      <c r="U179" s="18">
        <f>VLOOKUP(A179,'[1]MARGIN REQUIREMNT'!$A$3:$M$210,13,0)</f>
        <v>1.7007209523809523</v>
      </c>
      <c r="V179" s="23">
        <f t="shared" si="14"/>
        <v>-8.1967333135902765E-3</v>
      </c>
      <c r="W179" s="23">
        <f t="shared" si="15"/>
        <v>8.1967333135902765E-3</v>
      </c>
      <c r="X179" s="24">
        <f>VLOOKUP(A179,[2]Sheet14!$A$2:$B$188,2,0)</f>
        <v>4.0689195147288061E-2</v>
      </c>
      <c r="Y179" s="24">
        <f>VLOOKUP(A179,[2]Sheet14!$A$2:$C$188,3,0)</f>
        <v>5.1175303493829129E-2</v>
      </c>
      <c r="Z179" s="24">
        <f>VLOOKUP(A179,[2]Sheet14!$A$2:$D$188,4,0)</f>
        <v>6.8716539706314791E-2</v>
      </c>
      <c r="AA179" t="b">
        <f t="shared" si="13"/>
        <v>0</v>
      </c>
      <c r="AB179" t="b">
        <f t="shared" si="16"/>
        <v>0</v>
      </c>
      <c r="AC179" t="b">
        <f t="shared" si="17"/>
        <v>0</v>
      </c>
    </row>
    <row r="180" spans="1:29">
      <c r="A180" t="s">
        <v>83</v>
      </c>
      <c r="B180">
        <v>5</v>
      </c>
      <c r="C180" t="s">
        <v>406</v>
      </c>
      <c r="D180">
        <v>248.05000305175781</v>
      </c>
      <c r="E180">
        <v>250.10000610351562</v>
      </c>
      <c r="F180" s="22">
        <v>43455</v>
      </c>
      <c r="G180" s="22">
        <v>43461</v>
      </c>
      <c r="H180">
        <f t="shared" si="18"/>
        <v>6</v>
      </c>
      <c r="I180">
        <v>250</v>
      </c>
      <c r="J180">
        <v>4.0999999046325684</v>
      </c>
      <c r="K180">
        <v>44</v>
      </c>
      <c r="L180">
        <v>14</v>
      </c>
      <c r="M180">
        <v>236.10000610351562</v>
      </c>
      <c r="N180">
        <v>222.10000610351562</v>
      </c>
      <c r="O180">
        <v>208.10000610351562</v>
      </c>
      <c r="P180">
        <v>220</v>
      </c>
      <c r="Q180">
        <v>210</v>
      </c>
      <c r="R180">
        <v>0.10000000149011612</v>
      </c>
      <c r="S180">
        <v>0.25</v>
      </c>
      <c r="T180" t="s">
        <v>439</v>
      </c>
      <c r="U180" s="18">
        <f>VLOOKUP(A180,'[1]MARGIN REQUIREMNT'!$A$3:$M$210,13,0)</f>
        <v>1.7007209523809523</v>
      </c>
      <c r="V180" s="23">
        <f t="shared" si="14"/>
        <v>-8.1967333135902765E-3</v>
      </c>
      <c r="W180" s="23">
        <f t="shared" si="15"/>
        <v>8.1967333135902765E-3</v>
      </c>
      <c r="X180" s="24">
        <f>VLOOKUP(A180,[2]Sheet14!$A$2:$B$188,2,0)</f>
        <v>4.0689195147288061E-2</v>
      </c>
      <c r="Y180" s="24">
        <f>VLOOKUP(A180,[2]Sheet14!$A$2:$C$188,3,0)</f>
        <v>5.1175303493829129E-2</v>
      </c>
      <c r="Z180" s="24">
        <f>VLOOKUP(A180,[2]Sheet14!$A$2:$D$188,4,0)</f>
        <v>6.8716539706314791E-2</v>
      </c>
      <c r="AA180" t="b">
        <f t="shared" si="13"/>
        <v>0</v>
      </c>
      <c r="AB180" t="b">
        <f t="shared" si="16"/>
        <v>0</v>
      </c>
      <c r="AC180" t="b">
        <f t="shared" si="17"/>
        <v>0</v>
      </c>
    </row>
    <row r="181" spans="1:29">
      <c r="A181" t="s">
        <v>205</v>
      </c>
      <c r="B181">
        <v>5</v>
      </c>
      <c r="C181" t="s">
        <v>405</v>
      </c>
      <c r="D181">
        <v>181.60000610351562</v>
      </c>
      <c r="E181">
        <v>183.14999389648437</v>
      </c>
      <c r="F181" s="22">
        <v>43455</v>
      </c>
      <c r="G181" s="22">
        <v>43461</v>
      </c>
      <c r="H181">
        <f t="shared" si="18"/>
        <v>6</v>
      </c>
      <c r="I181">
        <v>185</v>
      </c>
      <c r="J181">
        <v>5</v>
      </c>
      <c r="K181">
        <v>61</v>
      </c>
      <c r="L181">
        <v>14</v>
      </c>
      <c r="M181">
        <v>197.14999389648437</v>
      </c>
      <c r="N181">
        <v>211.14999389648437</v>
      </c>
      <c r="O181">
        <v>225.14999389648437</v>
      </c>
      <c r="P181">
        <v>210</v>
      </c>
      <c r="Q181">
        <v>225</v>
      </c>
      <c r="R181">
        <v>0.20000000298023224</v>
      </c>
      <c r="S181">
        <v>0.10000000149011612</v>
      </c>
      <c r="T181" t="s">
        <v>439</v>
      </c>
      <c r="U181" s="18">
        <f>VLOOKUP(A181,'[1]MARGIN REQUIREMNT'!$A$3:$M$210,13,0)</f>
        <v>1.2971672571428572</v>
      </c>
      <c r="V181" s="23">
        <f t="shared" si="14"/>
        <v>-8.4629420945806499E-3</v>
      </c>
      <c r="W181" s="23">
        <f t="shared" si="15"/>
        <v>8.4629420945806499E-3</v>
      </c>
      <c r="X181" s="24">
        <f>VLOOKUP(A181,[2]Sheet14!$A$2:$B$188,2,0)</f>
        <v>3.0218080402484703E-2</v>
      </c>
      <c r="Y181" s="24">
        <f>VLOOKUP(A181,[2]Sheet14!$A$2:$C$188,3,0)</f>
        <v>3.8258733979460044E-2</v>
      </c>
      <c r="Z181" s="24">
        <f>VLOOKUP(A181,[2]Sheet14!$A$2:$D$188,4,0)</f>
        <v>5.0890387597284925E-2</v>
      </c>
      <c r="AA181" t="b">
        <f t="shared" si="13"/>
        <v>0</v>
      </c>
      <c r="AB181" t="b">
        <f t="shared" si="16"/>
        <v>0</v>
      </c>
      <c r="AC181" t="b">
        <f t="shared" si="17"/>
        <v>0</v>
      </c>
    </row>
    <row r="182" spans="1:29">
      <c r="A182" t="s">
        <v>205</v>
      </c>
      <c r="B182">
        <v>5</v>
      </c>
      <c r="C182" t="s">
        <v>406</v>
      </c>
      <c r="D182">
        <v>181.60000610351562</v>
      </c>
      <c r="E182">
        <v>183.14999389648437</v>
      </c>
      <c r="F182" s="22">
        <v>43455</v>
      </c>
      <c r="G182" s="22">
        <v>43461</v>
      </c>
      <c r="H182">
        <f t="shared" si="18"/>
        <v>6</v>
      </c>
      <c r="I182">
        <v>185</v>
      </c>
      <c r="J182">
        <v>6.4000000953674316</v>
      </c>
      <c r="K182">
        <v>59</v>
      </c>
      <c r="L182">
        <v>14</v>
      </c>
      <c r="M182">
        <v>169.14999389648437</v>
      </c>
      <c r="N182">
        <v>155.14999389648437</v>
      </c>
      <c r="O182">
        <v>141.14999389648437</v>
      </c>
      <c r="P182">
        <v>155</v>
      </c>
      <c r="Q182">
        <v>140</v>
      </c>
      <c r="R182">
        <v>0.30000001192092896</v>
      </c>
      <c r="S182">
        <v>0.20000000298023224</v>
      </c>
      <c r="T182" t="s">
        <v>439</v>
      </c>
      <c r="U182" s="18">
        <f>VLOOKUP(A182,'[1]MARGIN REQUIREMNT'!$A$3:$M$210,13,0)</f>
        <v>1.2971672571428572</v>
      </c>
      <c r="V182" s="23">
        <f t="shared" si="14"/>
        <v>-8.4629420945806499E-3</v>
      </c>
      <c r="W182" s="23">
        <f t="shared" si="15"/>
        <v>8.4629420945806499E-3</v>
      </c>
      <c r="X182" s="24">
        <f>VLOOKUP(A182,[2]Sheet14!$A$2:$B$188,2,0)</f>
        <v>3.0218080402484703E-2</v>
      </c>
      <c r="Y182" s="24">
        <f>VLOOKUP(A182,[2]Sheet14!$A$2:$C$188,3,0)</f>
        <v>3.8258733979460044E-2</v>
      </c>
      <c r="Z182" s="24">
        <f>VLOOKUP(A182,[2]Sheet14!$A$2:$D$188,4,0)</f>
        <v>5.0890387597284925E-2</v>
      </c>
      <c r="AA182" t="b">
        <f t="shared" si="13"/>
        <v>0</v>
      </c>
      <c r="AB182" t="b">
        <f t="shared" si="16"/>
        <v>0</v>
      </c>
      <c r="AC182" t="b">
        <f t="shared" si="17"/>
        <v>0</v>
      </c>
    </row>
    <row r="183" spans="1:29">
      <c r="A183" t="s">
        <v>31</v>
      </c>
      <c r="B183">
        <v>10</v>
      </c>
      <c r="C183" t="s">
        <v>405</v>
      </c>
      <c r="D183">
        <v>308.10000610351562</v>
      </c>
      <c r="E183">
        <v>307.5</v>
      </c>
      <c r="F183" s="22">
        <v>43455</v>
      </c>
      <c r="G183" s="22">
        <v>43461</v>
      </c>
      <c r="H183">
        <f t="shared" si="18"/>
        <v>6</v>
      </c>
      <c r="I183">
        <v>310</v>
      </c>
      <c r="J183">
        <v>6</v>
      </c>
      <c r="K183">
        <v>42</v>
      </c>
      <c r="L183">
        <v>17</v>
      </c>
      <c r="M183">
        <v>324.5</v>
      </c>
      <c r="N183">
        <v>341.5</v>
      </c>
      <c r="O183">
        <v>358.5</v>
      </c>
      <c r="P183">
        <v>340</v>
      </c>
      <c r="Q183">
        <v>360</v>
      </c>
      <c r="R183">
        <v>0.40000000596046448</v>
      </c>
      <c r="S183">
        <v>5.000000074505806E-2</v>
      </c>
      <c r="T183" t="s">
        <v>439</v>
      </c>
      <c r="U183" s="18">
        <f>VLOOKUP(A183,'[1]MARGIN REQUIREMNT'!$A$3:$M$210,13,0)</f>
        <v>1.53</v>
      </c>
      <c r="V183" s="23">
        <f t="shared" si="14"/>
        <v>1.951239361026369E-3</v>
      </c>
      <c r="W183" s="23">
        <f t="shared" si="15"/>
        <v>1.951239361026369E-3</v>
      </c>
      <c r="X183" s="24">
        <f>VLOOKUP(A183,[2]Sheet14!$A$2:$B$188,2,0)</f>
        <v>2.7937655175455302E-2</v>
      </c>
      <c r="Y183" s="24">
        <f>VLOOKUP(A183,[2]Sheet14!$A$2:$C$188,3,0)</f>
        <v>3.9319380903659495E-2</v>
      </c>
      <c r="Z183" s="24">
        <f>VLOOKUP(A183,[2]Sheet14!$A$2:$D$188,4,0)</f>
        <v>5.0890417942651166E-2</v>
      </c>
      <c r="AA183" t="b">
        <f t="shared" si="13"/>
        <v>0</v>
      </c>
      <c r="AB183" t="b">
        <f t="shared" si="16"/>
        <v>0</v>
      </c>
      <c r="AC183" t="b">
        <f t="shared" si="17"/>
        <v>0</v>
      </c>
    </row>
    <row r="184" spans="1:29">
      <c r="A184" t="s">
        <v>31</v>
      </c>
      <c r="B184">
        <v>10</v>
      </c>
      <c r="C184" t="s">
        <v>406</v>
      </c>
      <c r="D184">
        <v>308.10000610351562</v>
      </c>
      <c r="E184">
        <v>307.5</v>
      </c>
      <c r="F184" s="22">
        <v>43455</v>
      </c>
      <c r="G184" s="22">
        <v>43461</v>
      </c>
      <c r="H184">
        <f t="shared" si="18"/>
        <v>6</v>
      </c>
      <c r="I184">
        <v>310</v>
      </c>
      <c r="J184">
        <v>7.3000001907348633</v>
      </c>
      <c r="K184">
        <v>43</v>
      </c>
      <c r="L184">
        <v>17</v>
      </c>
      <c r="M184">
        <v>290.5</v>
      </c>
      <c r="N184">
        <v>273.5</v>
      </c>
      <c r="O184">
        <v>256.5</v>
      </c>
      <c r="P184">
        <v>270</v>
      </c>
      <c r="Q184">
        <v>260</v>
      </c>
      <c r="R184">
        <v>0.25</v>
      </c>
      <c r="S184">
        <v>0.15000000596046448</v>
      </c>
      <c r="T184" t="s">
        <v>439</v>
      </c>
      <c r="U184" s="18">
        <f>VLOOKUP(A184,'[1]MARGIN REQUIREMNT'!$A$3:$M$210,13,0)</f>
        <v>1.53</v>
      </c>
      <c r="V184" s="23">
        <f t="shared" si="14"/>
        <v>1.951239361026369E-3</v>
      </c>
      <c r="W184" s="23">
        <f t="shared" si="15"/>
        <v>1.951239361026369E-3</v>
      </c>
      <c r="X184" s="24">
        <f>VLOOKUP(A184,[2]Sheet14!$A$2:$B$188,2,0)</f>
        <v>2.7937655175455302E-2</v>
      </c>
      <c r="Y184" s="24">
        <f>VLOOKUP(A184,[2]Sheet14!$A$2:$C$188,3,0)</f>
        <v>3.9319380903659495E-2</v>
      </c>
      <c r="Z184" s="24">
        <f>VLOOKUP(A184,[2]Sheet14!$A$2:$D$188,4,0)</f>
        <v>5.0890417942651166E-2</v>
      </c>
      <c r="AA184" t="b">
        <f t="shared" si="13"/>
        <v>0</v>
      </c>
      <c r="AB184" t="b">
        <f t="shared" si="16"/>
        <v>0</v>
      </c>
      <c r="AC184" t="b">
        <f t="shared" si="17"/>
        <v>0</v>
      </c>
    </row>
    <row r="185" spans="1:29">
      <c r="A185" t="s">
        <v>48</v>
      </c>
      <c r="B185">
        <v>10</v>
      </c>
      <c r="C185" t="s">
        <v>405</v>
      </c>
      <c r="D185">
        <v>518</v>
      </c>
      <c r="E185">
        <v>517</v>
      </c>
      <c r="F185" s="22">
        <v>43455</v>
      </c>
      <c r="G185" s="22">
        <v>43461</v>
      </c>
      <c r="H185">
        <f t="shared" si="18"/>
        <v>6</v>
      </c>
      <c r="I185">
        <v>520</v>
      </c>
      <c r="J185">
        <v>5.1999998092651367</v>
      </c>
      <c r="K185">
        <v>23</v>
      </c>
      <c r="L185">
        <v>15</v>
      </c>
      <c r="M185">
        <v>532</v>
      </c>
      <c r="N185">
        <v>547</v>
      </c>
      <c r="O185">
        <v>562</v>
      </c>
      <c r="P185">
        <v>550</v>
      </c>
      <c r="Q185">
        <v>560</v>
      </c>
      <c r="R185">
        <v>0.30000001192092896</v>
      </c>
      <c r="S185">
        <v>0.30000001192092896</v>
      </c>
      <c r="T185" t="s">
        <v>439</v>
      </c>
      <c r="U185" s="18">
        <f>VLOOKUP(A185,'[1]MARGIN REQUIREMNT'!$A$3:$M$210,13,0)</f>
        <v>2.7372749999999999</v>
      </c>
      <c r="V185" s="23">
        <f t="shared" si="14"/>
        <v>1.9342359767891004E-3</v>
      </c>
      <c r="W185" s="23">
        <f t="shared" si="15"/>
        <v>1.9342359767891004E-3</v>
      </c>
      <c r="X185" s="24">
        <f>VLOOKUP(A185,[2]Sheet14!$A$2:$B$188,2,0)</f>
        <v>2.3522662350107609E-2</v>
      </c>
      <c r="Y185" s="24">
        <f>VLOOKUP(A185,[2]Sheet14!$A$2:$C$188,3,0)</f>
        <v>2.9364067895484573E-2</v>
      </c>
      <c r="Z185" s="24">
        <f>VLOOKUP(A185,[2]Sheet14!$A$2:$D$188,4,0)</f>
        <v>4.0364975904953415E-2</v>
      </c>
      <c r="AA185" t="b">
        <f t="shared" si="13"/>
        <v>0</v>
      </c>
      <c r="AB185" t="b">
        <f t="shared" si="16"/>
        <v>0</v>
      </c>
      <c r="AC185" t="b">
        <f t="shared" si="17"/>
        <v>0</v>
      </c>
    </row>
    <row r="186" spans="1:29">
      <c r="A186" t="s">
        <v>48</v>
      </c>
      <c r="B186">
        <v>10</v>
      </c>
      <c r="C186" t="s">
        <v>406</v>
      </c>
      <c r="D186">
        <v>518</v>
      </c>
      <c r="E186">
        <v>517</v>
      </c>
      <c r="F186" s="22">
        <v>43455</v>
      </c>
      <c r="G186" s="22">
        <v>43461</v>
      </c>
      <c r="H186">
        <f t="shared" si="18"/>
        <v>6</v>
      </c>
      <c r="I186">
        <v>520</v>
      </c>
      <c r="J186">
        <v>7.6999998092651367</v>
      </c>
      <c r="K186">
        <v>25</v>
      </c>
      <c r="L186">
        <v>17</v>
      </c>
      <c r="M186">
        <v>500</v>
      </c>
      <c r="N186">
        <v>483</v>
      </c>
      <c r="O186">
        <v>466</v>
      </c>
      <c r="P186">
        <v>480</v>
      </c>
      <c r="Q186">
        <v>470</v>
      </c>
      <c r="R186">
        <v>0.20000000298023224</v>
      </c>
      <c r="S186">
        <v>0.20000000298023224</v>
      </c>
      <c r="T186" t="s">
        <v>439</v>
      </c>
      <c r="U186" s="18">
        <f>VLOOKUP(A186,'[1]MARGIN REQUIREMNT'!$A$3:$M$210,13,0)</f>
        <v>2.7372749999999999</v>
      </c>
      <c r="V186" s="23">
        <f t="shared" si="14"/>
        <v>1.9342359767891004E-3</v>
      </c>
      <c r="W186" s="23">
        <f t="shared" si="15"/>
        <v>1.9342359767891004E-3</v>
      </c>
      <c r="X186" s="24">
        <f>VLOOKUP(A186,[2]Sheet14!$A$2:$B$188,2,0)</f>
        <v>2.3522662350107609E-2</v>
      </c>
      <c r="Y186" s="24">
        <f>VLOOKUP(A186,[2]Sheet14!$A$2:$C$188,3,0)</f>
        <v>2.9364067895484573E-2</v>
      </c>
      <c r="Z186" s="24">
        <f>VLOOKUP(A186,[2]Sheet14!$A$2:$D$188,4,0)</f>
        <v>4.0364975904953415E-2</v>
      </c>
      <c r="AA186" t="b">
        <f t="shared" si="13"/>
        <v>0</v>
      </c>
      <c r="AB186" t="b">
        <f t="shared" si="16"/>
        <v>0</v>
      </c>
      <c r="AC186" t="b">
        <f t="shared" si="17"/>
        <v>0</v>
      </c>
    </row>
    <row r="187" spans="1:29">
      <c r="A187" t="s">
        <v>200</v>
      </c>
      <c r="B187">
        <v>5</v>
      </c>
      <c r="C187" t="s">
        <v>405</v>
      </c>
      <c r="D187">
        <v>197.55000305175781</v>
      </c>
      <c r="E187">
        <v>199.85000610351562</v>
      </c>
      <c r="F187" s="22">
        <v>43455</v>
      </c>
      <c r="G187" s="22">
        <v>43461</v>
      </c>
      <c r="H187">
        <f t="shared" si="18"/>
        <v>6</v>
      </c>
      <c r="I187">
        <v>200</v>
      </c>
      <c r="J187">
        <v>3.7000000476837158</v>
      </c>
      <c r="K187">
        <v>36</v>
      </c>
      <c r="L187">
        <v>9</v>
      </c>
      <c r="M187">
        <v>208.85000610351562</v>
      </c>
      <c r="N187">
        <v>217.85000610351562</v>
      </c>
      <c r="O187">
        <v>226.85000610351562</v>
      </c>
      <c r="P187">
        <v>220</v>
      </c>
      <c r="Q187">
        <v>225</v>
      </c>
      <c r="R187">
        <v>0.10000000149011612</v>
      </c>
      <c r="S187">
        <v>0.10000000149011612</v>
      </c>
      <c r="T187" t="s">
        <v>439</v>
      </c>
      <c r="U187" s="18">
        <f>VLOOKUP(A187,'[1]MARGIN REQUIREMNT'!$A$3:$M$210,13,0)</f>
        <v>1.0204585714285714</v>
      </c>
      <c r="V187" s="23">
        <f t="shared" si="14"/>
        <v>-1.1508646392367372E-2</v>
      </c>
      <c r="W187" s="23">
        <f t="shared" si="15"/>
        <v>1.1508646392367372E-2</v>
      </c>
      <c r="X187" s="24">
        <f>VLOOKUP(A187,[2]Sheet14!$A$2:$B$188,2,0)</f>
        <v>3.5060521427790807E-2</v>
      </c>
      <c r="Y187" s="24">
        <f>VLOOKUP(A187,[2]Sheet14!$A$2:$C$188,3,0)</f>
        <v>4.551293794366839E-2</v>
      </c>
      <c r="Z187" s="24">
        <f>VLOOKUP(A187,[2]Sheet14!$A$2:$D$188,4,0)</f>
        <v>5.4301553863027326E-2</v>
      </c>
      <c r="AA187" t="b">
        <f t="shared" si="13"/>
        <v>0</v>
      </c>
      <c r="AB187" t="b">
        <f t="shared" si="16"/>
        <v>0</v>
      </c>
      <c r="AC187" t="b">
        <f t="shared" si="17"/>
        <v>0</v>
      </c>
    </row>
    <row r="188" spans="1:29">
      <c r="A188" t="s">
        <v>200</v>
      </c>
      <c r="B188">
        <v>5</v>
      </c>
      <c r="C188" t="s">
        <v>406</v>
      </c>
      <c r="D188">
        <v>197.55000305175781</v>
      </c>
      <c r="E188">
        <v>199.85000610351562</v>
      </c>
      <c r="F188" s="22">
        <v>43455</v>
      </c>
      <c r="G188" s="22">
        <v>43461</v>
      </c>
      <c r="H188">
        <f t="shared" si="18"/>
        <v>6</v>
      </c>
      <c r="I188">
        <v>200</v>
      </c>
      <c r="J188">
        <v>3.5</v>
      </c>
      <c r="K188">
        <v>35</v>
      </c>
      <c r="L188">
        <v>9</v>
      </c>
      <c r="M188">
        <v>190.85000610351562</v>
      </c>
      <c r="N188">
        <v>181.85000610351562</v>
      </c>
      <c r="O188">
        <v>172.85000610351562</v>
      </c>
      <c r="P188">
        <v>180</v>
      </c>
      <c r="Q188">
        <v>175</v>
      </c>
      <c r="R188">
        <v>0.20000000298023224</v>
      </c>
      <c r="S188">
        <v>0.20000000298023224</v>
      </c>
      <c r="T188" t="s">
        <v>439</v>
      </c>
      <c r="U188" s="18">
        <f>VLOOKUP(A188,'[1]MARGIN REQUIREMNT'!$A$3:$M$210,13,0)</f>
        <v>1.0204585714285714</v>
      </c>
      <c r="V188" s="23">
        <f t="shared" si="14"/>
        <v>-1.1508646392367372E-2</v>
      </c>
      <c r="W188" s="23">
        <f t="shared" si="15"/>
        <v>1.1508646392367372E-2</v>
      </c>
      <c r="X188" s="24">
        <f>VLOOKUP(A188,[2]Sheet14!$A$2:$B$188,2,0)</f>
        <v>3.5060521427790807E-2</v>
      </c>
      <c r="Y188" s="24">
        <f>VLOOKUP(A188,[2]Sheet14!$A$2:$C$188,3,0)</f>
        <v>4.551293794366839E-2</v>
      </c>
      <c r="Z188" s="24">
        <f>VLOOKUP(A188,[2]Sheet14!$A$2:$D$188,4,0)</f>
        <v>5.4301553863027326E-2</v>
      </c>
      <c r="AA188" t="b">
        <f t="shared" si="13"/>
        <v>0</v>
      </c>
      <c r="AB188" t="b">
        <f t="shared" si="16"/>
        <v>0</v>
      </c>
      <c r="AC188" t="b">
        <f t="shared" si="17"/>
        <v>0</v>
      </c>
    </row>
    <row r="189" spans="1:29">
      <c r="A189" t="s">
        <v>153</v>
      </c>
      <c r="B189">
        <v>2.5</v>
      </c>
      <c r="C189" t="s">
        <v>405</v>
      </c>
      <c r="D189">
        <v>76.449996948242188</v>
      </c>
      <c r="E189">
        <v>76.699996948242188</v>
      </c>
      <c r="F189" s="22">
        <v>43455</v>
      </c>
      <c r="G189" s="22">
        <v>43461</v>
      </c>
      <c r="H189">
        <f t="shared" si="18"/>
        <v>6</v>
      </c>
      <c r="I189">
        <v>77.5</v>
      </c>
      <c r="J189">
        <v>1.3999999761581421</v>
      </c>
      <c r="K189">
        <v>40</v>
      </c>
      <c r="L189">
        <v>4</v>
      </c>
      <c r="M189">
        <v>80.699996948242188</v>
      </c>
      <c r="N189">
        <v>84.699996948242188</v>
      </c>
      <c r="O189">
        <v>88.699996948242188</v>
      </c>
      <c r="P189">
        <v>85</v>
      </c>
      <c r="Q189">
        <v>87.5</v>
      </c>
      <c r="R189">
        <v>0.10000000149011612</v>
      </c>
      <c r="S189">
        <v>5.000000074505806E-2</v>
      </c>
      <c r="T189" t="s">
        <v>439</v>
      </c>
      <c r="U189" s="18">
        <f>VLOOKUP(A189,'[1]MARGIN REQUIREMNT'!$A$3:$M$210,13,0)</f>
        <v>0.36217499999999997</v>
      </c>
      <c r="V189" s="23">
        <f t="shared" si="14"/>
        <v>-3.2594525416826947E-3</v>
      </c>
      <c r="W189" s="23">
        <f t="shared" si="15"/>
        <v>3.2594525416826947E-3</v>
      </c>
      <c r="X189" s="24">
        <f>VLOOKUP(A189,[2]Sheet14!$A$2:$B$188,2,0)</f>
        <v>4.1691804927099119E-2</v>
      </c>
      <c r="Y189" s="24">
        <f>VLOOKUP(A189,[2]Sheet14!$A$2:$C$188,3,0)</f>
        <v>5.2974797935252525E-2</v>
      </c>
      <c r="Z189" s="24">
        <f>VLOOKUP(A189,[2]Sheet14!$A$2:$D$188,4,0)</f>
        <v>7.266452328854156E-2</v>
      </c>
      <c r="AA189" t="b">
        <f t="shared" si="13"/>
        <v>0</v>
      </c>
      <c r="AB189" t="b">
        <f t="shared" si="16"/>
        <v>0</v>
      </c>
      <c r="AC189" t="b">
        <f t="shared" si="17"/>
        <v>0</v>
      </c>
    </row>
    <row r="190" spans="1:29">
      <c r="A190" t="s">
        <v>153</v>
      </c>
      <c r="B190">
        <v>2.5</v>
      </c>
      <c r="C190" t="s">
        <v>406</v>
      </c>
      <c r="D190">
        <v>76.449996948242188</v>
      </c>
      <c r="E190">
        <v>76.699996948242188</v>
      </c>
      <c r="F190" s="22">
        <v>43455</v>
      </c>
      <c r="G190" s="22">
        <v>43461</v>
      </c>
      <c r="H190">
        <f t="shared" si="18"/>
        <v>6</v>
      </c>
      <c r="I190">
        <v>77.5</v>
      </c>
      <c r="J190">
        <v>2.0499999523162842</v>
      </c>
      <c r="K190">
        <v>43</v>
      </c>
      <c r="L190">
        <v>4</v>
      </c>
      <c r="M190">
        <v>72.699996948242188</v>
      </c>
      <c r="N190">
        <v>68.699996948242188</v>
      </c>
      <c r="O190">
        <v>64.699996948242188</v>
      </c>
      <c r="P190">
        <v>67.5</v>
      </c>
      <c r="Q190">
        <v>65</v>
      </c>
      <c r="R190">
        <v>5.000000074505806E-2</v>
      </c>
      <c r="S190">
        <v>5.000000074505806E-2</v>
      </c>
      <c r="T190" t="s">
        <v>439</v>
      </c>
      <c r="U190" s="18">
        <f>VLOOKUP(A190,'[1]MARGIN REQUIREMNT'!$A$3:$M$210,13,0)</f>
        <v>0.36217499999999997</v>
      </c>
      <c r="V190" s="23">
        <f t="shared" si="14"/>
        <v>-3.2594525416826947E-3</v>
      </c>
      <c r="W190" s="23">
        <f t="shared" si="15"/>
        <v>3.2594525416826947E-3</v>
      </c>
      <c r="X190" s="24">
        <f>VLOOKUP(A190,[2]Sheet14!$A$2:$B$188,2,0)</f>
        <v>4.1691804927099119E-2</v>
      </c>
      <c r="Y190" s="24">
        <f>VLOOKUP(A190,[2]Sheet14!$A$2:$C$188,3,0)</f>
        <v>5.2974797935252525E-2</v>
      </c>
      <c r="Z190" s="24">
        <f>VLOOKUP(A190,[2]Sheet14!$A$2:$D$188,4,0)</f>
        <v>7.266452328854156E-2</v>
      </c>
      <c r="AA190" t="b">
        <f t="shared" si="13"/>
        <v>0</v>
      </c>
      <c r="AB190" t="b">
        <f t="shared" si="16"/>
        <v>0</v>
      </c>
      <c r="AC190" t="b">
        <f t="shared" si="17"/>
        <v>0</v>
      </c>
    </row>
    <row r="191" spans="1:29">
      <c r="A191" t="s">
        <v>15</v>
      </c>
      <c r="B191">
        <v>5</v>
      </c>
      <c r="C191" t="s">
        <v>405</v>
      </c>
      <c r="D191">
        <v>104.15000152587891</v>
      </c>
      <c r="E191">
        <v>105.25</v>
      </c>
      <c r="F191" s="22">
        <v>43455</v>
      </c>
      <c r="G191" s="22">
        <v>43461</v>
      </c>
      <c r="H191">
        <f t="shared" si="18"/>
        <v>6</v>
      </c>
      <c r="I191">
        <v>105</v>
      </c>
      <c r="J191">
        <v>1.7999999523162842</v>
      </c>
      <c r="K191">
        <v>28</v>
      </c>
      <c r="L191">
        <v>4</v>
      </c>
      <c r="M191">
        <v>109.25</v>
      </c>
      <c r="N191">
        <v>113.25</v>
      </c>
      <c r="O191">
        <v>117.25</v>
      </c>
      <c r="P191">
        <v>115</v>
      </c>
      <c r="Q191">
        <v>115</v>
      </c>
      <c r="R191">
        <v>5.000000074505806E-2</v>
      </c>
      <c r="S191">
        <v>5.000000074505806E-2</v>
      </c>
      <c r="T191" t="s">
        <v>439</v>
      </c>
      <c r="U191" s="18">
        <f>VLOOKUP(A191,'[1]MARGIN REQUIREMNT'!$A$3:$M$210,13,0)</f>
        <v>0.54412499999999997</v>
      </c>
      <c r="V191" s="23">
        <f t="shared" si="14"/>
        <v>-1.0451291915639871E-2</v>
      </c>
      <c r="W191" s="23">
        <f t="shared" si="15"/>
        <v>1.0451291915639871E-2</v>
      </c>
      <c r="X191" s="24">
        <f>VLOOKUP(A191,[2]Sheet14!$A$2:$B$188,2,0)</f>
        <v>3.120253665032122E-2</v>
      </c>
      <c r="Y191" s="24">
        <f>VLOOKUP(A191,[2]Sheet14!$A$2:$C$188,3,0)</f>
        <v>4.1916465949437078E-2</v>
      </c>
      <c r="Z191" s="24">
        <f>VLOOKUP(A191,[2]Sheet14!$A$2:$D$188,4,0)</f>
        <v>5.4527594992106722E-2</v>
      </c>
      <c r="AA191" t="b">
        <f t="shared" si="13"/>
        <v>0</v>
      </c>
      <c r="AB191" t="b">
        <f t="shared" si="16"/>
        <v>0</v>
      </c>
      <c r="AC191" t="b">
        <f t="shared" si="17"/>
        <v>0</v>
      </c>
    </row>
    <row r="192" spans="1:29">
      <c r="A192" t="s">
        <v>15</v>
      </c>
      <c r="B192">
        <v>5</v>
      </c>
      <c r="C192" t="s">
        <v>406</v>
      </c>
      <c r="D192">
        <v>104.15000152587891</v>
      </c>
      <c r="E192">
        <v>105.25</v>
      </c>
      <c r="F192" s="22">
        <v>43455</v>
      </c>
      <c r="G192" s="22">
        <v>43461</v>
      </c>
      <c r="H192">
        <f t="shared" si="18"/>
        <v>6</v>
      </c>
      <c r="I192">
        <v>105</v>
      </c>
      <c r="J192">
        <v>1.6499999761581421</v>
      </c>
      <c r="K192">
        <v>36</v>
      </c>
      <c r="L192">
        <v>5</v>
      </c>
      <c r="M192">
        <v>100.25</v>
      </c>
      <c r="N192">
        <v>95.25</v>
      </c>
      <c r="O192">
        <v>90.25</v>
      </c>
      <c r="P192">
        <v>95</v>
      </c>
      <c r="Q192">
        <v>90</v>
      </c>
      <c r="R192">
        <v>0.10000000149011612</v>
      </c>
      <c r="S192">
        <v>0.10000000149011612</v>
      </c>
      <c r="T192" t="s">
        <v>439</v>
      </c>
      <c r="U192" s="18">
        <f>VLOOKUP(A192,'[1]MARGIN REQUIREMNT'!$A$3:$M$210,13,0)</f>
        <v>0.54412499999999997</v>
      </c>
      <c r="V192" s="23">
        <f t="shared" si="14"/>
        <v>-1.0451291915639871E-2</v>
      </c>
      <c r="W192" s="23">
        <f t="shared" si="15"/>
        <v>1.0451291915639871E-2</v>
      </c>
      <c r="X192" s="24">
        <f>VLOOKUP(A192,[2]Sheet14!$A$2:$B$188,2,0)</f>
        <v>3.120253665032122E-2</v>
      </c>
      <c r="Y192" s="24">
        <f>VLOOKUP(A192,[2]Sheet14!$A$2:$C$188,3,0)</f>
        <v>4.1916465949437078E-2</v>
      </c>
      <c r="Z192" s="24">
        <f>VLOOKUP(A192,[2]Sheet14!$A$2:$D$188,4,0)</f>
        <v>5.4527594992106722E-2</v>
      </c>
      <c r="AA192" t="b">
        <f t="shared" si="13"/>
        <v>0</v>
      </c>
      <c r="AB192" t="b">
        <f t="shared" si="16"/>
        <v>0</v>
      </c>
      <c r="AC192" t="b">
        <f t="shared" si="17"/>
        <v>0</v>
      </c>
    </row>
    <row r="193" spans="1:29">
      <c r="A193" t="s">
        <v>16</v>
      </c>
      <c r="B193">
        <v>20</v>
      </c>
      <c r="C193" t="s">
        <v>405</v>
      </c>
      <c r="D193">
        <v>1355.25</v>
      </c>
      <c r="E193">
        <v>1389.699951171875</v>
      </c>
      <c r="F193" s="22">
        <v>43455</v>
      </c>
      <c r="G193" s="22">
        <v>43461</v>
      </c>
      <c r="H193">
        <f t="shared" si="18"/>
        <v>6</v>
      </c>
      <c r="I193">
        <v>1380</v>
      </c>
      <c r="J193">
        <v>22.100000381469727</v>
      </c>
      <c r="K193">
        <v>24</v>
      </c>
      <c r="L193">
        <v>43</v>
      </c>
      <c r="M193">
        <v>1432.699951171875</v>
      </c>
      <c r="N193">
        <v>1475.699951171875</v>
      </c>
      <c r="O193">
        <v>1518.699951171875</v>
      </c>
      <c r="P193">
        <v>1480</v>
      </c>
      <c r="Q193">
        <v>1520</v>
      </c>
      <c r="R193">
        <v>0.5</v>
      </c>
      <c r="S193">
        <v>0.25</v>
      </c>
      <c r="T193" t="s">
        <v>439</v>
      </c>
      <c r="U193" s="18">
        <f>VLOOKUP(A193,'[1]MARGIN REQUIREMNT'!$A$3:$M$210,13,0)</f>
        <v>6.9773999999999994</v>
      </c>
      <c r="V193" s="23">
        <f t="shared" si="14"/>
        <v>-2.4789488653881642E-2</v>
      </c>
      <c r="W193" s="23">
        <f t="shared" si="15"/>
        <v>2.4789488653881642E-2</v>
      </c>
      <c r="X193" s="24">
        <f>VLOOKUP(A193,[2]Sheet14!$A$2:$B$188,2,0)</f>
        <v>2.1960203554300999E-2</v>
      </c>
      <c r="Y193" s="24">
        <f>VLOOKUP(A193,[2]Sheet14!$A$2:$C$188,3,0)</f>
        <v>2.7860966937859548E-2</v>
      </c>
      <c r="Z193" s="24">
        <f>VLOOKUP(A193,[2]Sheet14!$A$2:$D$188,4,0)</f>
        <v>3.6286213492185894E-2</v>
      </c>
      <c r="AA193" t="b">
        <f t="shared" si="13"/>
        <v>1</v>
      </c>
      <c r="AB193" t="b">
        <f t="shared" si="16"/>
        <v>0</v>
      </c>
      <c r="AC193" t="b">
        <f t="shared" si="17"/>
        <v>0</v>
      </c>
    </row>
    <row r="194" spans="1:29">
      <c r="A194" t="s">
        <v>16</v>
      </c>
      <c r="B194">
        <v>20</v>
      </c>
      <c r="C194" t="s">
        <v>406</v>
      </c>
      <c r="D194">
        <v>1355.25</v>
      </c>
      <c r="E194">
        <v>1389.699951171875</v>
      </c>
      <c r="F194" s="22">
        <v>43455</v>
      </c>
      <c r="G194" s="22">
        <v>43461</v>
      </c>
      <c r="H194">
        <f t="shared" si="18"/>
        <v>6</v>
      </c>
      <c r="I194">
        <v>1380</v>
      </c>
      <c r="J194">
        <v>11</v>
      </c>
      <c r="K194">
        <v>22</v>
      </c>
      <c r="L194">
        <v>39</v>
      </c>
      <c r="M194">
        <v>1350.699951171875</v>
      </c>
      <c r="N194">
        <v>1311.699951171875</v>
      </c>
      <c r="O194">
        <v>1272.699951171875</v>
      </c>
      <c r="P194">
        <v>1320</v>
      </c>
      <c r="Q194">
        <v>1280</v>
      </c>
      <c r="R194">
        <v>2.3499999046325684</v>
      </c>
      <c r="S194">
        <v>0.75</v>
      </c>
      <c r="T194" t="s">
        <v>439</v>
      </c>
      <c r="U194" s="18">
        <f>VLOOKUP(A194,'[1]MARGIN REQUIREMNT'!$A$3:$M$210,13,0)</f>
        <v>6.9773999999999994</v>
      </c>
      <c r="V194" s="23">
        <f t="shared" si="14"/>
        <v>-2.4789488653881642E-2</v>
      </c>
      <c r="W194" s="23">
        <f t="shared" si="15"/>
        <v>2.4789488653881642E-2</v>
      </c>
      <c r="X194" s="24">
        <f>VLOOKUP(A194,[2]Sheet14!$A$2:$B$188,2,0)</f>
        <v>2.1960203554300999E-2</v>
      </c>
      <c r="Y194" s="24">
        <f>VLOOKUP(A194,[2]Sheet14!$A$2:$C$188,3,0)</f>
        <v>2.7860966937859548E-2</v>
      </c>
      <c r="Z194" s="24">
        <f>VLOOKUP(A194,[2]Sheet14!$A$2:$D$188,4,0)</f>
        <v>3.6286213492185894E-2</v>
      </c>
      <c r="AA194" t="b">
        <f t="shared" si="13"/>
        <v>1</v>
      </c>
      <c r="AB194" t="b">
        <f t="shared" si="16"/>
        <v>0</v>
      </c>
      <c r="AC194" t="b">
        <f t="shared" si="17"/>
        <v>0</v>
      </c>
    </row>
    <row r="195" spans="1:29">
      <c r="A195" t="s">
        <v>168</v>
      </c>
      <c r="B195">
        <v>5</v>
      </c>
      <c r="C195" t="s">
        <v>405</v>
      </c>
      <c r="D195">
        <v>291.95001220703125</v>
      </c>
      <c r="E195">
        <v>292</v>
      </c>
      <c r="F195" s="22">
        <v>43455</v>
      </c>
      <c r="G195" s="22">
        <v>43461</v>
      </c>
      <c r="H195">
        <f t="shared" si="18"/>
        <v>6</v>
      </c>
      <c r="I195">
        <v>290</v>
      </c>
      <c r="J195">
        <v>5.25</v>
      </c>
      <c r="K195">
        <v>27</v>
      </c>
      <c r="L195">
        <v>10</v>
      </c>
      <c r="M195">
        <v>302</v>
      </c>
      <c r="N195">
        <v>312</v>
      </c>
      <c r="O195">
        <v>322</v>
      </c>
      <c r="P195">
        <v>310</v>
      </c>
      <c r="Q195">
        <v>320</v>
      </c>
      <c r="R195">
        <v>0.25</v>
      </c>
      <c r="S195">
        <v>0.10000000149011612</v>
      </c>
      <c r="T195" t="s">
        <v>439</v>
      </c>
      <c r="U195" s="18">
        <f>VLOOKUP(A195,'[1]MARGIN REQUIREMNT'!$A$3:$M$210,13,0)</f>
        <v>1.4834249999999998</v>
      </c>
      <c r="V195" s="23">
        <f t="shared" si="14"/>
        <v>-1.71191071810739E-4</v>
      </c>
      <c r="W195" s="23">
        <f t="shared" si="15"/>
        <v>1.71191071810739E-4</v>
      </c>
      <c r="X195" s="24">
        <f>VLOOKUP(A195,[2]Sheet14!$A$2:$B$188,2,0)</f>
        <v>2.8034285804268855E-2</v>
      </c>
      <c r="Y195" s="24">
        <f>VLOOKUP(A195,[2]Sheet14!$A$2:$C$188,3,0)</f>
        <v>3.5021941577268567E-2</v>
      </c>
      <c r="Z195" s="24">
        <f>VLOOKUP(A195,[2]Sheet14!$A$2:$D$188,4,0)</f>
        <v>4.5898555684175148E-2</v>
      </c>
      <c r="AA195" t="b">
        <f t="shared" ref="AA195:AA258" si="19">W195&gt;X195</f>
        <v>0</v>
      </c>
      <c r="AB195" t="b">
        <f t="shared" si="16"/>
        <v>0</v>
      </c>
      <c r="AC195" t="b">
        <f t="shared" si="17"/>
        <v>0</v>
      </c>
    </row>
    <row r="196" spans="1:29">
      <c r="A196" t="s">
        <v>168</v>
      </c>
      <c r="B196">
        <v>5</v>
      </c>
      <c r="C196" t="s">
        <v>406</v>
      </c>
      <c r="D196">
        <v>291.95001220703125</v>
      </c>
      <c r="E196">
        <v>292</v>
      </c>
      <c r="F196" s="22">
        <v>43455</v>
      </c>
      <c r="G196" s="22">
        <v>43461</v>
      </c>
      <c r="H196">
        <f t="shared" si="18"/>
        <v>6</v>
      </c>
      <c r="I196">
        <v>290</v>
      </c>
      <c r="J196">
        <v>2.6500000953674316</v>
      </c>
      <c r="K196">
        <v>25</v>
      </c>
      <c r="L196">
        <v>9</v>
      </c>
      <c r="M196">
        <v>283</v>
      </c>
      <c r="N196">
        <v>274</v>
      </c>
      <c r="O196">
        <v>265</v>
      </c>
      <c r="P196">
        <v>275</v>
      </c>
      <c r="Q196">
        <v>265</v>
      </c>
      <c r="R196">
        <v>0.20000000298023224</v>
      </c>
      <c r="S196">
        <v>0.10000000149011612</v>
      </c>
      <c r="T196" t="s">
        <v>439</v>
      </c>
      <c r="U196" s="18">
        <f>VLOOKUP(A196,'[1]MARGIN REQUIREMNT'!$A$3:$M$210,13,0)</f>
        <v>1.4834249999999998</v>
      </c>
      <c r="V196" s="23">
        <f t="shared" ref="V196:V259" si="20">D196/E196-1</f>
        <v>-1.71191071810739E-4</v>
      </c>
      <c r="W196" s="23">
        <f t="shared" ref="W196:W259" si="21">IF(V196&gt;0,V196,-V196)</f>
        <v>1.71191071810739E-4</v>
      </c>
      <c r="X196" s="24">
        <f>VLOOKUP(A196,[2]Sheet14!$A$2:$B$188,2,0)</f>
        <v>2.8034285804268855E-2</v>
      </c>
      <c r="Y196" s="24">
        <f>VLOOKUP(A196,[2]Sheet14!$A$2:$C$188,3,0)</f>
        <v>3.5021941577268567E-2</v>
      </c>
      <c r="Z196" s="24">
        <f>VLOOKUP(A196,[2]Sheet14!$A$2:$D$188,4,0)</f>
        <v>4.5898555684175148E-2</v>
      </c>
      <c r="AA196" t="b">
        <f t="shared" si="19"/>
        <v>0</v>
      </c>
      <c r="AB196" t="b">
        <f t="shared" ref="AB196:AB259" si="22">W196&gt;Y196</f>
        <v>0</v>
      </c>
      <c r="AC196" t="b">
        <f t="shared" ref="AC196:AC259" si="23">W196&gt;Z196</f>
        <v>0</v>
      </c>
    </row>
    <row r="197" spans="1:29">
      <c r="A197" t="s">
        <v>68</v>
      </c>
      <c r="B197">
        <v>1</v>
      </c>
      <c r="C197" t="s">
        <v>405</v>
      </c>
      <c r="D197">
        <v>15.800000190734863</v>
      </c>
      <c r="E197">
        <v>15.850000381469727</v>
      </c>
      <c r="F197" s="22">
        <v>43455</v>
      </c>
      <c r="G197" s="22">
        <v>43461</v>
      </c>
      <c r="H197">
        <f t="shared" si="18"/>
        <v>6</v>
      </c>
      <c r="I197">
        <v>16</v>
      </c>
      <c r="J197">
        <v>0.30000001192092896</v>
      </c>
      <c r="K197">
        <v>44</v>
      </c>
      <c r="L197">
        <v>1</v>
      </c>
      <c r="M197">
        <v>16.850000381469727</v>
      </c>
      <c r="N197">
        <v>17.850000381469727</v>
      </c>
      <c r="O197">
        <v>18.850000381469727</v>
      </c>
      <c r="P197">
        <v>18</v>
      </c>
      <c r="Q197">
        <v>19</v>
      </c>
      <c r="R197">
        <v>5.000000074505806E-2</v>
      </c>
      <c r="S197">
        <v>5.000000074505806E-2</v>
      </c>
      <c r="T197">
        <v>18</v>
      </c>
      <c r="U197" s="18">
        <f>VLOOKUP(A197,'[1]MARGIN REQUIREMNT'!$A$3:$M$210,13,0)</f>
        <v>7.7850000000000003E-2</v>
      </c>
      <c r="V197" s="23">
        <f t="shared" si="20"/>
        <v>-3.1545860903144929E-3</v>
      </c>
      <c r="W197" s="23">
        <f t="shared" si="21"/>
        <v>3.1545860903144929E-3</v>
      </c>
      <c r="X197" s="24">
        <f>VLOOKUP(A197,[2]Sheet14!$A$2:$B$188,2,0)</f>
        <v>4.6308660664488889E-2</v>
      </c>
      <c r="Y197" s="24">
        <f>VLOOKUP(A197,[2]Sheet14!$A$2:$C$188,3,0)</f>
        <v>6.2009897221164921E-2</v>
      </c>
      <c r="Z197" s="24">
        <f>VLOOKUP(A197,[2]Sheet14!$A$2:$D$188,4,0)</f>
        <v>8.230342561953978E-2</v>
      </c>
      <c r="AA197" t="b">
        <f t="shared" si="19"/>
        <v>0</v>
      </c>
      <c r="AB197" t="b">
        <f t="shared" si="22"/>
        <v>0</v>
      </c>
      <c r="AC197" t="b">
        <f t="shared" si="23"/>
        <v>0</v>
      </c>
    </row>
    <row r="198" spans="1:29">
      <c r="A198" t="s">
        <v>68</v>
      </c>
      <c r="B198">
        <v>1</v>
      </c>
      <c r="C198" t="s">
        <v>406</v>
      </c>
      <c r="D198">
        <v>15.800000190734863</v>
      </c>
      <c r="E198">
        <v>15.850000381469727</v>
      </c>
      <c r="F198" s="22">
        <v>43455</v>
      </c>
      <c r="G198" s="22">
        <v>43461</v>
      </c>
      <c r="H198">
        <f t="shared" si="18"/>
        <v>6</v>
      </c>
      <c r="I198">
        <v>16</v>
      </c>
      <c r="J198">
        <v>0.34999999403953552</v>
      </c>
      <c r="K198">
        <v>35</v>
      </c>
      <c r="L198">
        <v>1</v>
      </c>
      <c r="M198">
        <v>14.850000381469727</v>
      </c>
      <c r="N198">
        <v>13.850000381469727</v>
      </c>
      <c r="O198">
        <v>12.850000381469727</v>
      </c>
      <c r="P198">
        <v>14</v>
      </c>
      <c r="Q198">
        <v>13</v>
      </c>
      <c r="R198" t="s">
        <v>435</v>
      </c>
      <c r="S198">
        <v>5.000000074505806E-2</v>
      </c>
      <c r="T198">
        <v>15</v>
      </c>
      <c r="U198" s="18">
        <f>VLOOKUP(A198,'[1]MARGIN REQUIREMNT'!$A$3:$M$210,13,0)</f>
        <v>7.7850000000000003E-2</v>
      </c>
      <c r="V198" s="23">
        <f t="shared" si="20"/>
        <v>-3.1545860903144929E-3</v>
      </c>
      <c r="W198" s="23">
        <f t="shared" si="21"/>
        <v>3.1545860903144929E-3</v>
      </c>
      <c r="X198" s="24">
        <f>VLOOKUP(A198,[2]Sheet14!$A$2:$B$188,2,0)</f>
        <v>4.6308660664488889E-2</v>
      </c>
      <c r="Y198" s="24">
        <f>VLOOKUP(A198,[2]Sheet14!$A$2:$C$188,3,0)</f>
        <v>6.2009897221164921E-2</v>
      </c>
      <c r="Z198" s="24">
        <f>VLOOKUP(A198,[2]Sheet14!$A$2:$D$188,4,0)</f>
        <v>8.230342561953978E-2</v>
      </c>
      <c r="AA198" t="b">
        <f t="shared" si="19"/>
        <v>0</v>
      </c>
      <c r="AB198" t="b">
        <f t="shared" si="22"/>
        <v>0</v>
      </c>
      <c r="AC198" t="b">
        <f t="shared" si="23"/>
        <v>0</v>
      </c>
    </row>
    <row r="199" spans="1:29">
      <c r="A199" t="s">
        <v>50</v>
      </c>
      <c r="B199">
        <v>20</v>
      </c>
      <c r="C199" t="s">
        <v>405</v>
      </c>
      <c r="D199">
        <v>1314.5999755859375</v>
      </c>
      <c r="E199">
        <v>1327</v>
      </c>
      <c r="F199" s="22">
        <v>43455</v>
      </c>
      <c r="G199" s="22">
        <v>43461</v>
      </c>
      <c r="H199">
        <f t="shared" si="18"/>
        <v>6</v>
      </c>
      <c r="I199">
        <v>1320</v>
      </c>
      <c r="J199">
        <v>16.950000762939453</v>
      </c>
      <c r="K199">
        <v>17</v>
      </c>
      <c r="L199">
        <v>29</v>
      </c>
      <c r="M199">
        <v>1356</v>
      </c>
      <c r="N199">
        <v>1385</v>
      </c>
      <c r="O199">
        <v>1414</v>
      </c>
      <c r="P199">
        <v>1380</v>
      </c>
      <c r="Q199">
        <v>1420</v>
      </c>
      <c r="R199">
        <v>0.34999999403953552</v>
      </c>
      <c r="S199">
        <v>0.40000000596046448</v>
      </c>
      <c r="T199" t="s">
        <v>439</v>
      </c>
      <c r="U199" s="18">
        <f>VLOOKUP(A199,'[1]MARGIN REQUIREMNT'!$A$3:$M$210,13,0)</f>
        <v>6.5470499999999996</v>
      </c>
      <c r="V199" s="23">
        <f t="shared" si="20"/>
        <v>-9.3444042306424224E-3</v>
      </c>
      <c r="W199" s="23">
        <f t="shared" si="21"/>
        <v>9.3444042306424224E-3</v>
      </c>
      <c r="X199" s="24">
        <f>VLOOKUP(A199,[2]Sheet14!$A$2:$B$188,2,0)</f>
        <v>1.8653051791550856E-2</v>
      </c>
      <c r="Y199" s="24">
        <f>VLOOKUP(A199,[2]Sheet14!$A$2:$C$188,3,0)</f>
        <v>2.2402612076972025E-2</v>
      </c>
      <c r="Z199" s="24">
        <f>VLOOKUP(A199,[2]Sheet14!$A$2:$D$188,4,0)</f>
        <v>2.7432622595228041E-2</v>
      </c>
      <c r="AA199" t="b">
        <f t="shared" si="19"/>
        <v>0</v>
      </c>
      <c r="AB199" t="b">
        <f t="shared" si="22"/>
        <v>0</v>
      </c>
      <c r="AC199" t="b">
        <f t="shared" si="23"/>
        <v>0</v>
      </c>
    </row>
    <row r="200" spans="1:29">
      <c r="A200" t="s">
        <v>50</v>
      </c>
      <c r="B200">
        <v>20</v>
      </c>
      <c r="C200" t="s">
        <v>406</v>
      </c>
      <c r="D200">
        <v>1314.5999755859375</v>
      </c>
      <c r="E200">
        <v>1327</v>
      </c>
      <c r="F200" s="22">
        <v>43455</v>
      </c>
      <c r="G200" s="22">
        <v>43461</v>
      </c>
      <c r="H200">
        <f t="shared" si="18"/>
        <v>6</v>
      </c>
      <c r="I200">
        <v>1320</v>
      </c>
      <c r="J200">
        <v>12</v>
      </c>
      <c r="K200">
        <v>24</v>
      </c>
      <c r="L200">
        <v>41</v>
      </c>
      <c r="M200">
        <v>1286</v>
      </c>
      <c r="N200">
        <v>1245</v>
      </c>
      <c r="O200">
        <v>1204</v>
      </c>
      <c r="P200">
        <v>1240</v>
      </c>
      <c r="Q200">
        <v>1200</v>
      </c>
      <c r="R200">
        <v>1</v>
      </c>
      <c r="S200">
        <v>0.89999997615814209</v>
      </c>
      <c r="T200" t="s">
        <v>439</v>
      </c>
      <c r="U200" s="18">
        <f>VLOOKUP(A200,'[1]MARGIN REQUIREMNT'!$A$3:$M$210,13,0)</f>
        <v>6.5470499999999996</v>
      </c>
      <c r="V200" s="23">
        <f t="shared" si="20"/>
        <v>-9.3444042306424224E-3</v>
      </c>
      <c r="W200" s="23">
        <f t="shared" si="21"/>
        <v>9.3444042306424224E-3</v>
      </c>
      <c r="X200" s="24">
        <f>VLOOKUP(A200,[2]Sheet14!$A$2:$B$188,2,0)</f>
        <v>1.8653051791550856E-2</v>
      </c>
      <c r="Y200" s="24">
        <f>VLOOKUP(A200,[2]Sheet14!$A$2:$C$188,3,0)</f>
        <v>2.2402612076972025E-2</v>
      </c>
      <c r="Z200" s="24">
        <f>VLOOKUP(A200,[2]Sheet14!$A$2:$D$188,4,0)</f>
        <v>2.7432622595228041E-2</v>
      </c>
      <c r="AA200" t="b">
        <f t="shared" si="19"/>
        <v>0</v>
      </c>
      <c r="AB200" t="b">
        <f t="shared" si="22"/>
        <v>0</v>
      </c>
      <c r="AC200" t="b">
        <f t="shared" si="23"/>
        <v>0</v>
      </c>
    </row>
    <row r="201" spans="1:29">
      <c r="A201" t="s">
        <v>18</v>
      </c>
      <c r="B201">
        <v>10</v>
      </c>
      <c r="C201" t="s">
        <v>405</v>
      </c>
      <c r="D201">
        <v>615.29998779296875</v>
      </c>
      <c r="E201">
        <v>621.6500244140625</v>
      </c>
      <c r="F201" s="22">
        <v>43455</v>
      </c>
      <c r="G201" s="22">
        <v>43461</v>
      </c>
      <c r="H201">
        <f t="shared" ref="H201:H264" si="24">G201-F201</f>
        <v>6</v>
      </c>
      <c r="I201">
        <v>620</v>
      </c>
      <c r="J201">
        <v>10.600000381469727</v>
      </c>
      <c r="K201">
        <v>31</v>
      </c>
      <c r="L201">
        <v>25</v>
      </c>
      <c r="M201">
        <v>646.6500244140625</v>
      </c>
      <c r="N201">
        <v>671.6500244140625</v>
      </c>
      <c r="O201">
        <v>696.6500244140625</v>
      </c>
      <c r="P201">
        <v>670</v>
      </c>
      <c r="Q201">
        <v>700</v>
      </c>
      <c r="R201">
        <v>0.40000000596046448</v>
      </c>
      <c r="S201">
        <v>0.10000000149011612</v>
      </c>
      <c r="T201" t="s">
        <v>439</v>
      </c>
      <c r="U201" s="18">
        <f>VLOOKUP(A201,'[1]MARGIN REQUIREMNT'!$A$3:$M$210,13,0)</f>
        <v>3.1849500000000002</v>
      </c>
      <c r="V201" s="23">
        <f t="shared" si="20"/>
        <v>-1.0214809574050965E-2</v>
      </c>
      <c r="W201" s="23">
        <f t="shared" si="21"/>
        <v>1.0214809574050965E-2</v>
      </c>
      <c r="X201" s="24">
        <f>VLOOKUP(A201,[2]Sheet14!$A$2:$B$188,2,0)</f>
        <v>2.6113983430541117E-2</v>
      </c>
      <c r="Y201" s="24">
        <f>VLOOKUP(A201,[2]Sheet14!$A$2:$C$188,3,0)</f>
        <v>3.6086411422198809E-2</v>
      </c>
      <c r="Z201" s="24">
        <f>VLOOKUP(A201,[2]Sheet14!$A$2:$D$188,4,0)</f>
        <v>4.6605278386550805E-2</v>
      </c>
      <c r="AA201" t="b">
        <f t="shared" si="19"/>
        <v>0</v>
      </c>
      <c r="AB201" t="b">
        <f t="shared" si="22"/>
        <v>0</v>
      </c>
      <c r="AC201" t="b">
        <f t="shared" si="23"/>
        <v>0</v>
      </c>
    </row>
    <row r="202" spans="1:29">
      <c r="A202" t="s">
        <v>18</v>
      </c>
      <c r="B202">
        <v>10</v>
      </c>
      <c r="C202" t="s">
        <v>406</v>
      </c>
      <c r="D202">
        <v>615.29998779296875</v>
      </c>
      <c r="E202">
        <v>621.6500244140625</v>
      </c>
      <c r="F202" s="22">
        <v>43455</v>
      </c>
      <c r="G202" s="22">
        <v>43461</v>
      </c>
      <c r="H202">
        <f t="shared" si="24"/>
        <v>6</v>
      </c>
      <c r="I202">
        <v>620</v>
      </c>
      <c r="J202">
        <v>7.6999998092651367</v>
      </c>
      <c r="K202">
        <v>28</v>
      </c>
      <c r="L202">
        <v>22</v>
      </c>
      <c r="M202">
        <v>599.6500244140625</v>
      </c>
      <c r="N202">
        <v>577.6500244140625</v>
      </c>
      <c r="O202">
        <v>555.6500244140625</v>
      </c>
      <c r="P202">
        <v>580</v>
      </c>
      <c r="Q202">
        <v>560</v>
      </c>
      <c r="R202">
        <v>0.64999997615814209</v>
      </c>
      <c r="S202">
        <v>0.34999999403953552</v>
      </c>
      <c r="T202" t="s">
        <v>439</v>
      </c>
      <c r="U202" s="18">
        <f>VLOOKUP(A202,'[1]MARGIN REQUIREMNT'!$A$3:$M$210,13,0)</f>
        <v>3.1849500000000002</v>
      </c>
      <c r="V202" s="23">
        <f t="shared" si="20"/>
        <v>-1.0214809574050965E-2</v>
      </c>
      <c r="W202" s="23">
        <f t="shared" si="21"/>
        <v>1.0214809574050965E-2</v>
      </c>
      <c r="X202" s="24">
        <f>VLOOKUP(A202,[2]Sheet14!$A$2:$B$188,2,0)</f>
        <v>2.6113983430541117E-2</v>
      </c>
      <c r="Y202" s="24">
        <f>VLOOKUP(A202,[2]Sheet14!$A$2:$C$188,3,0)</f>
        <v>3.6086411422198809E-2</v>
      </c>
      <c r="Z202" s="24">
        <f>VLOOKUP(A202,[2]Sheet14!$A$2:$D$188,4,0)</f>
        <v>4.6605278386550805E-2</v>
      </c>
      <c r="AA202" t="b">
        <f t="shared" si="19"/>
        <v>0</v>
      </c>
      <c r="AB202" t="b">
        <f t="shared" si="22"/>
        <v>0</v>
      </c>
      <c r="AC202" t="b">
        <f t="shared" si="23"/>
        <v>0</v>
      </c>
    </row>
    <row r="203" spans="1:29">
      <c r="A203" t="s">
        <v>155</v>
      </c>
      <c r="B203">
        <v>5</v>
      </c>
      <c r="C203" t="s">
        <v>405</v>
      </c>
      <c r="D203">
        <v>87.849998474121094</v>
      </c>
      <c r="E203">
        <v>88</v>
      </c>
      <c r="F203" s="22">
        <v>43455</v>
      </c>
      <c r="G203" s="22">
        <v>43461</v>
      </c>
      <c r="H203">
        <f t="shared" si="24"/>
        <v>6</v>
      </c>
      <c r="I203">
        <v>90</v>
      </c>
      <c r="J203">
        <v>0.85000002384185791</v>
      </c>
      <c r="K203">
        <v>35</v>
      </c>
      <c r="L203">
        <v>4</v>
      </c>
      <c r="M203">
        <v>92</v>
      </c>
      <c r="N203">
        <v>96</v>
      </c>
      <c r="O203">
        <v>100</v>
      </c>
      <c r="P203">
        <v>95</v>
      </c>
      <c r="Q203">
        <v>100</v>
      </c>
      <c r="R203">
        <v>0.10000000149011612</v>
      </c>
      <c r="S203">
        <v>0.10000000149011612</v>
      </c>
      <c r="T203">
        <v>95</v>
      </c>
      <c r="U203" s="18">
        <f>VLOOKUP(A203,'[1]MARGIN REQUIREMNT'!$A$3:$M$210,13,0)</f>
        <v>0.43739999999999996</v>
      </c>
      <c r="V203" s="23">
        <f t="shared" si="20"/>
        <v>-1.7045627940784902E-3</v>
      </c>
      <c r="W203" s="23">
        <f t="shared" si="21"/>
        <v>1.7045627940784902E-3</v>
      </c>
      <c r="X203" s="24">
        <f>VLOOKUP(A203,[2]Sheet14!$A$2:$B$188,2,0)</f>
        <v>3.3680141817692466E-2</v>
      </c>
      <c r="Y203" s="24">
        <f>VLOOKUP(A203,[2]Sheet14!$A$2:$C$188,3,0)</f>
        <v>4.2821972289836016E-2</v>
      </c>
      <c r="Z203" s="24">
        <f>VLOOKUP(A203,[2]Sheet14!$A$2:$D$188,4,0)</f>
        <v>6.1873011327276968E-2</v>
      </c>
      <c r="AA203" t="b">
        <f t="shared" si="19"/>
        <v>0</v>
      </c>
      <c r="AB203" t="b">
        <f t="shared" si="22"/>
        <v>0</v>
      </c>
      <c r="AC203" t="b">
        <f t="shared" si="23"/>
        <v>0</v>
      </c>
    </row>
    <row r="204" spans="1:29">
      <c r="A204" t="s">
        <v>155</v>
      </c>
      <c r="B204">
        <v>5</v>
      </c>
      <c r="C204" t="s">
        <v>406</v>
      </c>
      <c r="D204">
        <v>87.849998474121094</v>
      </c>
      <c r="E204">
        <v>88</v>
      </c>
      <c r="F204" s="22">
        <v>43455</v>
      </c>
      <c r="G204" s="22">
        <v>43461</v>
      </c>
      <c r="H204">
        <f t="shared" si="24"/>
        <v>6</v>
      </c>
      <c r="I204">
        <v>90</v>
      </c>
      <c r="J204">
        <v>1.3999999761581421</v>
      </c>
      <c r="K204" t="s">
        <v>435</v>
      </c>
      <c r="L204" t="s">
        <v>435</v>
      </c>
      <c r="M204" t="s">
        <v>435</v>
      </c>
      <c r="N204" t="s">
        <v>435</v>
      </c>
      <c r="O204" t="s">
        <v>435</v>
      </c>
      <c r="P204" t="s">
        <v>435</v>
      </c>
      <c r="Q204" t="s">
        <v>435</v>
      </c>
      <c r="R204" t="s">
        <v>435</v>
      </c>
      <c r="S204" t="s">
        <v>435</v>
      </c>
      <c r="T204" t="s">
        <v>435</v>
      </c>
      <c r="U204" s="18">
        <f>VLOOKUP(A204,'[1]MARGIN REQUIREMNT'!$A$3:$M$210,13,0)</f>
        <v>0.43739999999999996</v>
      </c>
      <c r="V204" s="23">
        <f t="shared" si="20"/>
        <v>-1.7045627940784902E-3</v>
      </c>
      <c r="W204" s="23">
        <f t="shared" si="21"/>
        <v>1.7045627940784902E-3</v>
      </c>
      <c r="X204" s="24">
        <f>VLOOKUP(A204,[2]Sheet14!$A$2:$B$188,2,0)</f>
        <v>3.3680141817692466E-2</v>
      </c>
      <c r="Y204" s="24">
        <f>VLOOKUP(A204,[2]Sheet14!$A$2:$C$188,3,0)</f>
        <v>4.2821972289836016E-2</v>
      </c>
      <c r="Z204" s="24">
        <f>VLOOKUP(A204,[2]Sheet14!$A$2:$D$188,4,0)</f>
        <v>6.1873011327276968E-2</v>
      </c>
      <c r="AA204" t="b">
        <f t="shared" si="19"/>
        <v>0</v>
      </c>
      <c r="AB204" t="b">
        <f t="shared" si="22"/>
        <v>0</v>
      </c>
      <c r="AC204" t="b">
        <f t="shared" si="23"/>
        <v>0</v>
      </c>
    </row>
    <row r="205" spans="1:29">
      <c r="A205" t="s">
        <v>110</v>
      </c>
      <c r="B205">
        <v>20</v>
      </c>
      <c r="C205" t="s">
        <v>405</v>
      </c>
      <c r="D205">
        <v>1221</v>
      </c>
      <c r="E205">
        <v>1314.949951171875</v>
      </c>
      <c r="F205" s="22">
        <v>43455</v>
      </c>
      <c r="G205" s="22">
        <v>43461</v>
      </c>
      <c r="H205">
        <f t="shared" si="24"/>
        <v>6</v>
      </c>
      <c r="I205">
        <v>1320</v>
      </c>
      <c r="J205">
        <v>23.700000762939453</v>
      </c>
      <c r="K205">
        <v>40</v>
      </c>
      <c r="L205">
        <v>67</v>
      </c>
      <c r="M205">
        <v>1381.949951171875</v>
      </c>
      <c r="N205">
        <v>1448.949951171875</v>
      </c>
      <c r="O205">
        <v>1515.949951171875</v>
      </c>
      <c r="P205">
        <v>1440</v>
      </c>
      <c r="Q205">
        <v>1520</v>
      </c>
      <c r="R205">
        <v>0.64999997615814209</v>
      </c>
      <c r="S205">
        <v>0.20000000298023224</v>
      </c>
      <c r="T205">
        <v>1500</v>
      </c>
      <c r="U205" s="18">
        <f>VLOOKUP(A205,'[1]MARGIN REQUIREMNT'!$A$3:$M$210,13,0)</f>
        <v>6.6227999999999998</v>
      </c>
      <c r="V205" s="23">
        <f t="shared" si="20"/>
        <v>-7.1447549078310857E-2</v>
      </c>
      <c r="W205" s="23">
        <f t="shared" si="21"/>
        <v>7.1447549078310857E-2</v>
      </c>
      <c r="X205" s="24">
        <f>VLOOKUP(A205,[2]Sheet14!$A$2:$B$188,2,0)</f>
        <v>3.4172845675225334E-2</v>
      </c>
      <c r="Y205" s="24">
        <f>VLOOKUP(A205,[2]Sheet14!$A$2:$C$188,3,0)</f>
        <v>4.5640603832813473E-2</v>
      </c>
      <c r="Z205" s="24">
        <f>VLOOKUP(A205,[2]Sheet14!$A$2:$D$188,4,0)</f>
        <v>5.6444943070246348E-2</v>
      </c>
      <c r="AA205" t="b">
        <f t="shared" si="19"/>
        <v>1</v>
      </c>
      <c r="AB205" t="b">
        <f t="shared" si="22"/>
        <v>1</v>
      </c>
      <c r="AC205" t="b">
        <f t="shared" si="23"/>
        <v>1</v>
      </c>
    </row>
    <row r="206" spans="1:29">
      <c r="A206" t="s">
        <v>110</v>
      </c>
      <c r="B206">
        <v>20</v>
      </c>
      <c r="C206" t="s">
        <v>406</v>
      </c>
      <c r="D206">
        <v>1221</v>
      </c>
      <c r="E206">
        <v>1314.949951171875</v>
      </c>
      <c r="F206" s="22">
        <v>43455</v>
      </c>
      <c r="G206" s="22">
        <v>43461</v>
      </c>
      <c r="H206">
        <f t="shared" si="24"/>
        <v>6</v>
      </c>
      <c r="I206">
        <v>1320</v>
      </c>
      <c r="J206">
        <v>25.600000381469727</v>
      </c>
      <c r="K206">
        <v>32</v>
      </c>
      <c r="L206">
        <v>54</v>
      </c>
      <c r="M206">
        <v>1260.949951171875</v>
      </c>
      <c r="N206">
        <v>1206.949951171875</v>
      </c>
      <c r="O206">
        <v>1152.949951171875</v>
      </c>
      <c r="P206">
        <v>1200</v>
      </c>
      <c r="Q206">
        <v>1160</v>
      </c>
      <c r="R206">
        <v>12.899999618530273</v>
      </c>
      <c r="S206">
        <v>5</v>
      </c>
      <c r="T206" t="s">
        <v>439</v>
      </c>
      <c r="U206" s="18">
        <f>VLOOKUP(A206,'[1]MARGIN REQUIREMNT'!$A$3:$M$210,13,0)</f>
        <v>6.6227999999999998</v>
      </c>
      <c r="V206" s="23">
        <f t="shared" si="20"/>
        <v>-7.1447549078310857E-2</v>
      </c>
      <c r="W206" s="23">
        <f t="shared" si="21"/>
        <v>7.1447549078310857E-2</v>
      </c>
      <c r="X206" s="24">
        <f>VLOOKUP(A206,[2]Sheet14!$A$2:$B$188,2,0)</f>
        <v>3.4172845675225334E-2</v>
      </c>
      <c r="Y206" s="24">
        <f>VLOOKUP(A206,[2]Sheet14!$A$2:$C$188,3,0)</f>
        <v>4.5640603832813473E-2</v>
      </c>
      <c r="Z206" s="24">
        <f>VLOOKUP(A206,[2]Sheet14!$A$2:$D$188,4,0)</f>
        <v>5.6444943070246348E-2</v>
      </c>
      <c r="AA206" t="b">
        <f t="shared" si="19"/>
        <v>1</v>
      </c>
      <c r="AB206" t="b">
        <f t="shared" si="22"/>
        <v>1</v>
      </c>
      <c r="AC206" t="b">
        <f t="shared" si="23"/>
        <v>1</v>
      </c>
    </row>
    <row r="207" spans="1:29">
      <c r="A207" t="s">
        <v>171</v>
      </c>
      <c r="B207">
        <v>1</v>
      </c>
      <c r="C207" t="s">
        <v>405</v>
      </c>
      <c r="D207">
        <v>15.300000190734863</v>
      </c>
      <c r="E207">
        <v>15.449999809265137</v>
      </c>
      <c r="F207" s="22">
        <v>43455</v>
      </c>
      <c r="G207" s="22">
        <v>43461</v>
      </c>
      <c r="H207">
        <f t="shared" si="24"/>
        <v>6</v>
      </c>
      <c r="I207">
        <v>15</v>
      </c>
      <c r="J207">
        <v>0.64999997615814209</v>
      </c>
      <c r="K207">
        <v>41</v>
      </c>
      <c r="L207">
        <v>1</v>
      </c>
      <c r="M207">
        <v>16.450000762939453</v>
      </c>
      <c r="N207">
        <v>17.450000762939453</v>
      </c>
      <c r="O207">
        <v>18.450000762939453</v>
      </c>
      <c r="P207">
        <v>17</v>
      </c>
      <c r="Q207">
        <v>18</v>
      </c>
      <c r="R207">
        <v>5.000000074505806E-2</v>
      </c>
      <c r="S207">
        <v>5.000000074505806E-2</v>
      </c>
      <c r="T207" t="s">
        <v>439</v>
      </c>
      <c r="U207" s="18">
        <f>VLOOKUP(A207,'[1]MARGIN REQUIREMNT'!$A$3:$M$210,13,0)</f>
        <v>8.2050049787272553E-2</v>
      </c>
      <c r="V207" s="23">
        <f t="shared" si="20"/>
        <v>-9.7087132933374454E-3</v>
      </c>
      <c r="W207" s="23">
        <f t="shared" si="21"/>
        <v>9.7087132933374454E-3</v>
      </c>
      <c r="X207" s="24">
        <f>VLOOKUP(A207,[2]Sheet14!$A$2:$B$188,2,0)</f>
        <v>3.3340405351437688E-2</v>
      </c>
      <c r="Y207" s="24">
        <f>VLOOKUP(A207,[2]Sheet14!$A$2:$C$188,3,0)</f>
        <v>4.5343224211148732E-2</v>
      </c>
      <c r="Z207" s="24">
        <f>VLOOKUP(A207,[2]Sheet14!$A$2:$D$188,4,0)</f>
        <v>5.7841749502982244E-2</v>
      </c>
      <c r="AA207" t="b">
        <f t="shared" si="19"/>
        <v>0</v>
      </c>
      <c r="AB207" t="b">
        <f t="shared" si="22"/>
        <v>0</v>
      </c>
      <c r="AC207" t="b">
        <f t="shared" si="23"/>
        <v>0</v>
      </c>
    </row>
    <row r="208" spans="1:29">
      <c r="A208" t="s">
        <v>171</v>
      </c>
      <c r="B208">
        <v>1</v>
      </c>
      <c r="C208" t="s">
        <v>406</v>
      </c>
      <c r="D208">
        <v>15.300000190734863</v>
      </c>
      <c r="E208">
        <v>15.449999809265137</v>
      </c>
      <c r="F208" s="22">
        <v>43455</v>
      </c>
      <c r="G208" s="22">
        <v>43461</v>
      </c>
      <c r="H208">
        <f t="shared" si="24"/>
        <v>6</v>
      </c>
      <c r="I208">
        <v>15</v>
      </c>
      <c r="J208">
        <v>0.10000000149011612</v>
      </c>
      <c r="K208">
        <v>37</v>
      </c>
      <c r="L208">
        <v>1</v>
      </c>
      <c r="M208">
        <v>14.449999809265137</v>
      </c>
      <c r="N208">
        <v>13.449999809265137</v>
      </c>
      <c r="O208">
        <v>12.449999809265137</v>
      </c>
      <c r="P208">
        <v>13</v>
      </c>
      <c r="Q208">
        <v>12</v>
      </c>
      <c r="R208" t="s">
        <v>435</v>
      </c>
      <c r="S208">
        <v>5.000000074505806E-2</v>
      </c>
      <c r="T208">
        <v>14</v>
      </c>
      <c r="U208" s="18">
        <f>VLOOKUP(A208,'[1]MARGIN REQUIREMNT'!$A$3:$M$210,13,0)</f>
        <v>8.2050049787272553E-2</v>
      </c>
      <c r="V208" s="23">
        <f t="shared" si="20"/>
        <v>-9.7087132933374454E-3</v>
      </c>
      <c r="W208" s="23">
        <f t="shared" si="21"/>
        <v>9.7087132933374454E-3</v>
      </c>
      <c r="X208" s="24">
        <f>VLOOKUP(A208,[2]Sheet14!$A$2:$B$188,2,0)</f>
        <v>3.3340405351437688E-2</v>
      </c>
      <c r="Y208" s="24">
        <f>VLOOKUP(A208,[2]Sheet14!$A$2:$C$188,3,0)</f>
        <v>4.5343224211148732E-2</v>
      </c>
      <c r="Z208" s="24">
        <f>VLOOKUP(A208,[2]Sheet14!$A$2:$D$188,4,0)</f>
        <v>5.7841749502982244E-2</v>
      </c>
      <c r="AA208" t="b">
        <f t="shared" si="19"/>
        <v>0</v>
      </c>
      <c r="AB208" t="b">
        <f t="shared" si="22"/>
        <v>0</v>
      </c>
      <c r="AC208" t="b">
        <f t="shared" si="23"/>
        <v>0</v>
      </c>
    </row>
    <row r="209" spans="1:29">
      <c r="A209" t="s">
        <v>28</v>
      </c>
      <c r="B209">
        <v>5</v>
      </c>
      <c r="C209" t="s">
        <v>405</v>
      </c>
      <c r="D209">
        <v>321.64999389648437</v>
      </c>
      <c r="E209">
        <v>332.14999389648437</v>
      </c>
      <c r="F209" s="22">
        <v>43455</v>
      </c>
      <c r="G209" s="22">
        <v>43461</v>
      </c>
      <c r="H209">
        <f t="shared" si="24"/>
        <v>6</v>
      </c>
      <c r="I209">
        <v>330</v>
      </c>
      <c r="J209" t="s">
        <v>435</v>
      </c>
      <c r="K209" t="s">
        <v>435</v>
      </c>
      <c r="L209" t="s">
        <v>435</v>
      </c>
      <c r="M209" t="s">
        <v>435</v>
      </c>
      <c r="N209" t="s">
        <v>435</v>
      </c>
      <c r="O209" t="s">
        <v>435</v>
      </c>
      <c r="P209" t="s">
        <v>435</v>
      </c>
      <c r="Q209" t="s">
        <v>435</v>
      </c>
      <c r="R209" t="s">
        <v>435</v>
      </c>
      <c r="S209" t="s">
        <v>435</v>
      </c>
      <c r="T209" t="s">
        <v>435</v>
      </c>
      <c r="U209" s="18">
        <f>VLOOKUP(A209,'[1]MARGIN REQUIREMNT'!$A$3:$M$210,13,0)</f>
        <v>1.6435500000000001</v>
      </c>
      <c r="V209" s="23">
        <f t="shared" si="20"/>
        <v>-3.1612223973944586E-2</v>
      </c>
      <c r="W209" s="23">
        <f t="shared" si="21"/>
        <v>3.1612223973944586E-2</v>
      </c>
      <c r="X209" s="24">
        <f>VLOOKUP(A209,[2]Sheet14!$A$2:$B$188,2,0)</f>
        <v>3.1055421736060955E-2</v>
      </c>
      <c r="Y209" s="24">
        <f>VLOOKUP(A209,[2]Sheet14!$A$2:$C$188,3,0)</f>
        <v>3.9349710965843693E-2</v>
      </c>
      <c r="Z209" s="24">
        <f>VLOOKUP(A209,[2]Sheet14!$A$2:$D$188,4,0)</f>
        <v>4.8795983673092853E-2</v>
      </c>
      <c r="AA209" t="b">
        <f t="shared" si="19"/>
        <v>1</v>
      </c>
      <c r="AB209" t="b">
        <f t="shared" si="22"/>
        <v>0</v>
      </c>
      <c r="AC209" t="b">
        <f t="shared" si="23"/>
        <v>0</v>
      </c>
    </row>
    <row r="210" spans="1:29">
      <c r="A210" t="s">
        <v>28</v>
      </c>
      <c r="B210">
        <v>5</v>
      </c>
      <c r="C210" t="s">
        <v>406</v>
      </c>
      <c r="D210">
        <v>321.64999389648437</v>
      </c>
      <c r="E210">
        <v>332.14999389648437</v>
      </c>
      <c r="F210" s="22">
        <v>43455</v>
      </c>
      <c r="G210" s="22">
        <v>43461</v>
      </c>
      <c r="H210">
        <f t="shared" si="24"/>
        <v>6</v>
      </c>
      <c r="I210">
        <v>330</v>
      </c>
      <c r="J210">
        <v>3.7999999523162842</v>
      </c>
      <c r="K210">
        <v>30</v>
      </c>
      <c r="L210">
        <v>13</v>
      </c>
      <c r="M210">
        <v>319.14999389648438</v>
      </c>
      <c r="N210">
        <v>306.14999389648437</v>
      </c>
      <c r="O210">
        <v>293.14999389648437</v>
      </c>
      <c r="P210">
        <v>305</v>
      </c>
      <c r="Q210">
        <v>295</v>
      </c>
      <c r="R210" t="s">
        <v>435</v>
      </c>
      <c r="S210">
        <v>0.20000000298023224</v>
      </c>
      <c r="T210">
        <v>300</v>
      </c>
      <c r="U210" s="18">
        <f>VLOOKUP(A210,'[1]MARGIN REQUIREMNT'!$A$3:$M$210,13,0)</f>
        <v>1.6435500000000001</v>
      </c>
      <c r="V210" s="23">
        <f t="shared" si="20"/>
        <v>-3.1612223973944586E-2</v>
      </c>
      <c r="W210" s="23">
        <f t="shared" si="21"/>
        <v>3.1612223973944586E-2</v>
      </c>
      <c r="X210" s="24">
        <f>VLOOKUP(A210,[2]Sheet14!$A$2:$B$188,2,0)</f>
        <v>3.1055421736060955E-2</v>
      </c>
      <c r="Y210" s="24">
        <f>VLOOKUP(A210,[2]Sheet14!$A$2:$C$188,3,0)</f>
        <v>3.9349710965843693E-2</v>
      </c>
      <c r="Z210" s="24">
        <f>VLOOKUP(A210,[2]Sheet14!$A$2:$D$188,4,0)</f>
        <v>4.8795983673092853E-2</v>
      </c>
      <c r="AA210" t="b">
        <f t="shared" si="19"/>
        <v>1</v>
      </c>
      <c r="AB210" t="b">
        <f t="shared" si="22"/>
        <v>0</v>
      </c>
      <c r="AC210" t="b">
        <f t="shared" si="23"/>
        <v>0</v>
      </c>
    </row>
    <row r="211" spans="1:29">
      <c r="A211" t="s">
        <v>85</v>
      </c>
      <c r="B211">
        <v>5</v>
      </c>
      <c r="C211" t="s">
        <v>405</v>
      </c>
      <c r="D211">
        <v>272.75</v>
      </c>
      <c r="E211">
        <v>275.75</v>
      </c>
      <c r="F211" s="22">
        <v>43455</v>
      </c>
      <c r="G211" s="22">
        <v>43461</v>
      </c>
      <c r="H211">
        <f t="shared" si="24"/>
        <v>6</v>
      </c>
      <c r="I211">
        <v>275</v>
      </c>
      <c r="J211">
        <v>4.0999999046325684</v>
      </c>
      <c r="K211">
        <v>29</v>
      </c>
      <c r="L211">
        <v>10</v>
      </c>
      <c r="M211">
        <v>285.75</v>
      </c>
      <c r="N211">
        <v>295.75</v>
      </c>
      <c r="O211">
        <v>305.75</v>
      </c>
      <c r="P211">
        <v>295</v>
      </c>
      <c r="Q211">
        <v>305</v>
      </c>
      <c r="R211">
        <v>0.10000000149011612</v>
      </c>
      <c r="S211">
        <v>0.10000000149011612</v>
      </c>
      <c r="T211">
        <v>295</v>
      </c>
      <c r="U211" s="18">
        <f>VLOOKUP(A211,'[1]MARGIN REQUIREMNT'!$A$3:$M$210,13,0)</f>
        <v>1.443975</v>
      </c>
      <c r="V211" s="23">
        <f t="shared" si="20"/>
        <v>-1.0879419764279197E-2</v>
      </c>
      <c r="W211" s="23">
        <f t="shared" si="21"/>
        <v>1.0879419764279197E-2</v>
      </c>
      <c r="X211" s="24">
        <f>VLOOKUP(A211,[2]Sheet14!$A$2:$B$188,2,0)</f>
        <v>3.1451584594614439E-2</v>
      </c>
      <c r="Y211" s="24">
        <f>VLOOKUP(A211,[2]Sheet14!$A$2:$C$188,3,0)</f>
        <v>3.7108130453786643E-2</v>
      </c>
      <c r="Z211" s="24">
        <f>VLOOKUP(A211,[2]Sheet14!$A$2:$D$188,4,0)</f>
        <v>4.6411913295823649E-2</v>
      </c>
      <c r="AA211" t="b">
        <f t="shared" si="19"/>
        <v>0</v>
      </c>
      <c r="AB211" t="b">
        <f t="shared" si="22"/>
        <v>0</v>
      </c>
      <c r="AC211" t="b">
        <f t="shared" si="23"/>
        <v>0</v>
      </c>
    </row>
    <row r="212" spans="1:29">
      <c r="A212" t="s">
        <v>85</v>
      </c>
      <c r="B212">
        <v>5</v>
      </c>
      <c r="C212" t="s">
        <v>406</v>
      </c>
      <c r="D212">
        <v>272.75</v>
      </c>
      <c r="E212">
        <v>275.75</v>
      </c>
      <c r="F212" s="22">
        <v>43455</v>
      </c>
      <c r="G212" s="22">
        <v>43461</v>
      </c>
      <c r="H212">
        <f t="shared" si="24"/>
        <v>6</v>
      </c>
      <c r="I212">
        <v>275</v>
      </c>
      <c r="J212">
        <v>3.5499999523162842</v>
      </c>
      <c r="K212">
        <v>28</v>
      </c>
      <c r="L212">
        <v>10</v>
      </c>
      <c r="M212">
        <v>265.75</v>
      </c>
      <c r="N212">
        <v>255.75</v>
      </c>
      <c r="O212">
        <v>245.75</v>
      </c>
      <c r="P212">
        <v>255</v>
      </c>
      <c r="Q212">
        <v>245</v>
      </c>
      <c r="R212" t="s">
        <v>435</v>
      </c>
      <c r="S212">
        <v>0.10000000149011612</v>
      </c>
      <c r="T212">
        <v>260</v>
      </c>
      <c r="U212" s="18">
        <f>VLOOKUP(A212,'[1]MARGIN REQUIREMNT'!$A$3:$M$210,13,0)</f>
        <v>1.443975</v>
      </c>
      <c r="V212" s="23">
        <f t="shared" si="20"/>
        <v>-1.0879419764279197E-2</v>
      </c>
      <c r="W212" s="23">
        <f t="shared" si="21"/>
        <v>1.0879419764279197E-2</v>
      </c>
      <c r="X212" s="24">
        <f>VLOOKUP(A212,[2]Sheet14!$A$2:$B$188,2,0)</f>
        <v>3.1451584594614439E-2</v>
      </c>
      <c r="Y212" s="24">
        <f>VLOOKUP(A212,[2]Sheet14!$A$2:$C$188,3,0)</f>
        <v>3.7108130453786643E-2</v>
      </c>
      <c r="Z212" s="24">
        <f>VLOOKUP(A212,[2]Sheet14!$A$2:$D$188,4,0)</f>
        <v>4.6411913295823649E-2</v>
      </c>
      <c r="AA212" t="b">
        <f t="shared" si="19"/>
        <v>0</v>
      </c>
      <c r="AB212" t="b">
        <f t="shared" si="22"/>
        <v>0</v>
      </c>
      <c r="AC212" t="b">
        <f t="shared" si="23"/>
        <v>0</v>
      </c>
    </row>
    <row r="213" spans="1:29">
      <c r="A213" t="s">
        <v>96</v>
      </c>
      <c r="B213">
        <v>10</v>
      </c>
      <c r="C213" t="s">
        <v>405</v>
      </c>
      <c r="D213">
        <v>238.25</v>
      </c>
      <c r="E213">
        <v>238.60000610351562</v>
      </c>
      <c r="F213" s="22">
        <v>43455</v>
      </c>
      <c r="G213" s="22">
        <v>43461</v>
      </c>
      <c r="H213">
        <f t="shared" si="24"/>
        <v>6</v>
      </c>
      <c r="I213">
        <v>240</v>
      </c>
      <c r="J213">
        <v>3.7000000476837158</v>
      </c>
      <c r="K213">
        <v>32</v>
      </c>
      <c r="L213">
        <v>10</v>
      </c>
      <c r="M213">
        <v>248.60000610351562</v>
      </c>
      <c r="N213">
        <v>258.60000610351562</v>
      </c>
      <c r="O213">
        <v>268.60000610351562</v>
      </c>
      <c r="P213">
        <v>260</v>
      </c>
      <c r="Q213">
        <v>270</v>
      </c>
      <c r="R213">
        <v>0.34999999403953552</v>
      </c>
      <c r="S213">
        <v>0.30000001192092896</v>
      </c>
      <c r="T213" t="s">
        <v>439</v>
      </c>
      <c r="U213" s="18">
        <f>VLOOKUP(A213,'[1]MARGIN REQUIREMNT'!$A$3:$M$210,13,0)</f>
        <v>1.1674500000000001</v>
      </c>
      <c r="V213" s="23">
        <f t="shared" si="20"/>
        <v>-1.4669157358017104E-3</v>
      </c>
      <c r="W213" s="23">
        <f t="shared" si="21"/>
        <v>1.4669157358017104E-3</v>
      </c>
      <c r="X213" s="24">
        <f>VLOOKUP(A213,[2]Sheet14!$A$2:$B$188,2,0)</f>
        <v>4.5159164070196406E-2</v>
      </c>
      <c r="Y213" s="24">
        <f>VLOOKUP(A213,[2]Sheet14!$A$2:$C$188,3,0)</f>
        <v>5.7590397382684254E-2</v>
      </c>
      <c r="Z213" s="24">
        <f>VLOOKUP(A213,[2]Sheet14!$A$2:$D$188,4,0)</f>
        <v>7.8624550267146973E-2</v>
      </c>
      <c r="AA213" t="b">
        <f t="shared" si="19"/>
        <v>0</v>
      </c>
      <c r="AB213" t="b">
        <f t="shared" si="22"/>
        <v>0</v>
      </c>
      <c r="AC213" t="b">
        <f t="shared" si="23"/>
        <v>0</v>
      </c>
    </row>
    <row r="214" spans="1:29">
      <c r="A214" t="s">
        <v>96</v>
      </c>
      <c r="B214">
        <v>10</v>
      </c>
      <c r="C214" t="s">
        <v>406</v>
      </c>
      <c r="D214">
        <v>238.25</v>
      </c>
      <c r="E214">
        <v>238.60000610351562</v>
      </c>
      <c r="F214" s="22">
        <v>43455</v>
      </c>
      <c r="G214" s="22">
        <v>43461</v>
      </c>
      <c r="H214">
        <f t="shared" si="24"/>
        <v>6</v>
      </c>
      <c r="I214">
        <v>240</v>
      </c>
      <c r="J214">
        <v>4.5</v>
      </c>
      <c r="K214">
        <v>32</v>
      </c>
      <c r="L214">
        <v>10</v>
      </c>
      <c r="M214">
        <v>228.60000610351562</v>
      </c>
      <c r="N214">
        <v>218.60000610351562</v>
      </c>
      <c r="O214">
        <v>208.60000610351562</v>
      </c>
      <c r="P214">
        <v>220</v>
      </c>
      <c r="Q214">
        <v>210</v>
      </c>
      <c r="R214" t="s">
        <v>435</v>
      </c>
      <c r="S214">
        <v>0.20000000298023224</v>
      </c>
      <c r="T214" t="s">
        <v>439</v>
      </c>
      <c r="U214" s="18">
        <f>VLOOKUP(A214,'[1]MARGIN REQUIREMNT'!$A$3:$M$210,13,0)</f>
        <v>1.1674500000000001</v>
      </c>
      <c r="V214" s="23">
        <f t="shared" si="20"/>
        <v>-1.4669157358017104E-3</v>
      </c>
      <c r="W214" s="23">
        <f t="shared" si="21"/>
        <v>1.4669157358017104E-3</v>
      </c>
      <c r="X214" s="24">
        <f>VLOOKUP(A214,[2]Sheet14!$A$2:$B$188,2,0)</f>
        <v>4.5159164070196406E-2</v>
      </c>
      <c r="Y214" s="24">
        <f>VLOOKUP(A214,[2]Sheet14!$A$2:$C$188,3,0)</f>
        <v>5.7590397382684254E-2</v>
      </c>
      <c r="Z214" s="24">
        <f>VLOOKUP(A214,[2]Sheet14!$A$2:$D$188,4,0)</f>
        <v>7.8624550267146973E-2</v>
      </c>
      <c r="AA214" t="b">
        <f t="shared" si="19"/>
        <v>0</v>
      </c>
      <c r="AB214" t="b">
        <f t="shared" si="22"/>
        <v>0</v>
      </c>
      <c r="AC214" t="b">
        <f t="shared" si="23"/>
        <v>0</v>
      </c>
    </row>
    <row r="215" spans="1:29">
      <c r="A215" t="s">
        <v>190</v>
      </c>
      <c r="B215">
        <v>20</v>
      </c>
      <c r="C215" t="s">
        <v>405</v>
      </c>
      <c r="D215">
        <v>874.3499755859375</v>
      </c>
      <c r="E215">
        <v>899.75</v>
      </c>
      <c r="F215" s="22">
        <v>43455</v>
      </c>
      <c r="G215" s="22">
        <v>43461</v>
      </c>
      <c r="H215">
        <f t="shared" si="24"/>
        <v>6</v>
      </c>
      <c r="I215">
        <v>900</v>
      </c>
      <c r="J215">
        <v>13.5</v>
      </c>
      <c r="K215">
        <v>26</v>
      </c>
      <c r="L215">
        <v>30</v>
      </c>
      <c r="M215">
        <v>929.75</v>
      </c>
      <c r="N215">
        <v>959.75</v>
      </c>
      <c r="O215">
        <v>989.75</v>
      </c>
      <c r="P215">
        <v>960</v>
      </c>
      <c r="Q215">
        <v>980</v>
      </c>
      <c r="R215">
        <v>0.55000001192092896</v>
      </c>
      <c r="S215">
        <v>0.40000000596046448</v>
      </c>
      <c r="T215" t="s">
        <v>439</v>
      </c>
      <c r="U215" s="18">
        <f>VLOOKUP(A215,'[1]MARGIN REQUIREMNT'!$A$3:$M$210,13,0)</f>
        <v>4.9175452000000002</v>
      </c>
      <c r="V215" s="23">
        <f t="shared" si="20"/>
        <v>-2.8230091040914118E-2</v>
      </c>
      <c r="W215" s="23">
        <f t="shared" si="21"/>
        <v>2.8230091040914118E-2</v>
      </c>
      <c r="X215" s="24">
        <f>VLOOKUP(A215,[2]Sheet14!$A$2:$B$188,2,0)</f>
        <v>3.083491577878706E-2</v>
      </c>
      <c r="Y215" s="24">
        <f>VLOOKUP(A215,[2]Sheet14!$A$2:$C$188,3,0)</f>
        <v>3.9071735340392044E-2</v>
      </c>
      <c r="Z215" s="24">
        <f>VLOOKUP(A215,[2]Sheet14!$A$2:$D$188,4,0)</f>
        <v>4.9258328524279971E-2</v>
      </c>
      <c r="AA215" t="b">
        <f t="shared" si="19"/>
        <v>0</v>
      </c>
      <c r="AB215" t="b">
        <f t="shared" si="22"/>
        <v>0</v>
      </c>
      <c r="AC215" t="b">
        <f t="shared" si="23"/>
        <v>0</v>
      </c>
    </row>
    <row r="216" spans="1:29">
      <c r="A216" t="s">
        <v>190</v>
      </c>
      <c r="B216">
        <v>20</v>
      </c>
      <c r="C216" t="s">
        <v>406</v>
      </c>
      <c r="D216">
        <v>874.3499755859375</v>
      </c>
      <c r="E216">
        <v>899.75</v>
      </c>
      <c r="F216" s="22">
        <v>43455</v>
      </c>
      <c r="G216" s="22">
        <v>43461</v>
      </c>
      <c r="H216">
        <f t="shared" si="24"/>
        <v>6</v>
      </c>
      <c r="I216">
        <v>900</v>
      </c>
      <c r="J216">
        <v>11.399999618530273</v>
      </c>
      <c r="K216">
        <v>28</v>
      </c>
      <c r="L216">
        <v>32</v>
      </c>
      <c r="M216">
        <v>867.75</v>
      </c>
      <c r="N216">
        <v>835.75</v>
      </c>
      <c r="O216">
        <v>803.75</v>
      </c>
      <c r="P216">
        <v>840</v>
      </c>
      <c r="Q216">
        <v>800</v>
      </c>
      <c r="R216">
        <v>2.7000000476837158</v>
      </c>
      <c r="S216">
        <v>1</v>
      </c>
      <c r="T216" t="s">
        <v>439</v>
      </c>
      <c r="U216" s="18">
        <f>VLOOKUP(A216,'[1]MARGIN REQUIREMNT'!$A$3:$M$210,13,0)</f>
        <v>4.9175452000000002</v>
      </c>
      <c r="V216" s="23">
        <f t="shared" si="20"/>
        <v>-2.8230091040914118E-2</v>
      </c>
      <c r="W216" s="23">
        <f t="shared" si="21"/>
        <v>2.8230091040914118E-2</v>
      </c>
      <c r="X216" s="24">
        <f>VLOOKUP(A216,[2]Sheet14!$A$2:$B$188,2,0)</f>
        <v>3.083491577878706E-2</v>
      </c>
      <c r="Y216" s="24">
        <f>VLOOKUP(A216,[2]Sheet14!$A$2:$C$188,3,0)</f>
        <v>3.9071735340392044E-2</v>
      </c>
      <c r="Z216" s="24">
        <f>VLOOKUP(A216,[2]Sheet14!$A$2:$D$188,4,0)</f>
        <v>4.9258328524279971E-2</v>
      </c>
      <c r="AA216" t="b">
        <f t="shared" si="19"/>
        <v>0</v>
      </c>
      <c r="AB216" t="b">
        <f t="shared" si="22"/>
        <v>0</v>
      </c>
      <c r="AC216" t="b">
        <f t="shared" si="23"/>
        <v>0</v>
      </c>
    </row>
    <row r="217" spans="1:29">
      <c r="A217" t="s">
        <v>87</v>
      </c>
      <c r="B217">
        <v>5</v>
      </c>
      <c r="C217" t="s">
        <v>405</v>
      </c>
      <c r="D217">
        <v>351.79998779296875</v>
      </c>
      <c r="E217">
        <v>355.04998779296875</v>
      </c>
      <c r="F217" s="22">
        <v>43455</v>
      </c>
      <c r="G217" s="22">
        <v>43461</v>
      </c>
      <c r="H217">
        <f t="shared" si="24"/>
        <v>6</v>
      </c>
      <c r="I217">
        <v>355</v>
      </c>
      <c r="J217">
        <v>4.4499998092651367</v>
      </c>
      <c r="K217">
        <v>19</v>
      </c>
      <c r="L217">
        <v>9</v>
      </c>
      <c r="M217">
        <v>364.04998779296875</v>
      </c>
      <c r="N217">
        <v>373.04998779296875</v>
      </c>
      <c r="O217">
        <v>382.04998779296875</v>
      </c>
      <c r="P217">
        <v>375</v>
      </c>
      <c r="Q217">
        <v>380</v>
      </c>
      <c r="R217">
        <v>0.25</v>
      </c>
      <c r="S217">
        <v>0.15000000596046448</v>
      </c>
      <c r="T217" t="s">
        <v>439</v>
      </c>
      <c r="U217" s="18">
        <f>VLOOKUP(A217,'[1]MARGIN REQUIREMNT'!$A$3:$M$210,13,0)</f>
        <v>1.806680509090909</v>
      </c>
      <c r="V217" s="23">
        <f t="shared" si="20"/>
        <v>-9.1536406470603682E-3</v>
      </c>
      <c r="W217" s="23">
        <f t="shared" si="21"/>
        <v>9.1536406470603682E-3</v>
      </c>
      <c r="X217" s="24">
        <f>VLOOKUP(A217,[2]Sheet14!$A$2:$B$188,2,0)</f>
        <v>2.778145353346595E-2</v>
      </c>
      <c r="Y217" s="24">
        <f>VLOOKUP(A217,[2]Sheet14!$A$2:$C$188,3,0)</f>
        <v>3.6434789463873296E-2</v>
      </c>
      <c r="Z217" s="24">
        <f>VLOOKUP(A217,[2]Sheet14!$A$2:$D$188,4,0)</f>
        <v>4.6414737586665464E-2</v>
      </c>
      <c r="AA217" t="b">
        <f t="shared" si="19"/>
        <v>0</v>
      </c>
      <c r="AB217" t="b">
        <f t="shared" si="22"/>
        <v>0</v>
      </c>
      <c r="AC217" t="b">
        <f t="shared" si="23"/>
        <v>0</v>
      </c>
    </row>
    <row r="218" spans="1:29">
      <c r="A218" t="s">
        <v>87</v>
      </c>
      <c r="B218">
        <v>5</v>
      </c>
      <c r="C218" t="s">
        <v>406</v>
      </c>
      <c r="D218">
        <v>351.79998779296875</v>
      </c>
      <c r="E218">
        <v>355.04998779296875</v>
      </c>
      <c r="F218" s="22">
        <v>43455</v>
      </c>
      <c r="G218" s="22">
        <v>43461</v>
      </c>
      <c r="H218">
        <f t="shared" si="24"/>
        <v>6</v>
      </c>
      <c r="I218">
        <v>355</v>
      </c>
      <c r="J218">
        <v>3.9000000953674316</v>
      </c>
      <c r="K218">
        <v>27</v>
      </c>
      <c r="L218">
        <v>12</v>
      </c>
      <c r="M218">
        <v>343.04998779296875</v>
      </c>
      <c r="N218">
        <v>331.04998779296875</v>
      </c>
      <c r="O218">
        <v>319.04998779296875</v>
      </c>
      <c r="P218">
        <v>330</v>
      </c>
      <c r="Q218">
        <v>320</v>
      </c>
      <c r="R218">
        <v>0.25</v>
      </c>
      <c r="S218">
        <v>0.20000000298023224</v>
      </c>
      <c r="T218" t="s">
        <v>439</v>
      </c>
      <c r="U218" s="18">
        <f>VLOOKUP(A218,'[1]MARGIN REQUIREMNT'!$A$3:$M$210,13,0)</f>
        <v>1.806680509090909</v>
      </c>
      <c r="V218" s="23">
        <f t="shared" si="20"/>
        <v>-9.1536406470603682E-3</v>
      </c>
      <c r="W218" s="23">
        <f t="shared" si="21"/>
        <v>9.1536406470603682E-3</v>
      </c>
      <c r="X218" s="24">
        <f>VLOOKUP(A218,[2]Sheet14!$A$2:$B$188,2,0)</f>
        <v>2.778145353346595E-2</v>
      </c>
      <c r="Y218" s="24">
        <f>VLOOKUP(A218,[2]Sheet14!$A$2:$C$188,3,0)</f>
        <v>3.6434789463873296E-2</v>
      </c>
      <c r="Z218" s="24">
        <f>VLOOKUP(A218,[2]Sheet14!$A$2:$D$188,4,0)</f>
        <v>4.6414737586665464E-2</v>
      </c>
      <c r="AA218" t="b">
        <f t="shared" si="19"/>
        <v>0</v>
      </c>
      <c r="AB218" t="b">
        <f t="shared" si="22"/>
        <v>0</v>
      </c>
      <c r="AC218" t="b">
        <f t="shared" si="23"/>
        <v>0</v>
      </c>
    </row>
    <row r="219" spans="1:29">
      <c r="A219" t="s">
        <v>126</v>
      </c>
      <c r="B219">
        <v>10</v>
      </c>
      <c r="C219" t="s">
        <v>405</v>
      </c>
      <c r="D219">
        <v>611.54998779296875</v>
      </c>
      <c r="E219">
        <v>621</v>
      </c>
      <c r="F219" s="22">
        <v>43455</v>
      </c>
      <c r="G219" s="22">
        <v>43461</v>
      </c>
      <c r="H219">
        <f t="shared" si="24"/>
        <v>6</v>
      </c>
      <c r="I219">
        <v>620</v>
      </c>
      <c r="J219">
        <v>15.100000381469727</v>
      </c>
      <c r="K219">
        <v>46</v>
      </c>
      <c r="L219">
        <v>37</v>
      </c>
      <c r="M219">
        <v>658</v>
      </c>
      <c r="N219">
        <v>695</v>
      </c>
      <c r="O219">
        <v>732</v>
      </c>
      <c r="P219">
        <v>700</v>
      </c>
      <c r="Q219">
        <v>730</v>
      </c>
      <c r="R219">
        <v>0.34999999403953552</v>
      </c>
      <c r="S219">
        <v>5.000000074505806E-2</v>
      </c>
      <c r="T219" t="s">
        <v>439</v>
      </c>
      <c r="U219" s="18">
        <f>VLOOKUP(A219,'[1]MARGIN REQUIREMNT'!$A$3:$M$210,13,0)</f>
        <v>3.2215500000000001</v>
      </c>
      <c r="V219" s="23">
        <f t="shared" si="20"/>
        <v>-1.5217410961402944E-2</v>
      </c>
      <c r="W219" s="23">
        <f t="shared" si="21"/>
        <v>1.5217410961402944E-2</v>
      </c>
      <c r="X219" s="24">
        <f>VLOOKUP(A219,[2]Sheet14!$A$2:$B$188,2,0)</f>
        <v>3.2891076542485201E-2</v>
      </c>
      <c r="Y219" s="24">
        <f>VLOOKUP(A219,[2]Sheet14!$A$2:$C$188,3,0)</f>
        <v>4.2566259644574833E-2</v>
      </c>
      <c r="Z219" s="24">
        <f>VLOOKUP(A219,[2]Sheet14!$A$2:$D$188,4,0)</f>
        <v>6.1184885212448234E-2</v>
      </c>
      <c r="AA219" t="b">
        <f t="shared" si="19"/>
        <v>0</v>
      </c>
      <c r="AB219" t="b">
        <f t="shared" si="22"/>
        <v>0</v>
      </c>
      <c r="AC219" t="b">
        <f t="shared" si="23"/>
        <v>0</v>
      </c>
    </row>
    <row r="220" spans="1:29">
      <c r="A220" t="s">
        <v>126</v>
      </c>
      <c r="B220">
        <v>10</v>
      </c>
      <c r="C220" t="s">
        <v>406</v>
      </c>
      <c r="D220">
        <v>611.54998779296875</v>
      </c>
      <c r="E220">
        <v>621</v>
      </c>
      <c r="F220" s="22">
        <v>43455</v>
      </c>
      <c r="G220" s="22">
        <v>43461</v>
      </c>
      <c r="H220">
        <f t="shared" si="24"/>
        <v>6</v>
      </c>
      <c r="I220">
        <v>620</v>
      </c>
      <c r="J220">
        <v>12</v>
      </c>
      <c r="K220">
        <v>41</v>
      </c>
      <c r="L220">
        <v>33</v>
      </c>
      <c r="M220">
        <v>588</v>
      </c>
      <c r="N220">
        <v>555</v>
      </c>
      <c r="O220">
        <v>522</v>
      </c>
      <c r="P220">
        <v>560</v>
      </c>
      <c r="Q220">
        <v>520</v>
      </c>
      <c r="R220" t="s">
        <v>435</v>
      </c>
      <c r="S220">
        <v>0.89999997615814209</v>
      </c>
      <c r="T220">
        <v>580</v>
      </c>
      <c r="U220" s="18">
        <f>VLOOKUP(A220,'[1]MARGIN REQUIREMNT'!$A$3:$M$210,13,0)</f>
        <v>3.2215500000000001</v>
      </c>
      <c r="V220" s="23">
        <f t="shared" si="20"/>
        <v>-1.5217410961402944E-2</v>
      </c>
      <c r="W220" s="23">
        <f t="shared" si="21"/>
        <v>1.5217410961402944E-2</v>
      </c>
      <c r="X220" s="24">
        <f>VLOOKUP(A220,[2]Sheet14!$A$2:$B$188,2,0)</f>
        <v>3.2891076542485201E-2</v>
      </c>
      <c r="Y220" s="24">
        <f>VLOOKUP(A220,[2]Sheet14!$A$2:$C$188,3,0)</f>
        <v>4.2566259644574833E-2</v>
      </c>
      <c r="Z220" s="24">
        <f>VLOOKUP(A220,[2]Sheet14!$A$2:$D$188,4,0)</f>
        <v>6.1184885212448234E-2</v>
      </c>
      <c r="AA220" t="b">
        <f t="shared" si="19"/>
        <v>0</v>
      </c>
      <c r="AB220" t="b">
        <f t="shared" si="22"/>
        <v>0</v>
      </c>
      <c r="AC220" t="b">
        <f t="shared" si="23"/>
        <v>0</v>
      </c>
    </row>
    <row r="221" spans="1:29">
      <c r="A221" t="s">
        <v>49</v>
      </c>
      <c r="B221">
        <v>5</v>
      </c>
      <c r="C221" t="s">
        <v>405</v>
      </c>
      <c r="D221">
        <v>250.25</v>
      </c>
      <c r="E221">
        <v>252.19999694824219</v>
      </c>
      <c r="F221" s="22">
        <v>43455</v>
      </c>
      <c r="G221" s="22">
        <v>43461</v>
      </c>
      <c r="H221">
        <f t="shared" si="24"/>
        <v>6</v>
      </c>
      <c r="I221">
        <v>250</v>
      </c>
      <c r="J221">
        <v>3.7999999523162842</v>
      </c>
      <c r="K221">
        <v>17</v>
      </c>
      <c r="L221">
        <v>5</v>
      </c>
      <c r="M221">
        <v>257.20001220703125</v>
      </c>
      <c r="N221">
        <v>262.20001220703125</v>
      </c>
      <c r="O221">
        <v>267.20001220703125</v>
      </c>
      <c r="P221">
        <v>260</v>
      </c>
      <c r="Q221">
        <v>265</v>
      </c>
      <c r="R221">
        <v>0.30000001192092896</v>
      </c>
      <c r="S221">
        <v>0.25</v>
      </c>
      <c r="T221" t="s">
        <v>439</v>
      </c>
      <c r="U221" s="18">
        <f>VLOOKUP(A221,'[1]MARGIN REQUIREMNT'!$A$3:$M$210,13,0)</f>
        <v>1.2766500000000001</v>
      </c>
      <c r="V221" s="23">
        <f t="shared" si="20"/>
        <v>-7.7319467559009425E-3</v>
      </c>
      <c r="W221" s="23">
        <f t="shared" si="21"/>
        <v>7.7319467559009425E-3</v>
      </c>
      <c r="X221" s="24">
        <f>VLOOKUP(A221,[2]Sheet14!$A$2:$B$188,2,0)</f>
        <v>2.4042923476069924E-2</v>
      </c>
      <c r="Y221" s="24">
        <f>VLOOKUP(A221,[2]Sheet14!$A$2:$C$188,3,0)</f>
        <v>2.876633920010779E-2</v>
      </c>
      <c r="Z221" s="24">
        <f>VLOOKUP(A221,[2]Sheet14!$A$2:$D$188,4,0)</f>
        <v>3.6300608570462051E-2</v>
      </c>
      <c r="AA221" t="b">
        <f t="shared" si="19"/>
        <v>0</v>
      </c>
      <c r="AB221" t="b">
        <f t="shared" si="22"/>
        <v>0</v>
      </c>
      <c r="AC221" t="b">
        <f t="shared" si="23"/>
        <v>0</v>
      </c>
    </row>
    <row r="222" spans="1:29">
      <c r="A222" t="s">
        <v>49</v>
      </c>
      <c r="B222">
        <v>5</v>
      </c>
      <c r="C222" t="s">
        <v>406</v>
      </c>
      <c r="D222">
        <v>250.25</v>
      </c>
      <c r="E222">
        <v>252.19999694824219</v>
      </c>
      <c r="F222" s="22">
        <v>43455</v>
      </c>
      <c r="G222" s="22">
        <v>43461</v>
      </c>
      <c r="H222">
        <f t="shared" si="24"/>
        <v>6</v>
      </c>
      <c r="I222">
        <v>250</v>
      </c>
      <c r="J222">
        <v>2</v>
      </c>
      <c r="K222">
        <v>25</v>
      </c>
      <c r="L222">
        <v>8</v>
      </c>
      <c r="M222">
        <v>244.19999694824219</v>
      </c>
      <c r="N222">
        <v>236.19999694824219</v>
      </c>
      <c r="O222">
        <v>228.19999694824219</v>
      </c>
      <c r="P222">
        <v>235</v>
      </c>
      <c r="Q222">
        <v>230</v>
      </c>
      <c r="R222">
        <v>0.15000000596046448</v>
      </c>
      <c r="S222">
        <v>0.15000000596046448</v>
      </c>
      <c r="T222" t="s">
        <v>439</v>
      </c>
      <c r="U222" s="18">
        <f>VLOOKUP(A222,'[1]MARGIN REQUIREMNT'!$A$3:$M$210,13,0)</f>
        <v>1.2766500000000001</v>
      </c>
      <c r="V222" s="23">
        <f t="shared" si="20"/>
        <v>-7.7319467559009425E-3</v>
      </c>
      <c r="W222" s="23">
        <f t="shared" si="21"/>
        <v>7.7319467559009425E-3</v>
      </c>
      <c r="X222" s="24">
        <f>VLOOKUP(A222,[2]Sheet14!$A$2:$B$188,2,0)</f>
        <v>2.4042923476069924E-2</v>
      </c>
      <c r="Y222" s="24">
        <f>VLOOKUP(A222,[2]Sheet14!$A$2:$C$188,3,0)</f>
        <v>2.876633920010779E-2</v>
      </c>
      <c r="Z222" s="24">
        <f>VLOOKUP(A222,[2]Sheet14!$A$2:$D$188,4,0)</f>
        <v>3.6300608570462051E-2</v>
      </c>
      <c r="AA222" t="b">
        <f t="shared" si="19"/>
        <v>0</v>
      </c>
      <c r="AB222" t="b">
        <f t="shared" si="22"/>
        <v>0</v>
      </c>
      <c r="AC222" t="b">
        <f t="shared" si="23"/>
        <v>0</v>
      </c>
    </row>
    <row r="223" spans="1:29">
      <c r="A223" t="s">
        <v>162</v>
      </c>
      <c r="B223">
        <v>10</v>
      </c>
      <c r="C223" t="s">
        <v>405</v>
      </c>
      <c r="D223">
        <v>216.19999694824219</v>
      </c>
      <c r="E223">
        <v>219.69999694824219</v>
      </c>
      <c r="F223" s="22">
        <v>43455</v>
      </c>
      <c r="G223" s="22">
        <v>43461</v>
      </c>
      <c r="H223">
        <f t="shared" si="24"/>
        <v>6</v>
      </c>
      <c r="I223">
        <v>220</v>
      </c>
      <c r="J223">
        <v>4.6500000953674316</v>
      </c>
      <c r="K223">
        <v>41</v>
      </c>
      <c r="L223">
        <v>12</v>
      </c>
      <c r="M223">
        <v>231.69999694824219</v>
      </c>
      <c r="N223">
        <v>243.69999694824219</v>
      </c>
      <c r="O223">
        <v>255.69999694824219</v>
      </c>
      <c r="P223">
        <v>240</v>
      </c>
      <c r="Q223">
        <v>260</v>
      </c>
      <c r="R223">
        <v>0.60000002384185791</v>
      </c>
      <c r="S223">
        <v>0.30000001192092896</v>
      </c>
      <c r="T223" t="s">
        <v>439</v>
      </c>
      <c r="U223" s="18">
        <f>VLOOKUP(A223,'[1]MARGIN REQUIREMNT'!$A$3:$M$210,13,0)</f>
        <v>1.082025</v>
      </c>
      <c r="V223" s="23">
        <f t="shared" si="20"/>
        <v>-1.5930814968670881E-2</v>
      </c>
      <c r="W223" s="23">
        <f t="shared" si="21"/>
        <v>1.5930814968670881E-2</v>
      </c>
      <c r="X223" s="24">
        <f>VLOOKUP(A223,[2]Sheet14!$A$2:$B$188,2,0)</f>
        <v>4.4455597938834211E-2</v>
      </c>
      <c r="Y223" s="24">
        <f>VLOOKUP(A223,[2]Sheet14!$A$2:$C$188,3,0)</f>
        <v>5.9832617563123761E-2</v>
      </c>
      <c r="Z223" s="24">
        <f>VLOOKUP(A223,[2]Sheet14!$A$2:$D$188,4,0)</f>
        <v>8.0390747268234419E-2</v>
      </c>
      <c r="AA223" t="b">
        <f t="shared" si="19"/>
        <v>0</v>
      </c>
      <c r="AB223" t="b">
        <f t="shared" si="22"/>
        <v>0</v>
      </c>
      <c r="AC223" t="b">
        <f t="shared" si="23"/>
        <v>0</v>
      </c>
    </row>
    <row r="224" spans="1:29">
      <c r="A224" t="s">
        <v>162</v>
      </c>
      <c r="B224">
        <v>10</v>
      </c>
      <c r="C224" t="s">
        <v>406</v>
      </c>
      <c r="D224">
        <v>216.19999694824219</v>
      </c>
      <c r="E224">
        <v>219.69999694824219</v>
      </c>
      <c r="F224" s="22">
        <v>43455</v>
      </c>
      <c r="G224" s="22">
        <v>43461</v>
      </c>
      <c r="H224">
        <f t="shared" si="24"/>
        <v>6</v>
      </c>
      <c r="I224">
        <v>220</v>
      </c>
      <c r="J224">
        <v>4.8000001907348633</v>
      </c>
      <c r="K224">
        <v>43</v>
      </c>
      <c r="L224">
        <v>12</v>
      </c>
      <c r="M224">
        <v>207.69999694824219</v>
      </c>
      <c r="N224">
        <v>195.69999694824219</v>
      </c>
      <c r="O224">
        <v>183.69999694824219</v>
      </c>
      <c r="P224">
        <v>200</v>
      </c>
      <c r="Q224">
        <v>180</v>
      </c>
      <c r="R224">
        <v>0.69999998807907104</v>
      </c>
      <c r="S224">
        <v>0.30000001192092896</v>
      </c>
      <c r="T224" t="s">
        <v>439</v>
      </c>
      <c r="U224" s="18">
        <f>VLOOKUP(A224,'[1]MARGIN REQUIREMNT'!$A$3:$M$210,13,0)</f>
        <v>1.082025</v>
      </c>
      <c r="V224" s="23">
        <f t="shared" si="20"/>
        <v>-1.5930814968670881E-2</v>
      </c>
      <c r="W224" s="23">
        <f t="shared" si="21"/>
        <v>1.5930814968670881E-2</v>
      </c>
      <c r="X224" s="24">
        <f>VLOOKUP(A224,[2]Sheet14!$A$2:$B$188,2,0)</f>
        <v>4.4455597938834211E-2</v>
      </c>
      <c r="Y224" s="24">
        <f>VLOOKUP(A224,[2]Sheet14!$A$2:$C$188,3,0)</f>
        <v>5.9832617563123761E-2</v>
      </c>
      <c r="Z224" s="24">
        <f>VLOOKUP(A224,[2]Sheet14!$A$2:$D$188,4,0)</f>
        <v>8.0390747268234419E-2</v>
      </c>
      <c r="AA224" t="b">
        <f t="shared" si="19"/>
        <v>0</v>
      </c>
      <c r="AB224" t="b">
        <f t="shared" si="22"/>
        <v>0</v>
      </c>
      <c r="AC224" t="b">
        <f t="shared" si="23"/>
        <v>0</v>
      </c>
    </row>
    <row r="225" spans="1:29">
      <c r="A225" t="s">
        <v>183</v>
      </c>
      <c r="B225">
        <v>5</v>
      </c>
      <c r="C225" t="s">
        <v>405</v>
      </c>
      <c r="D225">
        <v>216.75</v>
      </c>
      <c r="E225">
        <v>215</v>
      </c>
      <c r="F225" s="22">
        <v>43455</v>
      </c>
      <c r="G225" s="22">
        <v>43461</v>
      </c>
      <c r="H225">
        <f t="shared" si="24"/>
        <v>6</v>
      </c>
      <c r="I225">
        <v>215</v>
      </c>
      <c r="J225">
        <v>4</v>
      </c>
      <c r="K225">
        <v>36</v>
      </c>
      <c r="L225">
        <v>10</v>
      </c>
      <c r="M225">
        <v>225</v>
      </c>
      <c r="N225">
        <v>235</v>
      </c>
      <c r="O225">
        <v>245</v>
      </c>
      <c r="P225">
        <v>235</v>
      </c>
      <c r="Q225">
        <v>245</v>
      </c>
      <c r="R225">
        <v>0.20000000298023224</v>
      </c>
      <c r="S225">
        <v>0.10000000149011612</v>
      </c>
      <c r="T225">
        <v>240</v>
      </c>
      <c r="U225" s="18">
        <f>VLOOKUP(A225,'[1]MARGIN REQUIREMNT'!$A$3:$M$210,13,0)</f>
        <v>1.0697250666666667</v>
      </c>
      <c r="V225" s="23">
        <f t="shared" si="20"/>
        <v>8.1395348837209891E-3</v>
      </c>
      <c r="W225" s="23">
        <f t="shared" si="21"/>
        <v>8.1395348837209891E-3</v>
      </c>
      <c r="X225" s="24">
        <f>VLOOKUP(A225,[2]Sheet14!$A$2:$B$188,2,0)</f>
        <v>2.578204450114403E-2</v>
      </c>
      <c r="Y225" s="24">
        <f>VLOOKUP(A225,[2]Sheet14!$A$2:$C$188,3,0)</f>
        <v>3.0647986940056948E-2</v>
      </c>
      <c r="Z225" s="24">
        <f>VLOOKUP(A225,[2]Sheet14!$A$2:$D$188,4,0)</f>
        <v>4.1272592531140219E-2</v>
      </c>
      <c r="AA225" t="b">
        <f t="shared" si="19"/>
        <v>0</v>
      </c>
      <c r="AB225" t="b">
        <f t="shared" si="22"/>
        <v>0</v>
      </c>
      <c r="AC225" t="b">
        <f t="shared" si="23"/>
        <v>0</v>
      </c>
    </row>
    <row r="226" spans="1:29">
      <c r="A226" t="s">
        <v>183</v>
      </c>
      <c r="B226">
        <v>5</v>
      </c>
      <c r="C226" t="s">
        <v>406</v>
      </c>
      <c r="D226">
        <v>216.75</v>
      </c>
      <c r="E226">
        <v>215</v>
      </c>
      <c r="F226" s="22">
        <v>43455</v>
      </c>
      <c r="G226" s="22">
        <v>43461</v>
      </c>
      <c r="H226">
        <f t="shared" si="24"/>
        <v>6</v>
      </c>
      <c r="I226">
        <v>215</v>
      </c>
      <c r="J226">
        <v>4</v>
      </c>
      <c r="K226">
        <v>35</v>
      </c>
      <c r="L226">
        <v>10</v>
      </c>
      <c r="M226">
        <v>205</v>
      </c>
      <c r="N226">
        <v>195</v>
      </c>
      <c r="O226">
        <v>185</v>
      </c>
      <c r="P226">
        <v>195</v>
      </c>
      <c r="Q226">
        <v>185</v>
      </c>
      <c r="R226">
        <v>0.10000000149011612</v>
      </c>
      <c r="S226">
        <v>5.000000074505806E-2</v>
      </c>
      <c r="T226">
        <v>190</v>
      </c>
      <c r="U226" s="18">
        <f>VLOOKUP(A226,'[1]MARGIN REQUIREMNT'!$A$3:$M$210,13,0)</f>
        <v>1.0697250666666667</v>
      </c>
      <c r="V226" s="23">
        <f t="shared" si="20"/>
        <v>8.1395348837209891E-3</v>
      </c>
      <c r="W226" s="23">
        <f t="shared" si="21"/>
        <v>8.1395348837209891E-3</v>
      </c>
      <c r="X226" s="24">
        <f>VLOOKUP(A226,[2]Sheet14!$A$2:$B$188,2,0)</f>
        <v>2.578204450114403E-2</v>
      </c>
      <c r="Y226" s="24">
        <f>VLOOKUP(A226,[2]Sheet14!$A$2:$C$188,3,0)</f>
        <v>3.0647986940056948E-2</v>
      </c>
      <c r="Z226" s="24">
        <f>VLOOKUP(A226,[2]Sheet14!$A$2:$D$188,4,0)</f>
        <v>4.1272592531140219E-2</v>
      </c>
      <c r="AA226" t="b">
        <f t="shared" si="19"/>
        <v>0</v>
      </c>
      <c r="AB226" t="b">
        <f t="shared" si="22"/>
        <v>0</v>
      </c>
      <c r="AC226" t="b">
        <f t="shared" si="23"/>
        <v>0</v>
      </c>
    </row>
    <row r="227" spans="1:29">
      <c r="A227" t="s">
        <v>74</v>
      </c>
      <c r="B227">
        <v>5</v>
      </c>
      <c r="C227" t="s">
        <v>405</v>
      </c>
      <c r="D227">
        <v>109.15000152587891</v>
      </c>
      <c r="E227">
        <v>110.90000152587891</v>
      </c>
      <c r="F227" s="22">
        <v>43455</v>
      </c>
      <c r="G227" s="22">
        <v>43461</v>
      </c>
      <c r="H227">
        <f t="shared" si="24"/>
        <v>6</v>
      </c>
      <c r="I227">
        <v>110</v>
      </c>
      <c r="J227">
        <v>2.5</v>
      </c>
      <c r="K227">
        <v>37</v>
      </c>
      <c r="L227">
        <v>5</v>
      </c>
      <c r="M227">
        <v>115.90000152587891</v>
      </c>
      <c r="N227">
        <v>120.90000152587891</v>
      </c>
      <c r="O227">
        <v>125.90000152587891</v>
      </c>
      <c r="P227">
        <v>120</v>
      </c>
      <c r="Q227">
        <v>125</v>
      </c>
      <c r="R227">
        <v>0.10000000149011612</v>
      </c>
      <c r="S227">
        <v>0.15000000596046448</v>
      </c>
      <c r="T227" t="s">
        <v>439</v>
      </c>
      <c r="U227" s="18">
        <f>VLOOKUP(A227,'[1]MARGIN REQUIREMNT'!$A$3:$M$210,13,0)</f>
        <v>0.55912499999999998</v>
      </c>
      <c r="V227" s="23">
        <f t="shared" si="20"/>
        <v>-1.5779981748617278E-2</v>
      </c>
      <c r="W227" s="23">
        <f t="shared" si="21"/>
        <v>1.5779981748617278E-2</v>
      </c>
      <c r="X227" s="24">
        <f>VLOOKUP(A227,[2]Sheet14!$A$2:$B$188,2,0)</f>
        <v>4.1390030832476866E-2</v>
      </c>
      <c r="Y227" s="24">
        <f>VLOOKUP(A227,[2]Sheet14!$A$2:$C$188,3,0)</f>
        <v>4.9669640395446898E-2</v>
      </c>
      <c r="Z227" s="24">
        <f>VLOOKUP(A227,[2]Sheet14!$A$2:$D$188,4,0)</f>
        <v>6.5647753332454595E-2</v>
      </c>
      <c r="AA227" t="b">
        <f t="shared" si="19"/>
        <v>0</v>
      </c>
      <c r="AB227" t="b">
        <f t="shared" si="22"/>
        <v>0</v>
      </c>
      <c r="AC227" t="b">
        <f t="shared" si="23"/>
        <v>0</v>
      </c>
    </row>
    <row r="228" spans="1:29">
      <c r="A228" t="s">
        <v>74</v>
      </c>
      <c r="B228">
        <v>5</v>
      </c>
      <c r="C228" t="s">
        <v>406</v>
      </c>
      <c r="D228">
        <v>109.15000152587891</v>
      </c>
      <c r="E228">
        <v>110.90000152587891</v>
      </c>
      <c r="F228" s="22">
        <v>43455</v>
      </c>
      <c r="G228" s="22">
        <v>43461</v>
      </c>
      <c r="H228">
        <f t="shared" si="24"/>
        <v>6</v>
      </c>
      <c r="I228">
        <v>110</v>
      </c>
      <c r="J228">
        <v>1.3999999761581421</v>
      </c>
      <c r="K228">
        <v>33</v>
      </c>
      <c r="L228">
        <v>5</v>
      </c>
      <c r="M228">
        <v>105.90000152587891</v>
      </c>
      <c r="N228">
        <v>100.90000152587891</v>
      </c>
      <c r="O228">
        <v>95.900001525878906</v>
      </c>
      <c r="P228">
        <v>100</v>
      </c>
      <c r="Q228">
        <v>95</v>
      </c>
      <c r="R228">
        <v>0.10000000149011612</v>
      </c>
      <c r="S228">
        <v>0.10000000149011612</v>
      </c>
      <c r="T228">
        <v>100</v>
      </c>
      <c r="U228" s="18">
        <f>VLOOKUP(A228,'[1]MARGIN REQUIREMNT'!$A$3:$M$210,13,0)</f>
        <v>0.55912499999999998</v>
      </c>
      <c r="V228" s="23">
        <f t="shared" si="20"/>
        <v>-1.5779981748617278E-2</v>
      </c>
      <c r="W228" s="23">
        <f t="shared" si="21"/>
        <v>1.5779981748617278E-2</v>
      </c>
      <c r="X228" s="24">
        <f>VLOOKUP(A228,[2]Sheet14!$A$2:$B$188,2,0)</f>
        <v>4.1390030832476866E-2</v>
      </c>
      <c r="Y228" s="24">
        <f>VLOOKUP(A228,[2]Sheet14!$A$2:$C$188,3,0)</f>
        <v>4.9669640395446898E-2</v>
      </c>
      <c r="Z228" s="24">
        <f>VLOOKUP(A228,[2]Sheet14!$A$2:$D$188,4,0)</f>
        <v>6.5647753332454595E-2</v>
      </c>
      <c r="AA228" t="b">
        <f t="shared" si="19"/>
        <v>0</v>
      </c>
      <c r="AB228" t="b">
        <f t="shared" si="22"/>
        <v>0</v>
      </c>
      <c r="AC228" t="b">
        <f t="shared" si="23"/>
        <v>0</v>
      </c>
    </row>
    <row r="229" spans="1:29">
      <c r="A229" t="s">
        <v>154</v>
      </c>
      <c r="B229">
        <v>5</v>
      </c>
      <c r="C229" t="s">
        <v>405</v>
      </c>
      <c r="D229">
        <v>194.10000610351562</v>
      </c>
      <c r="E229">
        <v>198.44999694824219</v>
      </c>
      <c r="F229" s="22">
        <v>43455</v>
      </c>
      <c r="G229" s="22">
        <v>43461</v>
      </c>
      <c r="H229">
        <f t="shared" si="24"/>
        <v>6</v>
      </c>
      <c r="I229">
        <v>200</v>
      </c>
      <c r="J229">
        <v>1.4500000476837158</v>
      </c>
      <c r="K229">
        <v>19</v>
      </c>
      <c r="L229">
        <v>5</v>
      </c>
      <c r="M229">
        <v>203.44999694824219</v>
      </c>
      <c r="N229">
        <v>208.44999694824219</v>
      </c>
      <c r="O229">
        <v>213.44999694824219</v>
      </c>
      <c r="P229">
        <v>210</v>
      </c>
      <c r="Q229">
        <v>215</v>
      </c>
      <c r="R229" t="s">
        <v>435</v>
      </c>
      <c r="S229">
        <v>0.10000000149011612</v>
      </c>
      <c r="T229">
        <v>205</v>
      </c>
      <c r="U229" s="18">
        <f>VLOOKUP(A229,'[1]MARGIN REQUIREMNT'!$A$3:$M$210,13,0)</f>
        <v>0.94972499999999993</v>
      </c>
      <c r="V229" s="23">
        <f t="shared" si="20"/>
        <v>-2.1919833265913735E-2</v>
      </c>
      <c r="W229" s="23">
        <f t="shared" si="21"/>
        <v>2.1919833265913735E-2</v>
      </c>
      <c r="X229" s="24">
        <f>VLOOKUP(A229,[2]Sheet14!$A$2:$B$188,2,0)</f>
        <v>1.8935185126548994E-2</v>
      </c>
      <c r="Y229" s="24">
        <f>VLOOKUP(A229,[2]Sheet14!$A$2:$C$188,3,0)</f>
        <v>2.3264248950002734E-2</v>
      </c>
      <c r="Z229" s="24">
        <f>VLOOKUP(A229,[2]Sheet14!$A$2:$D$188,4,0)</f>
        <v>3.3494301536600615E-2</v>
      </c>
      <c r="AA229" t="b">
        <f t="shared" si="19"/>
        <v>1</v>
      </c>
      <c r="AB229" t="b">
        <f t="shared" si="22"/>
        <v>0</v>
      </c>
      <c r="AC229" t="b">
        <f t="shared" si="23"/>
        <v>0</v>
      </c>
    </row>
    <row r="230" spans="1:29">
      <c r="A230" t="s">
        <v>154</v>
      </c>
      <c r="B230">
        <v>5</v>
      </c>
      <c r="C230" t="s">
        <v>406</v>
      </c>
      <c r="D230">
        <v>194.10000610351562</v>
      </c>
      <c r="E230">
        <v>198.44999694824219</v>
      </c>
      <c r="F230" s="22">
        <v>43455</v>
      </c>
      <c r="G230" s="22">
        <v>43461</v>
      </c>
      <c r="H230">
        <f t="shared" si="24"/>
        <v>6</v>
      </c>
      <c r="I230">
        <v>200</v>
      </c>
      <c r="J230">
        <v>4</v>
      </c>
      <c r="K230">
        <v>33</v>
      </c>
      <c r="L230">
        <v>8</v>
      </c>
      <c r="M230">
        <v>190.44999694824219</v>
      </c>
      <c r="N230">
        <v>182.44999694824219</v>
      </c>
      <c r="O230">
        <v>174.44999694824219</v>
      </c>
      <c r="P230">
        <v>180</v>
      </c>
      <c r="Q230">
        <v>175</v>
      </c>
      <c r="R230">
        <v>0.10000000149011612</v>
      </c>
      <c r="S230">
        <v>5.000000074505806E-2</v>
      </c>
      <c r="T230" t="s">
        <v>439</v>
      </c>
      <c r="U230" s="18">
        <f>VLOOKUP(A230,'[1]MARGIN REQUIREMNT'!$A$3:$M$210,13,0)</f>
        <v>0.94972499999999993</v>
      </c>
      <c r="V230" s="23">
        <f t="shared" si="20"/>
        <v>-2.1919833265913735E-2</v>
      </c>
      <c r="W230" s="23">
        <f t="shared" si="21"/>
        <v>2.1919833265913735E-2</v>
      </c>
      <c r="X230" s="24">
        <f>VLOOKUP(A230,[2]Sheet14!$A$2:$B$188,2,0)</f>
        <v>1.8935185126548994E-2</v>
      </c>
      <c r="Y230" s="24">
        <f>VLOOKUP(A230,[2]Sheet14!$A$2:$C$188,3,0)</f>
        <v>2.3264248950002734E-2</v>
      </c>
      <c r="Z230" s="24">
        <f>VLOOKUP(A230,[2]Sheet14!$A$2:$D$188,4,0)</f>
        <v>3.3494301536600615E-2</v>
      </c>
      <c r="AA230" t="b">
        <f t="shared" si="19"/>
        <v>1</v>
      </c>
      <c r="AB230" t="b">
        <f t="shared" si="22"/>
        <v>0</v>
      </c>
      <c r="AC230" t="b">
        <f t="shared" si="23"/>
        <v>0</v>
      </c>
    </row>
    <row r="231" spans="1:29">
      <c r="A231" t="s">
        <v>37</v>
      </c>
      <c r="B231">
        <v>10</v>
      </c>
      <c r="C231" t="s">
        <v>405</v>
      </c>
      <c r="D231">
        <v>341.64999389648437</v>
      </c>
      <c r="E231">
        <v>341.39999389648437</v>
      </c>
      <c r="F231" s="22">
        <v>43455</v>
      </c>
      <c r="G231" s="22">
        <v>43461</v>
      </c>
      <c r="H231">
        <f t="shared" si="24"/>
        <v>6</v>
      </c>
      <c r="I231">
        <v>340</v>
      </c>
      <c r="J231">
        <v>7.75</v>
      </c>
      <c r="K231">
        <v>37</v>
      </c>
      <c r="L231">
        <v>16</v>
      </c>
      <c r="M231">
        <v>357.39999389648437</v>
      </c>
      <c r="N231">
        <v>373.39999389648438</v>
      </c>
      <c r="O231">
        <v>389.39999389648437</v>
      </c>
      <c r="P231">
        <v>370</v>
      </c>
      <c r="Q231">
        <v>390</v>
      </c>
      <c r="R231">
        <v>0.34999999403953552</v>
      </c>
      <c r="S231">
        <v>0.20000000298023224</v>
      </c>
      <c r="T231" t="s">
        <v>439</v>
      </c>
      <c r="U231" s="18">
        <f>VLOOKUP(A231,'[1]MARGIN REQUIREMNT'!$A$3:$M$210,13,0)</f>
        <v>1.8236249999999998</v>
      </c>
      <c r="V231" s="23">
        <f t="shared" si="20"/>
        <v>7.3227886487847726E-4</v>
      </c>
      <c r="W231" s="23">
        <f t="shared" si="21"/>
        <v>7.3227886487847726E-4</v>
      </c>
      <c r="X231" s="24">
        <f>VLOOKUP(A231,[2]Sheet14!$A$2:$B$188,2,0)</f>
        <v>3.3862524452064918E-2</v>
      </c>
      <c r="Y231" s="24">
        <f>VLOOKUP(A231,[2]Sheet14!$A$2:$C$188,3,0)</f>
        <v>4.4681148486518114E-2</v>
      </c>
      <c r="Z231" s="24">
        <f>VLOOKUP(A231,[2]Sheet14!$A$2:$D$188,4,0)</f>
        <v>5.6199089518834101E-2</v>
      </c>
      <c r="AA231" t="b">
        <f t="shared" si="19"/>
        <v>0</v>
      </c>
      <c r="AB231" t="b">
        <f t="shared" si="22"/>
        <v>0</v>
      </c>
      <c r="AC231" t="b">
        <f t="shared" si="23"/>
        <v>0</v>
      </c>
    </row>
    <row r="232" spans="1:29">
      <c r="A232" t="s">
        <v>37</v>
      </c>
      <c r="B232">
        <v>10</v>
      </c>
      <c r="C232" t="s">
        <v>406</v>
      </c>
      <c r="D232">
        <v>341.64999389648437</v>
      </c>
      <c r="E232">
        <v>341.39999389648437</v>
      </c>
      <c r="F232" s="22">
        <v>43455</v>
      </c>
      <c r="G232" s="22">
        <v>43461</v>
      </c>
      <c r="H232">
        <f t="shared" si="24"/>
        <v>6</v>
      </c>
      <c r="I232">
        <v>340</v>
      </c>
      <c r="J232">
        <v>5.6999998092651367</v>
      </c>
      <c r="K232">
        <v>39</v>
      </c>
      <c r="L232">
        <v>17</v>
      </c>
      <c r="M232">
        <v>324.39999389648437</v>
      </c>
      <c r="N232">
        <v>307.39999389648437</v>
      </c>
      <c r="O232">
        <v>290.39999389648437</v>
      </c>
      <c r="P232">
        <v>310</v>
      </c>
      <c r="Q232">
        <v>290</v>
      </c>
      <c r="R232" t="s">
        <v>435</v>
      </c>
      <c r="S232">
        <v>0.30000001192092896</v>
      </c>
      <c r="T232">
        <v>320</v>
      </c>
      <c r="U232" s="18">
        <f>VLOOKUP(A232,'[1]MARGIN REQUIREMNT'!$A$3:$M$210,13,0)</f>
        <v>1.8236249999999998</v>
      </c>
      <c r="V232" s="23">
        <f t="shared" si="20"/>
        <v>7.3227886487847726E-4</v>
      </c>
      <c r="W232" s="23">
        <f t="shared" si="21"/>
        <v>7.3227886487847726E-4</v>
      </c>
      <c r="X232" s="24">
        <f>VLOOKUP(A232,[2]Sheet14!$A$2:$B$188,2,0)</f>
        <v>3.3862524452064918E-2</v>
      </c>
      <c r="Y232" s="24">
        <f>VLOOKUP(A232,[2]Sheet14!$A$2:$C$188,3,0)</f>
        <v>4.4681148486518114E-2</v>
      </c>
      <c r="Z232" s="24">
        <f>VLOOKUP(A232,[2]Sheet14!$A$2:$D$188,4,0)</f>
        <v>5.6199089518834101E-2</v>
      </c>
      <c r="AA232" t="b">
        <f t="shared" si="19"/>
        <v>0</v>
      </c>
      <c r="AB232" t="b">
        <f t="shared" si="22"/>
        <v>0</v>
      </c>
      <c r="AC232" t="b">
        <f t="shared" si="23"/>
        <v>0</v>
      </c>
    </row>
    <row r="233" spans="1:29">
      <c r="A233" t="s">
        <v>39</v>
      </c>
      <c r="B233">
        <v>10</v>
      </c>
      <c r="C233" t="s">
        <v>405</v>
      </c>
      <c r="D233">
        <v>276.79998779296875</v>
      </c>
      <c r="E233">
        <v>281</v>
      </c>
      <c r="F233" s="22">
        <v>43455</v>
      </c>
      <c r="G233" s="22">
        <v>43461</v>
      </c>
      <c r="H233">
        <f t="shared" si="24"/>
        <v>6</v>
      </c>
      <c r="I233">
        <v>280</v>
      </c>
      <c r="J233">
        <v>5</v>
      </c>
      <c r="K233">
        <v>29</v>
      </c>
      <c r="L233">
        <v>10</v>
      </c>
      <c r="M233">
        <v>291</v>
      </c>
      <c r="N233">
        <v>301</v>
      </c>
      <c r="O233">
        <v>311</v>
      </c>
      <c r="P233">
        <v>300</v>
      </c>
      <c r="Q233">
        <v>310</v>
      </c>
      <c r="R233">
        <v>0.34999999403953552</v>
      </c>
      <c r="S233">
        <v>0.5</v>
      </c>
      <c r="T233" t="s">
        <v>439</v>
      </c>
      <c r="U233" s="18">
        <f>VLOOKUP(A233,'[1]MARGIN REQUIREMNT'!$A$3:$M$210,13,0)</f>
        <v>1.24013712</v>
      </c>
      <c r="V233" s="23">
        <f t="shared" si="20"/>
        <v>-1.4946662658474219E-2</v>
      </c>
      <c r="W233" s="23">
        <f t="shared" si="21"/>
        <v>1.4946662658474219E-2</v>
      </c>
      <c r="X233" s="24">
        <f>VLOOKUP(A233,[2]Sheet14!$A$2:$B$188,2,0)</f>
        <v>4.0744296360003908E-2</v>
      </c>
      <c r="Y233" s="24">
        <f>VLOOKUP(A233,[2]Sheet14!$A$2:$C$188,3,0)</f>
        <v>5.3655909337200519E-2</v>
      </c>
      <c r="Z233" s="24">
        <f>VLOOKUP(A233,[2]Sheet14!$A$2:$D$188,4,0)</f>
        <v>8.3814539166648827E-2</v>
      </c>
      <c r="AA233" t="b">
        <f t="shared" si="19"/>
        <v>0</v>
      </c>
      <c r="AB233" t="b">
        <f t="shared" si="22"/>
        <v>0</v>
      </c>
      <c r="AC233" t="b">
        <f t="shared" si="23"/>
        <v>0</v>
      </c>
    </row>
    <row r="234" spans="1:29">
      <c r="A234" t="s">
        <v>39</v>
      </c>
      <c r="B234">
        <v>10</v>
      </c>
      <c r="C234" t="s">
        <v>406</v>
      </c>
      <c r="D234">
        <v>276.79998779296875</v>
      </c>
      <c r="E234">
        <v>281</v>
      </c>
      <c r="F234" s="22">
        <v>43455</v>
      </c>
      <c r="G234" s="22">
        <v>43461</v>
      </c>
      <c r="H234">
        <f t="shared" si="24"/>
        <v>6</v>
      </c>
      <c r="I234">
        <v>280</v>
      </c>
      <c r="J234">
        <v>6.3499999046325684</v>
      </c>
      <c r="K234">
        <v>50</v>
      </c>
      <c r="L234">
        <v>18</v>
      </c>
      <c r="M234">
        <v>263</v>
      </c>
      <c r="N234">
        <v>245</v>
      </c>
      <c r="O234">
        <v>227</v>
      </c>
      <c r="P234">
        <v>250</v>
      </c>
      <c r="Q234">
        <v>230</v>
      </c>
      <c r="R234">
        <v>0.40000000596046448</v>
      </c>
      <c r="S234">
        <v>0.30000001192092896</v>
      </c>
      <c r="T234" t="s">
        <v>439</v>
      </c>
      <c r="U234" s="18">
        <f>VLOOKUP(A234,'[1]MARGIN REQUIREMNT'!$A$3:$M$210,13,0)</f>
        <v>1.24013712</v>
      </c>
      <c r="V234" s="23">
        <f t="shared" si="20"/>
        <v>-1.4946662658474219E-2</v>
      </c>
      <c r="W234" s="23">
        <f t="shared" si="21"/>
        <v>1.4946662658474219E-2</v>
      </c>
      <c r="X234" s="24">
        <f>VLOOKUP(A234,[2]Sheet14!$A$2:$B$188,2,0)</f>
        <v>4.0744296360003908E-2</v>
      </c>
      <c r="Y234" s="24">
        <f>VLOOKUP(A234,[2]Sheet14!$A$2:$C$188,3,0)</f>
        <v>5.3655909337200519E-2</v>
      </c>
      <c r="Z234" s="24">
        <f>VLOOKUP(A234,[2]Sheet14!$A$2:$D$188,4,0)</f>
        <v>8.3814539166648827E-2</v>
      </c>
      <c r="AA234" t="b">
        <f t="shared" si="19"/>
        <v>0</v>
      </c>
      <c r="AB234" t="b">
        <f t="shared" si="22"/>
        <v>0</v>
      </c>
      <c r="AC234" t="b">
        <f t="shared" si="23"/>
        <v>0</v>
      </c>
    </row>
    <row r="235" spans="1:29">
      <c r="A235" t="s">
        <v>21</v>
      </c>
      <c r="B235">
        <v>50</v>
      </c>
      <c r="C235" t="s">
        <v>405</v>
      </c>
      <c r="D235">
        <v>2558.550048828125</v>
      </c>
      <c r="E235">
        <v>2587</v>
      </c>
      <c r="F235" s="22">
        <v>43455</v>
      </c>
      <c r="G235" s="22">
        <v>43461</v>
      </c>
      <c r="H235">
        <f t="shared" si="24"/>
        <v>6</v>
      </c>
      <c r="I235">
        <v>2600</v>
      </c>
      <c r="J235">
        <v>34.799999237060547</v>
      </c>
      <c r="K235">
        <v>30</v>
      </c>
      <c r="L235">
        <v>99</v>
      </c>
      <c r="M235">
        <v>2686</v>
      </c>
      <c r="N235">
        <v>2785</v>
      </c>
      <c r="O235">
        <v>2884</v>
      </c>
      <c r="P235">
        <v>2800</v>
      </c>
      <c r="Q235">
        <v>2900</v>
      </c>
      <c r="R235">
        <v>1.1000000238418579</v>
      </c>
      <c r="S235">
        <v>0.85000002384185791</v>
      </c>
      <c r="T235" t="s">
        <v>439</v>
      </c>
      <c r="U235" s="18">
        <f>VLOOKUP(A235,'[1]MARGIN REQUIREMNT'!$A$3:$M$210,13,0)</f>
        <v>12.801825600000001</v>
      </c>
      <c r="V235" s="23">
        <f t="shared" si="20"/>
        <v>-1.099727528870309E-2</v>
      </c>
      <c r="W235" s="23">
        <f t="shared" si="21"/>
        <v>1.099727528870309E-2</v>
      </c>
      <c r="X235" s="24">
        <f>VLOOKUP(A235,[2]Sheet14!$A$2:$B$188,2,0)</f>
        <v>3.3123670315272503E-2</v>
      </c>
      <c r="Y235" s="24">
        <f>VLOOKUP(A235,[2]Sheet14!$A$2:$C$188,3,0)</f>
        <v>4.3900390882324482E-2</v>
      </c>
      <c r="Z235" s="24">
        <f>VLOOKUP(A235,[2]Sheet14!$A$2:$D$188,4,0)</f>
        <v>5.7350696488313299E-2</v>
      </c>
      <c r="AA235" t="b">
        <f t="shared" si="19"/>
        <v>0</v>
      </c>
      <c r="AB235" t="b">
        <f t="shared" si="22"/>
        <v>0</v>
      </c>
      <c r="AC235" t="b">
        <f t="shared" si="23"/>
        <v>0</v>
      </c>
    </row>
    <row r="236" spans="1:29">
      <c r="A236" t="s">
        <v>21</v>
      </c>
      <c r="B236">
        <v>50</v>
      </c>
      <c r="C236" t="s">
        <v>406</v>
      </c>
      <c r="D236">
        <v>2558.550048828125</v>
      </c>
      <c r="E236">
        <v>2587</v>
      </c>
      <c r="F236" s="22">
        <v>43455</v>
      </c>
      <c r="G236" s="22">
        <v>43461</v>
      </c>
      <c r="H236">
        <f t="shared" si="24"/>
        <v>6</v>
      </c>
      <c r="I236">
        <v>2600</v>
      </c>
      <c r="J236">
        <v>45</v>
      </c>
      <c r="K236">
        <v>31</v>
      </c>
      <c r="L236">
        <v>103</v>
      </c>
      <c r="M236">
        <v>2484</v>
      </c>
      <c r="N236">
        <v>2381</v>
      </c>
      <c r="O236">
        <v>2278</v>
      </c>
      <c r="P236">
        <v>2400</v>
      </c>
      <c r="Q236">
        <v>2300</v>
      </c>
      <c r="R236">
        <v>2.75</v>
      </c>
      <c r="S236">
        <v>1.25</v>
      </c>
      <c r="T236" t="s">
        <v>439</v>
      </c>
      <c r="U236" s="18">
        <f>VLOOKUP(A236,'[1]MARGIN REQUIREMNT'!$A$3:$M$210,13,0)</f>
        <v>12.801825600000001</v>
      </c>
      <c r="V236" s="23">
        <f t="shared" si="20"/>
        <v>-1.099727528870309E-2</v>
      </c>
      <c r="W236" s="23">
        <f t="shared" si="21"/>
        <v>1.099727528870309E-2</v>
      </c>
      <c r="X236" s="24">
        <f>VLOOKUP(A236,[2]Sheet14!$A$2:$B$188,2,0)</f>
        <v>3.3123670315272503E-2</v>
      </c>
      <c r="Y236" s="24">
        <f>VLOOKUP(A236,[2]Sheet14!$A$2:$C$188,3,0)</f>
        <v>4.3900390882324482E-2</v>
      </c>
      <c r="Z236" s="24">
        <f>VLOOKUP(A236,[2]Sheet14!$A$2:$D$188,4,0)</f>
        <v>5.7350696488313299E-2</v>
      </c>
      <c r="AA236" t="b">
        <f t="shared" si="19"/>
        <v>0</v>
      </c>
      <c r="AB236" t="b">
        <f t="shared" si="22"/>
        <v>0</v>
      </c>
      <c r="AC236" t="b">
        <f t="shared" si="23"/>
        <v>0</v>
      </c>
    </row>
    <row r="237" spans="1:29">
      <c r="A237" t="s">
        <v>84</v>
      </c>
      <c r="B237">
        <v>20</v>
      </c>
      <c r="C237" t="s">
        <v>405</v>
      </c>
      <c r="D237">
        <v>1787.3499755859375</v>
      </c>
      <c r="E237">
        <v>1810</v>
      </c>
      <c r="F237" s="22">
        <v>43455</v>
      </c>
      <c r="G237" s="22">
        <v>43461</v>
      </c>
      <c r="H237">
        <f t="shared" si="24"/>
        <v>6</v>
      </c>
      <c r="I237">
        <v>1820</v>
      </c>
      <c r="J237">
        <v>14</v>
      </c>
      <c r="K237">
        <v>22</v>
      </c>
      <c r="L237">
        <v>51</v>
      </c>
      <c r="M237">
        <v>1861</v>
      </c>
      <c r="N237">
        <v>1912</v>
      </c>
      <c r="O237">
        <v>1963</v>
      </c>
      <c r="P237">
        <v>1920</v>
      </c>
      <c r="Q237">
        <v>1960</v>
      </c>
      <c r="R237">
        <v>0.64999997615814209</v>
      </c>
      <c r="S237">
        <v>0.60000002384185791</v>
      </c>
      <c r="T237" t="s">
        <v>439</v>
      </c>
      <c r="U237" s="18">
        <f>VLOOKUP(A237,'[1]MARGIN REQUIREMNT'!$A$3:$M$210,13,0)</f>
        <v>9.4682999999999993</v>
      </c>
      <c r="V237" s="23">
        <f t="shared" si="20"/>
        <v>-1.2513825643128418E-2</v>
      </c>
      <c r="W237" s="23">
        <f t="shared" si="21"/>
        <v>1.2513825643128418E-2</v>
      </c>
      <c r="X237" s="24">
        <f>VLOOKUP(A237,[2]Sheet14!$A$2:$B$188,2,0)</f>
        <v>1.8973392143088175E-2</v>
      </c>
      <c r="Y237" s="24">
        <f>VLOOKUP(A237,[2]Sheet14!$A$2:$C$188,3,0)</f>
        <v>2.392936105458281E-2</v>
      </c>
      <c r="Z237" s="24">
        <f>VLOOKUP(A237,[2]Sheet14!$A$2:$D$188,4,0)</f>
        <v>2.7842430248627086E-2</v>
      </c>
      <c r="AA237" t="b">
        <f t="shared" si="19"/>
        <v>0</v>
      </c>
      <c r="AB237" t="b">
        <f t="shared" si="22"/>
        <v>0</v>
      </c>
      <c r="AC237" t="b">
        <f t="shared" si="23"/>
        <v>0</v>
      </c>
    </row>
    <row r="238" spans="1:29">
      <c r="A238" t="s">
        <v>84</v>
      </c>
      <c r="B238">
        <v>20</v>
      </c>
      <c r="C238" t="s">
        <v>406</v>
      </c>
      <c r="D238">
        <v>1787.3499755859375</v>
      </c>
      <c r="E238">
        <v>1810</v>
      </c>
      <c r="F238" s="22">
        <v>43455</v>
      </c>
      <c r="G238" s="22">
        <v>43461</v>
      </c>
      <c r="H238">
        <f t="shared" si="24"/>
        <v>6</v>
      </c>
      <c r="I238">
        <v>1820</v>
      </c>
      <c r="J238">
        <v>25.899999618530273</v>
      </c>
      <c r="K238">
        <v>21</v>
      </c>
      <c r="L238">
        <v>49</v>
      </c>
      <c r="M238">
        <v>1761</v>
      </c>
      <c r="N238">
        <v>1712</v>
      </c>
      <c r="O238">
        <v>1663</v>
      </c>
      <c r="P238">
        <v>1720</v>
      </c>
      <c r="Q238">
        <v>1660</v>
      </c>
      <c r="R238">
        <v>1.5</v>
      </c>
      <c r="S238">
        <v>0.5</v>
      </c>
      <c r="T238" t="s">
        <v>439</v>
      </c>
      <c r="U238" s="18">
        <f>VLOOKUP(A238,'[1]MARGIN REQUIREMNT'!$A$3:$M$210,13,0)</f>
        <v>9.4682999999999993</v>
      </c>
      <c r="V238" s="23">
        <f t="shared" si="20"/>
        <v>-1.2513825643128418E-2</v>
      </c>
      <c r="W238" s="23">
        <f t="shared" si="21"/>
        <v>1.2513825643128418E-2</v>
      </c>
      <c r="X238" s="24">
        <f>VLOOKUP(A238,[2]Sheet14!$A$2:$B$188,2,0)</f>
        <v>1.8973392143088175E-2</v>
      </c>
      <c r="Y238" s="24">
        <f>VLOOKUP(A238,[2]Sheet14!$A$2:$C$188,3,0)</f>
        <v>2.392936105458281E-2</v>
      </c>
      <c r="Z238" s="24">
        <f>VLOOKUP(A238,[2]Sheet14!$A$2:$D$188,4,0)</f>
        <v>2.7842430248627086E-2</v>
      </c>
      <c r="AA238" t="b">
        <f t="shared" si="19"/>
        <v>0</v>
      </c>
      <c r="AB238" t="b">
        <f t="shared" si="22"/>
        <v>0</v>
      </c>
      <c r="AC238" t="b">
        <f t="shared" si="23"/>
        <v>0</v>
      </c>
    </row>
    <row r="239" spans="1:29">
      <c r="A239" t="s">
        <v>173</v>
      </c>
      <c r="B239">
        <v>50</v>
      </c>
      <c r="C239" t="s">
        <v>405</v>
      </c>
      <c r="D239">
        <v>1982.3499755859375</v>
      </c>
      <c r="E239">
        <v>2149.550048828125</v>
      </c>
      <c r="F239" s="22">
        <v>43455</v>
      </c>
      <c r="G239" s="22">
        <v>43461</v>
      </c>
      <c r="H239">
        <f t="shared" si="24"/>
        <v>6</v>
      </c>
      <c r="I239">
        <v>2150</v>
      </c>
      <c r="J239">
        <v>41</v>
      </c>
      <c r="K239">
        <v>45</v>
      </c>
      <c r="L239">
        <v>124</v>
      </c>
      <c r="M239">
        <v>2273.550048828125</v>
      </c>
      <c r="N239">
        <v>2397.550048828125</v>
      </c>
      <c r="O239">
        <v>2521.550048828125</v>
      </c>
      <c r="P239">
        <v>2400</v>
      </c>
      <c r="Q239">
        <v>2500</v>
      </c>
      <c r="R239">
        <v>0.5</v>
      </c>
      <c r="S239">
        <v>0.5</v>
      </c>
      <c r="T239">
        <v>2400</v>
      </c>
      <c r="U239" s="18">
        <f>VLOOKUP(A239,'[1]MARGIN REQUIREMNT'!$A$3:$M$210,13,0)</f>
        <v>11.24085</v>
      </c>
      <c r="V239" s="23">
        <f t="shared" si="20"/>
        <v>-7.7783754480776235E-2</v>
      </c>
      <c r="W239" s="23">
        <f t="shared" si="21"/>
        <v>7.7783754480776235E-2</v>
      </c>
      <c r="X239" s="24">
        <f>VLOOKUP(A239,[2]Sheet14!$A$2:$B$188,2,0)</f>
        <v>2.9479843876441515E-2</v>
      </c>
      <c r="Y239" s="24">
        <f>VLOOKUP(A239,[2]Sheet14!$A$2:$C$188,3,0)</f>
        <v>3.8276912014881141E-2</v>
      </c>
      <c r="Z239" s="24">
        <f>VLOOKUP(A239,[2]Sheet14!$A$2:$D$188,4,0)</f>
        <v>5.3742270482144319E-2</v>
      </c>
      <c r="AA239" t="b">
        <f t="shared" si="19"/>
        <v>1</v>
      </c>
      <c r="AB239" t="b">
        <f t="shared" si="22"/>
        <v>1</v>
      </c>
      <c r="AC239" t="b">
        <f t="shared" si="23"/>
        <v>1</v>
      </c>
    </row>
    <row r="240" spans="1:29">
      <c r="A240" t="s">
        <v>173</v>
      </c>
      <c r="B240">
        <v>50</v>
      </c>
      <c r="C240" t="s">
        <v>406</v>
      </c>
      <c r="D240">
        <v>1982.3499755859375</v>
      </c>
      <c r="E240">
        <v>2149.550048828125</v>
      </c>
      <c r="F240" s="22">
        <v>43455</v>
      </c>
      <c r="G240" s="22">
        <v>43461</v>
      </c>
      <c r="H240">
        <f t="shared" si="24"/>
        <v>6</v>
      </c>
      <c r="I240">
        <v>2150</v>
      </c>
      <c r="J240">
        <v>42.25</v>
      </c>
      <c r="K240">
        <v>39</v>
      </c>
      <c r="L240">
        <v>107</v>
      </c>
      <c r="M240">
        <v>2042.550048828125</v>
      </c>
      <c r="N240">
        <v>1935.550048828125</v>
      </c>
      <c r="O240">
        <v>1828.550048828125</v>
      </c>
      <c r="P240">
        <v>1950</v>
      </c>
      <c r="Q240">
        <v>1850</v>
      </c>
      <c r="R240">
        <v>8</v>
      </c>
      <c r="S240">
        <v>3.2000000476837158</v>
      </c>
      <c r="T240" t="s">
        <v>439</v>
      </c>
      <c r="U240" s="18">
        <f>VLOOKUP(A240,'[1]MARGIN REQUIREMNT'!$A$3:$M$210,13,0)</f>
        <v>11.24085</v>
      </c>
      <c r="V240" s="23">
        <f t="shared" si="20"/>
        <v>-7.7783754480776235E-2</v>
      </c>
      <c r="W240" s="23">
        <f t="shared" si="21"/>
        <v>7.7783754480776235E-2</v>
      </c>
      <c r="X240" s="24">
        <f>VLOOKUP(A240,[2]Sheet14!$A$2:$B$188,2,0)</f>
        <v>2.9479843876441515E-2</v>
      </c>
      <c r="Y240" s="24">
        <f>VLOOKUP(A240,[2]Sheet14!$A$2:$C$188,3,0)</f>
        <v>3.8276912014881141E-2</v>
      </c>
      <c r="Z240" s="24">
        <f>VLOOKUP(A240,[2]Sheet14!$A$2:$D$188,4,0)</f>
        <v>5.3742270482144319E-2</v>
      </c>
      <c r="AA240" t="b">
        <f t="shared" si="19"/>
        <v>1</v>
      </c>
      <c r="AB240" t="b">
        <f t="shared" si="22"/>
        <v>1</v>
      </c>
      <c r="AC240" t="b">
        <f t="shared" si="23"/>
        <v>1</v>
      </c>
    </row>
    <row r="241" spans="1:29">
      <c r="A241" t="s">
        <v>56</v>
      </c>
      <c r="B241">
        <v>1</v>
      </c>
      <c r="C241" t="s">
        <v>405</v>
      </c>
      <c r="D241">
        <v>37.049999237060547</v>
      </c>
      <c r="E241">
        <v>38.650001525878906</v>
      </c>
      <c r="F241" s="22">
        <v>43455</v>
      </c>
      <c r="G241" s="22">
        <v>43461</v>
      </c>
      <c r="H241">
        <f t="shared" si="24"/>
        <v>6</v>
      </c>
      <c r="I241">
        <v>39</v>
      </c>
      <c r="J241">
        <v>0.69999998807907104</v>
      </c>
      <c r="K241">
        <v>42</v>
      </c>
      <c r="L241">
        <v>2</v>
      </c>
      <c r="M241">
        <v>40.650001525878906</v>
      </c>
      <c r="N241">
        <v>42.650001525878906</v>
      </c>
      <c r="O241">
        <v>44.650001525878906</v>
      </c>
      <c r="P241">
        <v>43</v>
      </c>
      <c r="Q241">
        <v>45</v>
      </c>
      <c r="R241">
        <v>5.000000074505806E-2</v>
      </c>
      <c r="S241">
        <v>5.000000074505806E-2</v>
      </c>
      <c r="T241" t="s">
        <v>439</v>
      </c>
      <c r="U241" s="18">
        <f>VLOOKUP(A241,'[1]MARGIN REQUIREMNT'!$A$3:$M$210,13,0)</f>
        <v>0.23774999999999999</v>
      </c>
      <c r="V241" s="23">
        <f t="shared" si="20"/>
        <v>-4.1397211530432743E-2</v>
      </c>
      <c r="W241" s="23">
        <f t="shared" si="21"/>
        <v>4.1397211530432743E-2</v>
      </c>
      <c r="X241" s="24">
        <f>VLOOKUP(A241,[2]Sheet14!$A$2:$B$188,2,0)</f>
        <v>3.5507369325958389E-2</v>
      </c>
      <c r="Y241" s="24">
        <f>VLOOKUP(A241,[2]Sheet14!$A$2:$C$188,3,0)</f>
        <v>4.718096835640468E-2</v>
      </c>
      <c r="Z241" s="24">
        <f>VLOOKUP(A241,[2]Sheet14!$A$2:$D$188,4,0)</f>
        <v>6.7510184210767196E-2</v>
      </c>
      <c r="AA241" t="b">
        <f t="shared" si="19"/>
        <v>1</v>
      </c>
      <c r="AB241" t="b">
        <f t="shared" si="22"/>
        <v>0</v>
      </c>
      <c r="AC241" t="b">
        <f t="shared" si="23"/>
        <v>0</v>
      </c>
    </row>
    <row r="242" spans="1:29">
      <c r="A242" t="s">
        <v>56</v>
      </c>
      <c r="B242">
        <v>1</v>
      </c>
      <c r="C242" t="s">
        <v>406</v>
      </c>
      <c r="D242">
        <v>37.049999237060547</v>
      </c>
      <c r="E242">
        <v>38.650001525878906</v>
      </c>
      <c r="F242" s="22">
        <v>43455</v>
      </c>
      <c r="G242" s="22">
        <v>43461</v>
      </c>
      <c r="H242">
        <f t="shared" si="24"/>
        <v>6</v>
      </c>
      <c r="I242">
        <v>39</v>
      </c>
      <c r="J242">
        <v>0.89999997615814209</v>
      </c>
      <c r="K242">
        <v>38</v>
      </c>
      <c r="L242">
        <v>2</v>
      </c>
      <c r="M242">
        <v>36.650001525878906</v>
      </c>
      <c r="N242">
        <v>34.650001525878906</v>
      </c>
      <c r="O242">
        <v>32.650001525878906</v>
      </c>
      <c r="P242">
        <v>35</v>
      </c>
      <c r="Q242">
        <v>33</v>
      </c>
      <c r="R242">
        <v>0.10000000149011612</v>
      </c>
      <c r="S242">
        <v>0.10000000149011612</v>
      </c>
      <c r="T242" t="s">
        <v>439</v>
      </c>
      <c r="U242" s="18">
        <f>VLOOKUP(A242,'[1]MARGIN REQUIREMNT'!$A$3:$M$210,13,0)</f>
        <v>0.23774999999999999</v>
      </c>
      <c r="V242" s="23">
        <f t="shared" si="20"/>
        <v>-4.1397211530432743E-2</v>
      </c>
      <c r="W242" s="23">
        <f t="shared" si="21"/>
        <v>4.1397211530432743E-2</v>
      </c>
      <c r="X242" s="24">
        <f>VLOOKUP(A242,[2]Sheet14!$A$2:$B$188,2,0)</f>
        <v>3.5507369325958389E-2</v>
      </c>
      <c r="Y242" s="24">
        <f>VLOOKUP(A242,[2]Sheet14!$A$2:$C$188,3,0)</f>
        <v>4.718096835640468E-2</v>
      </c>
      <c r="Z242" s="24">
        <f>VLOOKUP(A242,[2]Sheet14!$A$2:$D$188,4,0)</f>
        <v>6.7510184210767196E-2</v>
      </c>
      <c r="AA242" t="b">
        <f t="shared" si="19"/>
        <v>1</v>
      </c>
      <c r="AB242" t="b">
        <f t="shared" si="22"/>
        <v>0</v>
      </c>
      <c r="AC242" t="b">
        <f t="shared" si="23"/>
        <v>0</v>
      </c>
    </row>
    <row r="243" spans="1:29">
      <c r="A243" t="s">
        <v>176</v>
      </c>
      <c r="B243">
        <v>10</v>
      </c>
      <c r="C243" t="s">
        <v>405</v>
      </c>
      <c r="D243">
        <v>423.45001220703125</v>
      </c>
      <c r="E243">
        <v>425.29998779296875</v>
      </c>
      <c r="F243" s="22">
        <v>43455</v>
      </c>
      <c r="G243" s="22">
        <v>43461</v>
      </c>
      <c r="H243">
        <f t="shared" si="24"/>
        <v>6</v>
      </c>
      <c r="I243">
        <v>430</v>
      </c>
      <c r="J243">
        <v>5.8499999046325684</v>
      </c>
      <c r="K243">
        <v>36</v>
      </c>
      <c r="L243">
        <v>20</v>
      </c>
      <c r="M243">
        <v>445.29998779296875</v>
      </c>
      <c r="N243">
        <v>465.29998779296875</v>
      </c>
      <c r="O243">
        <v>485.29998779296875</v>
      </c>
      <c r="P243">
        <v>470</v>
      </c>
      <c r="Q243">
        <v>490</v>
      </c>
      <c r="R243">
        <v>0.40000000596046448</v>
      </c>
      <c r="S243">
        <v>0.25</v>
      </c>
      <c r="T243" t="s">
        <v>439</v>
      </c>
      <c r="U243" s="18">
        <f>VLOOKUP(A243,'[1]MARGIN REQUIREMNT'!$A$3:$M$210,13,0)</f>
        <v>2.2260749999999998</v>
      </c>
      <c r="V243" s="23">
        <f t="shared" si="20"/>
        <v>-4.3498134000371502E-3</v>
      </c>
      <c r="W243" s="23">
        <f t="shared" si="21"/>
        <v>4.3498134000371502E-3</v>
      </c>
      <c r="X243" s="24">
        <f>VLOOKUP(A243,[2]Sheet14!$A$2:$B$188,2,0)</f>
        <v>3.0514148884360749E-2</v>
      </c>
      <c r="Y243" s="24">
        <f>VLOOKUP(A243,[2]Sheet14!$A$2:$C$188,3,0)</f>
        <v>3.9580675681421873E-2</v>
      </c>
      <c r="Z243" s="24">
        <f>VLOOKUP(A243,[2]Sheet14!$A$2:$D$188,4,0)</f>
        <v>4.9258328524279971E-2</v>
      </c>
      <c r="AA243" t="b">
        <f t="shared" si="19"/>
        <v>0</v>
      </c>
      <c r="AB243" t="b">
        <f t="shared" si="22"/>
        <v>0</v>
      </c>
      <c r="AC243" t="b">
        <f t="shared" si="23"/>
        <v>0</v>
      </c>
    </row>
    <row r="244" spans="1:29">
      <c r="A244" t="s">
        <v>176</v>
      </c>
      <c r="B244">
        <v>10</v>
      </c>
      <c r="C244" t="s">
        <v>406</v>
      </c>
      <c r="D244">
        <v>423.45001220703125</v>
      </c>
      <c r="E244">
        <v>425.29998779296875</v>
      </c>
      <c r="F244" s="22">
        <v>43455</v>
      </c>
      <c r="G244" s="22">
        <v>43461</v>
      </c>
      <c r="H244">
        <f t="shared" si="24"/>
        <v>6</v>
      </c>
      <c r="I244">
        <v>430</v>
      </c>
      <c r="J244">
        <v>10.949999809265137</v>
      </c>
      <c r="K244">
        <v>38</v>
      </c>
      <c r="L244">
        <v>21</v>
      </c>
      <c r="M244">
        <v>404.29998779296875</v>
      </c>
      <c r="N244">
        <v>383.29998779296875</v>
      </c>
      <c r="O244">
        <v>362.29998779296875</v>
      </c>
      <c r="P244">
        <v>380</v>
      </c>
      <c r="Q244">
        <v>360</v>
      </c>
      <c r="R244">
        <v>0.30000001192092896</v>
      </c>
      <c r="S244">
        <v>0.15000000596046448</v>
      </c>
      <c r="T244" t="s">
        <v>439</v>
      </c>
      <c r="U244" s="18">
        <f>VLOOKUP(A244,'[1]MARGIN REQUIREMNT'!$A$3:$M$210,13,0)</f>
        <v>2.2260749999999998</v>
      </c>
      <c r="V244" s="23">
        <f t="shared" si="20"/>
        <v>-4.3498134000371502E-3</v>
      </c>
      <c r="W244" s="23">
        <f t="shared" si="21"/>
        <v>4.3498134000371502E-3</v>
      </c>
      <c r="X244" s="24">
        <f>VLOOKUP(A244,[2]Sheet14!$A$2:$B$188,2,0)</f>
        <v>3.0514148884360749E-2</v>
      </c>
      <c r="Y244" s="24">
        <f>VLOOKUP(A244,[2]Sheet14!$A$2:$C$188,3,0)</f>
        <v>3.9580675681421873E-2</v>
      </c>
      <c r="Z244" s="24">
        <f>VLOOKUP(A244,[2]Sheet14!$A$2:$D$188,4,0)</f>
        <v>4.9258328524279971E-2</v>
      </c>
      <c r="AA244" t="b">
        <f t="shared" si="19"/>
        <v>0</v>
      </c>
      <c r="AB244" t="b">
        <f t="shared" si="22"/>
        <v>0</v>
      </c>
      <c r="AC244" t="b">
        <f t="shared" si="23"/>
        <v>0</v>
      </c>
    </row>
    <row r="245" spans="1:29">
      <c r="A245" t="s">
        <v>61</v>
      </c>
      <c r="B245">
        <v>5</v>
      </c>
      <c r="C245" t="s">
        <v>405</v>
      </c>
      <c r="D245">
        <v>127</v>
      </c>
      <c r="E245">
        <v>123</v>
      </c>
      <c r="F245" s="22">
        <v>43455</v>
      </c>
      <c r="G245" s="22">
        <v>43461</v>
      </c>
      <c r="H245">
        <f t="shared" si="24"/>
        <v>6</v>
      </c>
      <c r="I245">
        <v>125</v>
      </c>
      <c r="J245">
        <v>1.7000000476837158</v>
      </c>
      <c r="K245">
        <v>36</v>
      </c>
      <c r="L245">
        <v>6</v>
      </c>
      <c r="M245">
        <v>129</v>
      </c>
      <c r="N245">
        <v>135</v>
      </c>
      <c r="O245">
        <v>141</v>
      </c>
      <c r="P245">
        <v>135</v>
      </c>
      <c r="Q245">
        <v>140</v>
      </c>
      <c r="R245">
        <v>0.55000001192092896</v>
      </c>
      <c r="S245">
        <v>0.55000001192092896</v>
      </c>
      <c r="T245">
        <v>135</v>
      </c>
      <c r="U245" s="18">
        <f>VLOOKUP(A245,'[1]MARGIN REQUIREMNT'!$A$3:$M$210,13,0)</f>
        <v>0.59212500000000001</v>
      </c>
      <c r="V245" s="23">
        <f t="shared" si="20"/>
        <v>3.2520325203251987E-2</v>
      </c>
      <c r="W245" s="23">
        <f t="shared" si="21"/>
        <v>3.2520325203251987E-2</v>
      </c>
      <c r="X245" s="24">
        <f>VLOOKUP(A245,[2]Sheet14!$A$2:$B$188,2,0)</f>
        <v>3.2016644002830948E-2</v>
      </c>
      <c r="Y245" s="24">
        <f>VLOOKUP(A245,[2]Sheet14!$A$2:$C$188,3,0)</f>
        <v>4.3695453846478272E-2</v>
      </c>
      <c r="Z245" s="24">
        <f>VLOOKUP(A245,[2]Sheet14!$A$2:$D$188,4,0)</f>
        <v>5.6608268306497331E-2</v>
      </c>
      <c r="AA245" t="b">
        <f t="shared" si="19"/>
        <v>1</v>
      </c>
      <c r="AB245" t="b">
        <f t="shared" si="22"/>
        <v>0</v>
      </c>
      <c r="AC245" t="b">
        <f t="shared" si="23"/>
        <v>0</v>
      </c>
    </row>
    <row r="246" spans="1:29">
      <c r="A246" t="s">
        <v>61</v>
      </c>
      <c r="B246">
        <v>5</v>
      </c>
      <c r="C246" t="s">
        <v>406</v>
      </c>
      <c r="D246">
        <v>127</v>
      </c>
      <c r="E246">
        <v>123</v>
      </c>
      <c r="F246" s="22">
        <v>43455</v>
      </c>
      <c r="G246" s="22">
        <v>43461</v>
      </c>
      <c r="H246">
        <f t="shared" si="24"/>
        <v>6</v>
      </c>
      <c r="I246">
        <v>125</v>
      </c>
      <c r="J246">
        <v>3.3499999046325684</v>
      </c>
      <c r="K246">
        <v>41</v>
      </c>
      <c r="L246">
        <v>6</v>
      </c>
      <c r="M246">
        <v>117</v>
      </c>
      <c r="N246">
        <v>111</v>
      </c>
      <c r="O246">
        <v>105</v>
      </c>
      <c r="P246">
        <v>110</v>
      </c>
      <c r="Q246">
        <v>105</v>
      </c>
      <c r="R246">
        <v>0.10000000149011612</v>
      </c>
      <c r="S246">
        <v>0.10000000149011612</v>
      </c>
      <c r="T246">
        <v>110</v>
      </c>
      <c r="U246" s="18">
        <f>VLOOKUP(A246,'[1]MARGIN REQUIREMNT'!$A$3:$M$210,13,0)</f>
        <v>0.59212500000000001</v>
      </c>
      <c r="V246" s="23">
        <f t="shared" si="20"/>
        <v>3.2520325203251987E-2</v>
      </c>
      <c r="W246" s="23">
        <f t="shared" si="21"/>
        <v>3.2520325203251987E-2</v>
      </c>
      <c r="X246" s="24">
        <f>VLOOKUP(A246,[2]Sheet14!$A$2:$B$188,2,0)</f>
        <v>3.2016644002830948E-2</v>
      </c>
      <c r="Y246" s="24">
        <f>VLOOKUP(A246,[2]Sheet14!$A$2:$C$188,3,0)</f>
        <v>4.3695453846478272E-2</v>
      </c>
      <c r="Z246" s="24">
        <f>VLOOKUP(A246,[2]Sheet14!$A$2:$D$188,4,0)</f>
        <v>5.6608268306497331E-2</v>
      </c>
      <c r="AA246" t="b">
        <f t="shared" si="19"/>
        <v>1</v>
      </c>
      <c r="AB246" t="b">
        <f t="shared" si="22"/>
        <v>0</v>
      </c>
      <c r="AC246" t="b">
        <f t="shared" si="23"/>
        <v>0</v>
      </c>
    </row>
    <row r="247" spans="1:29">
      <c r="A247" t="s">
        <v>35</v>
      </c>
      <c r="B247">
        <v>10</v>
      </c>
      <c r="C247" t="s">
        <v>405</v>
      </c>
      <c r="D247">
        <v>364.89999389648438</v>
      </c>
      <c r="E247">
        <v>374.35000610351562</v>
      </c>
      <c r="F247" s="22">
        <v>43455</v>
      </c>
      <c r="G247" s="22">
        <v>43461</v>
      </c>
      <c r="H247">
        <f t="shared" si="24"/>
        <v>6</v>
      </c>
      <c r="I247">
        <v>370</v>
      </c>
      <c r="J247">
        <v>7.9000000953674316</v>
      </c>
      <c r="K247">
        <v>30</v>
      </c>
      <c r="L247">
        <v>14</v>
      </c>
      <c r="M247">
        <v>388.35000610351562</v>
      </c>
      <c r="N247">
        <v>402.35000610351562</v>
      </c>
      <c r="O247">
        <v>416.35000610351562</v>
      </c>
      <c r="P247">
        <v>400</v>
      </c>
      <c r="Q247">
        <v>420</v>
      </c>
      <c r="R247">
        <v>0.15000000596046448</v>
      </c>
      <c r="S247">
        <v>0.15000000596046448</v>
      </c>
      <c r="T247">
        <v>400</v>
      </c>
      <c r="U247" s="18">
        <f>VLOOKUP(A247,'[1]MARGIN REQUIREMNT'!$A$3:$M$210,13,0)</f>
        <v>1.7217005000000001</v>
      </c>
      <c r="V247" s="23">
        <f t="shared" si="20"/>
        <v>-2.5243788040484549E-2</v>
      </c>
      <c r="W247" s="23">
        <f t="shared" si="21"/>
        <v>2.5243788040484549E-2</v>
      </c>
      <c r="X247" s="24">
        <f>VLOOKUP(A247,[2]Sheet14!$A$2:$B$188,2,0)</f>
        <v>2.962151750958042E-2</v>
      </c>
      <c r="Y247" s="24">
        <f>VLOOKUP(A247,[2]Sheet14!$A$2:$C$188,3,0)</f>
        <v>3.6765241254801385E-2</v>
      </c>
      <c r="Z247" s="24">
        <f>VLOOKUP(A247,[2]Sheet14!$A$2:$D$188,4,0)</f>
        <v>5.330701779571001E-2</v>
      </c>
      <c r="AA247" t="b">
        <f t="shared" si="19"/>
        <v>0</v>
      </c>
      <c r="AB247" t="b">
        <f t="shared" si="22"/>
        <v>0</v>
      </c>
      <c r="AC247" t="b">
        <f t="shared" si="23"/>
        <v>0</v>
      </c>
    </row>
    <row r="248" spans="1:29">
      <c r="A248" t="s">
        <v>35</v>
      </c>
      <c r="B248">
        <v>10</v>
      </c>
      <c r="C248" t="s">
        <v>406</v>
      </c>
      <c r="D248">
        <v>364.89999389648438</v>
      </c>
      <c r="E248">
        <v>374.35000610351562</v>
      </c>
      <c r="F248" s="22">
        <v>43455</v>
      </c>
      <c r="G248" s="22">
        <v>43461</v>
      </c>
      <c r="H248">
        <f t="shared" si="24"/>
        <v>6</v>
      </c>
      <c r="I248">
        <v>370</v>
      </c>
      <c r="J248">
        <v>5</v>
      </c>
      <c r="K248">
        <v>39</v>
      </c>
      <c r="L248">
        <v>19</v>
      </c>
      <c r="M248">
        <v>355.35000610351562</v>
      </c>
      <c r="N248">
        <v>336.35000610351562</v>
      </c>
      <c r="O248">
        <v>317.35000610351562</v>
      </c>
      <c r="P248">
        <v>340</v>
      </c>
      <c r="Q248">
        <v>320</v>
      </c>
      <c r="R248">
        <v>0.40000000596046448</v>
      </c>
      <c r="S248">
        <v>0.20000000298023224</v>
      </c>
      <c r="T248" t="s">
        <v>439</v>
      </c>
      <c r="U248" s="18">
        <f>VLOOKUP(A248,'[1]MARGIN REQUIREMNT'!$A$3:$M$210,13,0)</f>
        <v>1.7217005000000001</v>
      </c>
      <c r="V248" s="23">
        <f t="shared" si="20"/>
        <v>-2.5243788040484549E-2</v>
      </c>
      <c r="W248" s="23">
        <f t="shared" si="21"/>
        <v>2.5243788040484549E-2</v>
      </c>
      <c r="X248" s="24">
        <f>VLOOKUP(A248,[2]Sheet14!$A$2:$B$188,2,0)</f>
        <v>2.962151750958042E-2</v>
      </c>
      <c r="Y248" s="24">
        <f>VLOOKUP(A248,[2]Sheet14!$A$2:$C$188,3,0)</f>
        <v>3.6765241254801385E-2</v>
      </c>
      <c r="Z248" s="24">
        <f>VLOOKUP(A248,[2]Sheet14!$A$2:$D$188,4,0)</f>
        <v>5.330701779571001E-2</v>
      </c>
      <c r="AA248" t="b">
        <f t="shared" si="19"/>
        <v>0</v>
      </c>
      <c r="AB248" t="b">
        <f t="shared" si="22"/>
        <v>0</v>
      </c>
      <c r="AC248" t="b">
        <f t="shared" si="23"/>
        <v>0</v>
      </c>
    </row>
    <row r="249" spans="1:29">
      <c r="A249" s="29" t="s">
        <v>105</v>
      </c>
      <c r="B249" s="29">
        <v>10</v>
      </c>
      <c r="C249" s="29" t="s">
        <v>405</v>
      </c>
      <c r="D249" s="29" t="s">
        <v>435</v>
      </c>
      <c r="E249" s="29">
        <v>251</v>
      </c>
      <c r="F249" s="29">
        <v>43455</v>
      </c>
      <c r="G249" s="29">
        <v>43461</v>
      </c>
      <c r="H249" s="29">
        <f t="shared" si="24"/>
        <v>6</v>
      </c>
      <c r="I249" s="29">
        <v>250</v>
      </c>
      <c r="J249" s="29">
        <v>5.5</v>
      </c>
      <c r="K249" s="29">
        <v>35</v>
      </c>
      <c r="L249" s="29">
        <v>11</v>
      </c>
      <c r="M249" s="29">
        <v>262</v>
      </c>
      <c r="N249" s="29">
        <v>273</v>
      </c>
      <c r="O249" s="29">
        <v>284</v>
      </c>
      <c r="P249" s="29">
        <v>270</v>
      </c>
      <c r="Q249" s="29">
        <v>280</v>
      </c>
      <c r="R249" s="29" t="s">
        <v>435</v>
      </c>
      <c r="S249" s="29" t="s">
        <v>435</v>
      </c>
      <c r="T249" s="29" t="s">
        <v>435</v>
      </c>
      <c r="U249" s="18">
        <f>VLOOKUP(A249,'[1]MARGIN REQUIREMNT'!$A$3:$M$210,13,0)</f>
        <v>2.0397392500000002</v>
      </c>
      <c r="V249" s="23" t="e">
        <f t="shared" si="20"/>
        <v>#VALUE!</v>
      </c>
      <c r="W249" s="23" t="e">
        <f t="shared" si="21"/>
        <v>#VALUE!</v>
      </c>
      <c r="X249" s="24">
        <f>VLOOKUP(A249,[2]Sheet14!$A$2:$B$188,2,0)</f>
        <v>5.0086962442128256E-2</v>
      </c>
      <c r="Y249" s="24">
        <f>VLOOKUP(A249,[2]Sheet14!$A$2:$C$188,3,0)</f>
        <v>6.8749887520837216E-2</v>
      </c>
      <c r="Z249" s="24">
        <f>VLOOKUP(A249,[2]Sheet14!$A$2:$D$188,4,0)</f>
        <v>8.5578541602192013E-2</v>
      </c>
      <c r="AA249" t="e">
        <f t="shared" si="19"/>
        <v>#VALUE!</v>
      </c>
      <c r="AB249" t="e">
        <f t="shared" si="22"/>
        <v>#VALUE!</v>
      </c>
      <c r="AC249" t="e">
        <f t="shared" si="23"/>
        <v>#VALUE!</v>
      </c>
    </row>
    <row r="250" spans="1:29">
      <c r="A250" s="30" t="s">
        <v>105</v>
      </c>
      <c r="B250" s="30">
        <v>10</v>
      </c>
      <c r="C250" s="30" t="s">
        <v>406</v>
      </c>
      <c r="D250" s="30" t="s">
        <v>435</v>
      </c>
      <c r="E250" s="30">
        <v>251</v>
      </c>
      <c r="F250" s="30">
        <v>43455</v>
      </c>
      <c r="G250" s="30">
        <v>43461</v>
      </c>
      <c r="H250" s="30">
        <f t="shared" si="24"/>
        <v>6</v>
      </c>
      <c r="I250" s="30">
        <v>250</v>
      </c>
      <c r="J250" s="30">
        <v>20</v>
      </c>
      <c r="K250" s="30">
        <v>163</v>
      </c>
      <c r="L250" s="30">
        <v>52</v>
      </c>
      <c r="M250" s="30">
        <v>199</v>
      </c>
      <c r="N250" s="30">
        <v>147</v>
      </c>
      <c r="O250" s="30">
        <v>95</v>
      </c>
      <c r="P250" s="30">
        <v>150</v>
      </c>
      <c r="Q250" s="30">
        <v>100</v>
      </c>
      <c r="R250" s="30" t="s">
        <v>435</v>
      </c>
      <c r="S250" s="30" t="s">
        <v>435</v>
      </c>
      <c r="T250" s="30" t="s">
        <v>435</v>
      </c>
      <c r="U250" s="18">
        <f>VLOOKUP(A250,'[1]MARGIN REQUIREMNT'!$A$3:$M$210,13,0)</f>
        <v>2.0397392500000002</v>
      </c>
      <c r="V250" s="23" t="e">
        <f t="shared" si="20"/>
        <v>#VALUE!</v>
      </c>
      <c r="W250" s="23" t="e">
        <f t="shared" si="21"/>
        <v>#VALUE!</v>
      </c>
      <c r="X250" s="24">
        <f>VLOOKUP(A250,[2]Sheet14!$A$2:$B$188,2,0)</f>
        <v>5.0086962442128256E-2</v>
      </c>
      <c r="Y250" s="24">
        <f>VLOOKUP(A250,[2]Sheet14!$A$2:$C$188,3,0)</f>
        <v>6.8749887520837216E-2</v>
      </c>
      <c r="Z250" s="24">
        <f>VLOOKUP(A250,[2]Sheet14!$A$2:$D$188,4,0)</f>
        <v>8.5578541602192013E-2</v>
      </c>
      <c r="AA250" t="e">
        <f t="shared" si="19"/>
        <v>#VALUE!</v>
      </c>
      <c r="AB250" t="e">
        <f t="shared" si="22"/>
        <v>#VALUE!</v>
      </c>
      <c r="AC250" t="e">
        <f t="shared" si="23"/>
        <v>#VALUE!</v>
      </c>
    </row>
    <row r="251" spans="1:29">
      <c r="A251" t="s">
        <v>202</v>
      </c>
      <c r="B251">
        <v>10</v>
      </c>
      <c r="C251" t="s">
        <v>405</v>
      </c>
      <c r="D251">
        <v>555.0999755859375</v>
      </c>
      <c r="E251">
        <v>571.0999755859375</v>
      </c>
      <c r="F251" s="22">
        <v>43455</v>
      </c>
      <c r="G251" s="22">
        <v>43461</v>
      </c>
      <c r="H251">
        <f t="shared" si="24"/>
        <v>6</v>
      </c>
      <c r="I251">
        <v>570</v>
      </c>
      <c r="J251">
        <v>12.399999618530273</v>
      </c>
      <c r="K251">
        <v>38</v>
      </c>
      <c r="L251">
        <v>28</v>
      </c>
      <c r="M251">
        <v>599.0999755859375</v>
      </c>
      <c r="N251">
        <v>627.0999755859375</v>
      </c>
      <c r="O251">
        <v>655.0999755859375</v>
      </c>
      <c r="P251">
        <v>630</v>
      </c>
      <c r="Q251">
        <v>660</v>
      </c>
      <c r="R251">
        <v>0.10000000149011612</v>
      </c>
      <c r="S251">
        <v>0.10000000149011612</v>
      </c>
      <c r="T251">
        <v>650</v>
      </c>
      <c r="U251" s="18">
        <f>VLOOKUP(A251,'[1]MARGIN REQUIREMNT'!$A$3:$M$210,13,0)</f>
        <v>2.909475</v>
      </c>
      <c r="V251" s="23">
        <f t="shared" si="20"/>
        <v>-2.8016110460492127E-2</v>
      </c>
      <c r="W251" s="23">
        <f t="shared" si="21"/>
        <v>2.8016110460492127E-2</v>
      </c>
      <c r="X251" s="24">
        <f>VLOOKUP(A251,[2]Sheet14!$A$2:$B$188,2,0)</f>
        <v>3.1566905086653593E-2</v>
      </c>
      <c r="Y251" s="24">
        <f>VLOOKUP(A251,[2]Sheet14!$A$2:$C$188,3,0)</f>
        <v>4.1006405492127841E-2</v>
      </c>
      <c r="Z251" s="24">
        <f>VLOOKUP(A251,[2]Sheet14!$A$2:$D$188,4,0)</f>
        <v>5.2091007468170109E-2</v>
      </c>
      <c r="AA251" t="b">
        <f t="shared" si="19"/>
        <v>0</v>
      </c>
      <c r="AB251" t="b">
        <f t="shared" si="22"/>
        <v>0</v>
      </c>
      <c r="AC251" t="b">
        <f t="shared" si="23"/>
        <v>0</v>
      </c>
    </row>
    <row r="252" spans="1:29">
      <c r="A252" t="s">
        <v>202</v>
      </c>
      <c r="B252">
        <v>10</v>
      </c>
      <c r="C252" t="s">
        <v>406</v>
      </c>
      <c r="D252">
        <v>555.0999755859375</v>
      </c>
      <c r="E252">
        <v>571.0999755859375</v>
      </c>
      <c r="F252" s="22">
        <v>43455</v>
      </c>
      <c r="G252" s="22">
        <v>43461</v>
      </c>
      <c r="H252">
        <f t="shared" si="24"/>
        <v>6</v>
      </c>
      <c r="I252">
        <v>570</v>
      </c>
      <c r="J252">
        <v>9.25</v>
      </c>
      <c r="K252">
        <v>36</v>
      </c>
      <c r="L252">
        <v>26</v>
      </c>
      <c r="M252">
        <v>545.0999755859375</v>
      </c>
      <c r="N252">
        <v>519.0999755859375</v>
      </c>
      <c r="O252">
        <v>493.10000610351562</v>
      </c>
      <c r="P252">
        <v>520</v>
      </c>
      <c r="Q252">
        <v>490</v>
      </c>
      <c r="R252">
        <v>0.60000002384185791</v>
      </c>
      <c r="S252">
        <v>0.30000001192092896</v>
      </c>
      <c r="T252">
        <v>500</v>
      </c>
      <c r="U252" s="18">
        <f>VLOOKUP(A252,'[1]MARGIN REQUIREMNT'!$A$3:$M$210,13,0)</f>
        <v>2.909475</v>
      </c>
      <c r="V252" s="23">
        <f t="shared" si="20"/>
        <v>-2.8016110460492127E-2</v>
      </c>
      <c r="W252" s="23">
        <f t="shared" si="21"/>
        <v>2.8016110460492127E-2</v>
      </c>
      <c r="X252" s="24">
        <f>VLOOKUP(A252,[2]Sheet14!$A$2:$B$188,2,0)</f>
        <v>3.1566905086653593E-2</v>
      </c>
      <c r="Y252" s="24">
        <f>VLOOKUP(A252,[2]Sheet14!$A$2:$C$188,3,0)</f>
        <v>4.1006405492127841E-2</v>
      </c>
      <c r="Z252" s="24">
        <f>VLOOKUP(A252,[2]Sheet14!$A$2:$D$188,4,0)</f>
        <v>5.2091007468170109E-2</v>
      </c>
      <c r="AA252" t="b">
        <f t="shared" si="19"/>
        <v>0</v>
      </c>
      <c r="AB252" t="b">
        <f t="shared" si="22"/>
        <v>0</v>
      </c>
      <c r="AC252" t="b">
        <f t="shared" si="23"/>
        <v>0</v>
      </c>
    </row>
    <row r="253" spans="1:29">
      <c r="A253" t="s">
        <v>122</v>
      </c>
      <c r="B253">
        <v>10</v>
      </c>
      <c r="C253" t="s">
        <v>405</v>
      </c>
      <c r="D253" t="s">
        <v>435</v>
      </c>
      <c r="E253" t="s">
        <v>435</v>
      </c>
      <c r="F253" s="22">
        <v>43455</v>
      </c>
      <c r="G253" s="22">
        <v>43461</v>
      </c>
      <c r="H253">
        <f t="shared" si="24"/>
        <v>6</v>
      </c>
      <c r="I253" t="s">
        <v>435</v>
      </c>
      <c r="J253" t="s">
        <v>435</v>
      </c>
      <c r="K253" t="s">
        <v>435</v>
      </c>
      <c r="L253" t="s">
        <v>435</v>
      </c>
      <c r="M253" t="s">
        <v>435</v>
      </c>
      <c r="N253" t="s">
        <v>435</v>
      </c>
      <c r="O253" t="s">
        <v>435</v>
      </c>
      <c r="P253" t="s">
        <v>435</v>
      </c>
      <c r="Q253" t="s">
        <v>435</v>
      </c>
      <c r="R253" t="s">
        <v>435</v>
      </c>
      <c r="S253" t="s">
        <v>435</v>
      </c>
      <c r="T253" t="s">
        <v>435</v>
      </c>
      <c r="U253" s="18">
        <f>VLOOKUP(A253,'[1]MARGIN REQUIREMNT'!$A$3:$M$210,13,0)</f>
        <v>2.3114520000000001</v>
      </c>
      <c r="V253" s="23" t="e">
        <f t="shared" si="20"/>
        <v>#VALUE!</v>
      </c>
      <c r="W253" s="23" t="e">
        <f t="shared" si="21"/>
        <v>#VALUE!</v>
      </c>
      <c r="X253" s="24">
        <f>VLOOKUP(A253,[2]Sheet14!$A$2:$B$188,2,0)</f>
        <v>3.5658284135540862E-2</v>
      </c>
      <c r="Y253" s="24">
        <f>VLOOKUP(A253,[2]Sheet14!$A$2:$C$188,3,0)</f>
        <v>4.4724386528742596E-2</v>
      </c>
      <c r="Z253" s="24">
        <f>VLOOKUP(A253,[2]Sheet14!$A$2:$D$188,4,0)</f>
        <v>5.7957746564332641E-2</v>
      </c>
      <c r="AA253" t="e">
        <f t="shared" si="19"/>
        <v>#VALUE!</v>
      </c>
      <c r="AB253" t="e">
        <f t="shared" si="22"/>
        <v>#VALUE!</v>
      </c>
      <c r="AC253" t="e">
        <f t="shared" si="23"/>
        <v>#VALUE!</v>
      </c>
    </row>
    <row r="254" spans="1:29">
      <c r="A254" t="s">
        <v>122</v>
      </c>
      <c r="B254">
        <v>10</v>
      </c>
      <c r="C254" t="s">
        <v>406</v>
      </c>
      <c r="D254" t="s">
        <v>435</v>
      </c>
      <c r="E254" t="s">
        <v>435</v>
      </c>
      <c r="F254" s="22">
        <v>43455</v>
      </c>
      <c r="G254" s="22">
        <v>43461</v>
      </c>
      <c r="H254">
        <f t="shared" si="24"/>
        <v>6</v>
      </c>
      <c r="I254" t="s">
        <v>435</v>
      </c>
      <c r="J254" t="s">
        <v>435</v>
      </c>
      <c r="K254" t="s">
        <v>435</v>
      </c>
      <c r="L254" t="s">
        <v>435</v>
      </c>
      <c r="M254" t="s">
        <v>435</v>
      </c>
      <c r="N254" t="s">
        <v>435</v>
      </c>
      <c r="O254" t="s">
        <v>435</v>
      </c>
      <c r="P254" t="s">
        <v>435</v>
      </c>
      <c r="Q254" t="s">
        <v>435</v>
      </c>
      <c r="R254" t="s">
        <v>435</v>
      </c>
      <c r="S254" t="s">
        <v>435</v>
      </c>
      <c r="T254" t="s">
        <v>435</v>
      </c>
      <c r="U254" s="18">
        <f>VLOOKUP(A254,'[1]MARGIN REQUIREMNT'!$A$3:$M$210,13,0)</f>
        <v>2.3114520000000001</v>
      </c>
      <c r="V254" s="23" t="e">
        <f t="shared" si="20"/>
        <v>#VALUE!</v>
      </c>
      <c r="W254" s="23" t="e">
        <f t="shared" si="21"/>
        <v>#VALUE!</v>
      </c>
      <c r="X254" s="24">
        <f>VLOOKUP(A254,[2]Sheet14!$A$2:$B$188,2,0)</f>
        <v>3.5658284135540862E-2</v>
      </c>
      <c r="Y254" s="24">
        <f>VLOOKUP(A254,[2]Sheet14!$A$2:$C$188,3,0)</f>
        <v>4.4724386528742596E-2</v>
      </c>
      <c r="Z254" s="24">
        <f>VLOOKUP(A254,[2]Sheet14!$A$2:$D$188,4,0)</f>
        <v>5.7957746564332641E-2</v>
      </c>
      <c r="AA254" t="e">
        <f t="shared" si="19"/>
        <v>#VALUE!</v>
      </c>
      <c r="AB254" t="e">
        <f t="shared" si="22"/>
        <v>#VALUE!</v>
      </c>
      <c r="AC254" t="e">
        <f t="shared" si="23"/>
        <v>#VALUE!</v>
      </c>
    </row>
    <row r="255" spans="1:29">
      <c r="A255" t="s">
        <v>17</v>
      </c>
      <c r="B255">
        <v>20</v>
      </c>
      <c r="C255" t="s">
        <v>405</v>
      </c>
      <c r="D255">
        <v>715</v>
      </c>
      <c r="E255">
        <v>719</v>
      </c>
      <c r="F255" s="22">
        <v>43455</v>
      </c>
      <c r="G255" s="22">
        <v>43461</v>
      </c>
      <c r="H255">
        <f t="shared" si="24"/>
        <v>6</v>
      </c>
      <c r="I255">
        <v>720</v>
      </c>
      <c r="J255">
        <v>13.850000381469727</v>
      </c>
      <c r="K255">
        <v>37</v>
      </c>
      <c r="L255">
        <v>34</v>
      </c>
      <c r="M255">
        <v>753</v>
      </c>
      <c r="N255">
        <v>787</v>
      </c>
      <c r="O255">
        <v>821</v>
      </c>
      <c r="P255">
        <v>780</v>
      </c>
      <c r="Q255">
        <v>820</v>
      </c>
      <c r="R255">
        <v>0.75</v>
      </c>
      <c r="S255">
        <v>0.40000000596046448</v>
      </c>
      <c r="T255" t="s">
        <v>439</v>
      </c>
      <c r="U255" s="18">
        <f>VLOOKUP(A255,'[1]MARGIN REQUIREMNT'!$A$3:$M$210,13,0)</f>
        <v>3.8748749999999998</v>
      </c>
      <c r="V255" s="23">
        <f t="shared" si="20"/>
        <v>-5.5632823365785455E-3</v>
      </c>
      <c r="W255" s="23">
        <f t="shared" si="21"/>
        <v>5.5632823365785455E-3</v>
      </c>
      <c r="X255" s="24">
        <f>VLOOKUP(A255,[2]Sheet14!$A$2:$B$188,2,0)</f>
        <v>3.2312546994303595E-2</v>
      </c>
      <c r="Y255" s="24">
        <f>VLOOKUP(A255,[2]Sheet14!$A$2:$C$188,3,0)</f>
        <v>4.0708659453055969E-2</v>
      </c>
      <c r="Z255" s="24">
        <f>VLOOKUP(A255,[2]Sheet14!$A$2:$D$188,4,0)</f>
        <v>5.3577866304077605E-2</v>
      </c>
      <c r="AA255" t="b">
        <f t="shared" si="19"/>
        <v>0</v>
      </c>
      <c r="AB255" t="b">
        <f t="shared" si="22"/>
        <v>0</v>
      </c>
      <c r="AC255" t="b">
        <f t="shared" si="23"/>
        <v>0</v>
      </c>
    </row>
    <row r="256" spans="1:29">
      <c r="A256" t="s">
        <v>17</v>
      </c>
      <c r="B256">
        <v>20</v>
      </c>
      <c r="C256" t="s">
        <v>406</v>
      </c>
      <c r="D256">
        <v>715</v>
      </c>
      <c r="E256">
        <v>719</v>
      </c>
      <c r="F256" s="22">
        <v>43455</v>
      </c>
      <c r="G256" s="22">
        <v>43461</v>
      </c>
      <c r="H256">
        <f t="shared" si="24"/>
        <v>6</v>
      </c>
      <c r="I256">
        <v>720</v>
      </c>
      <c r="J256">
        <v>11</v>
      </c>
      <c r="K256">
        <v>31</v>
      </c>
      <c r="L256">
        <v>29</v>
      </c>
      <c r="M256">
        <v>690</v>
      </c>
      <c r="N256">
        <v>661</v>
      </c>
      <c r="O256">
        <v>632</v>
      </c>
      <c r="P256">
        <v>660</v>
      </c>
      <c r="Q256">
        <v>640</v>
      </c>
      <c r="R256">
        <v>0.40000000596046448</v>
      </c>
      <c r="S256">
        <v>0.10000000149011612</v>
      </c>
      <c r="T256" t="s">
        <v>439</v>
      </c>
      <c r="U256" s="18">
        <f>VLOOKUP(A256,'[1]MARGIN REQUIREMNT'!$A$3:$M$210,13,0)</f>
        <v>3.8748749999999998</v>
      </c>
      <c r="V256" s="23">
        <f t="shared" si="20"/>
        <v>-5.5632823365785455E-3</v>
      </c>
      <c r="W256" s="23">
        <f t="shared" si="21"/>
        <v>5.5632823365785455E-3</v>
      </c>
      <c r="X256" s="24">
        <f>VLOOKUP(A256,[2]Sheet14!$A$2:$B$188,2,0)</f>
        <v>3.2312546994303595E-2</v>
      </c>
      <c r="Y256" s="24">
        <f>VLOOKUP(A256,[2]Sheet14!$A$2:$C$188,3,0)</f>
        <v>4.0708659453055969E-2</v>
      </c>
      <c r="Z256" s="24">
        <f>VLOOKUP(A256,[2]Sheet14!$A$2:$D$188,4,0)</f>
        <v>5.3577866304077605E-2</v>
      </c>
      <c r="AA256" t="b">
        <f t="shared" si="19"/>
        <v>0</v>
      </c>
      <c r="AB256" t="b">
        <f t="shared" si="22"/>
        <v>0</v>
      </c>
      <c r="AC256" t="b">
        <f t="shared" si="23"/>
        <v>0</v>
      </c>
    </row>
    <row r="257" spans="1:29">
      <c r="A257" t="s">
        <v>185</v>
      </c>
      <c r="B257">
        <v>5</v>
      </c>
      <c r="C257" t="s">
        <v>405</v>
      </c>
      <c r="D257">
        <v>94.400001525878906</v>
      </c>
      <c r="E257">
        <v>95.800003051757813</v>
      </c>
      <c r="F257" s="22">
        <v>43455</v>
      </c>
      <c r="G257" s="22">
        <v>43461</v>
      </c>
      <c r="H257">
        <f t="shared" si="24"/>
        <v>6</v>
      </c>
      <c r="I257">
        <v>95</v>
      </c>
      <c r="J257">
        <v>2.2999999523162842</v>
      </c>
      <c r="K257">
        <v>33</v>
      </c>
      <c r="L257">
        <v>4</v>
      </c>
      <c r="M257">
        <v>99.800003051757813</v>
      </c>
      <c r="N257">
        <v>103.80000305175781</v>
      </c>
      <c r="O257">
        <v>107.80000305175781</v>
      </c>
      <c r="P257">
        <v>105</v>
      </c>
      <c r="Q257">
        <v>110</v>
      </c>
      <c r="R257">
        <v>5.000000074505806E-2</v>
      </c>
      <c r="S257">
        <v>0.10000000149011612</v>
      </c>
      <c r="T257" t="s">
        <v>439</v>
      </c>
      <c r="U257" s="18">
        <f>VLOOKUP(A257,'[1]MARGIN REQUIREMNT'!$A$3:$M$210,13,0)</f>
        <v>0.45329999999999998</v>
      </c>
      <c r="V257" s="23">
        <f t="shared" si="20"/>
        <v>-1.4613794167861682E-2</v>
      </c>
      <c r="W257" s="23">
        <f t="shared" si="21"/>
        <v>1.4613794167861682E-2</v>
      </c>
      <c r="X257" s="24">
        <f>VLOOKUP(A257,[2]Sheet14!$A$2:$B$188,2,0)</f>
        <v>3.0253268454213458E-2</v>
      </c>
      <c r="Y257" s="24">
        <f>VLOOKUP(A257,[2]Sheet14!$A$2:$C$188,3,0)</f>
        <v>3.7437127241899487E-2</v>
      </c>
      <c r="Z257" s="24">
        <f>VLOOKUP(A257,[2]Sheet14!$A$2:$D$188,4,0)</f>
        <v>4.9689867062495792E-2</v>
      </c>
      <c r="AA257" t="b">
        <f t="shared" si="19"/>
        <v>0</v>
      </c>
      <c r="AB257" t="b">
        <f t="shared" si="22"/>
        <v>0</v>
      </c>
      <c r="AC257" t="b">
        <f t="shared" si="23"/>
        <v>0</v>
      </c>
    </row>
    <row r="258" spans="1:29">
      <c r="A258" t="s">
        <v>185</v>
      </c>
      <c r="B258">
        <v>5</v>
      </c>
      <c r="C258" t="s">
        <v>406</v>
      </c>
      <c r="D258">
        <v>94.400001525878906</v>
      </c>
      <c r="E258">
        <v>95.800003051757813</v>
      </c>
      <c r="F258" s="22">
        <v>43455</v>
      </c>
      <c r="G258" s="22">
        <v>43461</v>
      </c>
      <c r="H258">
        <f t="shared" si="24"/>
        <v>6</v>
      </c>
      <c r="I258">
        <v>95</v>
      </c>
      <c r="J258">
        <v>1.1499999761581421</v>
      </c>
      <c r="K258">
        <v>35</v>
      </c>
      <c r="L258">
        <v>4</v>
      </c>
      <c r="M258">
        <v>91.800003051757813</v>
      </c>
      <c r="N258">
        <v>87.800003051757813</v>
      </c>
      <c r="O258">
        <v>83.800003051757813</v>
      </c>
      <c r="P258">
        <v>90</v>
      </c>
      <c r="Q258">
        <v>85</v>
      </c>
      <c r="R258">
        <v>0.10000000149011612</v>
      </c>
      <c r="S258">
        <v>0.10000000149011612</v>
      </c>
      <c r="T258">
        <v>87.5</v>
      </c>
      <c r="U258" s="18">
        <f>VLOOKUP(A258,'[1]MARGIN REQUIREMNT'!$A$3:$M$210,13,0)</f>
        <v>0.45329999999999998</v>
      </c>
      <c r="V258" s="23">
        <f t="shared" si="20"/>
        <v>-1.4613794167861682E-2</v>
      </c>
      <c r="W258" s="23">
        <f t="shared" si="21"/>
        <v>1.4613794167861682E-2</v>
      </c>
      <c r="X258" s="24">
        <f>VLOOKUP(A258,[2]Sheet14!$A$2:$B$188,2,0)</f>
        <v>3.0253268454213458E-2</v>
      </c>
      <c r="Y258" s="24">
        <f>VLOOKUP(A258,[2]Sheet14!$A$2:$C$188,3,0)</f>
        <v>3.7437127241899487E-2</v>
      </c>
      <c r="Z258" s="24">
        <f>VLOOKUP(A258,[2]Sheet14!$A$2:$D$188,4,0)</f>
        <v>4.9689867062495792E-2</v>
      </c>
      <c r="AA258" t="b">
        <f t="shared" si="19"/>
        <v>0</v>
      </c>
      <c r="AB258" t="b">
        <f t="shared" si="22"/>
        <v>0</v>
      </c>
      <c r="AC258" t="b">
        <f t="shared" si="23"/>
        <v>0</v>
      </c>
    </row>
    <row r="259" spans="1:29">
      <c r="A259" t="s">
        <v>10</v>
      </c>
      <c r="B259">
        <v>20</v>
      </c>
      <c r="C259" t="s">
        <v>405</v>
      </c>
      <c r="D259">
        <v>745.04998779296875</v>
      </c>
      <c r="E259">
        <v>745.70001220703125</v>
      </c>
      <c r="F259" s="22">
        <v>43455</v>
      </c>
      <c r="G259" s="22">
        <v>43461</v>
      </c>
      <c r="H259">
        <f t="shared" si="24"/>
        <v>6</v>
      </c>
      <c r="I259">
        <v>740</v>
      </c>
      <c r="J259">
        <v>16</v>
      </c>
      <c r="K259">
        <v>33</v>
      </c>
      <c r="L259">
        <v>32</v>
      </c>
      <c r="M259">
        <v>777.70001220703125</v>
      </c>
      <c r="N259">
        <v>809.70001220703125</v>
      </c>
      <c r="O259">
        <v>841.70001220703125</v>
      </c>
      <c r="P259">
        <v>800</v>
      </c>
      <c r="Q259">
        <v>840</v>
      </c>
      <c r="R259">
        <v>0.5</v>
      </c>
      <c r="S259">
        <v>0.5</v>
      </c>
      <c r="T259">
        <v>800</v>
      </c>
      <c r="U259" s="18">
        <f>VLOOKUP(A259,'[1]MARGIN REQUIREMNT'!$A$3:$M$210,13,0)</f>
        <v>3.7892999999999994</v>
      </c>
      <c r="V259" s="23">
        <f t="shared" si="20"/>
        <v>-8.7169693364852474E-4</v>
      </c>
      <c r="W259" s="23">
        <f t="shared" si="21"/>
        <v>8.7169693364852474E-4</v>
      </c>
      <c r="X259" s="24">
        <f>VLOOKUP(A259,[2]Sheet14!$A$2:$B$188,2,0)</f>
        <v>2.7242040129014548E-2</v>
      </c>
      <c r="Y259" s="24">
        <f>VLOOKUP(A259,[2]Sheet14!$A$2:$C$188,3,0)</f>
        <v>3.4282222629143218E-2</v>
      </c>
      <c r="Z259" s="24">
        <f>VLOOKUP(A259,[2]Sheet14!$A$2:$D$188,4,0)</f>
        <v>4.4265602428317043E-2</v>
      </c>
      <c r="AA259" t="b">
        <f t="shared" ref="AA259:AA322" si="25">W259&gt;X259</f>
        <v>0</v>
      </c>
      <c r="AB259" t="b">
        <f t="shared" si="22"/>
        <v>0</v>
      </c>
      <c r="AC259" t="b">
        <f t="shared" si="23"/>
        <v>0</v>
      </c>
    </row>
    <row r="260" spans="1:29">
      <c r="A260" t="s">
        <v>10</v>
      </c>
      <c r="B260">
        <v>20</v>
      </c>
      <c r="C260" t="s">
        <v>406</v>
      </c>
      <c r="D260">
        <v>745.04998779296875</v>
      </c>
      <c r="E260">
        <v>745.70001220703125</v>
      </c>
      <c r="F260" s="22">
        <v>43455</v>
      </c>
      <c r="G260" s="22">
        <v>43461</v>
      </c>
      <c r="H260">
        <f t="shared" si="24"/>
        <v>6</v>
      </c>
      <c r="I260">
        <v>740</v>
      </c>
      <c r="J260">
        <v>11.449999809265137</v>
      </c>
      <c r="K260">
        <v>38</v>
      </c>
      <c r="L260">
        <v>36</v>
      </c>
      <c r="M260">
        <v>709.70001220703125</v>
      </c>
      <c r="N260">
        <v>673.70001220703125</v>
      </c>
      <c r="O260">
        <v>637.70001220703125</v>
      </c>
      <c r="P260">
        <v>680</v>
      </c>
      <c r="Q260">
        <v>640</v>
      </c>
      <c r="R260">
        <v>0.20000000298023224</v>
      </c>
      <c r="S260">
        <v>0.15000000596046448</v>
      </c>
      <c r="T260" t="s">
        <v>439</v>
      </c>
      <c r="U260" s="18">
        <f>VLOOKUP(A260,'[1]MARGIN REQUIREMNT'!$A$3:$M$210,13,0)</f>
        <v>3.7892999999999994</v>
      </c>
      <c r="V260" s="23">
        <f t="shared" ref="V260:V323" si="26">D260/E260-1</f>
        <v>-8.7169693364852474E-4</v>
      </c>
      <c r="W260" s="23">
        <f t="shared" ref="W260:W323" si="27">IF(V260&gt;0,V260,-V260)</f>
        <v>8.7169693364852474E-4</v>
      </c>
      <c r="X260" s="24">
        <f>VLOOKUP(A260,[2]Sheet14!$A$2:$B$188,2,0)</f>
        <v>2.7242040129014548E-2</v>
      </c>
      <c r="Y260" s="24">
        <f>VLOOKUP(A260,[2]Sheet14!$A$2:$C$188,3,0)</f>
        <v>3.4282222629143218E-2</v>
      </c>
      <c r="Z260" s="24">
        <f>VLOOKUP(A260,[2]Sheet14!$A$2:$D$188,4,0)</f>
        <v>4.4265602428317043E-2</v>
      </c>
      <c r="AA260" t="b">
        <f t="shared" si="25"/>
        <v>0</v>
      </c>
      <c r="AB260" t="b">
        <f t="shared" ref="AB260:AB323" si="28">W260&gt;Y260</f>
        <v>0</v>
      </c>
      <c r="AC260" t="b">
        <f t="shared" ref="AC260:AC323" si="29">W260&gt;Z260</f>
        <v>0</v>
      </c>
    </row>
    <row r="261" spans="1:29">
      <c r="A261" t="s">
        <v>146</v>
      </c>
      <c r="B261">
        <v>2.5</v>
      </c>
      <c r="C261" t="s">
        <v>405</v>
      </c>
      <c r="D261">
        <v>94.550003051757813</v>
      </c>
      <c r="E261">
        <v>93.099998474121094</v>
      </c>
      <c r="F261" s="22">
        <v>43455</v>
      </c>
      <c r="G261" s="22">
        <v>43461</v>
      </c>
      <c r="H261">
        <f t="shared" si="24"/>
        <v>6</v>
      </c>
      <c r="I261">
        <v>92.5</v>
      </c>
      <c r="J261">
        <v>2.9000000953674316</v>
      </c>
      <c r="K261">
        <v>53</v>
      </c>
      <c r="L261">
        <v>6</v>
      </c>
      <c r="M261">
        <v>99.099998474121094</v>
      </c>
      <c r="N261">
        <v>105.09999847412109</v>
      </c>
      <c r="O261">
        <v>111.09999847412109</v>
      </c>
      <c r="P261">
        <v>105</v>
      </c>
      <c r="Q261">
        <v>110</v>
      </c>
      <c r="R261">
        <v>0.25</v>
      </c>
      <c r="S261">
        <v>0.20000000298023224</v>
      </c>
      <c r="T261" t="s">
        <v>439</v>
      </c>
      <c r="U261" s="18">
        <f>VLOOKUP(A261,'[1]MARGIN REQUIREMNT'!$A$3:$M$210,13,0)</f>
        <v>0.44107499999999999</v>
      </c>
      <c r="V261" s="23">
        <f t="shared" si="26"/>
        <v>1.5574700337291247E-2</v>
      </c>
      <c r="W261" s="23">
        <f t="shared" si="27"/>
        <v>1.5574700337291247E-2</v>
      </c>
      <c r="X261" s="24">
        <f>VLOOKUP(A261,[2]Sheet14!$A$2:$B$188,2,0)</f>
        <v>4.3737920530583896E-2</v>
      </c>
      <c r="Y261" s="24">
        <f>VLOOKUP(A261,[2]Sheet14!$A$2:$C$188,3,0)</f>
        <v>5.7057175609128437E-2</v>
      </c>
      <c r="Z261" s="24">
        <f>VLOOKUP(A261,[2]Sheet14!$A$2:$D$188,4,0)</f>
        <v>6.7554728455628488E-2</v>
      </c>
      <c r="AA261" t="b">
        <f t="shared" si="25"/>
        <v>0</v>
      </c>
      <c r="AB261" t="b">
        <f t="shared" si="28"/>
        <v>0</v>
      </c>
      <c r="AC261" t="b">
        <f t="shared" si="29"/>
        <v>0</v>
      </c>
    </row>
    <row r="262" spans="1:29">
      <c r="A262" t="s">
        <v>146</v>
      </c>
      <c r="B262">
        <v>2.5</v>
      </c>
      <c r="C262" t="s">
        <v>406</v>
      </c>
      <c r="D262">
        <v>94.550003051757813</v>
      </c>
      <c r="E262">
        <v>93.099998474121094</v>
      </c>
      <c r="F262" s="22">
        <v>43455</v>
      </c>
      <c r="G262" s="22">
        <v>43461</v>
      </c>
      <c r="H262">
        <f t="shared" si="24"/>
        <v>6</v>
      </c>
      <c r="I262">
        <v>92.5</v>
      </c>
      <c r="J262">
        <v>2.1500000953674316</v>
      </c>
      <c r="K262">
        <v>48</v>
      </c>
      <c r="L262">
        <v>6</v>
      </c>
      <c r="M262">
        <v>87.099998474121094</v>
      </c>
      <c r="N262">
        <v>81.099998474121094</v>
      </c>
      <c r="O262">
        <v>75.099998474121094</v>
      </c>
      <c r="P262">
        <v>80</v>
      </c>
      <c r="Q262">
        <v>75</v>
      </c>
      <c r="R262">
        <v>0.10000000149011612</v>
      </c>
      <c r="S262">
        <v>0.10000000149011612</v>
      </c>
      <c r="T262" t="s">
        <v>439</v>
      </c>
      <c r="U262" s="18">
        <f>VLOOKUP(A262,'[1]MARGIN REQUIREMNT'!$A$3:$M$210,13,0)</f>
        <v>0.44107499999999999</v>
      </c>
      <c r="V262" s="23">
        <f t="shared" si="26"/>
        <v>1.5574700337291247E-2</v>
      </c>
      <c r="W262" s="23">
        <f t="shared" si="27"/>
        <v>1.5574700337291247E-2</v>
      </c>
      <c r="X262" s="24">
        <f>VLOOKUP(A262,[2]Sheet14!$A$2:$B$188,2,0)</f>
        <v>4.3737920530583896E-2</v>
      </c>
      <c r="Y262" s="24">
        <f>VLOOKUP(A262,[2]Sheet14!$A$2:$C$188,3,0)</f>
        <v>5.7057175609128437E-2</v>
      </c>
      <c r="Z262" s="24">
        <f>VLOOKUP(A262,[2]Sheet14!$A$2:$D$188,4,0)</f>
        <v>6.7554728455628488E-2</v>
      </c>
      <c r="AA262" t="b">
        <f t="shared" si="25"/>
        <v>0</v>
      </c>
      <c r="AB262" t="b">
        <f t="shared" si="28"/>
        <v>0</v>
      </c>
      <c r="AC262" t="b">
        <f t="shared" si="29"/>
        <v>0</v>
      </c>
    </row>
    <row r="263" spans="1:29">
      <c r="A263" t="s">
        <v>137</v>
      </c>
      <c r="B263">
        <v>2.5</v>
      </c>
      <c r="C263" t="s">
        <v>405</v>
      </c>
      <c r="D263">
        <v>82.75</v>
      </c>
      <c r="E263">
        <v>84.699996948242188</v>
      </c>
      <c r="F263" s="22">
        <v>43455</v>
      </c>
      <c r="G263" s="22">
        <v>43461</v>
      </c>
      <c r="H263">
        <f t="shared" si="24"/>
        <v>6</v>
      </c>
      <c r="I263">
        <v>85</v>
      </c>
      <c r="J263">
        <v>2</v>
      </c>
      <c r="K263">
        <v>47</v>
      </c>
      <c r="L263">
        <v>5</v>
      </c>
      <c r="M263">
        <v>89.699996948242188</v>
      </c>
      <c r="N263">
        <v>94.699996948242188</v>
      </c>
      <c r="O263">
        <v>99.699996948242188</v>
      </c>
      <c r="P263">
        <v>95</v>
      </c>
      <c r="Q263">
        <v>100</v>
      </c>
      <c r="R263">
        <v>5.000000074505806E-2</v>
      </c>
      <c r="S263">
        <v>5.000000074505806E-2</v>
      </c>
      <c r="T263" t="s">
        <v>439</v>
      </c>
      <c r="U263" s="18">
        <f>VLOOKUP(A263,'[1]MARGIN REQUIREMNT'!$A$3:$M$210,13,0)</f>
        <v>0.42494999999999999</v>
      </c>
      <c r="V263" s="23">
        <f t="shared" si="26"/>
        <v>-2.3022396912644294E-2</v>
      </c>
      <c r="W263" s="23">
        <f t="shared" si="27"/>
        <v>2.3022396912644294E-2</v>
      </c>
      <c r="X263" s="24">
        <f>VLOOKUP(A263,[2]Sheet14!$A$2:$B$188,2,0)</f>
        <v>4.2939810832309543E-2</v>
      </c>
      <c r="Y263" s="24">
        <f>VLOOKUP(A263,[2]Sheet14!$A$2:$C$188,3,0)</f>
        <v>5.6635792611519166E-2</v>
      </c>
      <c r="Z263" s="24">
        <f>VLOOKUP(A263,[2]Sheet14!$A$2:$D$188,4,0)</f>
        <v>7.6314618946619173E-2</v>
      </c>
      <c r="AA263" t="b">
        <f t="shared" si="25"/>
        <v>0</v>
      </c>
      <c r="AB263" t="b">
        <f t="shared" si="28"/>
        <v>0</v>
      </c>
      <c r="AC263" t="b">
        <f t="shared" si="29"/>
        <v>0</v>
      </c>
    </row>
    <row r="264" spans="1:29">
      <c r="A264" t="s">
        <v>137</v>
      </c>
      <c r="B264">
        <v>2.5</v>
      </c>
      <c r="C264" t="s">
        <v>406</v>
      </c>
      <c r="D264">
        <v>82.75</v>
      </c>
      <c r="E264">
        <v>84.699996948242188</v>
      </c>
      <c r="F264" s="22">
        <v>43455</v>
      </c>
      <c r="G264" s="22">
        <v>43461</v>
      </c>
      <c r="H264">
        <f t="shared" si="24"/>
        <v>6</v>
      </c>
      <c r="I264">
        <v>85</v>
      </c>
      <c r="J264">
        <v>2</v>
      </c>
      <c r="K264">
        <v>45</v>
      </c>
      <c r="L264">
        <v>5</v>
      </c>
      <c r="M264">
        <v>79.699996948242187</v>
      </c>
      <c r="N264">
        <v>74.699996948242187</v>
      </c>
      <c r="O264">
        <v>69.699996948242188</v>
      </c>
      <c r="P264">
        <v>75</v>
      </c>
      <c r="Q264">
        <v>70</v>
      </c>
      <c r="R264">
        <v>0.10000000149011612</v>
      </c>
      <c r="S264">
        <v>5.000000074505806E-2</v>
      </c>
      <c r="T264" t="s">
        <v>439</v>
      </c>
      <c r="U264" s="18">
        <f>VLOOKUP(A264,'[1]MARGIN REQUIREMNT'!$A$3:$M$210,13,0)</f>
        <v>0.42494999999999999</v>
      </c>
      <c r="V264" s="23">
        <f t="shared" si="26"/>
        <v>-2.3022396912644294E-2</v>
      </c>
      <c r="W264" s="23">
        <f t="shared" si="27"/>
        <v>2.3022396912644294E-2</v>
      </c>
      <c r="X264" s="24">
        <f>VLOOKUP(A264,[2]Sheet14!$A$2:$B$188,2,0)</f>
        <v>4.2939810832309543E-2</v>
      </c>
      <c r="Y264" s="24">
        <f>VLOOKUP(A264,[2]Sheet14!$A$2:$C$188,3,0)</f>
        <v>5.6635792611519166E-2</v>
      </c>
      <c r="Z264" s="24">
        <f>VLOOKUP(A264,[2]Sheet14!$A$2:$D$188,4,0)</f>
        <v>7.6314618946619173E-2</v>
      </c>
      <c r="AA264" t="b">
        <f t="shared" si="25"/>
        <v>0</v>
      </c>
      <c r="AB264" t="b">
        <f t="shared" si="28"/>
        <v>0</v>
      </c>
      <c r="AC264" t="b">
        <f t="shared" si="29"/>
        <v>0</v>
      </c>
    </row>
    <row r="265" spans="1:29">
      <c r="A265" t="s">
        <v>117</v>
      </c>
      <c r="B265">
        <v>5</v>
      </c>
      <c r="C265" t="s">
        <v>405</v>
      </c>
      <c r="D265" t="s">
        <v>435</v>
      </c>
      <c r="E265" t="s">
        <v>435</v>
      </c>
      <c r="F265" s="22">
        <v>43455</v>
      </c>
      <c r="G265" s="22">
        <v>43461</v>
      </c>
      <c r="H265">
        <f t="shared" ref="H265:H328" si="30">G265-F265</f>
        <v>6</v>
      </c>
      <c r="I265" t="s">
        <v>435</v>
      </c>
      <c r="J265" t="s">
        <v>435</v>
      </c>
      <c r="K265" t="s">
        <v>435</v>
      </c>
      <c r="L265" t="s">
        <v>435</v>
      </c>
      <c r="M265" t="s">
        <v>435</v>
      </c>
      <c r="N265" t="s">
        <v>435</v>
      </c>
      <c r="O265" t="s">
        <v>435</v>
      </c>
      <c r="P265" t="s">
        <v>435</v>
      </c>
      <c r="Q265" t="s">
        <v>435</v>
      </c>
      <c r="R265" t="s">
        <v>435</v>
      </c>
      <c r="S265" t="s">
        <v>435</v>
      </c>
      <c r="T265" t="s">
        <v>435</v>
      </c>
      <c r="U265" s="18">
        <f>VLOOKUP(A265,'[1]MARGIN REQUIREMNT'!$A$3:$M$210,13,0)</f>
        <v>0.76676999999999995</v>
      </c>
      <c r="V265" s="23" t="e">
        <f t="shared" si="26"/>
        <v>#VALUE!</v>
      </c>
      <c r="W265" s="23" t="e">
        <f t="shared" si="27"/>
        <v>#VALUE!</v>
      </c>
      <c r="X265" s="24">
        <f>VLOOKUP(A265,[2]Sheet14!$A$2:$B$188,2,0)</f>
        <v>3.3664454000885358E-2</v>
      </c>
      <c r="Y265" s="24">
        <f>VLOOKUP(A265,[2]Sheet14!$A$2:$C$188,3,0)</f>
        <v>4.1706959322533627E-2</v>
      </c>
      <c r="Z265" s="24">
        <f>VLOOKUP(A265,[2]Sheet14!$A$2:$D$188,4,0)</f>
        <v>6.1910240179627103E-2</v>
      </c>
      <c r="AA265" t="e">
        <f t="shared" si="25"/>
        <v>#VALUE!</v>
      </c>
      <c r="AB265" t="e">
        <f t="shared" si="28"/>
        <v>#VALUE!</v>
      </c>
      <c r="AC265" t="e">
        <f t="shared" si="29"/>
        <v>#VALUE!</v>
      </c>
    </row>
    <row r="266" spans="1:29">
      <c r="A266" t="s">
        <v>117</v>
      </c>
      <c r="B266">
        <v>5</v>
      </c>
      <c r="C266" t="s">
        <v>406</v>
      </c>
      <c r="D266" t="s">
        <v>435</v>
      </c>
      <c r="E266" t="s">
        <v>435</v>
      </c>
      <c r="F266" s="22">
        <v>43455</v>
      </c>
      <c r="G266" s="22">
        <v>43461</v>
      </c>
      <c r="H266">
        <f t="shared" si="30"/>
        <v>6</v>
      </c>
      <c r="I266" t="s">
        <v>435</v>
      </c>
      <c r="J266" t="s">
        <v>435</v>
      </c>
      <c r="K266" t="s">
        <v>435</v>
      </c>
      <c r="L266" t="s">
        <v>435</v>
      </c>
      <c r="M266" t="s">
        <v>435</v>
      </c>
      <c r="N266" t="s">
        <v>435</v>
      </c>
      <c r="O266" t="s">
        <v>435</v>
      </c>
      <c r="P266" t="s">
        <v>435</v>
      </c>
      <c r="Q266" t="s">
        <v>435</v>
      </c>
      <c r="R266" t="s">
        <v>435</v>
      </c>
      <c r="S266" t="s">
        <v>435</v>
      </c>
      <c r="T266" t="s">
        <v>435</v>
      </c>
      <c r="U266" s="18">
        <f>VLOOKUP(A266,'[1]MARGIN REQUIREMNT'!$A$3:$M$210,13,0)</f>
        <v>0.76676999999999995</v>
      </c>
      <c r="V266" s="23" t="e">
        <f t="shared" si="26"/>
        <v>#VALUE!</v>
      </c>
      <c r="W266" s="23" t="e">
        <f t="shared" si="27"/>
        <v>#VALUE!</v>
      </c>
      <c r="X266" s="24">
        <f>VLOOKUP(A266,[2]Sheet14!$A$2:$B$188,2,0)</f>
        <v>3.3664454000885358E-2</v>
      </c>
      <c r="Y266" s="24">
        <f>VLOOKUP(A266,[2]Sheet14!$A$2:$C$188,3,0)</f>
        <v>4.1706959322533627E-2</v>
      </c>
      <c r="Z266" s="24">
        <f>VLOOKUP(A266,[2]Sheet14!$A$2:$D$188,4,0)</f>
        <v>6.1910240179627103E-2</v>
      </c>
      <c r="AA266" t="e">
        <f t="shared" si="25"/>
        <v>#VALUE!</v>
      </c>
      <c r="AB266" t="e">
        <f t="shared" si="28"/>
        <v>#VALUE!</v>
      </c>
      <c r="AC266" t="e">
        <f t="shared" si="29"/>
        <v>#VALUE!</v>
      </c>
    </row>
    <row r="267" spans="1:29">
      <c r="A267" t="s">
        <v>140</v>
      </c>
      <c r="B267">
        <v>20</v>
      </c>
      <c r="C267" t="s">
        <v>405</v>
      </c>
      <c r="D267">
        <v>1115</v>
      </c>
      <c r="E267">
        <v>1110</v>
      </c>
      <c r="F267" s="22">
        <v>43455</v>
      </c>
      <c r="G267" s="22">
        <v>43461</v>
      </c>
      <c r="H267">
        <f t="shared" si="30"/>
        <v>6</v>
      </c>
      <c r="I267">
        <v>1120</v>
      </c>
      <c r="J267">
        <v>15.149999618530273</v>
      </c>
      <c r="K267">
        <v>33</v>
      </c>
      <c r="L267">
        <v>47</v>
      </c>
      <c r="M267">
        <v>1157</v>
      </c>
      <c r="N267">
        <v>1204</v>
      </c>
      <c r="O267">
        <v>1251</v>
      </c>
      <c r="P267">
        <v>1200</v>
      </c>
      <c r="Q267">
        <v>1260</v>
      </c>
      <c r="R267">
        <v>0.64999997615814209</v>
      </c>
      <c r="S267">
        <v>0.15000000596046448</v>
      </c>
      <c r="T267">
        <v>1220</v>
      </c>
      <c r="U267" s="18">
        <f>VLOOKUP(A267,'[1]MARGIN REQUIREMNT'!$A$3:$M$210,13,0)</f>
        <v>5.8374751999999992</v>
      </c>
      <c r="V267" s="23">
        <f t="shared" si="26"/>
        <v>4.5045045045044585E-3</v>
      </c>
      <c r="W267" s="23">
        <f t="shared" si="27"/>
        <v>4.5045045045044585E-3</v>
      </c>
      <c r="X267" s="24">
        <f>VLOOKUP(A267,[2]Sheet14!$A$2:$B$188,2,0)</f>
        <v>4.0298791003838687E-2</v>
      </c>
      <c r="Y267" s="24">
        <f>VLOOKUP(A267,[2]Sheet14!$A$2:$C$188,3,0)</f>
        <v>5.1635157985967024E-2</v>
      </c>
      <c r="Z267" s="24">
        <f>VLOOKUP(A267,[2]Sheet14!$A$2:$D$188,4,0)</f>
        <v>6.1070407334621747E-2</v>
      </c>
      <c r="AA267" t="b">
        <f t="shared" si="25"/>
        <v>0</v>
      </c>
      <c r="AB267" t="b">
        <f t="shared" si="28"/>
        <v>0</v>
      </c>
      <c r="AC267" t="b">
        <f t="shared" si="29"/>
        <v>0</v>
      </c>
    </row>
    <row r="268" spans="1:29">
      <c r="A268" t="s">
        <v>140</v>
      </c>
      <c r="B268">
        <v>20</v>
      </c>
      <c r="C268" t="s">
        <v>406</v>
      </c>
      <c r="D268">
        <v>1115</v>
      </c>
      <c r="E268">
        <v>1110</v>
      </c>
      <c r="F268" s="22">
        <v>43455</v>
      </c>
      <c r="G268" s="22">
        <v>43461</v>
      </c>
      <c r="H268">
        <f t="shared" si="30"/>
        <v>6</v>
      </c>
      <c r="I268">
        <v>1120</v>
      </c>
      <c r="J268">
        <v>28.950000762939453</v>
      </c>
      <c r="K268">
        <v>43</v>
      </c>
      <c r="L268">
        <v>61</v>
      </c>
      <c r="M268">
        <v>1049</v>
      </c>
      <c r="N268">
        <v>988</v>
      </c>
      <c r="O268">
        <v>927</v>
      </c>
      <c r="P268">
        <v>980</v>
      </c>
      <c r="Q268">
        <v>920</v>
      </c>
      <c r="R268" t="s">
        <v>435</v>
      </c>
      <c r="S268">
        <v>0.15000000596046448</v>
      </c>
      <c r="T268">
        <v>1000</v>
      </c>
      <c r="U268" s="18">
        <f>VLOOKUP(A268,'[1]MARGIN REQUIREMNT'!$A$3:$M$210,13,0)</f>
        <v>5.8374751999999992</v>
      </c>
      <c r="V268" s="23">
        <f t="shared" si="26"/>
        <v>4.5045045045044585E-3</v>
      </c>
      <c r="W268" s="23">
        <f t="shared" si="27"/>
        <v>4.5045045045044585E-3</v>
      </c>
      <c r="X268" s="24">
        <f>VLOOKUP(A268,[2]Sheet14!$A$2:$B$188,2,0)</f>
        <v>4.0298791003838687E-2</v>
      </c>
      <c r="Y268" s="24">
        <f>VLOOKUP(A268,[2]Sheet14!$A$2:$C$188,3,0)</f>
        <v>5.1635157985967024E-2</v>
      </c>
      <c r="Z268" s="24">
        <f>VLOOKUP(A268,[2]Sheet14!$A$2:$D$188,4,0)</f>
        <v>6.1070407334621747E-2</v>
      </c>
      <c r="AA268" t="b">
        <f t="shared" si="25"/>
        <v>0</v>
      </c>
      <c r="AB268" t="b">
        <f t="shared" si="28"/>
        <v>0</v>
      </c>
      <c r="AC268" t="b">
        <f t="shared" si="29"/>
        <v>0</v>
      </c>
    </row>
    <row r="269" spans="1:29">
      <c r="A269" t="s">
        <v>98</v>
      </c>
      <c r="B269">
        <v>20</v>
      </c>
      <c r="C269" t="s">
        <v>405</v>
      </c>
      <c r="D269">
        <v>1562.1500244140625</v>
      </c>
      <c r="E269">
        <v>1577.949951171875</v>
      </c>
      <c r="F269" s="22">
        <v>43455</v>
      </c>
      <c r="G269" s="22">
        <v>43461</v>
      </c>
      <c r="H269">
        <f t="shared" si="30"/>
        <v>6</v>
      </c>
      <c r="I269">
        <v>1580</v>
      </c>
      <c r="J269">
        <v>26.600000381469727</v>
      </c>
      <c r="K269">
        <v>35</v>
      </c>
      <c r="L269">
        <v>71</v>
      </c>
      <c r="M269">
        <v>1648.949951171875</v>
      </c>
      <c r="N269">
        <v>1719.949951171875</v>
      </c>
      <c r="O269">
        <v>1790.949951171875</v>
      </c>
      <c r="P269">
        <v>1720</v>
      </c>
      <c r="Q269">
        <v>1800</v>
      </c>
      <c r="R269">
        <v>0.89999997615814209</v>
      </c>
      <c r="S269">
        <v>0.40000000596046448</v>
      </c>
      <c r="T269" t="s">
        <v>439</v>
      </c>
      <c r="U269" s="18">
        <f>VLOOKUP(A269,'[1]MARGIN REQUIREMNT'!$A$3:$M$210,13,0)</f>
        <v>8.1908250000000002</v>
      </c>
      <c r="V269" s="23">
        <f t="shared" si="26"/>
        <v>-1.0012945433458542E-2</v>
      </c>
      <c r="W269" s="23">
        <f t="shared" si="27"/>
        <v>1.0012945433458542E-2</v>
      </c>
      <c r="X269" s="24">
        <f>VLOOKUP(A269,[2]Sheet14!$A$2:$B$188,2,0)</f>
        <v>1.9729865360092316E-2</v>
      </c>
      <c r="Y269" s="24">
        <f>VLOOKUP(A269,[2]Sheet14!$A$2:$C$188,3,0)</f>
        <v>2.4784081319058113E-2</v>
      </c>
      <c r="Z269" s="24">
        <f>VLOOKUP(A269,[2]Sheet14!$A$2:$D$188,4,0)</f>
        <v>3.1546482171198327E-2</v>
      </c>
      <c r="AA269" t="b">
        <f t="shared" si="25"/>
        <v>0</v>
      </c>
      <c r="AB269" t="b">
        <f t="shared" si="28"/>
        <v>0</v>
      </c>
      <c r="AC269" t="b">
        <f t="shared" si="29"/>
        <v>0</v>
      </c>
    </row>
    <row r="270" spans="1:29">
      <c r="A270" t="s">
        <v>98</v>
      </c>
      <c r="B270">
        <v>20</v>
      </c>
      <c r="C270" t="s">
        <v>406</v>
      </c>
      <c r="D270">
        <v>1562.1500244140625</v>
      </c>
      <c r="E270">
        <v>1577.949951171875</v>
      </c>
      <c r="F270" s="22">
        <v>43455</v>
      </c>
      <c r="G270" s="22">
        <v>43461</v>
      </c>
      <c r="H270">
        <f t="shared" si="30"/>
        <v>6</v>
      </c>
      <c r="I270">
        <v>1580</v>
      </c>
      <c r="J270">
        <v>23.149999618530273</v>
      </c>
      <c r="K270">
        <v>28</v>
      </c>
      <c r="L270">
        <v>57</v>
      </c>
      <c r="M270">
        <v>1520.949951171875</v>
      </c>
      <c r="N270">
        <v>1463.949951171875</v>
      </c>
      <c r="O270">
        <v>1406.949951171875</v>
      </c>
      <c r="P270">
        <v>1460</v>
      </c>
      <c r="Q270">
        <v>1400</v>
      </c>
      <c r="R270">
        <v>1</v>
      </c>
      <c r="S270">
        <v>1</v>
      </c>
      <c r="T270">
        <v>1460</v>
      </c>
      <c r="U270" s="18">
        <f>VLOOKUP(A270,'[1]MARGIN REQUIREMNT'!$A$3:$M$210,13,0)</f>
        <v>8.1908250000000002</v>
      </c>
      <c r="V270" s="23">
        <f t="shared" si="26"/>
        <v>-1.0012945433458542E-2</v>
      </c>
      <c r="W270" s="23">
        <f t="shared" si="27"/>
        <v>1.0012945433458542E-2</v>
      </c>
      <c r="X270" s="24">
        <f>VLOOKUP(A270,[2]Sheet14!$A$2:$B$188,2,0)</f>
        <v>1.9729865360092316E-2</v>
      </c>
      <c r="Y270" s="24">
        <f>VLOOKUP(A270,[2]Sheet14!$A$2:$C$188,3,0)</f>
        <v>2.4784081319058113E-2</v>
      </c>
      <c r="Z270" s="24">
        <f>VLOOKUP(A270,[2]Sheet14!$A$2:$D$188,4,0)</f>
        <v>3.1546482171198327E-2</v>
      </c>
      <c r="AA270" t="b">
        <f t="shared" si="25"/>
        <v>0</v>
      </c>
      <c r="AB270" t="b">
        <f t="shared" si="28"/>
        <v>0</v>
      </c>
      <c r="AC270" t="b">
        <f t="shared" si="29"/>
        <v>0</v>
      </c>
    </row>
    <row r="271" spans="1:29">
      <c r="A271" t="s">
        <v>25</v>
      </c>
      <c r="B271">
        <v>20</v>
      </c>
      <c r="C271" t="s">
        <v>405</v>
      </c>
      <c r="D271">
        <v>1108.8499755859375</v>
      </c>
      <c r="E271">
        <v>1111.300048828125</v>
      </c>
      <c r="F271" s="22">
        <v>43455</v>
      </c>
      <c r="G271" s="22">
        <v>43461</v>
      </c>
      <c r="H271">
        <f t="shared" si="30"/>
        <v>6</v>
      </c>
      <c r="I271">
        <v>1120</v>
      </c>
      <c r="J271">
        <v>13.800000190734863</v>
      </c>
      <c r="K271">
        <v>30</v>
      </c>
      <c r="L271">
        <v>43</v>
      </c>
      <c r="M271">
        <v>1154.300048828125</v>
      </c>
      <c r="N271">
        <v>1197.300048828125</v>
      </c>
      <c r="O271">
        <v>1240.300048828125</v>
      </c>
      <c r="P271">
        <v>1200</v>
      </c>
      <c r="Q271">
        <v>1240</v>
      </c>
      <c r="R271">
        <v>1.2000000476837158</v>
      </c>
      <c r="S271">
        <v>1.2000000476837158</v>
      </c>
      <c r="T271">
        <v>1200</v>
      </c>
      <c r="U271" s="18">
        <f>VLOOKUP(A271,'[1]MARGIN REQUIREMNT'!$A$3:$M$210,13,0)</f>
        <v>5.6399252727272726</v>
      </c>
      <c r="V271" s="23">
        <f t="shared" si="26"/>
        <v>-2.2046910236088735E-3</v>
      </c>
      <c r="W271" s="23">
        <f t="shared" si="27"/>
        <v>2.2046910236088735E-3</v>
      </c>
      <c r="X271" s="24">
        <f>VLOOKUP(A271,[2]Sheet14!$A$2:$B$188,2,0)</f>
        <v>0</v>
      </c>
      <c r="Y271" s="24">
        <f>VLOOKUP(A271,[2]Sheet14!$A$2:$C$188,3,0)</f>
        <v>3.2800866092644564E-2</v>
      </c>
      <c r="Z271" s="24">
        <f>VLOOKUP(A271,[2]Sheet14!$A$2:$D$188,4,0)</f>
        <v>4.3985581552182171E-2</v>
      </c>
      <c r="AA271" t="b">
        <f t="shared" si="25"/>
        <v>1</v>
      </c>
      <c r="AB271" t="b">
        <f t="shared" si="28"/>
        <v>0</v>
      </c>
      <c r="AC271" t="b">
        <f t="shared" si="29"/>
        <v>0</v>
      </c>
    </row>
    <row r="272" spans="1:29">
      <c r="A272" t="s">
        <v>25</v>
      </c>
      <c r="B272">
        <v>20</v>
      </c>
      <c r="C272" t="s">
        <v>406</v>
      </c>
      <c r="D272">
        <v>1108.8499755859375</v>
      </c>
      <c r="E272">
        <v>1111.300048828125</v>
      </c>
      <c r="F272" s="22">
        <v>43455</v>
      </c>
      <c r="G272" s="22">
        <v>43461</v>
      </c>
      <c r="H272">
        <f t="shared" si="30"/>
        <v>6</v>
      </c>
      <c r="I272">
        <v>1120</v>
      </c>
      <c r="J272">
        <v>21.5</v>
      </c>
      <c r="K272">
        <v>37</v>
      </c>
      <c r="L272">
        <v>53</v>
      </c>
      <c r="M272">
        <v>1058.300048828125</v>
      </c>
      <c r="N272">
        <v>1005.2999877929687</v>
      </c>
      <c r="O272">
        <v>952.29998779296875</v>
      </c>
      <c r="P272">
        <v>1000</v>
      </c>
      <c r="Q272">
        <v>960</v>
      </c>
      <c r="R272">
        <v>1</v>
      </c>
      <c r="S272">
        <v>0.20000000298023224</v>
      </c>
      <c r="T272">
        <v>980</v>
      </c>
      <c r="U272" s="18">
        <f>VLOOKUP(A272,'[1]MARGIN REQUIREMNT'!$A$3:$M$210,13,0)</f>
        <v>5.6399252727272726</v>
      </c>
      <c r="V272" s="23">
        <f t="shared" si="26"/>
        <v>-2.2046910236088735E-3</v>
      </c>
      <c r="W272" s="23">
        <f t="shared" si="27"/>
        <v>2.2046910236088735E-3</v>
      </c>
      <c r="X272" s="24">
        <f>VLOOKUP(A272,[2]Sheet14!$A$2:$B$188,2,0)</f>
        <v>0</v>
      </c>
      <c r="Y272" s="24">
        <f>VLOOKUP(A272,[2]Sheet14!$A$2:$C$188,3,0)</f>
        <v>3.2800866092644564E-2</v>
      </c>
      <c r="Z272" s="24">
        <f>VLOOKUP(A272,[2]Sheet14!$A$2:$D$188,4,0)</f>
        <v>4.3985581552182171E-2</v>
      </c>
      <c r="AA272" t="b">
        <f t="shared" si="25"/>
        <v>1</v>
      </c>
      <c r="AB272" t="b">
        <f t="shared" si="28"/>
        <v>0</v>
      </c>
      <c r="AC272" t="b">
        <f t="shared" si="29"/>
        <v>0</v>
      </c>
    </row>
    <row r="273" spans="1:29">
      <c r="A273" t="s">
        <v>57</v>
      </c>
      <c r="B273">
        <v>20</v>
      </c>
      <c r="C273" t="s">
        <v>405</v>
      </c>
      <c r="D273">
        <v>1440</v>
      </c>
      <c r="E273">
        <v>1480.800048828125</v>
      </c>
      <c r="F273" s="22">
        <v>43455</v>
      </c>
      <c r="G273" s="22">
        <v>43461</v>
      </c>
      <c r="H273">
        <f t="shared" si="30"/>
        <v>6</v>
      </c>
      <c r="I273">
        <v>1480</v>
      </c>
      <c r="J273">
        <v>19</v>
      </c>
      <c r="K273">
        <v>23</v>
      </c>
      <c r="L273">
        <v>44</v>
      </c>
      <c r="M273">
        <v>1524.800048828125</v>
      </c>
      <c r="N273">
        <v>1568.800048828125</v>
      </c>
      <c r="O273">
        <v>1612.800048828125</v>
      </c>
      <c r="P273">
        <v>1560</v>
      </c>
      <c r="Q273">
        <v>1620</v>
      </c>
      <c r="R273">
        <v>1.5</v>
      </c>
      <c r="S273">
        <v>0.40000000596046448</v>
      </c>
      <c r="T273">
        <v>1600</v>
      </c>
      <c r="U273" s="18">
        <f>VLOOKUP(A273,'[1]MARGIN REQUIREMNT'!$A$3:$M$210,13,0)</f>
        <v>7.7969999999999997</v>
      </c>
      <c r="V273" s="23">
        <f t="shared" si="26"/>
        <v>-2.7552706295771223E-2</v>
      </c>
      <c r="W273" s="23">
        <f t="shared" si="27"/>
        <v>2.7552706295771223E-2</v>
      </c>
      <c r="X273" s="24">
        <f>VLOOKUP(A273,[2]Sheet14!$A$2:$B$188,2,0)</f>
        <v>3.2334835811172538E-2</v>
      </c>
      <c r="Y273" s="24">
        <f>VLOOKUP(A273,[2]Sheet14!$A$2:$C$188,3,0)</f>
        <v>4.3171264116230804E-2</v>
      </c>
      <c r="Z273" s="24">
        <f>VLOOKUP(A273,[2]Sheet14!$A$2:$D$188,4,0)</f>
        <v>5.8217023362828371E-2</v>
      </c>
      <c r="AA273" t="b">
        <f t="shared" si="25"/>
        <v>0</v>
      </c>
      <c r="AB273" t="b">
        <f t="shared" si="28"/>
        <v>0</v>
      </c>
      <c r="AC273" t="b">
        <f t="shared" si="29"/>
        <v>0</v>
      </c>
    </row>
    <row r="274" spans="1:29">
      <c r="A274" t="s">
        <v>57</v>
      </c>
      <c r="B274">
        <v>20</v>
      </c>
      <c r="C274" t="s">
        <v>406</v>
      </c>
      <c r="D274">
        <v>1440</v>
      </c>
      <c r="E274">
        <v>1480.800048828125</v>
      </c>
      <c r="F274" s="22">
        <v>43455</v>
      </c>
      <c r="G274" s="22">
        <v>43461</v>
      </c>
      <c r="H274">
        <f t="shared" si="30"/>
        <v>6</v>
      </c>
      <c r="I274">
        <v>1480</v>
      </c>
      <c r="J274">
        <v>21</v>
      </c>
      <c r="K274">
        <v>29</v>
      </c>
      <c r="L274">
        <v>55</v>
      </c>
      <c r="M274">
        <v>1425.800048828125</v>
      </c>
      <c r="N274">
        <v>1370.800048828125</v>
      </c>
      <c r="O274">
        <v>1315.800048828125</v>
      </c>
      <c r="P274">
        <v>1380</v>
      </c>
      <c r="Q274">
        <v>1320</v>
      </c>
      <c r="R274">
        <v>5.6500000953674316</v>
      </c>
      <c r="S274">
        <v>2.2000000476837158</v>
      </c>
      <c r="T274">
        <v>1360</v>
      </c>
      <c r="U274" s="18">
        <f>VLOOKUP(A274,'[1]MARGIN REQUIREMNT'!$A$3:$M$210,13,0)</f>
        <v>7.7969999999999997</v>
      </c>
      <c r="V274" s="23">
        <f t="shared" si="26"/>
        <v>-2.7552706295771223E-2</v>
      </c>
      <c r="W274" s="23">
        <f t="shared" si="27"/>
        <v>2.7552706295771223E-2</v>
      </c>
      <c r="X274" s="24">
        <f>VLOOKUP(A274,[2]Sheet14!$A$2:$B$188,2,0)</f>
        <v>3.2334835811172538E-2</v>
      </c>
      <c r="Y274" s="24">
        <f>VLOOKUP(A274,[2]Sheet14!$A$2:$C$188,3,0)</f>
        <v>4.3171264116230804E-2</v>
      </c>
      <c r="Z274" s="24">
        <f>VLOOKUP(A274,[2]Sheet14!$A$2:$D$188,4,0)</f>
        <v>5.8217023362828371E-2</v>
      </c>
      <c r="AA274" t="b">
        <f t="shared" si="25"/>
        <v>0</v>
      </c>
      <c r="AB274" t="b">
        <f t="shared" si="28"/>
        <v>0</v>
      </c>
      <c r="AC274" t="b">
        <f t="shared" si="29"/>
        <v>0</v>
      </c>
    </row>
    <row r="275" spans="1:29">
      <c r="A275" t="s">
        <v>73</v>
      </c>
      <c r="B275">
        <v>20</v>
      </c>
      <c r="C275" t="s">
        <v>405</v>
      </c>
      <c r="D275">
        <v>812.95001220703125</v>
      </c>
      <c r="E275">
        <v>816</v>
      </c>
      <c r="F275" s="22">
        <v>43455</v>
      </c>
      <c r="G275" s="22">
        <v>43461</v>
      </c>
      <c r="H275">
        <f t="shared" si="30"/>
        <v>6</v>
      </c>
      <c r="I275">
        <v>820</v>
      </c>
      <c r="J275">
        <v>14</v>
      </c>
      <c r="K275">
        <v>38</v>
      </c>
      <c r="L275">
        <v>40</v>
      </c>
      <c r="M275">
        <v>856</v>
      </c>
      <c r="N275">
        <v>896</v>
      </c>
      <c r="O275">
        <v>936</v>
      </c>
      <c r="P275">
        <v>900</v>
      </c>
      <c r="Q275">
        <v>940</v>
      </c>
      <c r="R275">
        <v>0.89999997615814209</v>
      </c>
      <c r="S275">
        <v>0.64999997615814209</v>
      </c>
      <c r="T275" t="s">
        <v>439</v>
      </c>
      <c r="U275" s="18">
        <f>VLOOKUP(A275,'[1]MARGIN REQUIREMNT'!$A$3:$M$210,13,0)</f>
        <v>4.2225751999999996</v>
      </c>
      <c r="V275" s="23">
        <f t="shared" si="26"/>
        <v>-3.7377301384421413E-3</v>
      </c>
      <c r="W275" s="23">
        <f t="shared" si="27"/>
        <v>3.7377301384421413E-3</v>
      </c>
      <c r="X275" s="24">
        <f>VLOOKUP(A275,[2]Sheet14!$A$2:$B$188,2,0)</f>
        <v>2.8739517131201001E-2</v>
      </c>
      <c r="Y275" s="24">
        <f>VLOOKUP(A275,[2]Sheet14!$A$2:$C$188,3,0)</f>
        <v>3.6518920653109042E-2</v>
      </c>
      <c r="Z275" s="24">
        <f>VLOOKUP(A275,[2]Sheet14!$A$2:$D$188,4,0)</f>
        <v>4.3357465896792076E-2</v>
      </c>
      <c r="AA275" t="b">
        <f t="shared" si="25"/>
        <v>0</v>
      </c>
      <c r="AB275" t="b">
        <f t="shared" si="28"/>
        <v>0</v>
      </c>
      <c r="AC275" t="b">
        <f t="shared" si="29"/>
        <v>0</v>
      </c>
    </row>
    <row r="276" spans="1:29">
      <c r="A276" t="s">
        <v>73</v>
      </c>
      <c r="B276">
        <v>20</v>
      </c>
      <c r="C276" t="s">
        <v>406</v>
      </c>
      <c r="D276">
        <v>812.95001220703125</v>
      </c>
      <c r="E276">
        <v>816</v>
      </c>
      <c r="F276" s="22">
        <v>43455</v>
      </c>
      <c r="G276" s="22">
        <v>43461</v>
      </c>
      <c r="H276">
        <f t="shared" si="30"/>
        <v>6</v>
      </c>
      <c r="I276">
        <v>820</v>
      </c>
      <c r="J276">
        <v>18</v>
      </c>
      <c r="K276">
        <v>40</v>
      </c>
      <c r="L276">
        <v>42</v>
      </c>
      <c r="M276">
        <v>774</v>
      </c>
      <c r="N276">
        <v>732</v>
      </c>
      <c r="O276">
        <v>690</v>
      </c>
      <c r="P276">
        <v>740</v>
      </c>
      <c r="Q276">
        <v>700</v>
      </c>
      <c r="R276" t="s">
        <v>435</v>
      </c>
      <c r="S276">
        <v>0.40000000596046448</v>
      </c>
      <c r="T276">
        <v>760</v>
      </c>
      <c r="U276" s="18">
        <f>VLOOKUP(A276,'[1]MARGIN REQUIREMNT'!$A$3:$M$210,13,0)</f>
        <v>4.2225751999999996</v>
      </c>
      <c r="V276" s="23">
        <f t="shared" si="26"/>
        <v>-3.7377301384421413E-3</v>
      </c>
      <c r="W276" s="23">
        <f t="shared" si="27"/>
        <v>3.7377301384421413E-3</v>
      </c>
      <c r="X276" s="24">
        <f>VLOOKUP(A276,[2]Sheet14!$A$2:$B$188,2,0)</f>
        <v>2.8739517131201001E-2</v>
      </c>
      <c r="Y276" s="24">
        <f>VLOOKUP(A276,[2]Sheet14!$A$2:$C$188,3,0)</f>
        <v>3.6518920653109042E-2</v>
      </c>
      <c r="Z276" s="24">
        <f>VLOOKUP(A276,[2]Sheet14!$A$2:$D$188,4,0)</f>
        <v>4.3357465896792076E-2</v>
      </c>
      <c r="AA276" t="b">
        <f t="shared" si="25"/>
        <v>0</v>
      </c>
      <c r="AB276" t="b">
        <f t="shared" si="28"/>
        <v>0</v>
      </c>
      <c r="AC276" t="b">
        <f t="shared" si="29"/>
        <v>0</v>
      </c>
    </row>
    <row r="277" spans="1:29">
      <c r="A277" t="s">
        <v>116</v>
      </c>
      <c r="B277">
        <v>5</v>
      </c>
      <c r="C277" t="s">
        <v>405</v>
      </c>
      <c r="D277">
        <v>107.80000305175781</v>
      </c>
      <c r="E277">
        <v>108.30000305175781</v>
      </c>
      <c r="F277" s="22">
        <v>43455</v>
      </c>
      <c r="G277" s="22">
        <v>43461</v>
      </c>
      <c r="H277">
        <f t="shared" si="30"/>
        <v>6</v>
      </c>
      <c r="I277">
        <v>110</v>
      </c>
      <c r="J277">
        <v>1.1000000238418579</v>
      </c>
      <c r="K277">
        <v>33</v>
      </c>
      <c r="L277">
        <v>5</v>
      </c>
      <c r="M277">
        <v>113.30000305175781</v>
      </c>
      <c r="N277">
        <v>118.30000305175781</v>
      </c>
      <c r="O277">
        <v>123.30000305175781</v>
      </c>
      <c r="P277">
        <v>120</v>
      </c>
      <c r="Q277">
        <v>125</v>
      </c>
      <c r="R277">
        <v>5.000000074505806E-2</v>
      </c>
      <c r="S277">
        <v>5.000000074505806E-2</v>
      </c>
      <c r="T277">
        <v>120</v>
      </c>
      <c r="U277" s="18">
        <f>VLOOKUP(A277,'[1]MARGIN REQUIREMNT'!$A$3:$M$210,13,0)</f>
        <v>0.54472500000000001</v>
      </c>
      <c r="V277" s="23">
        <f t="shared" si="26"/>
        <v>-4.6168050407260353E-3</v>
      </c>
      <c r="W277" s="23">
        <f t="shared" si="27"/>
        <v>4.6168050407260353E-3</v>
      </c>
      <c r="X277" s="24">
        <f>VLOOKUP(A277,[2]Sheet14!$A$2:$B$188,2,0)</f>
        <v>3.3755799006510816E-2</v>
      </c>
      <c r="Y277" s="24">
        <f>VLOOKUP(A277,[2]Sheet14!$A$2:$C$188,3,0)</f>
        <v>4.6287557500187357E-2</v>
      </c>
      <c r="Z277" s="24">
        <f>VLOOKUP(A277,[2]Sheet14!$A$2:$D$188,4,0)</f>
        <v>5.6079407092350451E-2</v>
      </c>
      <c r="AA277" t="b">
        <f t="shared" si="25"/>
        <v>0</v>
      </c>
      <c r="AB277" t="b">
        <f t="shared" si="28"/>
        <v>0</v>
      </c>
      <c r="AC277" t="b">
        <f t="shared" si="29"/>
        <v>0</v>
      </c>
    </row>
    <row r="278" spans="1:29">
      <c r="A278" t="s">
        <v>116</v>
      </c>
      <c r="B278">
        <v>5</v>
      </c>
      <c r="C278" t="s">
        <v>406</v>
      </c>
      <c r="D278">
        <v>107.80000305175781</v>
      </c>
      <c r="E278">
        <v>108.30000305175781</v>
      </c>
      <c r="F278" s="22">
        <v>43455</v>
      </c>
      <c r="G278" s="22">
        <v>43461</v>
      </c>
      <c r="H278">
        <f t="shared" si="30"/>
        <v>6</v>
      </c>
      <c r="I278">
        <v>110</v>
      </c>
      <c r="J278">
        <v>2.7000000476837158</v>
      </c>
      <c r="K278">
        <v>30</v>
      </c>
      <c r="L278">
        <v>4</v>
      </c>
      <c r="M278">
        <v>104.30000305175781</v>
      </c>
      <c r="N278">
        <v>100.30000305175781</v>
      </c>
      <c r="O278">
        <v>96.300003051757813</v>
      </c>
      <c r="P278">
        <v>100</v>
      </c>
      <c r="Q278">
        <v>95</v>
      </c>
      <c r="R278">
        <v>0.10000000149011612</v>
      </c>
      <c r="S278">
        <v>5.000000074505806E-2</v>
      </c>
      <c r="T278" t="s">
        <v>439</v>
      </c>
      <c r="U278" s="18">
        <f>VLOOKUP(A278,'[1]MARGIN REQUIREMNT'!$A$3:$M$210,13,0)</f>
        <v>0.54472500000000001</v>
      </c>
      <c r="V278" s="23">
        <f t="shared" si="26"/>
        <v>-4.6168050407260353E-3</v>
      </c>
      <c r="W278" s="23">
        <f t="shared" si="27"/>
        <v>4.6168050407260353E-3</v>
      </c>
      <c r="X278" s="24">
        <f>VLOOKUP(A278,[2]Sheet14!$A$2:$B$188,2,0)</f>
        <v>3.3755799006510816E-2</v>
      </c>
      <c r="Y278" s="24">
        <f>VLOOKUP(A278,[2]Sheet14!$A$2:$C$188,3,0)</f>
        <v>4.6287557500187357E-2</v>
      </c>
      <c r="Z278" s="24">
        <f>VLOOKUP(A278,[2]Sheet14!$A$2:$D$188,4,0)</f>
        <v>5.6079407092350451E-2</v>
      </c>
      <c r="AA278" t="b">
        <f t="shared" si="25"/>
        <v>0</v>
      </c>
      <c r="AB278" t="b">
        <f t="shared" si="28"/>
        <v>0</v>
      </c>
      <c r="AC278" t="b">
        <f t="shared" si="29"/>
        <v>0</v>
      </c>
    </row>
    <row r="279" spans="1:29">
      <c r="A279" t="s">
        <v>136</v>
      </c>
      <c r="B279">
        <v>2.5</v>
      </c>
      <c r="C279" t="s">
        <v>405</v>
      </c>
      <c r="D279">
        <v>54.450000762939453</v>
      </c>
      <c r="E279">
        <v>55.950000762939453</v>
      </c>
      <c r="F279" s="22">
        <v>43455</v>
      </c>
      <c r="G279" s="22">
        <v>43461</v>
      </c>
      <c r="H279">
        <f t="shared" si="30"/>
        <v>6</v>
      </c>
      <c r="I279">
        <v>55</v>
      </c>
      <c r="J279">
        <v>1.8500000238418579</v>
      </c>
      <c r="K279">
        <v>45</v>
      </c>
      <c r="L279">
        <v>3</v>
      </c>
      <c r="M279">
        <v>58.950000762939453</v>
      </c>
      <c r="N279">
        <v>61.950000762939453</v>
      </c>
      <c r="O279">
        <v>64.949996948242187</v>
      </c>
      <c r="P279">
        <v>62.5</v>
      </c>
      <c r="Q279">
        <v>65</v>
      </c>
      <c r="R279">
        <v>5.000000074505806E-2</v>
      </c>
      <c r="S279">
        <v>5.000000074505806E-2</v>
      </c>
      <c r="T279" t="s">
        <v>439</v>
      </c>
      <c r="U279" s="18">
        <f>VLOOKUP(A279,'[1]MARGIN REQUIREMNT'!$A$3:$M$210,13,0)</f>
        <v>0.26332500000000003</v>
      </c>
      <c r="V279" s="23">
        <f t="shared" si="26"/>
        <v>-2.6809651108951948E-2</v>
      </c>
      <c r="W279" s="23">
        <f t="shared" si="27"/>
        <v>2.6809651108951948E-2</v>
      </c>
      <c r="X279" s="24">
        <f>VLOOKUP(A279,[2]Sheet14!$A$2:$B$188,2,0)</f>
        <v>3.4736143203226766E-2</v>
      </c>
      <c r="Y279" s="24">
        <f>VLOOKUP(A279,[2]Sheet14!$A$2:$C$188,3,0)</f>
        <v>4.8446259313962799E-2</v>
      </c>
      <c r="Z279" s="24">
        <f>VLOOKUP(A279,[2]Sheet14!$A$2:$D$188,4,0)</f>
        <v>6.0754208772512808E-2</v>
      </c>
      <c r="AA279" t="b">
        <f t="shared" si="25"/>
        <v>0</v>
      </c>
      <c r="AB279" t="b">
        <f t="shared" si="28"/>
        <v>0</v>
      </c>
      <c r="AC279" t="b">
        <f t="shared" si="29"/>
        <v>0</v>
      </c>
    </row>
    <row r="280" spans="1:29">
      <c r="A280" t="s">
        <v>136</v>
      </c>
      <c r="B280">
        <v>2.5</v>
      </c>
      <c r="C280" t="s">
        <v>406</v>
      </c>
      <c r="D280">
        <v>54.450000762939453</v>
      </c>
      <c r="E280">
        <v>55.950000762939453</v>
      </c>
      <c r="F280" s="22">
        <v>43455</v>
      </c>
      <c r="G280" s="22">
        <v>43461</v>
      </c>
      <c r="H280">
        <f t="shared" si="30"/>
        <v>6</v>
      </c>
      <c r="I280">
        <v>55</v>
      </c>
      <c r="J280">
        <v>0.89999997615814209</v>
      </c>
      <c r="K280">
        <v>46</v>
      </c>
      <c r="L280">
        <v>3</v>
      </c>
      <c r="M280">
        <v>52.950000762939453</v>
      </c>
      <c r="N280">
        <v>49.950000762939453</v>
      </c>
      <c r="O280">
        <v>46.950000762939453</v>
      </c>
      <c r="P280">
        <v>50</v>
      </c>
      <c r="Q280">
        <v>47.5</v>
      </c>
      <c r="R280">
        <v>0.10000000149011612</v>
      </c>
      <c r="S280">
        <v>0.10000000149011612</v>
      </c>
      <c r="T280" t="s">
        <v>439</v>
      </c>
      <c r="U280" s="18">
        <f>VLOOKUP(A280,'[1]MARGIN REQUIREMNT'!$A$3:$M$210,13,0)</f>
        <v>0.26332500000000003</v>
      </c>
      <c r="V280" s="23">
        <f t="shared" si="26"/>
        <v>-2.6809651108951948E-2</v>
      </c>
      <c r="W280" s="23">
        <f t="shared" si="27"/>
        <v>2.6809651108951948E-2</v>
      </c>
      <c r="X280" s="24">
        <f>VLOOKUP(A280,[2]Sheet14!$A$2:$B$188,2,0)</f>
        <v>3.4736143203226766E-2</v>
      </c>
      <c r="Y280" s="24">
        <f>VLOOKUP(A280,[2]Sheet14!$A$2:$C$188,3,0)</f>
        <v>4.8446259313962799E-2</v>
      </c>
      <c r="Z280" s="24">
        <f>VLOOKUP(A280,[2]Sheet14!$A$2:$D$188,4,0)</f>
        <v>6.0754208772512808E-2</v>
      </c>
      <c r="AA280" t="b">
        <f t="shared" si="25"/>
        <v>0</v>
      </c>
      <c r="AB280" t="b">
        <f t="shared" si="28"/>
        <v>0</v>
      </c>
      <c r="AC280" t="b">
        <f t="shared" si="29"/>
        <v>0</v>
      </c>
    </row>
    <row r="281" spans="1:29">
      <c r="A281" t="s">
        <v>150</v>
      </c>
      <c r="B281">
        <v>5</v>
      </c>
      <c r="C281" t="s">
        <v>405</v>
      </c>
      <c r="D281">
        <v>223.14999389648437</v>
      </c>
      <c r="E281">
        <v>221.39999389648437</v>
      </c>
      <c r="F281" s="22">
        <v>43455</v>
      </c>
      <c r="G281" s="22">
        <v>43461</v>
      </c>
      <c r="H281">
        <f t="shared" si="30"/>
        <v>6</v>
      </c>
      <c r="I281">
        <v>220</v>
      </c>
      <c r="J281">
        <v>3.9000000953674316</v>
      </c>
      <c r="K281">
        <v>25</v>
      </c>
      <c r="L281">
        <v>7</v>
      </c>
      <c r="M281">
        <v>228.39999389648437</v>
      </c>
      <c r="N281">
        <v>235.39999389648437</v>
      </c>
      <c r="O281">
        <v>242.39999389648437</v>
      </c>
      <c r="P281">
        <v>235</v>
      </c>
      <c r="Q281">
        <v>240</v>
      </c>
      <c r="R281">
        <v>0.30000001192092896</v>
      </c>
      <c r="S281">
        <v>0.25</v>
      </c>
      <c r="T281" t="s">
        <v>439</v>
      </c>
      <c r="U281" s="18">
        <f>VLOOKUP(A281,'[1]MARGIN REQUIREMNT'!$A$3:$M$210,13,0)</f>
        <v>1.0916999999999999</v>
      </c>
      <c r="V281" s="23">
        <f t="shared" si="26"/>
        <v>7.9042459270266541E-3</v>
      </c>
      <c r="W281" s="23">
        <f t="shared" si="27"/>
        <v>7.9042459270266541E-3</v>
      </c>
      <c r="X281" s="24">
        <f>VLOOKUP(A281,[2]Sheet14!$A$2:$B$188,2,0)</f>
        <v>3.041727404760804E-2</v>
      </c>
      <c r="Y281" s="24">
        <f>VLOOKUP(A281,[2]Sheet14!$A$2:$C$188,3,0)</f>
        <v>3.6311678468860339E-2</v>
      </c>
      <c r="Z281" s="24">
        <f>VLOOKUP(A281,[2]Sheet14!$A$2:$D$188,4,0)</f>
        <v>4.5552888239455434E-2</v>
      </c>
      <c r="AA281" t="b">
        <f t="shared" si="25"/>
        <v>0</v>
      </c>
      <c r="AB281" t="b">
        <f t="shared" si="28"/>
        <v>0</v>
      </c>
      <c r="AC281" t="b">
        <f t="shared" si="29"/>
        <v>0</v>
      </c>
    </row>
    <row r="282" spans="1:29">
      <c r="A282" t="s">
        <v>150</v>
      </c>
      <c r="B282">
        <v>5</v>
      </c>
      <c r="C282" t="s">
        <v>406</v>
      </c>
      <c r="D282">
        <v>223.14999389648437</v>
      </c>
      <c r="E282">
        <v>221.39999389648437</v>
      </c>
      <c r="F282" s="22">
        <v>43455</v>
      </c>
      <c r="G282" s="22">
        <v>43461</v>
      </c>
      <c r="H282">
        <f t="shared" si="30"/>
        <v>6</v>
      </c>
      <c r="I282">
        <v>220</v>
      </c>
      <c r="J282">
        <v>1.8500000238418579</v>
      </c>
      <c r="K282">
        <v>23</v>
      </c>
      <c r="L282">
        <v>7</v>
      </c>
      <c r="M282">
        <v>214.39999389648437</v>
      </c>
      <c r="N282">
        <v>207.39999389648437</v>
      </c>
      <c r="O282">
        <v>200.39999389648437</v>
      </c>
      <c r="P282">
        <v>205</v>
      </c>
      <c r="Q282">
        <v>200</v>
      </c>
      <c r="R282">
        <v>0.15000000596046448</v>
      </c>
      <c r="S282">
        <v>0.10000000149011612</v>
      </c>
      <c r="T282" t="s">
        <v>439</v>
      </c>
      <c r="U282" s="18">
        <f>VLOOKUP(A282,'[1]MARGIN REQUIREMNT'!$A$3:$M$210,13,0)</f>
        <v>1.0916999999999999</v>
      </c>
      <c r="V282" s="23">
        <f t="shared" si="26"/>
        <v>7.9042459270266541E-3</v>
      </c>
      <c r="W282" s="23">
        <f t="shared" si="27"/>
        <v>7.9042459270266541E-3</v>
      </c>
      <c r="X282" s="24">
        <f>VLOOKUP(A282,[2]Sheet14!$A$2:$B$188,2,0)</f>
        <v>3.041727404760804E-2</v>
      </c>
      <c r="Y282" s="24">
        <f>VLOOKUP(A282,[2]Sheet14!$A$2:$C$188,3,0)</f>
        <v>3.6311678468860339E-2</v>
      </c>
      <c r="Z282" s="24">
        <f>VLOOKUP(A282,[2]Sheet14!$A$2:$D$188,4,0)</f>
        <v>4.5552888239455434E-2</v>
      </c>
      <c r="AA282" t="b">
        <f t="shared" si="25"/>
        <v>0</v>
      </c>
      <c r="AB282" t="b">
        <f t="shared" si="28"/>
        <v>0</v>
      </c>
      <c r="AC282" t="b">
        <f t="shared" si="29"/>
        <v>0</v>
      </c>
    </row>
    <row r="283" spans="1:29">
      <c r="A283" t="s">
        <v>23</v>
      </c>
      <c r="B283">
        <v>5</v>
      </c>
      <c r="C283" t="s">
        <v>405</v>
      </c>
      <c r="D283">
        <v>115.5</v>
      </c>
      <c r="E283">
        <v>115.05000305175781</v>
      </c>
      <c r="F283" s="22">
        <v>43455</v>
      </c>
      <c r="G283" s="22">
        <v>43461</v>
      </c>
      <c r="H283">
        <f t="shared" si="30"/>
        <v>6</v>
      </c>
      <c r="I283">
        <v>115</v>
      </c>
      <c r="J283">
        <v>2.4500000476837158</v>
      </c>
      <c r="K283">
        <v>37</v>
      </c>
      <c r="L283">
        <v>5</v>
      </c>
      <c r="M283">
        <v>120.05000305175781</v>
      </c>
      <c r="N283">
        <v>125.05000305175781</v>
      </c>
      <c r="O283">
        <v>130.05000305175781</v>
      </c>
      <c r="P283">
        <v>125</v>
      </c>
      <c r="Q283">
        <v>130</v>
      </c>
      <c r="R283">
        <v>0.15000000596046448</v>
      </c>
      <c r="S283">
        <v>0.10000000149011612</v>
      </c>
      <c r="T283" t="s">
        <v>439</v>
      </c>
      <c r="U283" s="18">
        <f>VLOOKUP(A283,'[1]MARGIN REQUIREMNT'!$A$3:$M$210,13,0)</f>
        <v>0.57472500000000004</v>
      </c>
      <c r="V283" s="23">
        <f t="shared" si="26"/>
        <v>3.9113162651525091E-3</v>
      </c>
      <c r="W283" s="23">
        <f t="shared" si="27"/>
        <v>3.9113162651525091E-3</v>
      </c>
      <c r="X283" s="24">
        <f>VLOOKUP(A283,[2]Sheet14!$A$2:$B$188,2,0)</f>
        <v>3.9478205132720226E-2</v>
      </c>
      <c r="Y283" s="24">
        <f>VLOOKUP(A283,[2]Sheet14!$A$2:$C$188,3,0)</f>
        <v>4.5548681036703939E-2</v>
      </c>
      <c r="Z283" s="24">
        <f>VLOOKUP(A283,[2]Sheet14!$A$2:$D$188,4,0)</f>
        <v>6.2351156875967692E-2</v>
      </c>
      <c r="AA283" t="b">
        <f t="shared" si="25"/>
        <v>0</v>
      </c>
      <c r="AB283" t="b">
        <f t="shared" si="28"/>
        <v>0</v>
      </c>
      <c r="AC283" t="b">
        <f t="shared" si="29"/>
        <v>0</v>
      </c>
    </row>
    <row r="284" spans="1:29">
      <c r="A284" t="s">
        <v>23</v>
      </c>
      <c r="B284">
        <v>5</v>
      </c>
      <c r="C284" t="s">
        <v>406</v>
      </c>
      <c r="D284">
        <v>115.5</v>
      </c>
      <c r="E284">
        <v>115.05000305175781</v>
      </c>
      <c r="F284" s="22">
        <v>43455</v>
      </c>
      <c r="G284" s="22">
        <v>43461</v>
      </c>
      <c r="H284">
        <f t="shared" si="30"/>
        <v>6</v>
      </c>
      <c r="I284">
        <v>115</v>
      </c>
      <c r="J284">
        <v>2.0499999523162842</v>
      </c>
      <c r="K284">
        <v>36</v>
      </c>
      <c r="L284">
        <v>5</v>
      </c>
      <c r="M284">
        <v>110.05000305175781</v>
      </c>
      <c r="N284">
        <v>105.05000305175781</v>
      </c>
      <c r="O284">
        <v>100.05000305175781</v>
      </c>
      <c r="P284">
        <v>105</v>
      </c>
      <c r="Q284">
        <v>100</v>
      </c>
      <c r="R284">
        <v>5.000000074505806E-2</v>
      </c>
      <c r="S284">
        <v>5.000000074505806E-2</v>
      </c>
      <c r="T284" t="s">
        <v>439</v>
      </c>
      <c r="U284" s="18">
        <f>VLOOKUP(A284,'[1]MARGIN REQUIREMNT'!$A$3:$M$210,13,0)</f>
        <v>0.57472500000000004</v>
      </c>
      <c r="V284" s="23">
        <f t="shared" si="26"/>
        <v>3.9113162651525091E-3</v>
      </c>
      <c r="W284" s="23">
        <f t="shared" si="27"/>
        <v>3.9113162651525091E-3</v>
      </c>
      <c r="X284" s="24">
        <f>VLOOKUP(A284,[2]Sheet14!$A$2:$B$188,2,0)</f>
        <v>3.9478205132720226E-2</v>
      </c>
      <c r="Y284" s="24">
        <f>VLOOKUP(A284,[2]Sheet14!$A$2:$C$188,3,0)</f>
        <v>4.5548681036703939E-2</v>
      </c>
      <c r="Z284" s="24">
        <f>VLOOKUP(A284,[2]Sheet14!$A$2:$D$188,4,0)</f>
        <v>6.2351156875967692E-2</v>
      </c>
      <c r="AA284" t="b">
        <f t="shared" si="25"/>
        <v>0</v>
      </c>
      <c r="AB284" t="b">
        <f t="shared" si="28"/>
        <v>0</v>
      </c>
      <c r="AC284" t="b">
        <f t="shared" si="29"/>
        <v>0</v>
      </c>
    </row>
    <row r="285" spans="1:29">
      <c r="A285" t="s">
        <v>109</v>
      </c>
      <c r="B285">
        <v>10</v>
      </c>
      <c r="C285" t="s">
        <v>405</v>
      </c>
      <c r="D285">
        <v>293.20001220703125</v>
      </c>
      <c r="E285">
        <v>307.29998779296875</v>
      </c>
      <c r="F285" s="22">
        <v>43455</v>
      </c>
      <c r="G285" s="22">
        <v>43461</v>
      </c>
      <c r="H285">
        <f t="shared" si="30"/>
        <v>6</v>
      </c>
      <c r="I285">
        <v>310</v>
      </c>
      <c r="J285">
        <v>4.0500001907348633</v>
      </c>
      <c r="K285">
        <v>34</v>
      </c>
      <c r="L285">
        <v>13</v>
      </c>
      <c r="M285">
        <v>320.29998779296875</v>
      </c>
      <c r="N285">
        <v>333.29998779296875</v>
      </c>
      <c r="O285">
        <v>346.29998779296875</v>
      </c>
      <c r="P285">
        <v>330</v>
      </c>
      <c r="Q285">
        <v>350</v>
      </c>
      <c r="R285">
        <v>0.20000000298023224</v>
      </c>
      <c r="S285">
        <v>0.15000000596046448</v>
      </c>
      <c r="T285" t="s">
        <v>439</v>
      </c>
      <c r="U285" s="18">
        <f>VLOOKUP(A285,'[1]MARGIN REQUIREMNT'!$A$3:$M$210,13,0)</f>
        <v>1.586775</v>
      </c>
      <c r="V285" s="23">
        <f t="shared" si="26"/>
        <v>-4.58834238400192E-2</v>
      </c>
      <c r="W285" s="23">
        <f t="shared" si="27"/>
        <v>4.58834238400192E-2</v>
      </c>
      <c r="X285" s="24">
        <f>VLOOKUP(A285,[2]Sheet14!$A$2:$B$188,2,0)</f>
        <v>3.1087834490143875E-2</v>
      </c>
      <c r="Y285" s="24">
        <f>VLOOKUP(A285,[2]Sheet14!$A$2:$C$188,3,0)</f>
        <v>3.9374251063753758E-2</v>
      </c>
      <c r="Z285" s="24">
        <f>VLOOKUP(A285,[2]Sheet14!$A$2:$D$188,4,0)</f>
        <v>4.602418045148083E-2</v>
      </c>
      <c r="AA285" t="b">
        <f t="shared" si="25"/>
        <v>1</v>
      </c>
      <c r="AB285" t="b">
        <f t="shared" si="28"/>
        <v>1</v>
      </c>
      <c r="AC285" t="b">
        <f t="shared" si="29"/>
        <v>0</v>
      </c>
    </row>
    <row r="286" spans="1:29">
      <c r="A286" t="s">
        <v>109</v>
      </c>
      <c r="B286">
        <v>10</v>
      </c>
      <c r="C286" t="s">
        <v>406</v>
      </c>
      <c r="D286">
        <v>293.20001220703125</v>
      </c>
      <c r="E286">
        <v>307.29998779296875</v>
      </c>
      <c r="F286" s="22">
        <v>43455</v>
      </c>
      <c r="G286" s="22">
        <v>43461</v>
      </c>
      <c r="H286">
        <f t="shared" si="30"/>
        <v>6</v>
      </c>
      <c r="I286">
        <v>310</v>
      </c>
      <c r="J286">
        <v>6.5</v>
      </c>
      <c r="K286">
        <v>33</v>
      </c>
      <c r="L286">
        <v>13</v>
      </c>
      <c r="M286">
        <v>294.29998779296875</v>
      </c>
      <c r="N286">
        <v>281.29998779296875</v>
      </c>
      <c r="O286">
        <v>268.29998779296875</v>
      </c>
      <c r="P286">
        <v>280</v>
      </c>
      <c r="Q286">
        <v>270</v>
      </c>
      <c r="R286">
        <v>1.2000000476837158</v>
      </c>
      <c r="S286">
        <v>0.34999999403953552</v>
      </c>
      <c r="T286" t="s">
        <v>439</v>
      </c>
      <c r="U286" s="18">
        <f>VLOOKUP(A286,'[1]MARGIN REQUIREMNT'!$A$3:$M$210,13,0)</f>
        <v>1.586775</v>
      </c>
      <c r="V286" s="23">
        <f t="shared" si="26"/>
        <v>-4.58834238400192E-2</v>
      </c>
      <c r="W286" s="23">
        <f t="shared" si="27"/>
        <v>4.58834238400192E-2</v>
      </c>
      <c r="X286" s="24">
        <f>VLOOKUP(A286,[2]Sheet14!$A$2:$B$188,2,0)</f>
        <v>3.1087834490143875E-2</v>
      </c>
      <c r="Y286" s="24">
        <f>VLOOKUP(A286,[2]Sheet14!$A$2:$C$188,3,0)</f>
        <v>3.9374251063753758E-2</v>
      </c>
      <c r="Z286" s="24">
        <f>VLOOKUP(A286,[2]Sheet14!$A$2:$D$188,4,0)</f>
        <v>4.602418045148083E-2</v>
      </c>
      <c r="AA286" t="b">
        <f t="shared" si="25"/>
        <v>1</v>
      </c>
      <c r="AB286" t="b">
        <f t="shared" si="28"/>
        <v>1</v>
      </c>
      <c r="AC286" t="b">
        <f t="shared" si="29"/>
        <v>0</v>
      </c>
    </row>
    <row r="287" spans="1:29">
      <c r="A287" t="s">
        <v>102</v>
      </c>
      <c r="B287">
        <v>5</v>
      </c>
      <c r="C287" t="s">
        <v>405</v>
      </c>
      <c r="D287">
        <v>135.39999389648437</v>
      </c>
      <c r="E287">
        <v>139.80000305175781</v>
      </c>
      <c r="F287" s="22">
        <v>43455</v>
      </c>
      <c r="G287" s="22">
        <v>43461</v>
      </c>
      <c r="H287">
        <f t="shared" si="30"/>
        <v>6</v>
      </c>
      <c r="I287">
        <v>140</v>
      </c>
      <c r="J287">
        <v>1.7000000476837158</v>
      </c>
      <c r="K287">
        <v>25</v>
      </c>
      <c r="L287">
        <v>4</v>
      </c>
      <c r="M287">
        <v>143.80000305175781</v>
      </c>
      <c r="N287">
        <v>147.80000305175781</v>
      </c>
      <c r="O287">
        <v>151.80000305175781</v>
      </c>
      <c r="P287">
        <v>150</v>
      </c>
      <c r="Q287">
        <v>150</v>
      </c>
      <c r="R287">
        <v>5.000000074505806E-2</v>
      </c>
      <c r="S287">
        <v>5.000000074505806E-2</v>
      </c>
      <c r="T287" t="s">
        <v>439</v>
      </c>
      <c r="U287" s="18">
        <f>VLOOKUP(A287,'[1]MARGIN REQUIREMNT'!$A$3:$M$210,13,0)</f>
        <v>0.8115</v>
      </c>
      <c r="V287" s="23">
        <f t="shared" si="26"/>
        <v>-3.147359842076991E-2</v>
      </c>
      <c r="W287" s="23">
        <f t="shared" si="27"/>
        <v>3.147359842076991E-2</v>
      </c>
      <c r="X287" s="24">
        <f>VLOOKUP(A287,[2]Sheet14!$A$2:$B$188,2,0)</f>
        <v>3.0840006392658059E-2</v>
      </c>
      <c r="Y287" s="24">
        <f>VLOOKUP(A287,[2]Sheet14!$A$2:$C$188,3,0)</f>
        <v>4.2514992214239239E-2</v>
      </c>
      <c r="Z287" s="24">
        <f>VLOOKUP(A287,[2]Sheet14!$A$2:$D$188,4,0)</f>
        <v>5.3684337322717192E-2</v>
      </c>
      <c r="AA287" t="b">
        <f t="shared" si="25"/>
        <v>1</v>
      </c>
      <c r="AB287" t="b">
        <f t="shared" si="28"/>
        <v>0</v>
      </c>
      <c r="AC287" t="b">
        <f t="shared" si="29"/>
        <v>0</v>
      </c>
    </row>
    <row r="288" spans="1:29">
      <c r="A288" t="s">
        <v>102</v>
      </c>
      <c r="B288">
        <v>5</v>
      </c>
      <c r="C288" t="s">
        <v>406</v>
      </c>
      <c r="D288">
        <v>135.39999389648437</v>
      </c>
      <c r="E288">
        <v>139.80000305175781</v>
      </c>
      <c r="F288" s="22">
        <v>43455</v>
      </c>
      <c r="G288" s="22">
        <v>43461</v>
      </c>
      <c r="H288">
        <f t="shared" si="30"/>
        <v>6</v>
      </c>
      <c r="I288">
        <v>140</v>
      </c>
      <c r="J288">
        <v>1.9500000476837158</v>
      </c>
      <c r="K288">
        <v>23</v>
      </c>
      <c r="L288">
        <v>4</v>
      </c>
      <c r="M288">
        <v>135.80000305175781</v>
      </c>
      <c r="N288">
        <v>131.80000305175781</v>
      </c>
      <c r="O288">
        <v>127.80000305175781</v>
      </c>
      <c r="P288">
        <v>130</v>
      </c>
      <c r="Q288">
        <v>130</v>
      </c>
      <c r="R288">
        <v>0.25</v>
      </c>
      <c r="S288">
        <v>0.25</v>
      </c>
      <c r="T288" t="s">
        <v>439</v>
      </c>
      <c r="U288" s="18">
        <f>VLOOKUP(A288,'[1]MARGIN REQUIREMNT'!$A$3:$M$210,13,0)</f>
        <v>0.8115</v>
      </c>
      <c r="V288" s="23">
        <f t="shared" si="26"/>
        <v>-3.147359842076991E-2</v>
      </c>
      <c r="W288" s="23">
        <f t="shared" si="27"/>
        <v>3.147359842076991E-2</v>
      </c>
      <c r="X288" s="24">
        <f>VLOOKUP(A288,[2]Sheet14!$A$2:$B$188,2,0)</f>
        <v>3.0840006392658059E-2</v>
      </c>
      <c r="Y288" s="24">
        <f>VLOOKUP(A288,[2]Sheet14!$A$2:$C$188,3,0)</f>
        <v>4.2514992214239239E-2</v>
      </c>
      <c r="Z288" s="24">
        <f>VLOOKUP(A288,[2]Sheet14!$A$2:$D$188,4,0)</f>
        <v>5.3684337322717192E-2</v>
      </c>
      <c r="AA288" t="b">
        <f t="shared" si="25"/>
        <v>1</v>
      </c>
      <c r="AB288" t="b">
        <f t="shared" si="28"/>
        <v>0</v>
      </c>
      <c r="AC288" t="b">
        <f t="shared" si="29"/>
        <v>0</v>
      </c>
    </row>
    <row r="289" spans="1:29">
      <c r="A289" t="s">
        <v>24</v>
      </c>
      <c r="B289">
        <v>5</v>
      </c>
      <c r="C289" t="s">
        <v>405</v>
      </c>
      <c r="D289">
        <v>100.55000305175781</v>
      </c>
      <c r="E289">
        <v>98.449996948242187</v>
      </c>
      <c r="F289" s="22">
        <v>43455</v>
      </c>
      <c r="G289" s="22">
        <v>43461</v>
      </c>
      <c r="H289">
        <f t="shared" si="30"/>
        <v>6</v>
      </c>
      <c r="I289">
        <v>100</v>
      </c>
      <c r="J289">
        <v>2.0499999523162842</v>
      </c>
      <c r="K289">
        <v>57</v>
      </c>
      <c r="L289">
        <v>7</v>
      </c>
      <c r="M289">
        <v>105.44999694824219</v>
      </c>
      <c r="N289">
        <v>112.44999694824219</v>
      </c>
      <c r="O289">
        <v>119.44999694824219</v>
      </c>
      <c r="P289">
        <v>110</v>
      </c>
      <c r="Q289">
        <v>120</v>
      </c>
      <c r="R289">
        <v>0.20000000298023224</v>
      </c>
      <c r="S289">
        <v>5.000000074505806E-2</v>
      </c>
      <c r="T289" t="s">
        <v>439</v>
      </c>
      <c r="U289" s="18">
        <f>VLOOKUP(A289,'[1]MARGIN REQUIREMNT'!$A$3:$M$210,13,0)</f>
        <v>0.41917499999999996</v>
      </c>
      <c r="V289" s="23">
        <f t="shared" si="26"/>
        <v>2.1330687339885301E-2</v>
      </c>
      <c r="W289" s="23">
        <f t="shared" si="27"/>
        <v>2.1330687339885301E-2</v>
      </c>
      <c r="X289" s="24">
        <f>VLOOKUP(A289,[2]Sheet14!$A$2:$B$188,2,0)</f>
        <v>4.1820225989695772E-2</v>
      </c>
      <c r="Y289" s="24">
        <f>VLOOKUP(A289,[2]Sheet14!$A$2:$C$188,3,0)</f>
        <v>5.1481802216728531E-2</v>
      </c>
      <c r="Z289" s="24">
        <f>VLOOKUP(A289,[2]Sheet14!$A$2:$D$188,4,0)</f>
        <v>7.0838448733829162E-2</v>
      </c>
      <c r="AA289" t="b">
        <f t="shared" si="25"/>
        <v>0</v>
      </c>
      <c r="AB289" t="b">
        <f t="shared" si="28"/>
        <v>0</v>
      </c>
      <c r="AC289" t="b">
        <f t="shared" si="29"/>
        <v>0</v>
      </c>
    </row>
    <row r="290" spans="1:29">
      <c r="A290" t="s">
        <v>24</v>
      </c>
      <c r="B290">
        <v>5</v>
      </c>
      <c r="C290" t="s">
        <v>406</v>
      </c>
      <c r="D290">
        <v>100.55000305175781</v>
      </c>
      <c r="E290">
        <v>98.449996948242187</v>
      </c>
      <c r="F290" s="22">
        <v>43455</v>
      </c>
      <c r="G290" s="22">
        <v>43461</v>
      </c>
      <c r="H290">
        <f t="shared" si="30"/>
        <v>6</v>
      </c>
      <c r="I290">
        <v>100</v>
      </c>
      <c r="J290">
        <v>3.7999999523162842</v>
      </c>
      <c r="K290">
        <v>57</v>
      </c>
      <c r="L290">
        <v>7</v>
      </c>
      <c r="M290">
        <v>91.449996948242188</v>
      </c>
      <c r="N290">
        <v>84.449996948242188</v>
      </c>
      <c r="O290">
        <v>77.449996948242187</v>
      </c>
      <c r="P290">
        <v>85</v>
      </c>
      <c r="Q290">
        <v>75</v>
      </c>
      <c r="R290">
        <v>0.10000000149011612</v>
      </c>
      <c r="S290">
        <v>5.000000074505806E-2</v>
      </c>
      <c r="T290" t="s">
        <v>439</v>
      </c>
      <c r="U290" s="18">
        <f>VLOOKUP(A290,'[1]MARGIN REQUIREMNT'!$A$3:$M$210,13,0)</f>
        <v>0.41917499999999996</v>
      </c>
      <c r="V290" s="23">
        <f t="shared" si="26"/>
        <v>2.1330687339885301E-2</v>
      </c>
      <c r="W290" s="23">
        <f t="shared" si="27"/>
        <v>2.1330687339885301E-2</v>
      </c>
      <c r="X290" s="24">
        <f>VLOOKUP(A290,[2]Sheet14!$A$2:$B$188,2,0)</f>
        <v>4.1820225989695772E-2</v>
      </c>
      <c r="Y290" s="24">
        <f>VLOOKUP(A290,[2]Sheet14!$A$2:$C$188,3,0)</f>
        <v>5.1481802216728531E-2</v>
      </c>
      <c r="Z290" s="24">
        <f>VLOOKUP(A290,[2]Sheet14!$A$2:$D$188,4,0)</f>
        <v>7.0838448733829162E-2</v>
      </c>
      <c r="AA290" t="b">
        <f t="shared" si="25"/>
        <v>0</v>
      </c>
      <c r="AB290" t="b">
        <f t="shared" si="28"/>
        <v>0</v>
      </c>
      <c r="AC290" t="b">
        <f t="shared" si="29"/>
        <v>0</v>
      </c>
    </row>
    <row r="291" spans="1:29">
      <c r="A291" t="s">
        <v>75</v>
      </c>
      <c r="B291">
        <v>10</v>
      </c>
      <c r="C291" t="s">
        <v>405</v>
      </c>
      <c r="D291">
        <v>668.70001220703125</v>
      </c>
      <c r="E291">
        <v>690.70001220703125</v>
      </c>
      <c r="F291" s="22">
        <v>43455</v>
      </c>
      <c r="G291" s="22">
        <v>43461</v>
      </c>
      <c r="H291">
        <f t="shared" si="30"/>
        <v>6</v>
      </c>
      <c r="I291">
        <v>690</v>
      </c>
      <c r="J291">
        <v>13.399999618530273</v>
      </c>
      <c r="K291">
        <v>41</v>
      </c>
      <c r="L291">
        <v>36</v>
      </c>
      <c r="M291">
        <v>726.70001220703125</v>
      </c>
      <c r="N291">
        <v>762.70001220703125</v>
      </c>
      <c r="O291">
        <v>798.70001220703125</v>
      </c>
      <c r="P291">
        <v>760</v>
      </c>
      <c r="Q291">
        <v>800</v>
      </c>
      <c r="R291">
        <v>0.15000000596046448</v>
      </c>
      <c r="S291">
        <v>0.15000000596046448</v>
      </c>
      <c r="T291">
        <v>760</v>
      </c>
      <c r="U291" s="18">
        <f>VLOOKUP(A291,'[1]MARGIN REQUIREMNT'!$A$3:$M$210,13,0)</f>
        <v>3.6449249999999997</v>
      </c>
      <c r="V291" s="23">
        <f t="shared" si="26"/>
        <v>-3.185174404399127E-2</v>
      </c>
      <c r="W291" s="23">
        <f t="shared" si="27"/>
        <v>3.185174404399127E-2</v>
      </c>
      <c r="X291" s="24">
        <f>VLOOKUP(A291,[2]Sheet14!$A$2:$B$188,2,0)</f>
        <v>2.8965726521725934E-2</v>
      </c>
      <c r="Y291" s="24">
        <f>VLOOKUP(A291,[2]Sheet14!$A$2:$C$188,3,0)</f>
        <v>3.8046537420862635E-2</v>
      </c>
      <c r="Z291" s="24">
        <f>VLOOKUP(A291,[2]Sheet14!$A$2:$D$188,4,0)</f>
        <v>5.2736156071008303E-2</v>
      </c>
      <c r="AA291" t="b">
        <f t="shared" si="25"/>
        <v>1</v>
      </c>
      <c r="AB291" t="b">
        <f t="shared" si="28"/>
        <v>0</v>
      </c>
      <c r="AC291" t="b">
        <f t="shared" si="29"/>
        <v>0</v>
      </c>
    </row>
    <row r="292" spans="1:29">
      <c r="A292" t="s">
        <v>75</v>
      </c>
      <c r="B292">
        <v>10</v>
      </c>
      <c r="C292" t="s">
        <v>406</v>
      </c>
      <c r="D292">
        <v>668.70001220703125</v>
      </c>
      <c r="E292">
        <v>690.70001220703125</v>
      </c>
      <c r="F292" s="22">
        <v>43455</v>
      </c>
      <c r="G292" s="22">
        <v>43461</v>
      </c>
      <c r="H292">
        <f t="shared" si="30"/>
        <v>6</v>
      </c>
      <c r="I292">
        <v>690</v>
      </c>
      <c r="J292">
        <v>9.9499998092651367</v>
      </c>
      <c r="K292">
        <v>31</v>
      </c>
      <c r="L292">
        <v>27</v>
      </c>
      <c r="M292">
        <v>663.70001220703125</v>
      </c>
      <c r="N292">
        <v>636.70001220703125</v>
      </c>
      <c r="O292">
        <v>609.70001220703125</v>
      </c>
      <c r="P292">
        <v>640</v>
      </c>
      <c r="Q292">
        <v>610</v>
      </c>
      <c r="R292">
        <v>1.25</v>
      </c>
      <c r="S292">
        <v>0.34999999403953552</v>
      </c>
      <c r="T292">
        <v>620</v>
      </c>
      <c r="U292" s="18">
        <f>VLOOKUP(A292,'[1]MARGIN REQUIREMNT'!$A$3:$M$210,13,0)</f>
        <v>3.6449249999999997</v>
      </c>
      <c r="V292" s="23">
        <f t="shared" si="26"/>
        <v>-3.185174404399127E-2</v>
      </c>
      <c r="W292" s="23">
        <f t="shared" si="27"/>
        <v>3.185174404399127E-2</v>
      </c>
      <c r="X292" s="24">
        <f>VLOOKUP(A292,[2]Sheet14!$A$2:$B$188,2,0)</f>
        <v>2.8965726521725934E-2</v>
      </c>
      <c r="Y292" s="24">
        <f>VLOOKUP(A292,[2]Sheet14!$A$2:$C$188,3,0)</f>
        <v>3.8046537420862635E-2</v>
      </c>
      <c r="Z292" s="24">
        <f>VLOOKUP(A292,[2]Sheet14!$A$2:$D$188,4,0)</f>
        <v>5.2736156071008303E-2</v>
      </c>
      <c r="AA292" t="b">
        <f t="shared" si="25"/>
        <v>1</v>
      </c>
      <c r="AB292" t="b">
        <f t="shared" si="28"/>
        <v>0</v>
      </c>
      <c r="AC292" t="b">
        <f t="shared" si="29"/>
        <v>0</v>
      </c>
    </row>
    <row r="293" spans="1:29">
      <c r="A293" t="s">
        <v>8</v>
      </c>
      <c r="B293">
        <v>20</v>
      </c>
      <c r="C293" t="s">
        <v>405</v>
      </c>
      <c r="D293">
        <v>1116.3499755859375</v>
      </c>
      <c r="E293">
        <v>1133.300048828125</v>
      </c>
      <c r="F293" s="22">
        <v>43455</v>
      </c>
      <c r="G293" s="22">
        <v>43461</v>
      </c>
      <c r="H293">
        <f t="shared" si="30"/>
        <v>6</v>
      </c>
      <c r="I293">
        <v>1140</v>
      </c>
      <c r="J293">
        <v>15</v>
      </c>
      <c r="K293">
        <v>37</v>
      </c>
      <c r="L293">
        <v>54</v>
      </c>
      <c r="M293">
        <v>1187.300048828125</v>
      </c>
      <c r="N293">
        <v>1241.300048828125</v>
      </c>
      <c r="O293">
        <v>1295.300048828125</v>
      </c>
      <c r="P293">
        <v>1240</v>
      </c>
      <c r="Q293">
        <v>1300</v>
      </c>
      <c r="R293">
        <v>1</v>
      </c>
      <c r="S293">
        <v>1</v>
      </c>
      <c r="T293">
        <v>1240</v>
      </c>
      <c r="U293" s="18">
        <f>VLOOKUP(A293,'[1]MARGIN REQUIREMNT'!$A$3:$M$210,13,0)</f>
        <v>5.6705249999999996</v>
      </c>
      <c r="V293" s="23">
        <f t="shared" si="26"/>
        <v>-1.4956386227737761E-2</v>
      </c>
      <c r="W293" s="23">
        <f t="shared" si="27"/>
        <v>1.4956386227737761E-2</v>
      </c>
      <c r="X293" s="24">
        <f>VLOOKUP(A293,[2]Sheet14!$A$2:$B$188,2,0)</f>
        <v>3.220099802783475E-2</v>
      </c>
      <c r="Y293" s="24">
        <f>VLOOKUP(A293,[2]Sheet14!$A$2:$C$188,3,0)</f>
        <v>4.1245796908300603E-2</v>
      </c>
      <c r="Z293" s="24">
        <f>VLOOKUP(A293,[2]Sheet14!$A$2:$D$188,4,0)</f>
        <v>4.9684859988284119E-2</v>
      </c>
      <c r="AA293" t="b">
        <f t="shared" si="25"/>
        <v>0</v>
      </c>
      <c r="AB293" t="b">
        <f t="shared" si="28"/>
        <v>0</v>
      </c>
      <c r="AC293" t="b">
        <f t="shared" si="29"/>
        <v>0</v>
      </c>
    </row>
    <row r="294" spans="1:29">
      <c r="A294" t="s">
        <v>8</v>
      </c>
      <c r="B294">
        <v>20</v>
      </c>
      <c r="C294" t="s">
        <v>406</v>
      </c>
      <c r="D294">
        <v>1116.3499755859375</v>
      </c>
      <c r="E294">
        <v>1133.300048828125</v>
      </c>
      <c r="F294" s="22">
        <v>43455</v>
      </c>
      <c r="G294" s="22">
        <v>43461</v>
      </c>
      <c r="H294">
        <f t="shared" si="30"/>
        <v>6</v>
      </c>
      <c r="I294">
        <v>1140</v>
      </c>
      <c r="J294">
        <v>29</v>
      </c>
      <c r="K294">
        <v>43</v>
      </c>
      <c r="L294">
        <v>62</v>
      </c>
      <c r="M294">
        <v>1071.300048828125</v>
      </c>
      <c r="N294">
        <v>1009.2999877929687</v>
      </c>
      <c r="O294">
        <v>947.29998779296875</v>
      </c>
      <c r="P294">
        <v>1000</v>
      </c>
      <c r="Q294">
        <v>940</v>
      </c>
      <c r="R294" t="s">
        <v>435</v>
      </c>
      <c r="S294">
        <v>0.75</v>
      </c>
      <c r="T294">
        <v>960</v>
      </c>
      <c r="U294" s="18">
        <f>VLOOKUP(A294,'[1]MARGIN REQUIREMNT'!$A$3:$M$210,13,0)</f>
        <v>5.6705249999999996</v>
      </c>
      <c r="V294" s="23">
        <f t="shared" si="26"/>
        <v>-1.4956386227737761E-2</v>
      </c>
      <c r="W294" s="23">
        <f t="shared" si="27"/>
        <v>1.4956386227737761E-2</v>
      </c>
      <c r="X294" s="24">
        <f>VLOOKUP(A294,[2]Sheet14!$A$2:$B$188,2,0)</f>
        <v>3.220099802783475E-2</v>
      </c>
      <c r="Y294" s="24">
        <f>VLOOKUP(A294,[2]Sheet14!$A$2:$C$188,3,0)</f>
        <v>4.1245796908300603E-2</v>
      </c>
      <c r="Z294" s="24">
        <f>VLOOKUP(A294,[2]Sheet14!$A$2:$D$188,4,0)</f>
        <v>4.9684859988284119E-2</v>
      </c>
      <c r="AA294" t="b">
        <f t="shared" si="25"/>
        <v>0</v>
      </c>
      <c r="AB294" t="b">
        <f t="shared" si="28"/>
        <v>0</v>
      </c>
      <c r="AC294" t="b">
        <f t="shared" si="29"/>
        <v>0</v>
      </c>
    </row>
    <row r="295" spans="1:29">
      <c r="A295" t="s">
        <v>175</v>
      </c>
      <c r="B295">
        <v>10</v>
      </c>
      <c r="C295" t="s">
        <v>405</v>
      </c>
      <c r="D295">
        <v>459.04998779296875</v>
      </c>
      <c r="E295">
        <v>459</v>
      </c>
      <c r="F295" s="22">
        <v>43455</v>
      </c>
      <c r="G295" s="22">
        <v>43461</v>
      </c>
      <c r="H295">
        <f t="shared" si="30"/>
        <v>6</v>
      </c>
      <c r="I295">
        <v>460</v>
      </c>
      <c r="J295">
        <v>10</v>
      </c>
      <c r="K295">
        <v>43</v>
      </c>
      <c r="L295">
        <v>25</v>
      </c>
      <c r="M295">
        <v>484</v>
      </c>
      <c r="N295">
        <v>509</v>
      </c>
      <c r="O295">
        <v>534</v>
      </c>
      <c r="P295">
        <v>510</v>
      </c>
      <c r="Q295">
        <v>530</v>
      </c>
      <c r="R295" t="s">
        <v>435</v>
      </c>
      <c r="S295">
        <v>0.34999999403953552</v>
      </c>
      <c r="T295">
        <v>520</v>
      </c>
      <c r="U295" s="18">
        <f>VLOOKUP(A295,'[1]MARGIN REQUIREMNT'!$A$3:$M$210,13,0)</f>
        <v>2.4202499999999998</v>
      </c>
      <c r="V295" s="23">
        <f t="shared" si="26"/>
        <v>1.0890586703427019E-4</v>
      </c>
      <c r="W295" s="23">
        <f t="shared" si="27"/>
        <v>1.0890586703427019E-4</v>
      </c>
      <c r="X295" s="24">
        <f>VLOOKUP(A295,[2]Sheet14!$A$2:$B$188,2,0)</f>
        <v>3.571215255397564E-2</v>
      </c>
      <c r="Y295" s="24">
        <f>VLOOKUP(A295,[2]Sheet14!$A$2:$C$188,3,0)</f>
        <v>4.5364275143029542E-2</v>
      </c>
      <c r="Z295" s="24">
        <f>VLOOKUP(A295,[2]Sheet14!$A$2:$D$188,4,0)</f>
        <v>5.9075705472357035E-2</v>
      </c>
      <c r="AA295" t="b">
        <f t="shared" si="25"/>
        <v>0</v>
      </c>
      <c r="AB295" t="b">
        <f t="shared" si="28"/>
        <v>0</v>
      </c>
      <c r="AC295" t="b">
        <f t="shared" si="29"/>
        <v>0</v>
      </c>
    </row>
    <row r="296" spans="1:29">
      <c r="A296" t="s">
        <v>175</v>
      </c>
      <c r="B296">
        <v>10</v>
      </c>
      <c r="C296" t="s">
        <v>406</v>
      </c>
      <c r="D296">
        <v>459.04998779296875</v>
      </c>
      <c r="E296">
        <v>459</v>
      </c>
      <c r="F296" s="22">
        <v>43455</v>
      </c>
      <c r="G296" s="22">
        <v>43461</v>
      </c>
      <c r="H296">
        <f t="shared" si="30"/>
        <v>6</v>
      </c>
      <c r="I296">
        <v>460</v>
      </c>
      <c r="J296">
        <v>9</v>
      </c>
      <c r="K296">
        <v>38</v>
      </c>
      <c r="L296">
        <v>22</v>
      </c>
      <c r="M296">
        <v>437</v>
      </c>
      <c r="N296">
        <v>415</v>
      </c>
      <c r="O296">
        <v>393</v>
      </c>
      <c r="P296">
        <v>420</v>
      </c>
      <c r="Q296">
        <v>390</v>
      </c>
      <c r="R296">
        <v>0.5</v>
      </c>
      <c r="S296">
        <v>0.5</v>
      </c>
      <c r="T296">
        <v>420</v>
      </c>
      <c r="U296" s="18">
        <f>VLOOKUP(A296,'[1]MARGIN REQUIREMNT'!$A$3:$M$210,13,0)</f>
        <v>2.4202499999999998</v>
      </c>
      <c r="V296" s="23">
        <f t="shared" si="26"/>
        <v>1.0890586703427019E-4</v>
      </c>
      <c r="W296" s="23">
        <f t="shared" si="27"/>
        <v>1.0890586703427019E-4</v>
      </c>
      <c r="X296" s="24">
        <f>VLOOKUP(A296,[2]Sheet14!$A$2:$B$188,2,0)</f>
        <v>3.571215255397564E-2</v>
      </c>
      <c r="Y296" s="24">
        <f>VLOOKUP(A296,[2]Sheet14!$A$2:$C$188,3,0)</f>
        <v>4.5364275143029542E-2</v>
      </c>
      <c r="Z296" s="24">
        <f>VLOOKUP(A296,[2]Sheet14!$A$2:$D$188,4,0)</f>
        <v>5.9075705472357035E-2</v>
      </c>
      <c r="AA296" t="b">
        <f t="shared" si="25"/>
        <v>0</v>
      </c>
      <c r="AB296" t="b">
        <f t="shared" si="28"/>
        <v>0</v>
      </c>
      <c r="AC296" t="b">
        <f t="shared" si="29"/>
        <v>0</v>
      </c>
    </row>
    <row r="297" spans="1:29">
      <c r="A297" t="s">
        <v>29</v>
      </c>
      <c r="B297">
        <v>10</v>
      </c>
      <c r="C297" t="s">
        <v>405</v>
      </c>
      <c r="D297">
        <v>985.0999755859375</v>
      </c>
      <c r="E297">
        <v>999</v>
      </c>
      <c r="F297" s="22">
        <v>43455</v>
      </c>
      <c r="G297" s="22">
        <v>43461</v>
      </c>
      <c r="H297">
        <f t="shared" si="30"/>
        <v>6</v>
      </c>
      <c r="I297">
        <v>1000</v>
      </c>
      <c r="J297">
        <v>17.5</v>
      </c>
      <c r="K297">
        <v>35</v>
      </c>
      <c r="L297">
        <v>45</v>
      </c>
      <c r="M297">
        <v>1044</v>
      </c>
      <c r="N297">
        <v>1089</v>
      </c>
      <c r="O297">
        <v>1134</v>
      </c>
      <c r="P297">
        <v>1090</v>
      </c>
      <c r="Q297">
        <v>1130</v>
      </c>
      <c r="R297" t="s">
        <v>435</v>
      </c>
      <c r="S297">
        <v>0.10000000149011612</v>
      </c>
      <c r="T297">
        <v>1120</v>
      </c>
      <c r="U297" s="18">
        <f>VLOOKUP(A297,'[1]MARGIN REQUIREMNT'!$A$3:$M$210,13,0)</f>
        <v>5.1915749999999994</v>
      </c>
      <c r="V297" s="23">
        <f t="shared" si="26"/>
        <v>-1.3913938352414945E-2</v>
      </c>
      <c r="W297" s="23">
        <f t="shared" si="27"/>
        <v>1.3913938352414945E-2</v>
      </c>
      <c r="X297" s="24">
        <f>VLOOKUP(A297,[2]Sheet14!$A$2:$B$188,2,0)</f>
        <v>3.1151249041244E-2</v>
      </c>
      <c r="Y297" s="24">
        <f>VLOOKUP(A297,[2]Sheet14!$A$2:$C$188,3,0)</f>
        <v>4.0738524200183361E-2</v>
      </c>
      <c r="Z297" s="24">
        <f>VLOOKUP(A297,[2]Sheet14!$A$2:$D$188,4,0)</f>
        <v>6.2159782982259271E-2</v>
      </c>
      <c r="AA297" t="b">
        <f t="shared" si="25"/>
        <v>0</v>
      </c>
      <c r="AB297" t="b">
        <f t="shared" si="28"/>
        <v>0</v>
      </c>
      <c r="AC297" t="b">
        <f t="shared" si="29"/>
        <v>0</v>
      </c>
    </row>
    <row r="298" spans="1:29">
      <c r="A298" t="s">
        <v>29</v>
      </c>
      <c r="B298">
        <v>10</v>
      </c>
      <c r="C298" t="s">
        <v>406</v>
      </c>
      <c r="D298">
        <v>985.0999755859375</v>
      </c>
      <c r="E298">
        <v>999</v>
      </c>
      <c r="F298" s="22">
        <v>43455</v>
      </c>
      <c r="G298" s="22">
        <v>43461</v>
      </c>
      <c r="H298">
        <f t="shared" si="30"/>
        <v>6</v>
      </c>
      <c r="I298">
        <v>1000</v>
      </c>
      <c r="J298">
        <v>15</v>
      </c>
      <c r="K298">
        <v>29</v>
      </c>
      <c r="L298">
        <v>37</v>
      </c>
      <c r="M298">
        <v>962</v>
      </c>
      <c r="N298">
        <v>925</v>
      </c>
      <c r="O298">
        <v>888</v>
      </c>
      <c r="P298">
        <v>930</v>
      </c>
      <c r="Q298">
        <v>890</v>
      </c>
      <c r="R298" t="s">
        <v>435</v>
      </c>
      <c r="S298">
        <v>2.0999999046325684</v>
      </c>
      <c r="T298">
        <v>940</v>
      </c>
      <c r="U298" s="18">
        <f>VLOOKUP(A298,'[1]MARGIN REQUIREMNT'!$A$3:$M$210,13,0)</f>
        <v>5.1915749999999994</v>
      </c>
      <c r="V298" s="23">
        <f t="shared" si="26"/>
        <v>-1.3913938352414945E-2</v>
      </c>
      <c r="W298" s="23">
        <f t="shared" si="27"/>
        <v>1.3913938352414945E-2</v>
      </c>
      <c r="X298" s="24">
        <f>VLOOKUP(A298,[2]Sheet14!$A$2:$B$188,2,0)</f>
        <v>3.1151249041244E-2</v>
      </c>
      <c r="Y298" s="24">
        <f>VLOOKUP(A298,[2]Sheet14!$A$2:$C$188,3,0)</f>
        <v>4.0738524200183361E-2</v>
      </c>
      <c r="Z298" s="24">
        <f>VLOOKUP(A298,[2]Sheet14!$A$2:$D$188,4,0)</f>
        <v>6.2159782982259271E-2</v>
      </c>
      <c r="AA298" t="b">
        <f t="shared" si="25"/>
        <v>0</v>
      </c>
      <c r="AB298" t="b">
        <f t="shared" si="28"/>
        <v>0</v>
      </c>
      <c r="AC298" t="b">
        <f t="shared" si="29"/>
        <v>0</v>
      </c>
    </row>
    <row r="299" spans="1:29">
      <c r="A299" t="s">
        <v>198</v>
      </c>
      <c r="B299">
        <v>2.5</v>
      </c>
      <c r="C299" t="s">
        <v>405</v>
      </c>
      <c r="D299">
        <v>82.699996948242188</v>
      </c>
      <c r="E299">
        <v>82.400001525878906</v>
      </c>
      <c r="F299" s="22">
        <v>43455</v>
      </c>
      <c r="G299" s="22">
        <v>43461</v>
      </c>
      <c r="H299">
        <f t="shared" si="30"/>
        <v>6</v>
      </c>
      <c r="I299">
        <v>82.5</v>
      </c>
      <c r="J299">
        <v>1.5</v>
      </c>
      <c r="K299">
        <v>34</v>
      </c>
      <c r="L299">
        <v>4</v>
      </c>
      <c r="M299">
        <v>86.400001525878906</v>
      </c>
      <c r="N299">
        <v>90.400001525878906</v>
      </c>
      <c r="O299">
        <v>94.400001525878906</v>
      </c>
      <c r="P299">
        <v>90</v>
      </c>
      <c r="Q299">
        <v>95</v>
      </c>
      <c r="R299">
        <v>0.10000000149011612</v>
      </c>
      <c r="S299">
        <v>0.10000000149011612</v>
      </c>
      <c r="T299" t="s">
        <v>439</v>
      </c>
      <c r="U299" s="18">
        <f>VLOOKUP(A299,'[1]MARGIN REQUIREMNT'!$A$3:$M$210,13,0)</f>
        <v>0.38722499999999999</v>
      </c>
      <c r="V299" s="23">
        <f t="shared" si="26"/>
        <v>3.6407210777666954E-3</v>
      </c>
      <c r="W299" s="23">
        <f t="shared" si="27"/>
        <v>3.6407210777666954E-3</v>
      </c>
      <c r="X299" s="24">
        <f>VLOOKUP(A299,[2]Sheet14!$A$2:$B$188,2,0)</f>
        <v>4.2820805192526984E-2</v>
      </c>
      <c r="Y299" s="24">
        <f>VLOOKUP(A299,[2]Sheet14!$A$2:$C$188,3,0)</f>
        <v>5.1806614006181868E-2</v>
      </c>
      <c r="Z299" s="24">
        <f>VLOOKUP(A299,[2]Sheet14!$A$2:$D$188,4,0)</f>
        <v>6.9900374965246079E-2</v>
      </c>
      <c r="AA299" t="b">
        <f t="shared" si="25"/>
        <v>0</v>
      </c>
      <c r="AB299" t="b">
        <f t="shared" si="28"/>
        <v>0</v>
      </c>
      <c r="AC299" t="b">
        <f t="shared" si="29"/>
        <v>0</v>
      </c>
    </row>
    <row r="300" spans="1:29">
      <c r="A300" t="s">
        <v>198</v>
      </c>
      <c r="B300">
        <v>2.5</v>
      </c>
      <c r="C300" t="s">
        <v>406</v>
      </c>
      <c r="D300">
        <v>82.699996948242188</v>
      </c>
      <c r="E300">
        <v>82.400001525878906</v>
      </c>
      <c r="F300" s="22">
        <v>43455</v>
      </c>
      <c r="G300" s="22">
        <v>43461</v>
      </c>
      <c r="H300">
        <f t="shared" si="30"/>
        <v>6</v>
      </c>
      <c r="I300">
        <v>82.5</v>
      </c>
      <c r="J300">
        <v>1.3500000238418579</v>
      </c>
      <c r="K300">
        <v>34</v>
      </c>
      <c r="L300">
        <v>4</v>
      </c>
      <c r="M300">
        <v>78.400001525878906</v>
      </c>
      <c r="N300">
        <v>74.400001525878906</v>
      </c>
      <c r="O300">
        <v>70.400001525878906</v>
      </c>
      <c r="P300">
        <v>75</v>
      </c>
      <c r="Q300">
        <v>70</v>
      </c>
      <c r="R300">
        <v>0.20000000298023224</v>
      </c>
      <c r="S300">
        <v>5.000000074505806E-2</v>
      </c>
      <c r="T300" t="s">
        <v>439</v>
      </c>
      <c r="U300" s="18">
        <f>VLOOKUP(A300,'[1]MARGIN REQUIREMNT'!$A$3:$M$210,13,0)</f>
        <v>0.38722499999999999</v>
      </c>
      <c r="V300" s="23">
        <f t="shared" si="26"/>
        <v>3.6407210777666954E-3</v>
      </c>
      <c r="W300" s="23">
        <f t="shared" si="27"/>
        <v>3.6407210777666954E-3</v>
      </c>
      <c r="X300" s="24">
        <f>VLOOKUP(A300,[2]Sheet14!$A$2:$B$188,2,0)</f>
        <v>4.2820805192526984E-2</v>
      </c>
      <c r="Y300" s="24">
        <f>VLOOKUP(A300,[2]Sheet14!$A$2:$C$188,3,0)</f>
        <v>5.1806614006181868E-2</v>
      </c>
      <c r="Z300" s="24">
        <f>VLOOKUP(A300,[2]Sheet14!$A$2:$D$188,4,0)</f>
        <v>6.9900374965246079E-2</v>
      </c>
      <c r="AA300" t="b">
        <f t="shared" si="25"/>
        <v>0</v>
      </c>
      <c r="AB300" t="b">
        <f t="shared" si="28"/>
        <v>0</v>
      </c>
      <c r="AC300" t="b">
        <f t="shared" si="29"/>
        <v>0</v>
      </c>
    </row>
    <row r="301" spans="1:29">
      <c r="A301" t="s">
        <v>187</v>
      </c>
      <c r="B301">
        <v>10</v>
      </c>
      <c r="C301" t="s">
        <v>405</v>
      </c>
      <c r="D301">
        <v>514</v>
      </c>
      <c r="E301">
        <v>520.20001220703125</v>
      </c>
      <c r="F301" s="22">
        <v>43455</v>
      </c>
      <c r="G301" s="22">
        <v>43461</v>
      </c>
      <c r="H301">
        <f t="shared" si="30"/>
        <v>6</v>
      </c>
      <c r="I301">
        <v>520</v>
      </c>
      <c r="J301">
        <v>8.3999996185302734</v>
      </c>
      <c r="K301">
        <v>31</v>
      </c>
      <c r="L301">
        <v>21</v>
      </c>
      <c r="M301">
        <v>541.20001220703125</v>
      </c>
      <c r="N301">
        <v>562.20001220703125</v>
      </c>
      <c r="O301">
        <v>583.20001220703125</v>
      </c>
      <c r="P301">
        <v>560</v>
      </c>
      <c r="Q301">
        <v>580</v>
      </c>
      <c r="R301">
        <v>0.20000000298023224</v>
      </c>
      <c r="S301">
        <v>0.15000000596046448</v>
      </c>
      <c r="T301" t="s">
        <v>439</v>
      </c>
      <c r="U301" s="18">
        <f>VLOOKUP(A301,'[1]MARGIN REQUIREMNT'!$A$3:$M$210,13,0)</f>
        <v>2.6420168708765317</v>
      </c>
      <c r="V301" s="23">
        <f t="shared" si="26"/>
        <v>-1.1918516073705421E-2</v>
      </c>
      <c r="W301" s="23">
        <f t="shared" si="27"/>
        <v>1.1918516073705421E-2</v>
      </c>
      <c r="X301" s="24">
        <f>VLOOKUP(A301,[2]Sheet14!$A$2:$B$188,2,0)</f>
        <v>3.1396113839766815E-2</v>
      </c>
      <c r="Y301" s="24">
        <f>VLOOKUP(A301,[2]Sheet14!$A$2:$C$188,3,0)</f>
        <v>3.8581157854880282E-2</v>
      </c>
      <c r="Z301" s="24">
        <f>VLOOKUP(A301,[2]Sheet14!$A$2:$D$188,4,0)</f>
        <v>4.845016310932148E-2</v>
      </c>
      <c r="AA301" t="b">
        <f t="shared" si="25"/>
        <v>0</v>
      </c>
      <c r="AB301" t="b">
        <f t="shared" si="28"/>
        <v>0</v>
      </c>
      <c r="AC301" t="b">
        <f t="shared" si="29"/>
        <v>0</v>
      </c>
    </row>
    <row r="302" spans="1:29">
      <c r="A302" t="s">
        <v>187</v>
      </c>
      <c r="B302">
        <v>10</v>
      </c>
      <c r="C302" t="s">
        <v>406</v>
      </c>
      <c r="D302">
        <v>514</v>
      </c>
      <c r="E302">
        <v>520.20001220703125</v>
      </c>
      <c r="F302" s="22">
        <v>43455</v>
      </c>
      <c r="G302" s="22">
        <v>43461</v>
      </c>
      <c r="H302">
        <f t="shared" si="30"/>
        <v>6</v>
      </c>
      <c r="I302">
        <v>520</v>
      </c>
      <c r="J302">
        <v>7.3000001907348633</v>
      </c>
      <c r="K302">
        <v>28</v>
      </c>
      <c r="L302">
        <v>19</v>
      </c>
      <c r="M302">
        <v>501.20001220703125</v>
      </c>
      <c r="N302">
        <v>482.20001220703125</v>
      </c>
      <c r="O302">
        <v>463.20001220703125</v>
      </c>
      <c r="P302">
        <v>480</v>
      </c>
      <c r="Q302">
        <v>460</v>
      </c>
      <c r="R302">
        <v>0.34999999403953552</v>
      </c>
      <c r="S302">
        <v>0.20000000298023224</v>
      </c>
      <c r="T302" t="s">
        <v>439</v>
      </c>
      <c r="U302" s="18">
        <f>VLOOKUP(A302,'[1]MARGIN REQUIREMNT'!$A$3:$M$210,13,0)</f>
        <v>2.6420168708765317</v>
      </c>
      <c r="V302" s="23">
        <f t="shared" si="26"/>
        <v>-1.1918516073705421E-2</v>
      </c>
      <c r="W302" s="23">
        <f t="shared" si="27"/>
        <v>1.1918516073705421E-2</v>
      </c>
      <c r="X302" s="24">
        <f>VLOOKUP(A302,[2]Sheet14!$A$2:$B$188,2,0)</f>
        <v>3.1396113839766815E-2</v>
      </c>
      <c r="Y302" s="24">
        <f>VLOOKUP(A302,[2]Sheet14!$A$2:$C$188,3,0)</f>
        <v>3.8581157854880282E-2</v>
      </c>
      <c r="Z302" s="24">
        <f>VLOOKUP(A302,[2]Sheet14!$A$2:$D$188,4,0)</f>
        <v>4.845016310932148E-2</v>
      </c>
      <c r="AA302" t="b">
        <f t="shared" si="25"/>
        <v>0</v>
      </c>
      <c r="AB302" t="b">
        <f t="shared" si="28"/>
        <v>0</v>
      </c>
      <c r="AC302" t="b">
        <f t="shared" si="29"/>
        <v>0</v>
      </c>
    </row>
    <row r="303" spans="1:29">
      <c r="A303" t="s">
        <v>135</v>
      </c>
      <c r="B303">
        <v>2.5</v>
      </c>
      <c r="C303" t="s">
        <v>405</v>
      </c>
      <c r="D303">
        <v>61.650001525878906</v>
      </c>
      <c r="E303">
        <v>62.25</v>
      </c>
      <c r="F303" s="22">
        <v>43455</v>
      </c>
      <c r="G303" s="22">
        <v>43461</v>
      </c>
      <c r="H303">
        <f t="shared" si="30"/>
        <v>6</v>
      </c>
      <c r="I303">
        <v>62.5</v>
      </c>
      <c r="J303">
        <v>0.94999998807907104</v>
      </c>
      <c r="K303">
        <v>33</v>
      </c>
      <c r="L303">
        <v>3</v>
      </c>
      <c r="M303">
        <v>65.25</v>
      </c>
      <c r="N303">
        <v>68.25</v>
      </c>
      <c r="O303">
        <v>71.25</v>
      </c>
      <c r="P303">
        <v>67.5</v>
      </c>
      <c r="Q303">
        <v>72.5</v>
      </c>
      <c r="R303">
        <v>0.10000000149011612</v>
      </c>
      <c r="S303">
        <v>5.000000074505806E-2</v>
      </c>
      <c r="T303" t="s">
        <v>439</v>
      </c>
      <c r="U303" s="18">
        <f>VLOOKUP(A303,'[1]MARGIN REQUIREMNT'!$A$3:$M$210,13,0)</f>
        <v>0.32774999999999999</v>
      </c>
      <c r="V303" s="23">
        <f t="shared" si="26"/>
        <v>-9.6385297047565377E-3</v>
      </c>
      <c r="W303" s="23">
        <f t="shared" si="27"/>
        <v>9.6385297047565377E-3</v>
      </c>
      <c r="X303" s="24">
        <f>VLOOKUP(A303,[2]Sheet14!$A$2:$B$188,2,0)</f>
        <v>4.4080815826303368E-2</v>
      </c>
      <c r="Y303" s="24">
        <f>VLOOKUP(A303,[2]Sheet14!$A$2:$C$188,3,0)</f>
        <v>5.8939451371571056E-2</v>
      </c>
      <c r="Z303" s="24">
        <f>VLOOKUP(A303,[2]Sheet14!$A$2:$D$188,4,0)</f>
        <v>7.6504635591037776E-2</v>
      </c>
      <c r="AA303" t="b">
        <f t="shared" si="25"/>
        <v>0</v>
      </c>
      <c r="AB303" t="b">
        <f t="shared" si="28"/>
        <v>0</v>
      </c>
      <c r="AC303" t="b">
        <f t="shared" si="29"/>
        <v>0</v>
      </c>
    </row>
    <row r="304" spans="1:29">
      <c r="A304" t="s">
        <v>135</v>
      </c>
      <c r="B304">
        <v>2.5</v>
      </c>
      <c r="C304" t="s">
        <v>406</v>
      </c>
      <c r="D304">
        <v>61.650001525878906</v>
      </c>
      <c r="E304">
        <v>62.25</v>
      </c>
      <c r="F304" s="22">
        <v>43455</v>
      </c>
      <c r="G304" s="22">
        <v>43461</v>
      </c>
      <c r="H304">
        <f t="shared" si="30"/>
        <v>6</v>
      </c>
      <c r="I304">
        <v>62.5</v>
      </c>
      <c r="J304">
        <v>1</v>
      </c>
      <c r="K304">
        <v>28</v>
      </c>
      <c r="L304">
        <v>2</v>
      </c>
      <c r="M304">
        <v>60.25</v>
      </c>
      <c r="N304">
        <v>58.25</v>
      </c>
      <c r="O304">
        <v>56.25</v>
      </c>
      <c r="P304">
        <v>57.5</v>
      </c>
      <c r="Q304">
        <v>57.5</v>
      </c>
      <c r="R304">
        <v>0.10000000149011612</v>
      </c>
      <c r="S304">
        <v>0.10000000149011612</v>
      </c>
      <c r="T304" t="s">
        <v>439</v>
      </c>
      <c r="U304" s="18">
        <f>VLOOKUP(A304,'[1]MARGIN REQUIREMNT'!$A$3:$M$210,13,0)</f>
        <v>0.32774999999999999</v>
      </c>
      <c r="V304" s="23">
        <f t="shared" si="26"/>
        <v>-9.6385297047565377E-3</v>
      </c>
      <c r="W304" s="23">
        <f t="shared" si="27"/>
        <v>9.6385297047565377E-3</v>
      </c>
      <c r="X304" s="24">
        <f>VLOOKUP(A304,[2]Sheet14!$A$2:$B$188,2,0)</f>
        <v>4.4080815826303368E-2</v>
      </c>
      <c r="Y304" s="24">
        <f>VLOOKUP(A304,[2]Sheet14!$A$2:$C$188,3,0)</f>
        <v>5.8939451371571056E-2</v>
      </c>
      <c r="Z304" s="24">
        <f>VLOOKUP(A304,[2]Sheet14!$A$2:$D$188,4,0)</f>
        <v>7.6504635591037776E-2</v>
      </c>
      <c r="AA304" t="b">
        <f t="shared" si="25"/>
        <v>0</v>
      </c>
      <c r="AB304" t="b">
        <f t="shared" si="28"/>
        <v>0</v>
      </c>
      <c r="AC304" t="b">
        <f t="shared" si="29"/>
        <v>0</v>
      </c>
    </row>
    <row r="305" spans="1:29">
      <c r="A305" t="s">
        <v>128</v>
      </c>
      <c r="B305">
        <v>10</v>
      </c>
      <c r="C305" t="s">
        <v>405</v>
      </c>
      <c r="D305">
        <v>440</v>
      </c>
      <c r="E305">
        <v>440.64999389648437</v>
      </c>
      <c r="F305" s="22">
        <v>43455</v>
      </c>
      <c r="G305" s="22">
        <v>43461</v>
      </c>
      <c r="H305">
        <f t="shared" si="30"/>
        <v>6</v>
      </c>
      <c r="I305">
        <v>440</v>
      </c>
      <c r="J305">
        <v>9.5</v>
      </c>
      <c r="K305">
        <v>41</v>
      </c>
      <c r="L305">
        <v>23</v>
      </c>
      <c r="M305">
        <v>463.64999389648437</v>
      </c>
      <c r="N305">
        <v>486.64999389648437</v>
      </c>
      <c r="O305">
        <v>509.64999389648438</v>
      </c>
      <c r="P305">
        <v>490</v>
      </c>
      <c r="Q305">
        <v>510</v>
      </c>
      <c r="R305" t="s">
        <v>435</v>
      </c>
      <c r="S305">
        <v>0.20000000298023224</v>
      </c>
      <c r="T305">
        <v>480</v>
      </c>
      <c r="U305" s="18">
        <f>VLOOKUP(A305,'[1]MARGIN REQUIREMNT'!$A$3:$M$210,13,0)</f>
        <v>2.3032500000000002</v>
      </c>
      <c r="V305" s="23">
        <f t="shared" si="26"/>
        <v>-1.4750797809770511E-3</v>
      </c>
      <c r="W305" s="23">
        <f t="shared" si="27"/>
        <v>1.4750797809770511E-3</v>
      </c>
      <c r="X305" s="24">
        <f>VLOOKUP(A305,[2]Sheet14!$A$2:$B$188,2,0)</f>
        <v>3.4605622954664239E-2</v>
      </c>
      <c r="Y305" s="24">
        <f>VLOOKUP(A305,[2]Sheet14!$A$2:$C$188,3,0)</f>
        <v>4.3969135018905973E-2</v>
      </c>
      <c r="Z305" s="24">
        <f>VLOOKUP(A305,[2]Sheet14!$A$2:$D$188,4,0)</f>
        <v>5.7878535472946128E-2</v>
      </c>
      <c r="AA305" t="b">
        <f t="shared" si="25"/>
        <v>0</v>
      </c>
      <c r="AB305" t="b">
        <f t="shared" si="28"/>
        <v>0</v>
      </c>
      <c r="AC305" t="b">
        <f t="shared" si="29"/>
        <v>0</v>
      </c>
    </row>
    <row r="306" spans="1:29">
      <c r="A306" t="s">
        <v>128</v>
      </c>
      <c r="B306">
        <v>10</v>
      </c>
      <c r="C306" t="s">
        <v>406</v>
      </c>
      <c r="D306">
        <v>440</v>
      </c>
      <c r="E306">
        <v>440.64999389648437</v>
      </c>
      <c r="F306" s="22">
        <v>43455</v>
      </c>
      <c r="G306" s="22">
        <v>43461</v>
      </c>
      <c r="H306">
        <f t="shared" si="30"/>
        <v>6</v>
      </c>
      <c r="I306">
        <v>440</v>
      </c>
      <c r="J306">
        <v>10.199999809265137</v>
      </c>
      <c r="K306">
        <v>47</v>
      </c>
      <c r="L306">
        <v>27</v>
      </c>
      <c r="M306">
        <v>413.64999389648437</v>
      </c>
      <c r="N306">
        <v>386.64999389648437</v>
      </c>
      <c r="O306">
        <v>359.64999389648437</v>
      </c>
      <c r="P306">
        <v>390</v>
      </c>
      <c r="Q306">
        <v>360</v>
      </c>
      <c r="R306" t="s">
        <v>435</v>
      </c>
      <c r="S306">
        <v>0.44999998807907104</v>
      </c>
      <c r="T306">
        <v>410</v>
      </c>
      <c r="U306" s="18">
        <f>VLOOKUP(A306,'[1]MARGIN REQUIREMNT'!$A$3:$M$210,13,0)</f>
        <v>2.3032500000000002</v>
      </c>
      <c r="V306" s="23">
        <f t="shared" si="26"/>
        <v>-1.4750797809770511E-3</v>
      </c>
      <c r="W306" s="23">
        <f t="shared" si="27"/>
        <v>1.4750797809770511E-3</v>
      </c>
      <c r="X306" s="24">
        <f>VLOOKUP(A306,[2]Sheet14!$A$2:$B$188,2,0)</f>
        <v>3.4605622954664239E-2</v>
      </c>
      <c r="Y306" s="24">
        <f>VLOOKUP(A306,[2]Sheet14!$A$2:$C$188,3,0)</f>
        <v>4.3969135018905973E-2</v>
      </c>
      <c r="Z306" s="24">
        <f>VLOOKUP(A306,[2]Sheet14!$A$2:$D$188,4,0)</f>
        <v>5.7878535472946128E-2</v>
      </c>
      <c r="AA306" t="b">
        <f t="shared" si="25"/>
        <v>0</v>
      </c>
      <c r="AB306" t="b">
        <f t="shared" si="28"/>
        <v>0</v>
      </c>
      <c r="AC306" t="b">
        <f t="shared" si="29"/>
        <v>0</v>
      </c>
    </row>
    <row r="307" spans="1:29">
      <c r="A307" t="s">
        <v>106</v>
      </c>
      <c r="B307">
        <v>10</v>
      </c>
      <c r="C307" t="s">
        <v>405</v>
      </c>
      <c r="D307">
        <v>160.35000610351562</v>
      </c>
      <c r="E307">
        <v>164</v>
      </c>
      <c r="F307" s="22">
        <v>43455</v>
      </c>
      <c r="G307" s="22">
        <v>43461</v>
      </c>
      <c r="H307">
        <f t="shared" si="30"/>
        <v>6</v>
      </c>
      <c r="I307">
        <v>160</v>
      </c>
      <c r="J307">
        <v>6.0999999046325684</v>
      </c>
      <c r="K307">
        <v>48</v>
      </c>
      <c r="L307">
        <v>10</v>
      </c>
      <c r="M307">
        <v>174</v>
      </c>
      <c r="N307">
        <v>184</v>
      </c>
      <c r="O307">
        <v>194</v>
      </c>
      <c r="P307">
        <v>180</v>
      </c>
      <c r="Q307">
        <v>190</v>
      </c>
      <c r="R307">
        <v>0.20000000298023224</v>
      </c>
      <c r="S307">
        <v>0.15000000596046448</v>
      </c>
      <c r="T307" t="s">
        <v>439</v>
      </c>
      <c r="U307" s="18">
        <f>VLOOKUP(A307,'[1]MARGIN REQUIREMNT'!$A$3:$M$210,13,0)</f>
        <v>0.90642666666666671</v>
      </c>
      <c r="V307" s="23">
        <f t="shared" si="26"/>
        <v>-2.2256060344416961E-2</v>
      </c>
      <c r="W307" s="23">
        <f t="shared" si="27"/>
        <v>2.2256060344416961E-2</v>
      </c>
      <c r="X307" s="24">
        <f>VLOOKUP(A307,[2]Sheet14!$A$2:$B$188,2,0)</f>
        <v>5.1205257136507282E-2</v>
      </c>
      <c r="Y307" s="24">
        <f>VLOOKUP(A307,[2]Sheet14!$A$2:$C$188,3,0)</f>
        <v>6.3877074796337238E-2</v>
      </c>
      <c r="Z307" s="24">
        <f>VLOOKUP(A307,[2]Sheet14!$A$2:$D$188,4,0)</f>
        <v>7.947557638032926E-2</v>
      </c>
      <c r="AA307" t="b">
        <f t="shared" si="25"/>
        <v>0</v>
      </c>
      <c r="AB307" t="b">
        <f t="shared" si="28"/>
        <v>0</v>
      </c>
      <c r="AC307" t="b">
        <f t="shared" si="29"/>
        <v>0</v>
      </c>
    </row>
    <row r="308" spans="1:29">
      <c r="A308" t="s">
        <v>106</v>
      </c>
      <c r="B308">
        <v>10</v>
      </c>
      <c r="C308" t="s">
        <v>406</v>
      </c>
      <c r="D308">
        <v>160.35000610351562</v>
      </c>
      <c r="E308">
        <v>164</v>
      </c>
      <c r="F308" s="22">
        <v>43455</v>
      </c>
      <c r="G308" s="22">
        <v>43461</v>
      </c>
      <c r="H308">
        <f t="shared" si="30"/>
        <v>6</v>
      </c>
      <c r="I308">
        <v>160</v>
      </c>
      <c r="J308">
        <v>2.25</v>
      </c>
      <c r="K308">
        <v>49</v>
      </c>
      <c r="L308">
        <v>10</v>
      </c>
      <c r="M308">
        <v>154</v>
      </c>
      <c r="N308">
        <v>144</v>
      </c>
      <c r="O308">
        <v>134</v>
      </c>
      <c r="P308">
        <v>140</v>
      </c>
      <c r="Q308">
        <v>130</v>
      </c>
      <c r="R308">
        <v>0.20000000298023224</v>
      </c>
      <c r="S308">
        <v>0.10000000149011612</v>
      </c>
      <c r="T308" t="s">
        <v>439</v>
      </c>
      <c r="U308" s="18">
        <f>VLOOKUP(A308,'[1]MARGIN REQUIREMNT'!$A$3:$M$210,13,0)</f>
        <v>0.90642666666666671</v>
      </c>
      <c r="V308" s="23">
        <f t="shared" si="26"/>
        <v>-2.2256060344416961E-2</v>
      </c>
      <c r="W308" s="23">
        <f t="shared" si="27"/>
        <v>2.2256060344416961E-2</v>
      </c>
      <c r="X308" s="24">
        <f>VLOOKUP(A308,[2]Sheet14!$A$2:$B$188,2,0)</f>
        <v>5.1205257136507282E-2</v>
      </c>
      <c r="Y308" s="24">
        <f>VLOOKUP(A308,[2]Sheet14!$A$2:$C$188,3,0)</f>
        <v>6.3877074796337238E-2</v>
      </c>
      <c r="Z308" s="24">
        <f>VLOOKUP(A308,[2]Sheet14!$A$2:$D$188,4,0)</f>
        <v>7.947557638032926E-2</v>
      </c>
      <c r="AA308" t="b">
        <f t="shared" si="25"/>
        <v>0</v>
      </c>
      <c r="AB308" t="b">
        <f t="shared" si="28"/>
        <v>0</v>
      </c>
      <c r="AC308" t="b">
        <f t="shared" si="29"/>
        <v>0</v>
      </c>
    </row>
    <row r="309" spans="1:29">
      <c r="A309" t="s">
        <v>174</v>
      </c>
      <c r="B309">
        <v>50</v>
      </c>
      <c r="C309" t="s">
        <v>405</v>
      </c>
      <c r="D309">
        <v>1189</v>
      </c>
      <c r="E309">
        <v>1200.300048828125</v>
      </c>
      <c r="F309" s="22">
        <v>43455</v>
      </c>
      <c r="G309" s="22">
        <v>43461</v>
      </c>
      <c r="H309">
        <f t="shared" si="30"/>
        <v>6</v>
      </c>
      <c r="I309">
        <v>1200</v>
      </c>
      <c r="J309">
        <v>25.200000762939453</v>
      </c>
      <c r="K309">
        <v>39</v>
      </c>
      <c r="L309">
        <v>60</v>
      </c>
      <c r="M309">
        <v>1260.300048828125</v>
      </c>
      <c r="N309">
        <v>1320.300048828125</v>
      </c>
      <c r="O309">
        <v>1380.300048828125</v>
      </c>
      <c r="P309">
        <v>1300</v>
      </c>
      <c r="Q309">
        <v>1400</v>
      </c>
      <c r="R309">
        <v>1.5</v>
      </c>
      <c r="S309">
        <v>0.44999998807907104</v>
      </c>
      <c r="T309" t="s">
        <v>439</v>
      </c>
      <c r="U309" s="18">
        <f>VLOOKUP(A309,'[1]MARGIN REQUIREMNT'!$A$3:$M$210,13,0)</f>
        <v>7.0621200000000002</v>
      </c>
      <c r="V309" s="23">
        <f t="shared" si="26"/>
        <v>-9.4143533853534578E-3</v>
      </c>
      <c r="W309" s="23">
        <f t="shared" si="27"/>
        <v>9.4143533853534578E-3</v>
      </c>
      <c r="X309" s="24">
        <f>VLOOKUP(A309,[2]Sheet14!$A$2:$B$188,2,0)</f>
        <v>3.3466784464001947E-2</v>
      </c>
      <c r="Y309" s="24">
        <f>VLOOKUP(A309,[2]Sheet14!$A$2:$C$188,3,0)</f>
        <v>4.5244625990592389E-2</v>
      </c>
      <c r="Z309" s="24">
        <f>VLOOKUP(A309,[2]Sheet14!$A$2:$D$188,4,0)</f>
        <v>5.7047519049034059E-2</v>
      </c>
      <c r="AA309" t="b">
        <f t="shared" si="25"/>
        <v>0</v>
      </c>
      <c r="AB309" t="b">
        <f t="shared" si="28"/>
        <v>0</v>
      </c>
      <c r="AC309" t="b">
        <f t="shared" si="29"/>
        <v>0</v>
      </c>
    </row>
    <row r="310" spans="1:29">
      <c r="A310" t="s">
        <v>174</v>
      </c>
      <c r="B310">
        <v>50</v>
      </c>
      <c r="C310" t="s">
        <v>406</v>
      </c>
      <c r="D310">
        <v>1189</v>
      </c>
      <c r="E310">
        <v>1200.300048828125</v>
      </c>
      <c r="F310" s="22">
        <v>43455</v>
      </c>
      <c r="G310" s="22">
        <v>43461</v>
      </c>
      <c r="H310">
        <f t="shared" si="30"/>
        <v>6</v>
      </c>
      <c r="I310">
        <v>1200</v>
      </c>
      <c r="J310">
        <v>22.5</v>
      </c>
      <c r="K310">
        <v>39</v>
      </c>
      <c r="L310">
        <v>60</v>
      </c>
      <c r="M310">
        <v>1140.300048828125</v>
      </c>
      <c r="N310">
        <v>1080.300048828125</v>
      </c>
      <c r="O310">
        <v>1020.2999877929687</v>
      </c>
      <c r="P310">
        <v>1100</v>
      </c>
      <c r="Q310">
        <v>1000</v>
      </c>
      <c r="R310">
        <v>2.4000000953674316</v>
      </c>
      <c r="S310">
        <v>0.5</v>
      </c>
      <c r="T310" t="s">
        <v>439</v>
      </c>
      <c r="U310" s="18">
        <f>VLOOKUP(A310,'[1]MARGIN REQUIREMNT'!$A$3:$M$210,13,0)</f>
        <v>7.0621200000000002</v>
      </c>
      <c r="V310" s="23">
        <f t="shared" si="26"/>
        <v>-9.4143533853534578E-3</v>
      </c>
      <c r="W310" s="23">
        <f t="shared" si="27"/>
        <v>9.4143533853534578E-3</v>
      </c>
      <c r="X310" s="24">
        <f>VLOOKUP(A310,[2]Sheet14!$A$2:$B$188,2,0)</f>
        <v>3.3466784464001947E-2</v>
      </c>
      <c r="Y310" s="24">
        <f>VLOOKUP(A310,[2]Sheet14!$A$2:$C$188,3,0)</f>
        <v>4.5244625990592389E-2</v>
      </c>
      <c r="Z310" s="24">
        <f>VLOOKUP(A310,[2]Sheet14!$A$2:$D$188,4,0)</f>
        <v>5.7047519049034059E-2</v>
      </c>
      <c r="AA310" t="b">
        <f t="shared" si="25"/>
        <v>0</v>
      </c>
      <c r="AB310" t="b">
        <f t="shared" si="28"/>
        <v>0</v>
      </c>
      <c r="AC310" t="b">
        <f t="shared" si="29"/>
        <v>0</v>
      </c>
    </row>
    <row r="311" spans="1:29">
      <c r="A311" t="s">
        <v>43</v>
      </c>
      <c r="B311">
        <v>20</v>
      </c>
      <c r="C311" t="s">
        <v>405</v>
      </c>
      <c r="D311">
        <v>898.54998779296875</v>
      </c>
      <c r="E311">
        <v>912.75</v>
      </c>
      <c r="F311" s="22">
        <v>43455</v>
      </c>
      <c r="G311" s="22">
        <v>43461</v>
      </c>
      <c r="H311">
        <f t="shared" si="30"/>
        <v>6</v>
      </c>
      <c r="I311">
        <v>920</v>
      </c>
      <c r="J311">
        <v>15.5</v>
      </c>
      <c r="K311">
        <v>36</v>
      </c>
      <c r="L311">
        <v>42</v>
      </c>
      <c r="M311">
        <v>954.75</v>
      </c>
      <c r="N311">
        <v>996.75</v>
      </c>
      <c r="O311">
        <v>1038.75</v>
      </c>
      <c r="P311">
        <v>1000</v>
      </c>
      <c r="Q311">
        <v>1040</v>
      </c>
      <c r="R311">
        <v>0.5</v>
      </c>
      <c r="S311">
        <v>0.34999999403953552</v>
      </c>
      <c r="T311">
        <v>1020</v>
      </c>
      <c r="U311" s="18">
        <f>VLOOKUP(A311,'[1]MARGIN REQUIREMNT'!$A$3:$M$210,13,0)</f>
        <v>4.6722000000000001</v>
      </c>
      <c r="V311" s="23">
        <f t="shared" si="26"/>
        <v>-1.5557394913208733E-2</v>
      </c>
      <c r="W311" s="23">
        <f t="shared" si="27"/>
        <v>1.5557394913208733E-2</v>
      </c>
      <c r="X311" s="24">
        <f>VLOOKUP(A311,[2]Sheet14!$A$2:$B$188,2,0)</f>
        <v>3.2544571030988546E-2</v>
      </c>
      <c r="Y311" s="24">
        <f>VLOOKUP(A311,[2]Sheet14!$A$2:$C$188,3,0)</f>
        <v>4.0136287474515989E-2</v>
      </c>
      <c r="Z311" s="24">
        <f>VLOOKUP(A311,[2]Sheet14!$A$2:$D$188,4,0)</f>
        <v>5.2628728187358552E-2</v>
      </c>
      <c r="AA311" t="b">
        <f t="shared" si="25"/>
        <v>0</v>
      </c>
      <c r="AB311" t="b">
        <f t="shared" si="28"/>
        <v>0</v>
      </c>
      <c r="AC311" t="b">
        <f t="shared" si="29"/>
        <v>0</v>
      </c>
    </row>
    <row r="312" spans="1:29">
      <c r="A312" t="s">
        <v>43</v>
      </c>
      <c r="B312">
        <v>20</v>
      </c>
      <c r="C312" t="s">
        <v>406</v>
      </c>
      <c r="D312">
        <v>898.54998779296875</v>
      </c>
      <c r="E312">
        <v>912.75</v>
      </c>
      <c r="F312" s="22">
        <v>43455</v>
      </c>
      <c r="G312" s="22">
        <v>43461</v>
      </c>
      <c r="H312">
        <f t="shared" si="30"/>
        <v>6</v>
      </c>
      <c r="I312">
        <v>920</v>
      </c>
      <c r="J312">
        <v>21.399999618530273</v>
      </c>
      <c r="K312">
        <v>42</v>
      </c>
      <c r="L312">
        <v>49</v>
      </c>
      <c r="M312">
        <v>863.75</v>
      </c>
      <c r="N312">
        <v>814.75</v>
      </c>
      <c r="O312">
        <v>765.75</v>
      </c>
      <c r="P312">
        <v>820</v>
      </c>
      <c r="Q312">
        <v>760</v>
      </c>
      <c r="R312">
        <v>2.6500000953674316</v>
      </c>
      <c r="S312">
        <v>0.30000001192092896</v>
      </c>
      <c r="T312">
        <v>800</v>
      </c>
      <c r="U312" s="18">
        <f>VLOOKUP(A312,'[1]MARGIN REQUIREMNT'!$A$3:$M$210,13,0)</f>
        <v>4.6722000000000001</v>
      </c>
      <c r="V312" s="23">
        <f t="shared" si="26"/>
        <v>-1.5557394913208733E-2</v>
      </c>
      <c r="W312" s="23">
        <f t="shared" si="27"/>
        <v>1.5557394913208733E-2</v>
      </c>
      <c r="X312" s="24">
        <f>VLOOKUP(A312,[2]Sheet14!$A$2:$B$188,2,0)</f>
        <v>3.2544571030988546E-2</v>
      </c>
      <c r="Y312" s="24">
        <f>VLOOKUP(A312,[2]Sheet14!$A$2:$C$188,3,0)</f>
        <v>4.0136287474515989E-2</v>
      </c>
      <c r="Z312" s="24">
        <f>VLOOKUP(A312,[2]Sheet14!$A$2:$D$188,4,0)</f>
        <v>5.2628728187358552E-2</v>
      </c>
      <c r="AA312" t="b">
        <f t="shared" si="25"/>
        <v>0</v>
      </c>
      <c r="AB312" t="b">
        <f t="shared" si="28"/>
        <v>0</v>
      </c>
      <c r="AC312" t="b">
        <f t="shared" si="29"/>
        <v>0</v>
      </c>
    </row>
    <row r="313" spans="1:29">
      <c r="A313" t="s">
        <v>167</v>
      </c>
      <c r="B313">
        <v>1</v>
      </c>
      <c r="C313" t="s">
        <v>405</v>
      </c>
      <c r="D313">
        <v>52.25</v>
      </c>
      <c r="E313">
        <v>52.75</v>
      </c>
      <c r="F313" s="22">
        <v>43455</v>
      </c>
      <c r="G313" s="22">
        <v>43461</v>
      </c>
      <c r="H313">
        <f t="shared" si="30"/>
        <v>6</v>
      </c>
      <c r="I313">
        <v>53</v>
      </c>
      <c r="J313">
        <v>0.89999997615814209</v>
      </c>
      <c r="K313">
        <v>38</v>
      </c>
      <c r="L313">
        <v>3</v>
      </c>
      <c r="M313">
        <v>55.75</v>
      </c>
      <c r="N313">
        <v>58.75</v>
      </c>
      <c r="O313">
        <v>61.75</v>
      </c>
      <c r="P313">
        <v>59</v>
      </c>
      <c r="Q313">
        <v>62</v>
      </c>
      <c r="R313">
        <v>5.000000074505806E-2</v>
      </c>
      <c r="S313">
        <v>5.000000074505806E-2</v>
      </c>
      <c r="T313" t="s">
        <v>439</v>
      </c>
      <c r="U313" s="18">
        <f>VLOOKUP(A313,'[1]MARGIN REQUIREMNT'!$A$3:$M$210,13,0)</f>
        <v>0.26752499999999996</v>
      </c>
      <c r="V313" s="23">
        <f t="shared" si="26"/>
        <v>-9.4786729857819774E-3</v>
      </c>
      <c r="W313" s="23">
        <f t="shared" si="27"/>
        <v>9.4786729857819774E-3</v>
      </c>
      <c r="X313" s="24">
        <f>VLOOKUP(A313,[2]Sheet14!$A$2:$B$188,2,0)</f>
        <v>4.0371709890652821E-2</v>
      </c>
      <c r="Y313" s="24">
        <f>VLOOKUP(A313,[2]Sheet14!$A$2:$C$188,3,0)</f>
        <v>4.7798872963928915E-2</v>
      </c>
      <c r="Z313" s="24">
        <f>VLOOKUP(A313,[2]Sheet14!$A$2:$D$188,4,0)</f>
        <v>6.079161998918569E-2</v>
      </c>
      <c r="AA313" t="b">
        <f t="shared" si="25"/>
        <v>0</v>
      </c>
      <c r="AB313" t="b">
        <f t="shared" si="28"/>
        <v>0</v>
      </c>
      <c r="AC313" t="b">
        <f t="shared" si="29"/>
        <v>0</v>
      </c>
    </row>
    <row r="314" spans="1:29">
      <c r="A314" t="s">
        <v>167</v>
      </c>
      <c r="B314">
        <v>1</v>
      </c>
      <c r="C314" t="s">
        <v>406</v>
      </c>
      <c r="D314">
        <v>52.25</v>
      </c>
      <c r="E314">
        <v>52.75</v>
      </c>
      <c r="F314" s="22">
        <v>43455</v>
      </c>
      <c r="G314" s="22">
        <v>43461</v>
      </c>
      <c r="H314">
        <f t="shared" si="30"/>
        <v>6</v>
      </c>
      <c r="I314">
        <v>53</v>
      </c>
      <c r="J314">
        <v>1.1499999761581421</v>
      </c>
      <c r="K314">
        <v>38</v>
      </c>
      <c r="L314">
        <v>3</v>
      </c>
      <c r="M314">
        <v>49.75</v>
      </c>
      <c r="N314">
        <v>46.75</v>
      </c>
      <c r="O314">
        <v>43.75</v>
      </c>
      <c r="P314">
        <v>47</v>
      </c>
      <c r="Q314">
        <v>44</v>
      </c>
      <c r="R314">
        <v>5.000000074505806E-2</v>
      </c>
      <c r="S314">
        <v>5.000000074505806E-2</v>
      </c>
      <c r="T314">
        <v>47</v>
      </c>
      <c r="U314" s="18">
        <f>VLOOKUP(A314,'[1]MARGIN REQUIREMNT'!$A$3:$M$210,13,0)</f>
        <v>0.26752499999999996</v>
      </c>
      <c r="V314" s="23">
        <f t="shared" si="26"/>
        <v>-9.4786729857819774E-3</v>
      </c>
      <c r="W314" s="23">
        <f t="shared" si="27"/>
        <v>9.4786729857819774E-3</v>
      </c>
      <c r="X314" s="24">
        <f>VLOOKUP(A314,[2]Sheet14!$A$2:$B$188,2,0)</f>
        <v>4.0371709890652821E-2</v>
      </c>
      <c r="Y314" s="24">
        <f>VLOOKUP(A314,[2]Sheet14!$A$2:$C$188,3,0)</f>
        <v>4.7798872963928915E-2</v>
      </c>
      <c r="Z314" s="24">
        <f>VLOOKUP(A314,[2]Sheet14!$A$2:$D$188,4,0)</f>
        <v>6.079161998918569E-2</v>
      </c>
      <c r="AA314" t="b">
        <f t="shared" si="25"/>
        <v>0</v>
      </c>
      <c r="AB314" t="b">
        <f t="shared" si="28"/>
        <v>0</v>
      </c>
      <c r="AC314" t="b">
        <f t="shared" si="29"/>
        <v>0</v>
      </c>
    </row>
    <row r="315" spans="1:29">
      <c r="A315" t="s">
        <v>111</v>
      </c>
      <c r="B315">
        <v>10</v>
      </c>
      <c r="C315" t="s">
        <v>405</v>
      </c>
      <c r="D315">
        <v>481.14999389648438</v>
      </c>
      <c r="E315">
        <v>483.89999389648437</v>
      </c>
      <c r="F315" s="22">
        <v>43455</v>
      </c>
      <c r="G315" s="22">
        <v>43461</v>
      </c>
      <c r="H315">
        <f t="shared" si="30"/>
        <v>6</v>
      </c>
      <c r="I315">
        <v>480</v>
      </c>
      <c r="J315">
        <v>12</v>
      </c>
      <c r="K315">
        <v>41</v>
      </c>
      <c r="L315">
        <v>25</v>
      </c>
      <c r="M315">
        <v>508.89999389648437</v>
      </c>
      <c r="N315">
        <v>533.9000244140625</v>
      </c>
      <c r="O315">
        <v>558.9000244140625</v>
      </c>
      <c r="P315">
        <v>530</v>
      </c>
      <c r="Q315">
        <v>560</v>
      </c>
      <c r="R315" t="s">
        <v>435</v>
      </c>
      <c r="S315">
        <v>0.15000000596046448</v>
      </c>
      <c r="T315">
        <v>550</v>
      </c>
      <c r="U315" s="18">
        <f>VLOOKUP(A315,'[1]MARGIN REQUIREMNT'!$A$3:$M$210,13,0)</f>
        <v>3.0402900000000002</v>
      </c>
      <c r="V315" s="23">
        <f t="shared" si="26"/>
        <v>-5.6829924254726549E-3</v>
      </c>
      <c r="W315" s="23">
        <f t="shared" si="27"/>
        <v>5.6829924254726549E-3</v>
      </c>
      <c r="X315" s="24">
        <f>VLOOKUP(A315,[2]Sheet14!$A$2:$B$188,2,0)</f>
        <v>5.1820451110468777E-2</v>
      </c>
      <c r="Y315" s="24">
        <f>VLOOKUP(A315,[2]Sheet14!$A$2:$C$188,3,0)</f>
        <v>6.6907711740750719E-2</v>
      </c>
      <c r="Z315" s="24">
        <f>VLOOKUP(A315,[2]Sheet14!$A$2:$D$188,4,0)</f>
        <v>9.0343213445055637E-2</v>
      </c>
      <c r="AA315" t="b">
        <f t="shared" si="25"/>
        <v>0</v>
      </c>
      <c r="AB315" t="b">
        <f t="shared" si="28"/>
        <v>0</v>
      </c>
      <c r="AC315" t="b">
        <f t="shared" si="29"/>
        <v>0</v>
      </c>
    </row>
    <row r="316" spans="1:29">
      <c r="A316" t="s">
        <v>111</v>
      </c>
      <c r="B316">
        <v>10</v>
      </c>
      <c r="C316" t="s">
        <v>406</v>
      </c>
      <c r="D316">
        <v>481.14999389648438</v>
      </c>
      <c r="E316">
        <v>483.89999389648437</v>
      </c>
      <c r="F316" s="22">
        <v>43455</v>
      </c>
      <c r="G316" s="22">
        <v>43461</v>
      </c>
      <c r="H316">
        <f t="shared" si="30"/>
        <v>6</v>
      </c>
      <c r="I316">
        <v>480</v>
      </c>
      <c r="J316">
        <v>7.5</v>
      </c>
      <c r="K316">
        <v>38</v>
      </c>
      <c r="L316">
        <v>24</v>
      </c>
      <c r="M316">
        <v>459.89999389648437</v>
      </c>
      <c r="N316">
        <v>435.89999389648438</v>
      </c>
      <c r="O316">
        <v>411.89999389648437</v>
      </c>
      <c r="P316">
        <v>440</v>
      </c>
      <c r="Q316">
        <v>410</v>
      </c>
      <c r="R316" t="s">
        <v>435</v>
      </c>
      <c r="S316">
        <v>0.10000000149011612</v>
      </c>
      <c r="T316">
        <v>420</v>
      </c>
      <c r="U316" s="18">
        <f>VLOOKUP(A316,'[1]MARGIN REQUIREMNT'!$A$3:$M$210,13,0)</f>
        <v>3.0402900000000002</v>
      </c>
      <c r="V316" s="23">
        <f t="shared" si="26"/>
        <v>-5.6829924254726549E-3</v>
      </c>
      <c r="W316" s="23">
        <f t="shared" si="27"/>
        <v>5.6829924254726549E-3</v>
      </c>
      <c r="X316" s="24">
        <f>VLOOKUP(A316,[2]Sheet14!$A$2:$B$188,2,0)</f>
        <v>5.1820451110468777E-2</v>
      </c>
      <c r="Y316" s="24">
        <f>VLOOKUP(A316,[2]Sheet14!$A$2:$C$188,3,0)</f>
        <v>6.6907711740750719E-2</v>
      </c>
      <c r="Z316" s="24">
        <f>VLOOKUP(A316,[2]Sheet14!$A$2:$D$188,4,0)</f>
        <v>9.0343213445055637E-2</v>
      </c>
      <c r="AA316" t="b">
        <f t="shared" si="25"/>
        <v>0</v>
      </c>
      <c r="AB316" t="b">
        <f t="shared" si="28"/>
        <v>0</v>
      </c>
      <c r="AC316" t="b">
        <f t="shared" si="29"/>
        <v>0</v>
      </c>
    </row>
    <row r="317" spans="1:29">
      <c r="A317" t="s">
        <v>52</v>
      </c>
      <c r="B317">
        <v>20</v>
      </c>
      <c r="C317" t="s">
        <v>405</v>
      </c>
      <c r="D317">
        <v>786.6500244140625</v>
      </c>
      <c r="E317">
        <v>790</v>
      </c>
      <c r="F317" s="22">
        <v>43455</v>
      </c>
      <c r="G317" s="22">
        <v>43461</v>
      </c>
      <c r="H317">
        <f t="shared" si="30"/>
        <v>6</v>
      </c>
      <c r="I317">
        <v>800</v>
      </c>
      <c r="J317">
        <v>13</v>
      </c>
      <c r="K317">
        <v>41</v>
      </c>
      <c r="L317">
        <v>42</v>
      </c>
      <c r="M317">
        <v>832</v>
      </c>
      <c r="N317">
        <v>874</v>
      </c>
      <c r="O317">
        <v>916</v>
      </c>
      <c r="P317">
        <v>880</v>
      </c>
      <c r="Q317">
        <v>920</v>
      </c>
      <c r="R317">
        <v>0.5</v>
      </c>
      <c r="S317">
        <v>0.40000000596046448</v>
      </c>
      <c r="T317">
        <v>900</v>
      </c>
      <c r="U317" s="18">
        <f>VLOOKUP(A317,'[1]MARGIN REQUIREMNT'!$A$3:$M$210,13,0)</f>
        <v>4.1111249999999995</v>
      </c>
      <c r="V317" s="23">
        <f t="shared" si="26"/>
        <v>-4.2404754252373111E-3</v>
      </c>
      <c r="W317" s="23">
        <f t="shared" si="27"/>
        <v>4.2404754252373111E-3</v>
      </c>
      <c r="X317" s="24">
        <f>VLOOKUP(A317,[2]Sheet14!$A$2:$B$188,2,0)</f>
        <v>2.6985524068296886E-2</v>
      </c>
      <c r="Y317" s="24">
        <f>VLOOKUP(A317,[2]Sheet14!$A$2:$C$188,3,0)</f>
        <v>3.4392802576435018E-2</v>
      </c>
      <c r="Z317" s="24">
        <f>VLOOKUP(A317,[2]Sheet14!$A$2:$D$188,4,0)</f>
        <v>5.0570808727305329E-2</v>
      </c>
      <c r="AA317" t="b">
        <f t="shared" si="25"/>
        <v>0</v>
      </c>
      <c r="AB317" t="b">
        <f t="shared" si="28"/>
        <v>0</v>
      </c>
      <c r="AC317" t="b">
        <f t="shared" si="29"/>
        <v>0</v>
      </c>
    </row>
    <row r="318" spans="1:29">
      <c r="A318" t="s">
        <v>52</v>
      </c>
      <c r="B318">
        <v>20</v>
      </c>
      <c r="C318" t="s">
        <v>406</v>
      </c>
      <c r="D318">
        <v>786.6500244140625</v>
      </c>
      <c r="E318">
        <v>790</v>
      </c>
      <c r="F318" s="22">
        <v>43455</v>
      </c>
      <c r="G318" s="22">
        <v>43461</v>
      </c>
      <c r="H318">
        <f t="shared" si="30"/>
        <v>6</v>
      </c>
      <c r="I318">
        <v>800</v>
      </c>
      <c r="J318">
        <v>13</v>
      </c>
      <c r="K318">
        <v>21</v>
      </c>
      <c r="L318">
        <v>21</v>
      </c>
      <c r="M318">
        <v>769</v>
      </c>
      <c r="N318">
        <v>748</v>
      </c>
      <c r="O318">
        <v>727</v>
      </c>
      <c r="P318">
        <v>740</v>
      </c>
      <c r="Q318">
        <v>720</v>
      </c>
      <c r="R318">
        <v>1.5</v>
      </c>
      <c r="S318">
        <v>1.5</v>
      </c>
      <c r="T318">
        <v>740</v>
      </c>
      <c r="U318" s="18">
        <f>VLOOKUP(A318,'[1]MARGIN REQUIREMNT'!$A$3:$M$210,13,0)</f>
        <v>4.1111249999999995</v>
      </c>
      <c r="V318" s="23">
        <f t="shared" si="26"/>
        <v>-4.2404754252373111E-3</v>
      </c>
      <c r="W318" s="23">
        <f t="shared" si="27"/>
        <v>4.2404754252373111E-3</v>
      </c>
      <c r="X318" s="24">
        <f>VLOOKUP(A318,[2]Sheet14!$A$2:$B$188,2,0)</f>
        <v>2.6985524068296886E-2</v>
      </c>
      <c r="Y318" s="24">
        <f>VLOOKUP(A318,[2]Sheet14!$A$2:$C$188,3,0)</f>
        <v>3.4392802576435018E-2</v>
      </c>
      <c r="Z318" s="24">
        <f>VLOOKUP(A318,[2]Sheet14!$A$2:$D$188,4,0)</f>
        <v>5.0570808727305329E-2</v>
      </c>
      <c r="AA318" t="b">
        <f t="shared" si="25"/>
        <v>0</v>
      </c>
      <c r="AB318" t="b">
        <f t="shared" si="28"/>
        <v>0</v>
      </c>
      <c r="AC318" t="b">
        <f t="shared" si="29"/>
        <v>0</v>
      </c>
    </row>
    <row r="319" spans="1:29">
      <c r="A319" t="s">
        <v>20</v>
      </c>
      <c r="B319">
        <v>100</v>
      </c>
      <c r="C319" t="s">
        <v>405</v>
      </c>
      <c r="D319">
        <v>6273.9501953125</v>
      </c>
      <c r="E319">
        <v>6355.89990234375</v>
      </c>
      <c r="F319" s="22">
        <v>43455</v>
      </c>
      <c r="G319" s="22">
        <v>43461</v>
      </c>
      <c r="H319">
        <f t="shared" si="30"/>
        <v>6</v>
      </c>
      <c r="I319">
        <v>6400</v>
      </c>
      <c r="J319">
        <v>80</v>
      </c>
      <c r="K319">
        <v>30</v>
      </c>
      <c r="L319">
        <v>244</v>
      </c>
      <c r="M319">
        <v>6599.89990234375</v>
      </c>
      <c r="N319">
        <v>6843.89990234375</v>
      </c>
      <c r="O319">
        <v>7087.89990234375</v>
      </c>
      <c r="P319">
        <v>6800</v>
      </c>
      <c r="Q319">
        <v>7100</v>
      </c>
      <c r="R319">
        <v>3.5499999523162842</v>
      </c>
      <c r="S319">
        <v>3.5499999523162842</v>
      </c>
      <c r="T319">
        <v>6800</v>
      </c>
      <c r="U319" s="18">
        <f>VLOOKUP(A319,'[1]MARGIN REQUIREMNT'!$A$3:$M$210,13,0)</f>
        <v>30.721034399999997</v>
      </c>
      <c r="V319" s="23">
        <f t="shared" si="26"/>
        <v>-1.2893486098015883E-2</v>
      </c>
      <c r="W319" s="23">
        <f t="shared" si="27"/>
        <v>1.2893486098015883E-2</v>
      </c>
      <c r="X319" s="24">
        <f>VLOOKUP(A319,[2]Sheet14!$A$2:$B$188,2,0)</f>
        <v>2.1385240422538487E-2</v>
      </c>
      <c r="Y319" s="24">
        <f>VLOOKUP(A319,[2]Sheet14!$A$2:$C$188,3,0)</f>
        <v>2.6341829074865007E-2</v>
      </c>
      <c r="Z319" s="24">
        <f>VLOOKUP(A319,[2]Sheet14!$A$2:$D$188,4,0)</f>
        <v>3.4035701981478088E-2</v>
      </c>
      <c r="AA319" t="b">
        <f t="shared" si="25"/>
        <v>0</v>
      </c>
      <c r="AB319" t="b">
        <f t="shared" si="28"/>
        <v>0</v>
      </c>
      <c r="AC319" t="b">
        <f t="shared" si="29"/>
        <v>0</v>
      </c>
    </row>
    <row r="320" spans="1:29">
      <c r="A320" t="s">
        <v>20</v>
      </c>
      <c r="B320">
        <v>100</v>
      </c>
      <c r="C320" t="s">
        <v>406</v>
      </c>
      <c r="D320">
        <v>6273.9501953125</v>
      </c>
      <c r="E320">
        <v>6355.89990234375</v>
      </c>
      <c r="F320" s="22">
        <v>43455</v>
      </c>
      <c r="G320" s="22">
        <v>43461</v>
      </c>
      <c r="H320">
        <f t="shared" si="30"/>
        <v>6</v>
      </c>
      <c r="I320">
        <v>6400</v>
      </c>
      <c r="J320">
        <v>108.34999847412109</v>
      </c>
      <c r="K320">
        <v>28</v>
      </c>
      <c r="L320">
        <v>228</v>
      </c>
      <c r="M320">
        <v>6127.89990234375</v>
      </c>
      <c r="N320">
        <v>5899.89990234375</v>
      </c>
      <c r="O320">
        <v>5671.89990234375</v>
      </c>
      <c r="P320">
        <v>5900</v>
      </c>
      <c r="Q320">
        <v>5700</v>
      </c>
      <c r="R320">
        <v>6</v>
      </c>
      <c r="S320">
        <v>3.5999999046325684</v>
      </c>
      <c r="T320">
        <v>5800</v>
      </c>
      <c r="U320" s="18">
        <f>VLOOKUP(A320,'[1]MARGIN REQUIREMNT'!$A$3:$M$210,13,0)</f>
        <v>30.721034399999997</v>
      </c>
      <c r="V320" s="23">
        <f t="shared" si="26"/>
        <v>-1.2893486098015883E-2</v>
      </c>
      <c r="W320" s="23">
        <f t="shared" si="27"/>
        <v>1.2893486098015883E-2</v>
      </c>
      <c r="X320" s="24">
        <f>VLOOKUP(A320,[2]Sheet14!$A$2:$B$188,2,0)</f>
        <v>2.1385240422538487E-2</v>
      </c>
      <c r="Y320" s="24">
        <f>VLOOKUP(A320,[2]Sheet14!$A$2:$C$188,3,0)</f>
        <v>2.6341829074865007E-2</v>
      </c>
      <c r="Z320" s="24">
        <f>VLOOKUP(A320,[2]Sheet14!$A$2:$D$188,4,0)</f>
        <v>3.4035701981478088E-2</v>
      </c>
      <c r="AA320" t="b">
        <f t="shared" si="25"/>
        <v>0</v>
      </c>
      <c r="AB320" t="b">
        <f t="shared" si="28"/>
        <v>0</v>
      </c>
      <c r="AC320" t="b">
        <f t="shared" si="29"/>
        <v>0</v>
      </c>
    </row>
    <row r="321" spans="1:29">
      <c r="A321" t="s">
        <v>197</v>
      </c>
      <c r="B321">
        <v>100</v>
      </c>
      <c r="C321" t="s">
        <v>405</v>
      </c>
      <c r="D321">
        <v>3944</v>
      </c>
      <c r="E321">
        <v>3987</v>
      </c>
      <c r="F321" s="22">
        <v>43455</v>
      </c>
      <c r="G321" s="22">
        <v>43461</v>
      </c>
      <c r="H321">
        <f t="shared" si="30"/>
        <v>6</v>
      </c>
      <c r="I321">
        <v>4000</v>
      </c>
      <c r="J321">
        <v>65</v>
      </c>
      <c r="K321">
        <v>34</v>
      </c>
      <c r="L321">
        <v>174</v>
      </c>
      <c r="M321">
        <v>4161</v>
      </c>
      <c r="N321">
        <v>4335</v>
      </c>
      <c r="O321">
        <v>4509</v>
      </c>
      <c r="P321">
        <v>4300</v>
      </c>
      <c r="Q321">
        <v>4500</v>
      </c>
      <c r="R321">
        <v>1.5</v>
      </c>
      <c r="S321">
        <v>1.5</v>
      </c>
      <c r="T321" t="s">
        <v>439</v>
      </c>
      <c r="U321" s="18">
        <f>VLOOKUP(A321,'[1]MARGIN REQUIREMNT'!$A$3:$M$210,13,0)</f>
        <v>20.432475</v>
      </c>
      <c r="V321" s="23">
        <f t="shared" si="26"/>
        <v>-1.0785051417105618E-2</v>
      </c>
      <c r="W321" s="23">
        <f t="shared" si="27"/>
        <v>1.0785051417105618E-2</v>
      </c>
      <c r="X321" s="24">
        <f>VLOOKUP(A321,[2]Sheet14!$A$2:$B$188,2,0)</f>
        <v>2.4269901622206907E-2</v>
      </c>
      <c r="Y321" s="24">
        <f>VLOOKUP(A321,[2]Sheet14!$A$2:$C$188,3,0)</f>
        <v>2.9509347885348758E-2</v>
      </c>
      <c r="Z321" s="24">
        <f>VLOOKUP(A321,[2]Sheet14!$A$2:$D$188,4,0)</f>
        <v>3.8000190294171003E-2</v>
      </c>
      <c r="AA321" t="b">
        <f t="shared" si="25"/>
        <v>0</v>
      </c>
      <c r="AB321" t="b">
        <f t="shared" si="28"/>
        <v>0</v>
      </c>
      <c r="AC321" t="b">
        <f t="shared" si="29"/>
        <v>0</v>
      </c>
    </row>
    <row r="322" spans="1:29">
      <c r="A322" t="s">
        <v>197</v>
      </c>
      <c r="B322">
        <v>100</v>
      </c>
      <c r="C322" t="s">
        <v>406</v>
      </c>
      <c r="D322">
        <v>3944</v>
      </c>
      <c r="E322">
        <v>3987</v>
      </c>
      <c r="F322" s="22">
        <v>43455</v>
      </c>
      <c r="G322" s="22">
        <v>43461</v>
      </c>
      <c r="H322">
        <f t="shared" si="30"/>
        <v>6</v>
      </c>
      <c r="I322">
        <v>4000</v>
      </c>
      <c r="J322">
        <v>69.150001525878906</v>
      </c>
      <c r="K322">
        <v>32</v>
      </c>
      <c r="L322">
        <v>164</v>
      </c>
      <c r="M322">
        <v>3823</v>
      </c>
      <c r="N322">
        <v>3659</v>
      </c>
      <c r="O322">
        <v>3495</v>
      </c>
      <c r="P322">
        <v>3700</v>
      </c>
      <c r="Q322">
        <v>3500</v>
      </c>
      <c r="R322">
        <v>2.75</v>
      </c>
      <c r="S322">
        <v>2.4500000476837158</v>
      </c>
      <c r="T322">
        <v>3600</v>
      </c>
      <c r="U322" s="18">
        <f>VLOOKUP(A322,'[1]MARGIN REQUIREMNT'!$A$3:$M$210,13,0)</f>
        <v>20.432475</v>
      </c>
      <c r="V322" s="23">
        <f t="shared" si="26"/>
        <v>-1.0785051417105618E-2</v>
      </c>
      <c r="W322" s="23">
        <f t="shared" si="27"/>
        <v>1.0785051417105618E-2</v>
      </c>
      <c r="X322" s="24">
        <f>VLOOKUP(A322,[2]Sheet14!$A$2:$B$188,2,0)</f>
        <v>2.4269901622206907E-2</v>
      </c>
      <c r="Y322" s="24">
        <f>VLOOKUP(A322,[2]Sheet14!$A$2:$C$188,3,0)</f>
        <v>2.9509347885348758E-2</v>
      </c>
      <c r="Z322" s="24">
        <f>VLOOKUP(A322,[2]Sheet14!$A$2:$D$188,4,0)</f>
        <v>3.8000190294171003E-2</v>
      </c>
      <c r="AA322" t="b">
        <f t="shared" si="25"/>
        <v>0</v>
      </c>
      <c r="AB322" t="b">
        <f t="shared" si="28"/>
        <v>0</v>
      </c>
      <c r="AC322" t="b">
        <f t="shared" si="29"/>
        <v>0</v>
      </c>
    </row>
    <row r="323" spans="1:29">
      <c r="A323" t="s">
        <v>194</v>
      </c>
      <c r="B323">
        <v>10</v>
      </c>
      <c r="C323" t="s">
        <v>405</v>
      </c>
      <c r="D323">
        <v>560.75</v>
      </c>
      <c r="E323">
        <v>572</v>
      </c>
      <c r="F323" s="22">
        <v>43455</v>
      </c>
      <c r="G323" s="22">
        <v>43461</v>
      </c>
      <c r="H323">
        <f t="shared" si="30"/>
        <v>6</v>
      </c>
      <c r="I323">
        <v>570</v>
      </c>
      <c r="J323">
        <v>15.100000381469727</v>
      </c>
      <c r="K323">
        <v>47</v>
      </c>
      <c r="L323">
        <v>34</v>
      </c>
      <c r="M323">
        <v>606</v>
      </c>
      <c r="N323">
        <v>640</v>
      </c>
      <c r="O323">
        <v>674</v>
      </c>
      <c r="P323">
        <v>640</v>
      </c>
      <c r="Q323">
        <v>670</v>
      </c>
      <c r="R323" t="s">
        <v>435</v>
      </c>
      <c r="S323">
        <v>0.25</v>
      </c>
      <c r="T323">
        <v>630</v>
      </c>
      <c r="U323" s="18">
        <f>VLOOKUP(A323,'[1]MARGIN REQUIREMNT'!$A$3:$M$210,13,0)</f>
        <v>2.91195</v>
      </c>
      <c r="V323" s="23">
        <f t="shared" si="26"/>
        <v>-1.9667832167832189E-2</v>
      </c>
      <c r="W323" s="23">
        <f t="shared" si="27"/>
        <v>1.9667832167832189E-2</v>
      </c>
      <c r="X323" s="24">
        <f>VLOOKUP(A323,[2]Sheet14!$A$2:$B$188,2,0)</f>
        <v>2.7583038234432252E-2</v>
      </c>
      <c r="Y323" s="24">
        <f>VLOOKUP(A323,[2]Sheet14!$A$2:$C$188,3,0)</f>
        <v>3.7726532588426349E-2</v>
      </c>
      <c r="Z323" s="24">
        <f>VLOOKUP(A323,[2]Sheet14!$A$2:$D$188,4,0)</f>
        <v>4.3361149893234197E-2</v>
      </c>
      <c r="AA323" t="b">
        <f t="shared" ref="AA323:AA368" si="31">W323&gt;X323</f>
        <v>0</v>
      </c>
      <c r="AB323" t="b">
        <f t="shared" si="28"/>
        <v>0</v>
      </c>
      <c r="AC323" t="b">
        <f t="shared" si="29"/>
        <v>0</v>
      </c>
    </row>
    <row r="324" spans="1:29">
      <c r="A324" t="s">
        <v>194</v>
      </c>
      <c r="B324">
        <v>10</v>
      </c>
      <c r="C324" t="s">
        <v>406</v>
      </c>
      <c r="D324">
        <v>560.75</v>
      </c>
      <c r="E324">
        <v>572</v>
      </c>
      <c r="F324" s="22">
        <v>43455</v>
      </c>
      <c r="G324" s="22">
        <v>43461</v>
      </c>
      <c r="H324">
        <f t="shared" si="30"/>
        <v>6</v>
      </c>
      <c r="I324">
        <v>570</v>
      </c>
      <c r="J324">
        <v>10.25</v>
      </c>
      <c r="K324">
        <v>40</v>
      </c>
      <c r="L324">
        <v>29</v>
      </c>
      <c r="M324">
        <v>543</v>
      </c>
      <c r="N324">
        <v>514</v>
      </c>
      <c r="O324">
        <v>485</v>
      </c>
      <c r="P324">
        <v>510</v>
      </c>
      <c r="Q324">
        <v>490</v>
      </c>
      <c r="R324">
        <v>0.10000000149011612</v>
      </c>
      <c r="S324">
        <v>0.25</v>
      </c>
      <c r="T324">
        <v>500</v>
      </c>
      <c r="U324" s="18">
        <f>VLOOKUP(A324,'[1]MARGIN REQUIREMNT'!$A$3:$M$210,13,0)</f>
        <v>2.91195</v>
      </c>
      <c r="V324" s="23">
        <f t="shared" ref="V324:V368" si="32">D324/E324-1</f>
        <v>-1.9667832167832189E-2</v>
      </c>
      <c r="W324" s="23">
        <f t="shared" ref="W324:W368" si="33">IF(V324&gt;0,V324,-V324)</f>
        <v>1.9667832167832189E-2</v>
      </c>
      <c r="X324" s="24">
        <f>VLOOKUP(A324,[2]Sheet14!$A$2:$B$188,2,0)</f>
        <v>2.7583038234432252E-2</v>
      </c>
      <c r="Y324" s="24">
        <f>VLOOKUP(A324,[2]Sheet14!$A$2:$C$188,3,0)</f>
        <v>3.7726532588426349E-2</v>
      </c>
      <c r="Z324" s="24">
        <f>VLOOKUP(A324,[2]Sheet14!$A$2:$D$188,4,0)</f>
        <v>4.3361149893234197E-2</v>
      </c>
      <c r="AA324" t="b">
        <f t="shared" si="31"/>
        <v>0</v>
      </c>
      <c r="AB324" t="b">
        <f t="shared" ref="AB324:AB368" si="34">W324&gt;Y324</f>
        <v>0</v>
      </c>
      <c r="AC324" t="b">
        <f t="shared" ref="AC324:AC368" si="35">W324&gt;Z324</f>
        <v>0</v>
      </c>
    </row>
    <row r="325" spans="1:29">
      <c r="A325" t="s">
        <v>193</v>
      </c>
      <c r="B325">
        <v>1</v>
      </c>
      <c r="C325" t="s">
        <v>405</v>
      </c>
      <c r="D325">
        <v>36.150001525878906</v>
      </c>
      <c r="E325">
        <v>36.700000762939453</v>
      </c>
      <c r="F325" s="22">
        <v>43455</v>
      </c>
      <c r="G325" s="22">
        <v>43461</v>
      </c>
      <c r="H325">
        <f t="shared" si="30"/>
        <v>6</v>
      </c>
      <c r="I325">
        <v>37</v>
      </c>
      <c r="J325">
        <v>0.44999998807907104</v>
      </c>
      <c r="K325">
        <v>29</v>
      </c>
      <c r="L325">
        <v>1</v>
      </c>
      <c r="M325">
        <v>37.700000762939453</v>
      </c>
      <c r="N325">
        <v>38.700000762939453</v>
      </c>
      <c r="O325">
        <v>39.700000762939453</v>
      </c>
      <c r="P325">
        <v>39</v>
      </c>
      <c r="Q325">
        <v>40</v>
      </c>
      <c r="R325" t="s">
        <v>435</v>
      </c>
      <c r="S325">
        <v>5.000000074505806E-2</v>
      </c>
      <c r="T325" t="s">
        <v>439</v>
      </c>
      <c r="U325" s="18">
        <f>VLOOKUP(A325,'[1]MARGIN REQUIREMNT'!$A$3:$M$210,13,0)</f>
        <v>0.18059999999999998</v>
      </c>
      <c r="V325" s="23">
        <f t="shared" si="32"/>
        <v>-1.4986354921712963E-2</v>
      </c>
      <c r="W325" s="23">
        <f t="shared" si="33"/>
        <v>1.4986354921712963E-2</v>
      </c>
      <c r="X325" s="24">
        <f>VLOOKUP(A325,[2]Sheet14!$A$2:$B$188,2,0)</f>
        <v>4.1006580350842703E-2</v>
      </c>
      <c r="Y325" s="24">
        <f>VLOOKUP(A325,[2]Sheet14!$A$2:$C$188,3,0)</f>
        <v>5.0218803347143987E-2</v>
      </c>
      <c r="Z325" s="24">
        <f>VLOOKUP(A325,[2]Sheet14!$A$2:$D$188,4,0)</f>
        <v>6.9577893810924135E-2</v>
      </c>
      <c r="AA325" t="b">
        <f t="shared" si="31"/>
        <v>0</v>
      </c>
      <c r="AB325" t="b">
        <f t="shared" si="34"/>
        <v>0</v>
      </c>
      <c r="AC325" t="b">
        <f t="shared" si="35"/>
        <v>0</v>
      </c>
    </row>
    <row r="326" spans="1:29">
      <c r="A326" t="s">
        <v>193</v>
      </c>
      <c r="B326">
        <v>1</v>
      </c>
      <c r="C326" t="s">
        <v>406</v>
      </c>
      <c r="D326">
        <v>36.150001525878906</v>
      </c>
      <c r="E326">
        <v>36.700000762939453</v>
      </c>
      <c r="F326" s="22">
        <v>43455</v>
      </c>
      <c r="G326" s="22">
        <v>43461</v>
      </c>
      <c r="H326">
        <f t="shared" si="30"/>
        <v>6</v>
      </c>
      <c r="I326">
        <v>37</v>
      </c>
      <c r="J326">
        <v>0.85000002384185791</v>
      </c>
      <c r="K326">
        <v>40</v>
      </c>
      <c r="L326">
        <v>2</v>
      </c>
      <c r="M326">
        <v>34.700000762939453</v>
      </c>
      <c r="N326">
        <v>32.700000762939453</v>
      </c>
      <c r="O326">
        <v>30.700000762939453</v>
      </c>
      <c r="P326">
        <v>33</v>
      </c>
      <c r="Q326">
        <v>31</v>
      </c>
      <c r="R326" t="s">
        <v>435</v>
      </c>
      <c r="S326">
        <v>5.000000074505806E-2</v>
      </c>
      <c r="T326" t="s">
        <v>439</v>
      </c>
      <c r="U326" s="18">
        <f>VLOOKUP(A326,'[1]MARGIN REQUIREMNT'!$A$3:$M$210,13,0)</f>
        <v>0.18059999999999998</v>
      </c>
      <c r="V326" s="23">
        <f t="shared" si="32"/>
        <v>-1.4986354921712963E-2</v>
      </c>
      <c r="W326" s="23">
        <f t="shared" si="33"/>
        <v>1.4986354921712963E-2</v>
      </c>
      <c r="X326" s="24">
        <f>VLOOKUP(A326,[2]Sheet14!$A$2:$B$188,2,0)</f>
        <v>4.1006580350842703E-2</v>
      </c>
      <c r="Y326" s="24">
        <f>VLOOKUP(A326,[2]Sheet14!$A$2:$C$188,3,0)</f>
        <v>5.0218803347143987E-2</v>
      </c>
      <c r="Z326" s="24">
        <f>VLOOKUP(A326,[2]Sheet14!$A$2:$D$188,4,0)</f>
        <v>6.9577893810924135E-2</v>
      </c>
      <c r="AA326" t="b">
        <f t="shared" si="31"/>
        <v>0</v>
      </c>
      <c r="AB326" t="b">
        <f t="shared" si="34"/>
        <v>0</v>
      </c>
      <c r="AC326" t="b">
        <f t="shared" si="35"/>
        <v>0</v>
      </c>
    </row>
    <row r="327" spans="1:29">
      <c r="A327" t="s">
        <v>97</v>
      </c>
      <c r="B327">
        <v>20</v>
      </c>
      <c r="C327" t="s">
        <v>405</v>
      </c>
      <c r="D327">
        <v>1163.050048828125</v>
      </c>
      <c r="E327">
        <v>1151.25</v>
      </c>
      <c r="F327" s="22">
        <v>43455</v>
      </c>
      <c r="G327" s="22">
        <v>43461</v>
      </c>
      <c r="H327">
        <f t="shared" si="30"/>
        <v>6</v>
      </c>
      <c r="I327">
        <v>1160</v>
      </c>
      <c r="J327">
        <v>20.549999237060547</v>
      </c>
      <c r="K327">
        <v>41</v>
      </c>
      <c r="L327">
        <v>60</v>
      </c>
      <c r="M327">
        <v>1211.25</v>
      </c>
      <c r="N327">
        <v>1271.25</v>
      </c>
      <c r="O327">
        <v>1331.25</v>
      </c>
      <c r="P327">
        <v>1280</v>
      </c>
      <c r="Q327">
        <v>1340</v>
      </c>
      <c r="R327" t="s">
        <v>435</v>
      </c>
      <c r="S327">
        <v>1.25</v>
      </c>
      <c r="T327">
        <v>1240</v>
      </c>
      <c r="U327" s="18">
        <f>VLOOKUP(A327,'[1]MARGIN REQUIREMNT'!$A$3:$M$210,13,0)</f>
        <v>5.4094500000000005</v>
      </c>
      <c r="V327" s="23">
        <f t="shared" si="32"/>
        <v>1.0249770969055438E-2</v>
      </c>
      <c r="W327" s="23">
        <f t="shared" si="33"/>
        <v>1.0249770969055438E-2</v>
      </c>
      <c r="X327" s="24">
        <f>VLOOKUP(A327,[2]Sheet14!$A$2:$B$188,2,0)</f>
        <v>3.4325716866881045E-2</v>
      </c>
      <c r="Y327" s="24">
        <f>VLOOKUP(A327,[2]Sheet14!$A$2:$C$188,3,0)</f>
        <v>4.3753480250525188E-2</v>
      </c>
      <c r="Z327" s="24">
        <f>VLOOKUP(A327,[2]Sheet14!$A$2:$D$188,4,0)</f>
        <v>6.1237974776531666E-2</v>
      </c>
      <c r="AA327" t="b">
        <f t="shared" si="31"/>
        <v>0</v>
      </c>
      <c r="AB327" t="b">
        <f t="shared" si="34"/>
        <v>0</v>
      </c>
      <c r="AC327" t="b">
        <f t="shared" si="35"/>
        <v>0</v>
      </c>
    </row>
    <row r="328" spans="1:29">
      <c r="A328" t="s">
        <v>97</v>
      </c>
      <c r="B328">
        <v>20</v>
      </c>
      <c r="C328" t="s">
        <v>406</v>
      </c>
      <c r="D328">
        <v>1163.050048828125</v>
      </c>
      <c r="E328">
        <v>1151.25</v>
      </c>
      <c r="F328" s="22">
        <v>43455</v>
      </c>
      <c r="G328" s="22">
        <v>43461</v>
      </c>
      <c r="H328">
        <f t="shared" si="30"/>
        <v>6</v>
      </c>
      <c r="I328">
        <v>1160</v>
      </c>
      <c r="J328">
        <v>26</v>
      </c>
      <c r="K328">
        <v>34</v>
      </c>
      <c r="L328">
        <v>50</v>
      </c>
      <c r="M328">
        <v>1101.25</v>
      </c>
      <c r="N328">
        <v>1051.25</v>
      </c>
      <c r="O328">
        <v>1001.25</v>
      </c>
      <c r="P328">
        <v>1060</v>
      </c>
      <c r="Q328">
        <v>1000</v>
      </c>
      <c r="R328">
        <v>0.75</v>
      </c>
      <c r="S328">
        <v>1.0499999523162842</v>
      </c>
      <c r="T328" t="s">
        <v>439</v>
      </c>
      <c r="U328" s="18">
        <f>VLOOKUP(A328,'[1]MARGIN REQUIREMNT'!$A$3:$M$210,13,0)</f>
        <v>5.4094500000000005</v>
      </c>
      <c r="V328" s="23">
        <f t="shared" si="32"/>
        <v>1.0249770969055438E-2</v>
      </c>
      <c r="W328" s="23">
        <f t="shared" si="33"/>
        <v>1.0249770969055438E-2</v>
      </c>
      <c r="X328" s="24">
        <f>VLOOKUP(A328,[2]Sheet14!$A$2:$B$188,2,0)</f>
        <v>3.4325716866881045E-2</v>
      </c>
      <c r="Y328" s="24">
        <f>VLOOKUP(A328,[2]Sheet14!$A$2:$C$188,3,0)</f>
        <v>4.3753480250525188E-2</v>
      </c>
      <c r="Z328" s="24">
        <f>VLOOKUP(A328,[2]Sheet14!$A$2:$D$188,4,0)</f>
        <v>6.1237974776531666E-2</v>
      </c>
      <c r="AA328" t="b">
        <f t="shared" si="31"/>
        <v>0</v>
      </c>
      <c r="AB328" t="b">
        <f t="shared" si="34"/>
        <v>0</v>
      </c>
      <c r="AC328" t="b">
        <f t="shared" si="35"/>
        <v>0</v>
      </c>
    </row>
    <row r="329" spans="1:29">
      <c r="A329" t="s">
        <v>65</v>
      </c>
      <c r="B329">
        <v>5</v>
      </c>
      <c r="C329" t="s">
        <v>405</v>
      </c>
      <c r="D329">
        <v>94.150001525878906</v>
      </c>
      <c r="E329">
        <v>92.949996948242188</v>
      </c>
      <c r="F329" s="22">
        <v>43455</v>
      </c>
      <c r="G329" s="22">
        <v>43461</v>
      </c>
      <c r="H329">
        <f t="shared" ref="H329:H368" si="36">G329-F329</f>
        <v>6</v>
      </c>
      <c r="I329">
        <v>95</v>
      </c>
      <c r="J329">
        <v>1.1000000238418579</v>
      </c>
      <c r="K329">
        <v>38</v>
      </c>
      <c r="L329">
        <v>5</v>
      </c>
      <c r="M329">
        <v>97.949996948242188</v>
      </c>
      <c r="N329">
        <v>102.94999694824219</v>
      </c>
      <c r="O329">
        <v>107.94999694824219</v>
      </c>
      <c r="P329">
        <v>105</v>
      </c>
      <c r="Q329">
        <v>110</v>
      </c>
      <c r="R329">
        <v>5.000000074505806E-2</v>
      </c>
      <c r="S329">
        <v>5.000000074505806E-2</v>
      </c>
      <c r="T329">
        <v>105</v>
      </c>
      <c r="U329" s="18">
        <f>VLOOKUP(A329,'[1]MARGIN REQUIREMNT'!$A$3:$M$210,13,0)</f>
        <v>0.44130000000000003</v>
      </c>
      <c r="V329" s="23">
        <f t="shared" si="32"/>
        <v>1.2910216428569932E-2</v>
      </c>
      <c r="W329" s="23">
        <f t="shared" si="33"/>
        <v>1.2910216428569932E-2</v>
      </c>
      <c r="X329" s="24">
        <f>VLOOKUP(A329,[2]Sheet14!$A$2:$B$188,2,0)</f>
        <v>3.1783483322254606E-2</v>
      </c>
      <c r="Y329" s="24">
        <f>VLOOKUP(A329,[2]Sheet14!$A$2:$C$188,3,0)</f>
        <v>4.0363030023724676E-2</v>
      </c>
      <c r="Z329" s="24">
        <f>VLOOKUP(A329,[2]Sheet14!$A$2:$D$188,4,0)</f>
        <v>5.5123491179201456E-2</v>
      </c>
      <c r="AA329" t="b">
        <f t="shared" si="31"/>
        <v>0</v>
      </c>
      <c r="AB329" t="b">
        <f t="shared" si="34"/>
        <v>0</v>
      </c>
      <c r="AC329" t="b">
        <f t="shared" si="35"/>
        <v>0</v>
      </c>
    </row>
    <row r="330" spans="1:29">
      <c r="A330" t="s">
        <v>65</v>
      </c>
      <c r="B330">
        <v>5</v>
      </c>
      <c r="C330" t="s">
        <v>406</v>
      </c>
      <c r="D330">
        <v>94.150001525878906</v>
      </c>
      <c r="E330">
        <v>92.949996948242188</v>
      </c>
      <c r="F330" s="22">
        <v>43455</v>
      </c>
      <c r="G330" s="22">
        <v>43461</v>
      </c>
      <c r="H330">
        <f t="shared" si="36"/>
        <v>6</v>
      </c>
      <c r="I330">
        <v>95</v>
      </c>
      <c r="J330">
        <v>2.9000000953674316</v>
      </c>
      <c r="K330">
        <v>40</v>
      </c>
      <c r="L330">
        <v>5</v>
      </c>
      <c r="M330">
        <v>87.949996948242188</v>
      </c>
      <c r="N330">
        <v>82.949996948242188</v>
      </c>
      <c r="O330">
        <v>77.949996948242188</v>
      </c>
      <c r="P330">
        <v>85</v>
      </c>
      <c r="Q330">
        <v>80</v>
      </c>
      <c r="R330">
        <v>0.10000000149011612</v>
      </c>
      <c r="S330">
        <v>5.000000074505806E-2</v>
      </c>
      <c r="T330" t="s">
        <v>439</v>
      </c>
      <c r="U330" s="18">
        <f>VLOOKUP(A330,'[1]MARGIN REQUIREMNT'!$A$3:$M$210,13,0)</f>
        <v>0.44130000000000003</v>
      </c>
      <c r="V330" s="23">
        <f t="shared" si="32"/>
        <v>1.2910216428569932E-2</v>
      </c>
      <c r="W330" s="23">
        <f t="shared" si="33"/>
        <v>1.2910216428569932E-2</v>
      </c>
      <c r="X330" s="24">
        <f>VLOOKUP(A330,[2]Sheet14!$A$2:$B$188,2,0)</f>
        <v>3.1783483322254606E-2</v>
      </c>
      <c r="Y330" s="24">
        <f>VLOOKUP(A330,[2]Sheet14!$A$2:$C$188,3,0)</f>
        <v>4.0363030023724676E-2</v>
      </c>
      <c r="Z330" s="24">
        <f>VLOOKUP(A330,[2]Sheet14!$A$2:$D$188,4,0)</f>
        <v>5.5123491179201456E-2</v>
      </c>
      <c r="AA330" t="b">
        <f t="shared" si="31"/>
        <v>0</v>
      </c>
      <c r="AB330" t="b">
        <f t="shared" si="34"/>
        <v>0</v>
      </c>
      <c r="AC330" t="b">
        <f t="shared" si="35"/>
        <v>0</v>
      </c>
    </row>
    <row r="331" spans="1:29">
      <c r="A331" t="s">
        <v>118</v>
      </c>
      <c r="B331">
        <v>10</v>
      </c>
      <c r="C331" t="s">
        <v>405</v>
      </c>
      <c r="D331">
        <v>470.10000610351562</v>
      </c>
      <c r="E331">
        <v>469.54998779296875</v>
      </c>
      <c r="F331" s="22">
        <v>43455</v>
      </c>
      <c r="G331" s="22">
        <v>43461</v>
      </c>
      <c r="H331">
        <f t="shared" si="36"/>
        <v>6</v>
      </c>
      <c r="I331">
        <v>470</v>
      </c>
      <c r="J331">
        <v>8.1000003814697266</v>
      </c>
      <c r="K331">
        <v>33</v>
      </c>
      <c r="L331">
        <v>20</v>
      </c>
      <c r="M331">
        <v>489.54998779296875</v>
      </c>
      <c r="N331">
        <v>509.54998779296875</v>
      </c>
      <c r="O331">
        <v>529.54998779296875</v>
      </c>
      <c r="P331">
        <v>510</v>
      </c>
      <c r="Q331">
        <v>530</v>
      </c>
      <c r="R331">
        <v>0.34999999403953552</v>
      </c>
      <c r="S331">
        <v>0.20000000298023224</v>
      </c>
      <c r="T331" t="s">
        <v>439</v>
      </c>
      <c r="U331" s="18">
        <f>VLOOKUP(A331,'[1]MARGIN REQUIREMNT'!$A$3:$M$210,13,0)</f>
        <v>2.29935</v>
      </c>
      <c r="V331" s="23">
        <f t="shared" si="32"/>
        <v>1.171373282602195E-3</v>
      </c>
      <c r="W331" s="23">
        <f t="shared" si="33"/>
        <v>1.171373282602195E-3</v>
      </c>
      <c r="X331" s="24">
        <f>VLOOKUP(A331,[2]Sheet14!$A$2:$B$188,2,0)</f>
        <v>2.7049560345437155E-2</v>
      </c>
      <c r="Y331" s="24">
        <f>VLOOKUP(A331,[2]Sheet14!$A$2:$C$188,3,0)</f>
        <v>3.2800413772529943E-2</v>
      </c>
      <c r="Z331" s="24">
        <f>VLOOKUP(A331,[2]Sheet14!$A$2:$D$188,4,0)</f>
        <v>4.2305816524134073E-2</v>
      </c>
      <c r="AA331" t="b">
        <f t="shared" si="31"/>
        <v>0</v>
      </c>
      <c r="AB331" t="b">
        <f t="shared" si="34"/>
        <v>0</v>
      </c>
      <c r="AC331" t="b">
        <f t="shared" si="35"/>
        <v>0</v>
      </c>
    </row>
    <row r="332" spans="1:29">
      <c r="A332" t="s">
        <v>118</v>
      </c>
      <c r="B332">
        <v>10</v>
      </c>
      <c r="C332" t="s">
        <v>406</v>
      </c>
      <c r="D332">
        <v>470.10000610351562</v>
      </c>
      <c r="E332">
        <v>469.54998779296875</v>
      </c>
      <c r="F332" s="22">
        <v>43455</v>
      </c>
      <c r="G332" s="22">
        <v>43461</v>
      </c>
      <c r="H332">
        <f t="shared" si="36"/>
        <v>6</v>
      </c>
      <c r="I332">
        <v>470</v>
      </c>
      <c r="J332">
        <v>7</v>
      </c>
      <c r="K332">
        <v>30</v>
      </c>
      <c r="L332">
        <v>18</v>
      </c>
      <c r="M332">
        <v>451.54998779296875</v>
      </c>
      <c r="N332">
        <v>433.54998779296875</v>
      </c>
      <c r="O332">
        <v>415.54998779296875</v>
      </c>
      <c r="P332">
        <v>430</v>
      </c>
      <c r="Q332">
        <v>420</v>
      </c>
      <c r="R332">
        <v>0.30000001192092896</v>
      </c>
      <c r="S332">
        <v>0.20000000298023224</v>
      </c>
      <c r="T332" t="s">
        <v>439</v>
      </c>
      <c r="U332" s="18">
        <f>VLOOKUP(A332,'[1]MARGIN REQUIREMNT'!$A$3:$M$210,13,0)</f>
        <v>2.29935</v>
      </c>
      <c r="V332" s="23">
        <f t="shared" si="32"/>
        <v>1.171373282602195E-3</v>
      </c>
      <c r="W332" s="23">
        <f t="shared" si="33"/>
        <v>1.171373282602195E-3</v>
      </c>
      <c r="X332" s="24">
        <f>VLOOKUP(A332,[2]Sheet14!$A$2:$B$188,2,0)</f>
        <v>2.7049560345437155E-2</v>
      </c>
      <c r="Y332" s="24">
        <f>VLOOKUP(A332,[2]Sheet14!$A$2:$C$188,3,0)</f>
        <v>3.2800413772529943E-2</v>
      </c>
      <c r="Z332" s="24">
        <f>VLOOKUP(A332,[2]Sheet14!$A$2:$D$188,4,0)</f>
        <v>4.2305816524134073E-2</v>
      </c>
      <c r="AA332" t="b">
        <f t="shared" si="31"/>
        <v>0</v>
      </c>
      <c r="AB332" t="b">
        <f t="shared" si="34"/>
        <v>0</v>
      </c>
      <c r="AC332" t="b">
        <f t="shared" si="35"/>
        <v>0</v>
      </c>
    </row>
    <row r="333" spans="1:29">
      <c r="A333" t="s">
        <v>203</v>
      </c>
      <c r="B333">
        <v>5</v>
      </c>
      <c r="C333" t="s">
        <v>405</v>
      </c>
      <c r="D333">
        <v>327.29998779296875</v>
      </c>
      <c r="E333">
        <v>323.14999389648437</v>
      </c>
      <c r="F333" s="22">
        <v>43455</v>
      </c>
      <c r="G333" s="22">
        <v>43461</v>
      </c>
      <c r="H333">
        <f t="shared" si="36"/>
        <v>6</v>
      </c>
      <c r="I333">
        <v>325</v>
      </c>
      <c r="J333">
        <v>5</v>
      </c>
      <c r="K333">
        <v>33</v>
      </c>
      <c r="L333">
        <v>14</v>
      </c>
      <c r="M333">
        <v>337.14999389648437</v>
      </c>
      <c r="N333">
        <v>351.14999389648437</v>
      </c>
      <c r="O333">
        <v>365.14999389648437</v>
      </c>
      <c r="P333">
        <v>350</v>
      </c>
      <c r="Q333">
        <v>365</v>
      </c>
      <c r="R333">
        <v>0.20000000298023224</v>
      </c>
      <c r="S333">
        <v>0.15000000596046448</v>
      </c>
      <c r="T333" t="s">
        <v>439</v>
      </c>
      <c r="U333" s="18">
        <f>VLOOKUP(A333,'[1]MARGIN REQUIREMNT'!$A$3:$M$210,13,0)</f>
        <v>1.7298749999999998</v>
      </c>
      <c r="V333" s="23">
        <f t="shared" si="32"/>
        <v>1.2842314636755781E-2</v>
      </c>
      <c r="W333" s="23">
        <f t="shared" si="33"/>
        <v>1.2842314636755781E-2</v>
      </c>
      <c r="X333" s="24">
        <f>VLOOKUP(A333,[2]Sheet14!$A$2:$B$188,2,0)</f>
        <v>2.023598463177077E-2</v>
      </c>
      <c r="Y333" s="24">
        <f>VLOOKUP(A333,[2]Sheet14!$A$2:$C$188,3,0)</f>
        <v>2.5540608902091571E-2</v>
      </c>
      <c r="Z333" s="24">
        <f>VLOOKUP(A333,[2]Sheet14!$A$2:$D$188,4,0)</f>
        <v>3.3964226201230234E-2</v>
      </c>
      <c r="AA333" t="b">
        <f t="shared" si="31"/>
        <v>0</v>
      </c>
      <c r="AB333" t="b">
        <f t="shared" si="34"/>
        <v>0</v>
      </c>
      <c r="AC333" t="b">
        <f t="shared" si="35"/>
        <v>0</v>
      </c>
    </row>
    <row r="334" spans="1:29">
      <c r="A334" t="s">
        <v>203</v>
      </c>
      <c r="B334">
        <v>5</v>
      </c>
      <c r="C334" t="s">
        <v>406</v>
      </c>
      <c r="D334">
        <v>327.29998779296875</v>
      </c>
      <c r="E334">
        <v>323.14999389648437</v>
      </c>
      <c r="F334" s="22">
        <v>43455</v>
      </c>
      <c r="G334" s="22">
        <v>43461</v>
      </c>
      <c r="H334">
        <f t="shared" si="36"/>
        <v>6</v>
      </c>
      <c r="I334">
        <v>325</v>
      </c>
      <c r="J334">
        <v>5.9499998092651367</v>
      </c>
      <c r="K334">
        <v>33</v>
      </c>
      <c r="L334">
        <v>14</v>
      </c>
      <c r="M334">
        <v>309.14999389648437</v>
      </c>
      <c r="N334">
        <v>295.14999389648437</v>
      </c>
      <c r="O334">
        <v>281.14999389648437</v>
      </c>
      <c r="P334">
        <v>295</v>
      </c>
      <c r="Q334">
        <v>280</v>
      </c>
      <c r="R334">
        <v>0.25</v>
      </c>
      <c r="S334">
        <v>0.10000000149011612</v>
      </c>
      <c r="T334">
        <v>290</v>
      </c>
      <c r="U334" s="18">
        <f>VLOOKUP(A334,'[1]MARGIN REQUIREMNT'!$A$3:$M$210,13,0)</f>
        <v>1.7298749999999998</v>
      </c>
      <c r="V334" s="23">
        <f t="shared" si="32"/>
        <v>1.2842314636755781E-2</v>
      </c>
      <c r="W334" s="23">
        <f t="shared" si="33"/>
        <v>1.2842314636755781E-2</v>
      </c>
      <c r="X334" s="24">
        <f>VLOOKUP(A334,[2]Sheet14!$A$2:$B$188,2,0)</f>
        <v>2.023598463177077E-2</v>
      </c>
      <c r="Y334" s="24">
        <f>VLOOKUP(A334,[2]Sheet14!$A$2:$C$188,3,0)</f>
        <v>2.5540608902091571E-2</v>
      </c>
      <c r="Z334" s="24">
        <f>VLOOKUP(A334,[2]Sheet14!$A$2:$D$188,4,0)</f>
        <v>3.3964226201230234E-2</v>
      </c>
      <c r="AA334" t="b">
        <f t="shared" si="31"/>
        <v>0</v>
      </c>
      <c r="AB334" t="b">
        <f t="shared" si="34"/>
        <v>0</v>
      </c>
      <c r="AC334" t="b">
        <f t="shared" si="35"/>
        <v>0</v>
      </c>
    </row>
    <row r="335" spans="1:29">
      <c r="A335" t="s">
        <v>141</v>
      </c>
      <c r="B335">
        <v>5</v>
      </c>
      <c r="C335" t="s">
        <v>405</v>
      </c>
      <c r="D335">
        <v>95.550003051757813</v>
      </c>
      <c r="E335">
        <v>94.400001525878906</v>
      </c>
      <c r="F335" s="22">
        <v>43455</v>
      </c>
      <c r="G335" s="22">
        <v>43461</v>
      </c>
      <c r="H335">
        <f t="shared" si="36"/>
        <v>6</v>
      </c>
      <c r="I335">
        <v>95</v>
      </c>
      <c r="J335">
        <v>1.0499999523162842</v>
      </c>
      <c r="K335">
        <v>28</v>
      </c>
      <c r="L335">
        <v>3</v>
      </c>
      <c r="M335">
        <v>97.400001525878906</v>
      </c>
      <c r="N335">
        <v>100.40000152587891</v>
      </c>
      <c r="O335">
        <v>103.40000152587891</v>
      </c>
      <c r="P335">
        <v>100</v>
      </c>
      <c r="Q335">
        <v>105</v>
      </c>
      <c r="R335">
        <v>0.20000000298023224</v>
      </c>
      <c r="S335">
        <v>0.10000000149011612</v>
      </c>
      <c r="T335" t="s">
        <v>439</v>
      </c>
      <c r="U335" s="18">
        <f>VLOOKUP(A335,'[1]MARGIN REQUIREMNT'!$A$3:$M$210,13,0)</f>
        <v>0.48179999999999995</v>
      </c>
      <c r="V335" s="23">
        <f t="shared" si="32"/>
        <v>1.2182219356889012E-2</v>
      </c>
      <c r="W335" s="23">
        <f t="shared" si="33"/>
        <v>1.2182219356889012E-2</v>
      </c>
      <c r="X335" s="24">
        <f>VLOOKUP(A335,[2]Sheet14!$A$2:$B$188,2,0)</f>
        <v>3.3823272446512405E-2</v>
      </c>
      <c r="Y335" s="24">
        <f>VLOOKUP(A335,[2]Sheet14!$A$2:$C$188,3,0)</f>
        <v>4.0639776880104429E-2</v>
      </c>
      <c r="Z335" s="24">
        <f>VLOOKUP(A335,[2]Sheet14!$A$2:$D$188,4,0)</f>
        <v>5.1746901406377749E-2</v>
      </c>
      <c r="AA335" t="b">
        <f t="shared" si="31"/>
        <v>0</v>
      </c>
      <c r="AB335" t="b">
        <f t="shared" si="34"/>
        <v>0</v>
      </c>
      <c r="AC335" t="b">
        <f t="shared" si="35"/>
        <v>0</v>
      </c>
    </row>
    <row r="336" spans="1:29">
      <c r="A336" t="s">
        <v>141</v>
      </c>
      <c r="B336">
        <v>5</v>
      </c>
      <c r="C336" t="s">
        <v>406</v>
      </c>
      <c r="D336">
        <v>95.550003051757813</v>
      </c>
      <c r="E336">
        <v>94.400001525878906</v>
      </c>
      <c r="F336" s="22">
        <v>43455</v>
      </c>
      <c r="G336" s="22">
        <v>43461</v>
      </c>
      <c r="H336">
        <f t="shared" si="36"/>
        <v>6</v>
      </c>
      <c r="I336">
        <v>95</v>
      </c>
      <c r="J336">
        <v>1.8999999761581421</v>
      </c>
      <c r="K336">
        <v>34</v>
      </c>
      <c r="L336">
        <v>4</v>
      </c>
      <c r="M336">
        <v>90.400001525878906</v>
      </c>
      <c r="N336">
        <v>86.400001525878906</v>
      </c>
      <c r="O336">
        <v>82.400001525878906</v>
      </c>
      <c r="P336">
        <v>85</v>
      </c>
      <c r="Q336">
        <v>80</v>
      </c>
      <c r="R336">
        <v>5.000000074505806E-2</v>
      </c>
      <c r="S336">
        <v>5.000000074505806E-2</v>
      </c>
      <c r="T336">
        <v>85</v>
      </c>
      <c r="U336" s="18">
        <f>VLOOKUP(A336,'[1]MARGIN REQUIREMNT'!$A$3:$M$210,13,0)</f>
        <v>0.48179999999999995</v>
      </c>
      <c r="V336" s="23">
        <f t="shared" si="32"/>
        <v>1.2182219356889012E-2</v>
      </c>
      <c r="W336" s="23">
        <f t="shared" si="33"/>
        <v>1.2182219356889012E-2</v>
      </c>
      <c r="X336" s="24">
        <f>VLOOKUP(A336,[2]Sheet14!$A$2:$B$188,2,0)</f>
        <v>3.3823272446512405E-2</v>
      </c>
      <c r="Y336" s="24">
        <f>VLOOKUP(A336,[2]Sheet14!$A$2:$C$188,3,0)</f>
        <v>4.0639776880104429E-2</v>
      </c>
      <c r="Z336" s="24">
        <f>VLOOKUP(A336,[2]Sheet14!$A$2:$D$188,4,0)</f>
        <v>5.1746901406377749E-2</v>
      </c>
      <c r="AA336" t="b">
        <f t="shared" si="31"/>
        <v>0</v>
      </c>
      <c r="AB336" t="b">
        <f t="shared" si="34"/>
        <v>0</v>
      </c>
      <c r="AC336" t="b">
        <f t="shared" si="35"/>
        <v>0</v>
      </c>
    </row>
    <row r="337" spans="1:29">
      <c r="A337" t="s">
        <v>13</v>
      </c>
      <c r="B337">
        <v>5</v>
      </c>
      <c r="C337" t="s">
        <v>405</v>
      </c>
      <c r="D337">
        <v>229.35000610351562</v>
      </c>
      <c r="E337">
        <v>233.55000305175781</v>
      </c>
      <c r="F337" s="22">
        <v>43455</v>
      </c>
      <c r="G337" s="22">
        <v>43461</v>
      </c>
      <c r="H337">
        <f t="shared" si="36"/>
        <v>6</v>
      </c>
      <c r="I337">
        <v>235</v>
      </c>
      <c r="J337">
        <v>5.0999999046325684</v>
      </c>
      <c r="K337">
        <v>46</v>
      </c>
      <c r="L337">
        <v>14</v>
      </c>
      <c r="M337">
        <v>247.55000305175781</v>
      </c>
      <c r="N337">
        <v>261.54998779296875</v>
      </c>
      <c r="O337">
        <v>275.54998779296875</v>
      </c>
      <c r="P337">
        <v>260</v>
      </c>
      <c r="Q337">
        <v>275</v>
      </c>
      <c r="R337">
        <v>0.10000000149011612</v>
      </c>
      <c r="S337">
        <v>0.10000000149011612</v>
      </c>
      <c r="T337" t="s">
        <v>439</v>
      </c>
      <c r="U337" s="18">
        <f>VLOOKUP(A337,'[1]MARGIN REQUIREMNT'!$A$3:$M$210,13,0)</f>
        <v>1.23075</v>
      </c>
      <c r="V337" s="23">
        <f t="shared" si="32"/>
        <v>-1.798328791848236E-2</v>
      </c>
      <c r="W337" s="23">
        <f t="shared" si="33"/>
        <v>1.798328791848236E-2</v>
      </c>
      <c r="X337" s="24">
        <f>VLOOKUP(A337,[2]Sheet14!$A$2:$B$188,2,0)</f>
        <v>3.2468591640932125E-2</v>
      </c>
      <c r="Y337" s="24">
        <f>VLOOKUP(A337,[2]Sheet14!$A$2:$C$188,3,0)</f>
        <v>3.9377331592130228E-2</v>
      </c>
      <c r="Z337" s="24">
        <f>VLOOKUP(A337,[2]Sheet14!$A$2:$D$188,4,0)</f>
        <v>4.4895538614365432E-2</v>
      </c>
      <c r="AA337" t="b">
        <f t="shared" si="31"/>
        <v>0</v>
      </c>
      <c r="AB337" t="b">
        <f t="shared" si="34"/>
        <v>0</v>
      </c>
      <c r="AC337" t="b">
        <f t="shared" si="35"/>
        <v>0</v>
      </c>
    </row>
    <row r="338" spans="1:29">
      <c r="A338" t="s">
        <v>13</v>
      </c>
      <c r="B338">
        <v>5</v>
      </c>
      <c r="C338" t="s">
        <v>406</v>
      </c>
      <c r="D338">
        <v>229.35000610351562</v>
      </c>
      <c r="E338">
        <v>233.55000305175781</v>
      </c>
      <c r="F338" s="22">
        <v>43455</v>
      </c>
      <c r="G338" s="22">
        <v>43461</v>
      </c>
      <c r="H338">
        <f t="shared" si="36"/>
        <v>6</v>
      </c>
      <c r="I338">
        <v>235</v>
      </c>
      <c r="J338">
        <v>6</v>
      </c>
      <c r="K338">
        <v>47</v>
      </c>
      <c r="L338">
        <v>14</v>
      </c>
      <c r="M338">
        <v>219.55000305175781</v>
      </c>
      <c r="N338">
        <v>205.55000305175781</v>
      </c>
      <c r="O338">
        <v>191.55000305175781</v>
      </c>
      <c r="P338">
        <v>205</v>
      </c>
      <c r="Q338">
        <v>190</v>
      </c>
      <c r="R338">
        <v>0.10000000149011612</v>
      </c>
      <c r="S338">
        <v>5.000000074505806E-2</v>
      </c>
      <c r="T338">
        <v>200</v>
      </c>
      <c r="U338" s="18">
        <f>VLOOKUP(A338,'[1]MARGIN REQUIREMNT'!$A$3:$M$210,13,0)</f>
        <v>1.23075</v>
      </c>
      <c r="V338" s="23">
        <f t="shared" si="32"/>
        <v>-1.798328791848236E-2</v>
      </c>
      <c r="W338" s="23">
        <f t="shared" si="33"/>
        <v>1.798328791848236E-2</v>
      </c>
      <c r="X338" s="24">
        <f>VLOOKUP(A338,[2]Sheet14!$A$2:$B$188,2,0)</f>
        <v>3.2468591640932125E-2</v>
      </c>
      <c r="Y338" s="24">
        <f>VLOOKUP(A338,[2]Sheet14!$A$2:$C$188,3,0)</f>
        <v>3.9377331592130228E-2</v>
      </c>
      <c r="Z338" s="24">
        <f>VLOOKUP(A338,[2]Sheet14!$A$2:$D$188,4,0)</f>
        <v>4.4895538614365432E-2</v>
      </c>
      <c r="AA338" t="b">
        <f t="shared" si="31"/>
        <v>0</v>
      </c>
      <c r="AB338" t="b">
        <f t="shared" si="34"/>
        <v>0</v>
      </c>
      <c r="AC338" t="b">
        <f t="shared" si="35"/>
        <v>0</v>
      </c>
    </row>
    <row r="339" spans="1:29">
      <c r="A339" t="s">
        <v>95</v>
      </c>
      <c r="B339">
        <v>5</v>
      </c>
      <c r="C339" t="s">
        <v>405</v>
      </c>
      <c r="D339">
        <v>92.050003051757812</v>
      </c>
      <c r="E339">
        <v>95.699996948242188</v>
      </c>
      <c r="F339" s="22">
        <v>43455</v>
      </c>
      <c r="G339" s="22">
        <v>43461</v>
      </c>
      <c r="H339">
        <f t="shared" si="36"/>
        <v>6</v>
      </c>
      <c r="I339">
        <v>95</v>
      </c>
      <c r="J339">
        <v>3</v>
      </c>
      <c r="K339">
        <v>51</v>
      </c>
      <c r="L339">
        <v>6</v>
      </c>
      <c r="M339">
        <v>101.69999694824219</v>
      </c>
      <c r="N339">
        <v>107.69999694824219</v>
      </c>
      <c r="O339">
        <v>113.69999694824219</v>
      </c>
      <c r="P339">
        <v>110</v>
      </c>
      <c r="Q339">
        <v>115</v>
      </c>
      <c r="R339">
        <v>5.000000074505806E-2</v>
      </c>
      <c r="S339">
        <v>5.000000074505806E-2</v>
      </c>
      <c r="T339" t="s">
        <v>439</v>
      </c>
      <c r="U339" s="18">
        <f>VLOOKUP(A339,'[1]MARGIN REQUIREMNT'!$A$3:$M$210,13,0)</f>
        <v>0.46439999999999998</v>
      </c>
      <c r="V339" s="23">
        <f t="shared" si="32"/>
        <v>-3.8139958337286228E-2</v>
      </c>
      <c r="W339" s="23">
        <f t="shared" si="33"/>
        <v>3.8139958337286228E-2</v>
      </c>
      <c r="X339" s="24">
        <f>VLOOKUP(A339,[2]Sheet14!$A$2:$B$188,2,0)</f>
        <v>4.3749231816333618E-2</v>
      </c>
      <c r="Y339" s="24">
        <f>VLOOKUP(A339,[2]Sheet14!$A$2:$C$188,3,0)</f>
        <v>5.3389556188285288E-2</v>
      </c>
      <c r="Z339" s="24">
        <f>VLOOKUP(A339,[2]Sheet14!$A$2:$D$188,4,0)</f>
        <v>6.9869812308641824E-2</v>
      </c>
      <c r="AA339" t="b">
        <f t="shared" si="31"/>
        <v>0</v>
      </c>
      <c r="AB339" t="b">
        <f t="shared" si="34"/>
        <v>0</v>
      </c>
      <c r="AC339" t="b">
        <f t="shared" si="35"/>
        <v>0</v>
      </c>
    </row>
    <row r="340" spans="1:29">
      <c r="A340" t="s">
        <v>95</v>
      </c>
      <c r="B340">
        <v>5</v>
      </c>
      <c r="C340" t="s">
        <v>406</v>
      </c>
      <c r="D340">
        <v>92.050003051757812</v>
      </c>
      <c r="E340">
        <v>95.699996948242188</v>
      </c>
      <c r="F340" s="22">
        <v>43455</v>
      </c>
      <c r="G340" s="22">
        <v>43461</v>
      </c>
      <c r="H340">
        <f t="shared" si="36"/>
        <v>6</v>
      </c>
      <c r="I340">
        <v>95</v>
      </c>
      <c r="J340">
        <v>2.25</v>
      </c>
      <c r="K340">
        <v>55</v>
      </c>
      <c r="L340">
        <v>7</v>
      </c>
      <c r="M340">
        <v>88.699996948242188</v>
      </c>
      <c r="N340">
        <v>81.699996948242188</v>
      </c>
      <c r="O340">
        <v>74.699996948242187</v>
      </c>
      <c r="P340">
        <v>80</v>
      </c>
      <c r="Q340">
        <v>75</v>
      </c>
      <c r="R340">
        <v>0.10000000149011612</v>
      </c>
      <c r="S340">
        <v>0.10000000149011612</v>
      </c>
      <c r="T340" t="s">
        <v>439</v>
      </c>
      <c r="U340" s="18">
        <f>VLOOKUP(A340,'[1]MARGIN REQUIREMNT'!$A$3:$M$210,13,0)</f>
        <v>0.46439999999999998</v>
      </c>
      <c r="V340" s="23">
        <f t="shared" si="32"/>
        <v>-3.8139958337286228E-2</v>
      </c>
      <c r="W340" s="23">
        <f t="shared" si="33"/>
        <v>3.8139958337286228E-2</v>
      </c>
      <c r="X340" s="24">
        <f>VLOOKUP(A340,[2]Sheet14!$A$2:$B$188,2,0)</f>
        <v>4.3749231816333618E-2</v>
      </c>
      <c r="Y340" s="24">
        <f>VLOOKUP(A340,[2]Sheet14!$A$2:$C$188,3,0)</f>
        <v>5.3389556188285288E-2</v>
      </c>
      <c r="Z340" s="24">
        <f>VLOOKUP(A340,[2]Sheet14!$A$2:$D$188,4,0)</f>
        <v>6.9869812308641824E-2</v>
      </c>
      <c r="AA340" t="b">
        <f t="shared" si="31"/>
        <v>0</v>
      </c>
      <c r="AB340" t="b">
        <f t="shared" si="34"/>
        <v>0</v>
      </c>
      <c r="AC340" t="b">
        <f t="shared" si="35"/>
        <v>0</v>
      </c>
    </row>
    <row r="341" spans="1:29">
      <c r="A341" t="s">
        <v>82</v>
      </c>
      <c r="B341">
        <v>5</v>
      </c>
      <c r="C341" t="s">
        <v>405</v>
      </c>
      <c r="D341">
        <v>219.5</v>
      </c>
      <c r="E341">
        <v>223.75</v>
      </c>
      <c r="F341" s="22">
        <v>43455</v>
      </c>
      <c r="G341" s="22">
        <v>43461</v>
      </c>
      <c r="H341">
        <f t="shared" si="36"/>
        <v>6</v>
      </c>
      <c r="I341">
        <v>225</v>
      </c>
      <c r="J341">
        <v>3.1500000953674316</v>
      </c>
      <c r="K341">
        <v>34</v>
      </c>
      <c r="L341">
        <v>10</v>
      </c>
      <c r="M341">
        <v>233.75</v>
      </c>
      <c r="N341">
        <v>243.75</v>
      </c>
      <c r="O341">
        <v>253.75</v>
      </c>
      <c r="P341">
        <v>245</v>
      </c>
      <c r="Q341">
        <v>255</v>
      </c>
      <c r="R341">
        <v>5.000000074505806E-2</v>
      </c>
      <c r="S341">
        <v>0.10000000149011612</v>
      </c>
      <c r="T341">
        <v>250</v>
      </c>
      <c r="U341" s="18">
        <f>VLOOKUP(A341,'[1]MARGIN REQUIREMNT'!$A$3:$M$210,13,0)</f>
        <v>1.1406749999999999</v>
      </c>
      <c r="V341" s="23">
        <f t="shared" si="32"/>
        <v>-1.8994413407821265E-2</v>
      </c>
      <c r="W341" s="23">
        <f t="shared" si="33"/>
        <v>1.8994413407821265E-2</v>
      </c>
      <c r="X341" s="24">
        <f>VLOOKUP(A341,[2]Sheet14!$A$2:$B$188,2,0)</f>
        <v>3.4360782718707086E-2</v>
      </c>
      <c r="Y341" s="24">
        <f>VLOOKUP(A341,[2]Sheet14!$A$2:$C$188,3,0)</f>
        <v>4.3139451918446071E-2</v>
      </c>
      <c r="Z341" s="24">
        <f>VLOOKUP(A341,[2]Sheet14!$A$2:$D$188,4,0)</f>
        <v>5.8381268720615727E-2</v>
      </c>
      <c r="AA341" t="b">
        <f t="shared" si="31"/>
        <v>0</v>
      </c>
      <c r="AB341" t="b">
        <f t="shared" si="34"/>
        <v>0</v>
      </c>
      <c r="AC341" t="b">
        <f t="shared" si="35"/>
        <v>0</v>
      </c>
    </row>
    <row r="342" spans="1:29">
      <c r="A342" t="s">
        <v>82</v>
      </c>
      <c r="B342">
        <v>5</v>
      </c>
      <c r="C342" t="s">
        <v>406</v>
      </c>
      <c r="D342">
        <v>219.5</v>
      </c>
      <c r="E342">
        <v>223.75</v>
      </c>
      <c r="F342" s="22">
        <v>43455</v>
      </c>
      <c r="G342" s="22">
        <v>43461</v>
      </c>
      <c r="H342">
        <f t="shared" si="36"/>
        <v>6</v>
      </c>
      <c r="I342">
        <v>225</v>
      </c>
      <c r="J342">
        <v>4.4499998092651367</v>
      </c>
      <c r="K342">
        <v>32</v>
      </c>
      <c r="L342">
        <v>9</v>
      </c>
      <c r="M342">
        <v>214.75</v>
      </c>
      <c r="N342">
        <v>205.75</v>
      </c>
      <c r="O342">
        <v>196.75</v>
      </c>
      <c r="P342">
        <v>205</v>
      </c>
      <c r="Q342">
        <v>195</v>
      </c>
      <c r="R342">
        <v>0.25</v>
      </c>
      <c r="S342">
        <v>0.20000000298023224</v>
      </c>
      <c r="T342">
        <v>200</v>
      </c>
      <c r="U342" s="18">
        <f>VLOOKUP(A342,'[1]MARGIN REQUIREMNT'!$A$3:$M$210,13,0)</f>
        <v>1.1406749999999999</v>
      </c>
      <c r="V342" s="23">
        <f t="shared" si="32"/>
        <v>-1.8994413407821265E-2</v>
      </c>
      <c r="W342" s="23">
        <f t="shared" si="33"/>
        <v>1.8994413407821265E-2</v>
      </c>
      <c r="X342" s="24">
        <f>VLOOKUP(A342,[2]Sheet14!$A$2:$B$188,2,0)</f>
        <v>3.4360782718707086E-2</v>
      </c>
      <c r="Y342" s="24">
        <f>VLOOKUP(A342,[2]Sheet14!$A$2:$C$188,3,0)</f>
        <v>4.3139451918446071E-2</v>
      </c>
      <c r="Z342" s="24">
        <f>VLOOKUP(A342,[2]Sheet14!$A$2:$D$188,4,0)</f>
        <v>5.8381268720615727E-2</v>
      </c>
      <c r="AA342" t="b">
        <f t="shared" si="31"/>
        <v>0</v>
      </c>
      <c r="AB342" t="b">
        <f t="shared" si="34"/>
        <v>0</v>
      </c>
      <c r="AC342" t="b">
        <f t="shared" si="35"/>
        <v>0</v>
      </c>
    </row>
    <row r="343" spans="1:29">
      <c r="A343" t="s">
        <v>58</v>
      </c>
      <c r="B343">
        <v>5</v>
      </c>
      <c r="C343" t="s">
        <v>405</v>
      </c>
      <c r="D343">
        <v>177.80000305175781</v>
      </c>
      <c r="E343">
        <v>187.10000610351562</v>
      </c>
      <c r="F343" s="22">
        <v>43455</v>
      </c>
      <c r="G343" s="22">
        <v>43461</v>
      </c>
      <c r="H343">
        <f t="shared" si="36"/>
        <v>6</v>
      </c>
      <c r="I343">
        <v>185</v>
      </c>
      <c r="J343">
        <v>5.8000001907348633</v>
      </c>
      <c r="K343">
        <v>47</v>
      </c>
      <c r="L343">
        <v>11</v>
      </c>
      <c r="M343">
        <v>198.10000610351562</v>
      </c>
      <c r="N343">
        <v>209.10000610351562</v>
      </c>
      <c r="O343">
        <v>220.10000610351562</v>
      </c>
      <c r="P343">
        <v>210</v>
      </c>
      <c r="Q343">
        <v>220</v>
      </c>
      <c r="R343">
        <v>5.000000074505806E-2</v>
      </c>
      <c r="S343">
        <v>5.000000074505806E-2</v>
      </c>
      <c r="T343" t="s">
        <v>439</v>
      </c>
      <c r="U343" s="18">
        <f>VLOOKUP(A343,'[1]MARGIN REQUIREMNT'!$A$3:$M$210,13,0)</f>
        <v>0.90464999999999995</v>
      </c>
      <c r="V343" s="23">
        <f t="shared" si="32"/>
        <v>-4.9706054240385544E-2</v>
      </c>
      <c r="W343" s="23">
        <f t="shared" si="33"/>
        <v>4.9706054240385544E-2</v>
      </c>
      <c r="X343" s="24">
        <f>VLOOKUP(A343,[2]Sheet14!$A$2:$B$188,2,0)</f>
        <v>4.006912689923825E-2</v>
      </c>
      <c r="Y343" s="24">
        <f>VLOOKUP(A343,[2]Sheet14!$A$2:$C$188,3,0)</f>
        <v>5.8693600659529395E-2</v>
      </c>
      <c r="Z343" s="24">
        <f>VLOOKUP(A343,[2]Sheet14!$A$2:$D$188,4,0)</f>
        <v>7.2427273776154544E-2</v>
      </c>
      <c r="AA343" t="b">
        <f t="shared" si="31"/>
        <v>1</v>
      </c>
      <c r="AB343" t="b">
        <f t="shared" si="34"/>
        <v>0</v>
      </c>
      <c r="AC343" t="b">
        <f t="shared" si="35"/>
        <v>0</v>
      </c>
    </row>
    <row r="344" spans="1:29">
      <c r="A344" t="s">
        <v>58</v>
      </c>
      <c r="B344">
        <v>5</v>
      </c>
      <c r="C344" t="s">
        <v>406</v>
      </c>
      <c r="D344">
        <v>177.80000305175781</v>
      </c>
      <c r="E344">
        <v>187.10000610351562</v>
      </c>
      <c r="F344" s="22">
        <v>43455</v>
      </c>
      <c r="G344" s="22">
        <v>43461</v>
      </c>
      <c r="H344">
        <f t="shared" si="36"/>
        <v>6</v>
      </c>
      <c r="I344">
        <v>185</v>
      </c>
      <c r="J344">
        <v>3.1500000953674316</v>
      </c>
      <c r="K344">
        <v>45</v>
      </c>
      <c r="L344">
        <v>11</v>
      </c>
      <c r="M344">
        <v>176.10000610351562</v>
      </c>
      <c r="N344">
        <v>165.10000610351562</v>
      </c>
      <c r="O344">
        <v>154.10000610351562</v>
      </c>
      <c r="P344">
        <v>165</v>
      </c>
      <c r="Q344">
        <v>155</v>
      </c>
      <c r="R344">
        <v>0.5</v>
      </c>
      <c r="S344">
        <v>5.000000074505806E-2</v>
      </c>
      <c r="T344" t="s">
        <v>439</v>
      </c>
      <c r="U344" s="18">
        <f>VLOOKUP(A344,'[1]MARGIN REQUIREMNT'!$A$3:$M$210,13,0)</f>
        <v>0.90464999999999995</v>
      </c>
      <c r="V344" s="23">
        <f t="shared" si="32"/>
        <v>-4.9706054240385544E-2</v>
      </c>
      <c r="W344" s="23">
        <f t="shared" si="33"/>
        <v>4.9706054240385544E-2</v>
      </c>
      <c r="X344" s="24">
        <f>VLOOKUP(A344,[2]Sheet14!$A$2:$B$188,2,0)</f>
        <v>4.006912689923825E-2</v>
      </c>
      <c r="Y344" s="24">
        <f>VLOOKUP(A344,[2]Sheet14!$A$2:$C$188,3,0)</f>
        <v>5.8693600659529395E-2</v>
      </c>
      <c r="Z344" s="24">
        <f>VLOOKUP(A344,[2]Sheet14!$A$2:$D$188,4,0)</f>
        <v>7.2427273776154544E-2</v>
      </c>
      <c r="AA344" t="b">
        <f t="shared" si="31"/>
        <v>1</v>
      </c>
      <c r="AB344" t="b">
        <f t="shared" si="34"/>
        <v>0</v>
      </c>
      <c r="AC344" t="b">
        <f t="shared" si="35"/>
        <v>0</v>
      </c>
    </row>
    <row r="345" spans="1:29">
      <c r="A345" t="s">
        <v>164</v>
      </c>
      <c r="B345">
        <v>10</v>
      </c>
      <c r="C345" t="s">
        <v>405</v>
      </c>
      <c r="D345">
        <v>306.70001220703125</v>
      </c>
      <c r="E345">
        <v>307.5</v>
      </c>
      <c r="F345" s="22">
        <v>43455</v>
      </c>
      <c r="G345" s="22">
        <v>43461</v>
      </c>
      <c r="H345">
        <f t="shared" si="36"/>
        <v>6</v>
      </c>
      <c r="I345">
        <v>310</v>
      </c>
      <c r="J345">
        <v>5.6999998092651367</v>
      </c>
      <c r="K345">
        <v>43</v>
      </c>
      <c r="L345">
        <v>17</v>
      </c>
      <c r="M345">
        <v>324.5</v>
      </c>
      <c r="N345">
        <v>341.5</v>
      </c>
      <c r="O345">
        <v>358.5</v>
      </c>
      <c r="P345">
        <v>340</v>
      </c>
      <c r="Q345">
        <v>360</v>
      </c>
      <c r="R345">
        <v>0.34999999403953552</v>
      </c>
      <c r="S345">
        <v>0.25</v>
      </c>
      <c r="T345" t="s">
        <v>439</v>
      </c>
      <c r="U345" s="18">
        <f>VLOOKUP(A345,'[1]MARGIN REQUIREMNT'!$A$3:$M$210,13,0)</f>
        <v>1.5423</v>
      </c>
      <c r="V345" s="23">
        <f t="shared" si="32"/>
        <v>-2.6015863185975263E-3</v>
      </c>
      <c r="W345" s="23">
        <f t="shared" si="33"/>
        <v>2.6015863185975263E-3</v>
      </c>
      <c r="X345" s="24">
        <f>VLOOKUP(A345,[2]Sheet14!$A$2:$B$188,2,0)</f>
        <v>4.0362542109628176E-2</v>
      </c>
      <c r="Y345" s="24">
        <f>VLOOKUP(A345,[2]Sheet14!$A$2:$C$188,3,0)</f>
        <v>5.4236120440953779E-2</v>
      </c>
      <c r="Z345" s="24">
        <f>VLOOKUP(A345,[2]Sheet14!$A$2:$D$188,4,0)</f>
        <v>6.7961601075699443E-2</v>
      </c>
      <c r="AA345" t="b">
        <f t="shared" si="31"/>
        <v>0</v>
      </c>
      <c r="AB345" t="b">
        <f t="shared" si="34"/>
        <v>0</v>
      </c>
      <c r="AC345" t="b">
        <f t="shared" si="35"/>
        <v>0</v>
      </c>
    </row>
    <row r="346" spans="1:29">
      <c r="A346" t="s">
        <v>164</v>
      </c>
      <c r="B346">
        <v>10</v>
      </c>
      <c r="C346" t="s">
        <v>406</v>
      </c>
      <c r="D346">
        <v>306.70001220703125</v>
      </c>
      <c r="E346">
        <v>307.5</v>
      </c>
      <c r="F346" s="22">
        <v>43455</v>
      </c>
      <c r="G346" s="22">
        <v>43461</v>
      </c>
      <c r="H346">
        <f t="shared" si="36"/>
        <v>6</v>
      </c>
      <c r="I346">
        <v>310</v>
      </c>
      <c r="J346">
        <v>8.5</v>
      </c>
      <c r="K346">
        <v>47</v>
      </c>
      <c r="L346">
        <v>19</v>
      </c>
      <c r="M346">
        <v>288.5</v>
      </c>
      <c r="N346">
        <v>269.5</v>
      </c>
      <c r="O346">
        <v>250.5</v>
      </c>
      <c r="P346">
        <v>270</v>
      </c>
      <c r="Q346">
        <v>250</v>
      </c>
      <c r="R346">
        <v>0.25</v>
      </c>
      <c r="S346">
        <v>0.25</v>
      </c>
      <c r="T346" t="s">
        <v>439</v>
      </c>
      <c r="U346" s="18">
        <f>VLOOKUP(A346,'[1]MARGIN REQUIREMNT'!$A$3:$M$210,13,0)</f>
        <v>1.5423</v>
      </c>
      <c r="V346" s="23">
        <f t="shared" si="32"/>
        <v>-2.6015863185975263E-3</v>
      </c>
      <c r="W346" s="23">
        <f t="shared" si="33"/>
        <v>2.6015863185975263E-3</v>
      </c>
      <c r="X346" s="24">
        <f>VLOOKUP(A346,[2]Sheet14!$A$2:$B$188,2,0)</f>
        <v>4.0362542109628176E-2</v>
      </c>
      <c r="Y346" s="24">
        <f>VLOOKUP(A346,[2]Sheet14!$A$2:$C$188,3,0)</f>
        <v>5.4236120440953779E-2</v>
      </c>
      <c r="Z346" s="24">
        <f>VLOOKUP(A346,[2]Sheet14!$A$2:$D$188,4,0)</f>
        <v>6.7961601075699443E-2</v>
      </c>
      <c r="AA346" t="b">
        <f t="shared" si="31"/>
        <v>0</v>
      </c>
      <c r="AB346" t="b">
        <f t="shared" si="34"/>
        <v>0</v>
      </c>
      <c r="AC346" t="b">
        <f t="shared" si="35"/>
        <v>0</v>
      </c>
    </row>
    <row r="347" spans="1:29">
      <c r="A347" t="s">
        <v>161</v>
      </c>
      <c r="B347">
        <v>2.5</v>
      </c>
      <c r="C347" t="s">
        <v>405</v>
      </c>
      <c r="D347">
        <v>112.5</v>
      </c>
      <c r="E347">
        <v>109.59999847412109</v>
      </c>
      <c r="F347" s="22">
        <v>43455</v>
      </c>
      <c r="G347" s="22">
        <v>43461</v>
      </c>
      <c r="H347">
        <f t="shared" si="36"/>
        <v>6</v>
      </c>
      <c r="I347">
        <v>110</v>
      </c>
      <c r="J347">
        <v>1.8999999761581421</v>
      </c>
      <c r="K347">
        <v>34</v>
      </c>
      <c r="L347">
        <v>5</v>
      </c>
      <c r="M347">
        <v>114.59999847412109</v>
      </c>
      <c r="N347">
        <v>119.59999847412109</v>
      </c>
      <c r="O347">
        <v>124.59999847412109</v>
      </c>
      <c r="P347">
        <v>120</v>
      </c>
      <c r="Q347">
        <v>125</v>
      </c>
      <c r="R347">
        <v>0.15000000596046448</v>
      </c>
      <c r="S347">
        <v>5.000000074505806E-2</v>
      </c>
      <c r="T347" t="s">
        <v>439</v>
      </c>
      <c r="U347" s="18">
        <f>VLOOKUP(A347,'[1]MARGIN REQUIREMNT'!$A$3:$M$210,13,0)</f>
        <v>0.54135</v>
      </c>
      <c r="V347" s="23">
        <f t="shared" si="32"/>
        <v>2.6459868305232392E-2</v>
      </c>
      <c r="W347" s="23">
        <f t="shared" si="33"/>
        <v>2.6459868305232392E-2</v>
      </c>
      <c r="X347" s="24">
        <f>VLOOKUP(A347,[2]Sheet14!$A$2:$B$188,2,0)</f>
        <v>3.945086777034109E-2</v>
      </c>
      <c r="Y347" s="24">
        <f>VLOOKUP(A347,[2]Sheet14!$A$2:$C$188,3,0)</f>
        <v>4.8994285607698765E-2</v>
      </c>
      <c r="Z347" s="24">
        <f>VLOOKUP(A347,[2]Sheet14!$A$2:$D$188,4,0)</f>
        <v>6.2998097279328077E-2</v>
      </c>
      <c r="AA347" t="b">
        <f t="shared" si="31"/>
        <v>0</v>
      </c>
      <c r="AB347" t="b">
        <f t="shared" si="34"/>
        <v>0</v>
      </c>
      <c r="AC347" t="b">
        <f t="shared" si="35"/>
        <v>0</v>
      </c>
    </row>
    <row r="348" spans="1:29">
      <c r="A348" t="s">
        <v>161</v>
      </c>
      <c r="B348">
        <v>2.5</v>
      </c>
      <c r="C348" t="s">
        <v>406</v>
      </c>
      <c r="D348">
        <v>112.5</v>
      </c>
      <c r="E348">
        <v>109.59999847412109</v>
      </c>
      <c r="F348" s="22">
        <v>43455</v>
      </c>
      <c r="G348" s="22">
        <v>43461</v>
      </c>
      <c r="H348">
        <f t="shared" si="36"/>
        <v>6</v>
      </c>
      <c r="I348">
        <v>110</v>
      </c>
      <c r="J348">
        <v>2.0999999046325684</v>
      </c>
      <c r="K348">
        <v>37</v>
      </c>
      <c r="L348">
        <v>5</v>
      </c>
      <c r="M348">
        <v>104.59999847412109</v>
      </c>
      <c r="N348">
        <v>99.599998474121094</v>
      </c>
      <c r="O348">
        <v>94.599998474121094</v>
      </c>
      <c r="P348">
        <v>100</v>
      </c>
      <c r="Q348">
        <v>95</v>
      </c>
      <c r="R348">
        <v>5.000000074505806E-2</v>
      </c>
      <c r="S348">
        <v>0.10000000149011612</v>
      </c>
      <c r="T348" t="s">
        <v>439</v>
      </c>
      <c r="U348" s="18">
        <f>VLOOKUP(A348,'[1]MARGIN REQUIREMNT'!$A$3:$M$210,13,0)</f>
        <v>0.54135</v>
      </c>
      <c r="V348" s="23">
        <f t="shared" si="32"/>
        <v>2.6459868305232392E-2</v>
      </c>
      <c r="W348" s="23">
        <f t="shared" si="33"/>
        <v>2.6459868305232392E-2</v>
      </c>
      <c r="X348" s="24">
        <f>VLOOKUP(A348,[2]Sheet14!$A$2:$B$188,2,0)</f>
        <v>3.945086777034109E-2</v>
      </c>
      <c r="Y348" s="24">
        <f>VLOOKUP(A348,[2]Sheet14!$A$2:$C$188,3,0)</f>
        <v>4.8994285607698765E-2</v>
      </c>
      <c r="Z348" s="24">
        <f>VLOOKUP(A348,[2]Sheet14!$A$2:$D$188,4,0)</f>
        <v>6.2998097279328077E-2</v>
      </c>
      <c r="AA348" t="b">
        <f t="shared" si="31"/>
        <v>0</v>
      </c>
      <c r="AB348" t="b">
        <f t="shared" si="34"/>
        <v>0</v>
      </c>
      <c r="AC348" t="b">
        <f t="shared" si="35"/>
        <v>0</v>
      </c>
    </row>
    <row r="349" spans="1:29">
      <c r="A349" t="s">
        <v>41</v>
      </c>
      <c r="B349">
        <v>5</v>
      </c>
      <c r="C349" t="s">
        <v>405</v>
      </c>
      <c r="D349">
        <v>151.35000610351562</v>
      </c>
      <c r="E349">
        <v>152.5</v>
      </c>
      <c r="F349" s="22">
        <v>43455</v>
      </c>
      <c r="G349" s="22">
        <v>43461</v>
      </c>
      <c r="H349">
        <f t="shared" si="36"/>
        <v>6</v>
      </c>
      <c r="I349">
        <v>155</v>
      </c>
      <c r="J349">
        <v>1.1000000238418579</v>
      </c>
      <c r="K349">
        <v>26</v>
      </c>
      <c r="L349">
        <v>5</v>
      </c>
      <c r="M349">
        <v>157.5</v>
      </c>
      <c r="N349">
        <v>162.5</v>
      </c>
      <c r="O349">
        <v>167.5</v>
      </c>
      <c r="P349">
        <v>165</v>
      </c>
      <c r="Q349">
        <v>170</v>
      </c>
      <c r="R349" t="s">
        <v>435</v>
      </c>
      <c r="S349">
        <v>0.20000000298023224</v>
      </c>
      <c r="T349" t="s">
        <v>439</v>
      </c>
      <c r="U349" s="18">
        <f>VLOOKUP(A349,'[1]MARGIN REQUIREMNT'!$A$3:$M$210,13,0)</f>
        <v>0.76822499999999994</v>
      </c>
      <c r="V349" s="23">
        <f t="shared" si="32"/>
        <v>-7.5409435835041005E-3</v>
      </c>
      <c r="W349" s="23">
        <f t="shared" si="33"/>
        <v>7.5409435835041005E-3</v>
      </c>
      <c r="X349" s="24">
        <f>VLOOKUP(A349,[2]Sheet14!$A$2:$B$188,2,0)</f>
        <v>2.3672639104921716E-2</v>
      </c>
      <c r="Y349" s="24">
        <f>VLOOKUP(A349,[2]Sheet14!$A$2:$C$188,3,0)</f>
        <v>3.0296589731107423E-2</v>
      </c>
      <c r="Z349" s="24">
        <f>VLOOKUP(A349,[2]Sheet14!$A$2:$D$188,4,0)</f>
        <v>4.2439640164924831E-2</v>
      </c>
      <c r="AA349" t="b">
        <f t="shared" si="31"/>
        <v>0</v>
      </c>
      <c r="AB349" t="b">
        <f t="shared" si="34"/>
        <v>0</v>
      </c>
      <c r="AC349" t="b">
        <f t="shared" si="35"/>
        <v>0</v>
      </c>
    </row>
    <row r="350" spans="1:29">
      <c r="A350" t="s">
        <v>41</v>
      </c>
      <c r="B350">
        <v>5</v>
      </c>
      <c r="C350" t="s">
        <v>406</v>
      </c>
      <c r="D350">
        <v>151.35000610351562</v>
      </c>
      <c r="E350">
        <v>152.5</v>
      </c>
      <c r="F350" s="22">
        <v>43455</v>
      </c>
      <c r="G350" s="22">
        <v>43461</v>
      </c>
      <c r="H350">
        <f t="shared" si="36"/>
        <v>6</v>
      </c>
      <c r="I350">
        <v>155</v>
      </c>
      <c r="J350">
        <v>2</v>
      </c>
      <c r="K350" t="s">
        <v>435</v>
      </c>
      <c r="L350" t="s">
        <v>435</v>
      </c>
      <c r="M350" t="s">
        <v>435</v>
      </c>
      <c r="N350" t="s">
        <v>435</v>
      </c>
      <c r="O350" t="s">
        <v>435</v>
      </c>
      <c r="P350" t="s">
        <v>435</v>
      </c>
      <c r="Q350" t="s">
        <v>435</v>
      </c>
      <c r="R350" t="s">
        <v>435</v>
      </c>
      <c r="S350" t="s">
        <v>435</v>
      </c>
      <c r="T350" t="s">
        <v>435</v>
      </c>
      <c r="U350" s="18">
        <f>VLOOKUP(A350,'[1]MARGIN REQUIREMNT'!$A$3:$M$210,13,0)</f>
        <v>0.76822499999999994</v>
      </c>
      <c r="V350" s="23">
        <f t="shared" si="32"/>
        <v>-7.5409435835041005E-3</v>
      </c>
      <c r="W350" s="23">
        <f t="shared" si="33"/>
        <v>7.5409435835041005E-3</v>
      </c>
      <c r="X350" s="24">
        <f>VLOOKUP(A350,[2]Sheet14!$A$2:$B$188,2,0)</f>
        <v>2.3672639104921716E-2</v>
      </c>
      <c r="Y350" s="24">
        <f>VLOOKUP(A350,[2]Sheet14!$A$2:$C$188,3,0)</f>
        <v>3.0296589731107423E-2</v>
      </c>
      <c r="Z350" s="24">
        <f>VLOOKUP(A350,[2]Sheet14!$A$2:$D$188,4,0)</f>
        <v>4.2439640164924831E-2</v>
      </c>
      <c r="AA350" t="b">
        <f t="shared" si="31"/>
        <v>0</v>
      </c>
      <c r="AB350" t="b">
        <f t="shared" si="34"/>
        <v>0</v>
      </c>
      <c r="AC350" t="b">
        <f t="shared" si="35"/>
        <v>0</v>
      </c>
    </row>
    <row r="351" spans="1:29">
      <c r="A351" t="s">
        <v>148</v>
      </c>
      <c r="B351">
        <v>5</v>
      </c>
      <c r="C351" t="s">
        <v>405</v>
      </c>
      <c r="D351">
        <v>82.400001525878906</v>
      </c>
      <c r="E351">
        <v>82.199996948242188</v>
      </c>
      <c r="F351" s="22">
        <v>43455</v>
      </c>
      <c r="G351" s="22">
        <v>43461</v>
      </c>
      <c r="H351">
        <f t="shared" si="36"/>
        <v>6</v>
      </c>
      <c r="I351">
        <v>80</v>
      </c>
      <c r="J351">
        <v>4.4000000953674316</v>
      </c>
      <c r="K351">
        <v>76</v>
      </c>
      <c r="L351">
        <v>8</v>
      </c>
      <c r="M351">
        <v>90.199996948242188</v>
      </c>
      <c r="N351">
        <v>98.199996948242188</v>
      </c>
      <c r="O351">
        <v>106.19999694824219</v>
      </c>
      <c r="P351">
        <v>100</v>
      </c>
      <c r="Q351">
        <v>105</v>
      </c>
      <c r="R351">
        <v>0.15000000596046448</v>
      </c>
      <c r="S351">
        <v>0.15000000596046448</v>
      </c>
      <c r="T351" t="s">
        <v>439</v>
      </c>
      <c r="U351" s="18">
        <f>VLOOKUP(A351,'[1]MARGIN REQUIREMNT'!$A$3:$M$210,13,0)</f>
        <v>0.55474079999999992</v>
      </c>
      <c r="V351" s="23">
        <f t="shared" si="32"/>
        <v>2.4331458036750409E-3</v>
      </c>
      <c r="W351" s="23">
        <f t="shared" si="33"/>
        <v>2.4331458036750409E-3</v>
      </c>
      <c r="X351" s="24">
        <f>VLOOKUP(A351,[2]Sheet14!$A$2:$B$188,2,0)</f>
        <v>6.478239296184661E-2</v>
      </c>
      <c r="Y351" s="24">
        <f>VLOOKUP(A351,[2]Sheet14!$A$2:$C$188,3,0)</f>
        <v>9.8227933694616756E-2</v>
      </c>
      <c r="Z351" s="24">
        <f>VLOOKUP(A351,[2]Sheet14!$A$2:$D$188,4,0)</f>
        <v>0.169809952176149</v>
      </c>
      <c r="AA351" t="b">
        <f t="shared" si="31"/>
        <v>0</v>
      </c>
      <c r="AB351" t="b">
        <f t="shared" si="34"/>
        <v>0</v>
      </c>
      <c r="AC351" t="b">
        <f t="shared" si="35"/>
        <v>0</v>
      </c>
    </row>
    <row r="352" spans="1:29">
      <c r="A352" t="s">
        <v>148</v>
      </c>
      <c r="B352">
        <v>5</v>
      </c>
      <c r="C352" t="s">
        <v>406</v>
      </c>
      <c r="D352">
        <v>82.400001525878906</v>
      </c>
      <c r="E352">
        <v>82.199996948242188</v>
      </c>
      <c r="F352" s="22">
        <v>43455</v>
      </c>
      <c r="G352" s="22">
        <v>43461</v>
      </c>
      <c r="H352">
        <f t="shared" si="36"/>
        <v>6</v>
      </c>
      <c r="I352">
        <v>80</v>
      </c>
      <c r="J352">
        <v>1.5499999523162842</v>
      </c>
      <c r="K352">
        <v>69</v>
      </c>
      <c r="L352">
        <v>7</v>
      </c>
      <c r="M352">
        <v>75.199996948242187</v>
      </c>
      <c r="N352">
        <v>68.199996948242188</v>
      </c>
      <c r="O352">
        <v>61.200000762939453</v>
      </c>
      <c r="P352">
        <v>70</v>
      </c>
      <c r="Q352">
        <v>60</v>
      </c>
      <c r="R352">
        <v>0.20000000298023224</v>
      </c>
      <c r="S352">
        <v>0.10000000149011612</v>
      </c>
      <c r="T352" t="s">
        <v>439</v>
      </c>
      <c r="U352" s="18">
        <f>VLOOKUP(A352,'[1]MARGIN REQUIREMNT'!$A$3:$M$210,13,0)</f>
        <v>0.55474079999999992</v>
      </c>
      <c r="V352" s="23">
        <f t="shared" si="32"/>
        <v>2.4331458036750409E-3</v>
      </c>
      <c r="W352" s="23">
        <f t="shared" si="33"/>
        <v>2.4331458036750409E-3</v>
      </c>
      <c r="X352" s="24">
        <f>VLOOKUP(A352,[2]Sheet14!$A$2:$B$188,2,0)</f>
        <v>6.478239296184661E-2</v>
      </c>
      <c r="Y352" s="24">
        <f>VLOOKUP(A352,[2]Sheet14!$A$2:$C$188,3,0)</f>
        <v>9.8227933694616756E-2</v>
      </c>
      <c r="Z352" s="24">
        <f>VLOOKUP(A352,[2]Sheet14!$A$2:$D$188,4,0)</f>
        <v>0.169809952176149</v>
      </c>
      <c r="AA352" t="b">
        <f t="shared" si="31"/>
        <v>0</v>
      </c>
      <c r="AB352" t="b">
        <f t="shared" si="34"/>
        <v>0</v>
      </c>
      <c r="AC352" t="b">
        <f t="shared" si="35"/>
        <v>0</v>
      </c>
    </row>
    <row r="353" spans="1:29">
      <c r="A353" t="s">
        <v>114</v>
      </c>
      <c r="B353">
        <v>10</v>
      </c>
      <c r="C353" t="s">
        <v>405</v>
      </c>
      <c r="D353">
        <v>219.25</v>
      </c>
      <c r="E353">
        <v>222.80000305175781</v>
      </c>
      <c r="F353" s="22">
        <v>43455</v>
      </c>
      <c r="G353" s="22">
        <v>43461</v>
      </c>
      <c r="H353">
        <f t="shared" si="36"/>
        <v>6</v>
      </c>
      <c r="I353">
        <v>220</v>
      </c>
      <c r="J353">
        <v>6.8499999046325684</v>
      </c>
      <c r="K353">
        <v>47</v>
      </c>
      <c r="L353">
        <v>13</v>
      </c>
      <c r="M353">
        <v>235.80000305175781</v>
      </c>
      <c r="N353">
        <v>248.80000305175781</v>
      </c>
      <c r="O353">
        <v>261.79998779296875</v>
      </c>
      <c r="P353">
        <v>250</v>
      </c>
      <c r="Q353">
        <v>260</v>
      </c>
      <c r="R353">
        <v>0.10000000149011612</v>
      </c>
      <c r="S353">
        <v>0.10000000149011612</v>
      </c>
      <c r="T353">
        <v>250</v>
      </c>
      <c r="U353" s="18">
        <f>VLOOKUP(A353,'[1]MARGIN REQUIREMNT'!$A$3:$M$210,13,0)</f>
        <v>1.1204250666666666</v>
      </c>
      <c r="V353" s="23">
        <f t="shared" si="32"/>
        <v>-1.5933586190001625E-2</v>
      </c>
      <c r="W353" s="23">
        <f t="shared" si="33"/>
        <v>1.5933586190001625E-2</v>
      </c>
      <c r="X353" s="24">
        <f>VLOOKUP(A353,[2]Sheet14!$A$2:$B$188,2,0)</f>
        <v>3.5765721362058071E-2</v>
      </c>
      <c r="Y353" s="24">
        <f>VLOOKUP(A353,[2]Sheet14!$A$2:$C$188,3,0)</f>
        <v>4.454020295949996E-2</v>
      </c>
      <c r="Z353" s="24">
        <f>VLOOKUP(A353,[2]Sheet14!$A$2:$D$188,4,0)</f>
        <v>5.3623023968412419E-2</v>
      </c>
      <c r="AA353" t="b">
        <f t="shared" si="31"/>
        <v>0</v>
      </c>
      <c r="AB353" t="b">
        <f t="shared" si="34"/>
        <v>0</v>
      </c>
      <c r="AC353" t="b">
        <f t="shared" si="35"/>
        <v>0</v>
      </c>
    </row>
    <row r="354" spans="1:29">
      <c r="A354" t="s">
        <v>114</v>
      </c>
      <c r="B354">
        <v>10</v>
      </c>
      <c r="C354" t="s">
        <v>406</v>
      </c>
      <c r="D354">
        <v>219.25</v>
      </c>
      <c r="E354">
        <v>222.80000305175781</v>
      </c>
      <c r="F354" s="22">
        <v>43455</v>
      </c>
      <c r="G354" s="22">
        <v>43461</v>
      </c>
      <c r="H354">
        <f t="shared" si="36"/>
        <v>6</v>
      </c>
      <c r="I354">
        <v>220</v>
      </c>
      <c r="J354">
        <v>3.5</v>
      </c>
      <c r="K354">
        <v>43</v>
      </c>
      <c r="L354">
        <v>12</v>
      </c>
      <c r="M354">
        <v>210.80000305175781</v>
      </c>
      <c r="N354">
        <v>198.80000305175781</v>
      </c>
      <c r="O354">
        <v>186.80000305175781</v>
      </c>
      <c r="P354">
        <v>200</v>
      </c>
      <c r="Q354">
        <v>190</v>
      </c>
      <c r="R354">
        <v>0.30000001192092896</v>
      </c>
      <c r="S354">
        <v>5.000000074505806E-2</v>
      </c>
      <c r="T354" t="s">
        <v>439</v>
      </c>
      <c r="U354" s="18">
        <f>VLOOKUP(A354,'[1]MARGIN REQUIREMNT'!$A$3:$M$210,13,0)</f>
        <v>1.1204250666666666</v>
      </c>
      <c r="V354" s="23">
        <f t="shared" si="32"/>
        <v>-1.5933586190001625E-2</v>
      </c>
      <c r="W354" s="23">
        <f t="shared" si="33"/>
        <v>1.5933586190001625E-2</v>
      </c>
      <c r="X354" s="24">
        <f>VLOOKUP(A354,[2]Sheet14!$A$2:$B$188,2,0)</f>
        <v>3.5765721362058071E-2</v>
      </c>
      <c r="Y354" s="24">
        <f>VLOOKUP(A354,[2]Sheet14!$A$2:$C$188,3,0)</f>
        <v>4.454020295949996E-2</v>
      </c>
      <c r="Z354" s="24">
        <f>VLOOKUP(A354,[2]Sheet14!$A$2:$D$188,4,0)</f>
        <v>5.3623023968412419E-2</v>
      </c>
      <c r="AA354" t="b">
        <f t="shared" si="31"/>
        <v>0</v>
      </c>
      <c r="AB354" t="b">
        <f t="shared" si="34"/>
        <v>0</v>
      </c>
      <c r="AC354" t="b">
        <f t="shared" si="35"/>
        <v>0</v>
      </c>
    </row>
    <row r="355" spans="1:29">
      <c r="A355" t="s">
        <v>177</v>
      </c>
      <c r="B355">
        <v>20</v>
      </c>
      <c r="C355" t="s">
        <v>405</v>
      </c>
      <c r="D355">
        <v>576.9000244140625</v>
      </c>
      <c r="E355">
        <v>591.70001220703125</v>
      </c>
      <c r="F355" s="22">
        <v>43455</v>
      </c>
      <c r="G355" s="22">
        <v>43461</v>
      </c>
      <c r="H355">
        <f t="shared" si="36"/>
        <v>6</v>
      </c>
      <c r="I355">
        <v>600</v>
      </c>
      <c r="J355">
        <v>6.0999999046325684</v>
      </c>
      <c r="K355">
        <v>33</v>
      </c>
      <c r="L355">
        <v>25</v>
      </c>
      <c r="M355">
        <v>616.70001220703125</v>
      </c>
      <c r="N355">
        <v>641.70001220703125</v>
      </c>
      <c r="O355">
        <v>666.70001220703125</v>
      </c>
      <c r="P355">
        <v>640</v>
      </c>
      <c r="Q355">
        <v>660</v>
      </c>
      <c r="R355">
        <v>0.40000000596046448</v>
      </c>
      <c r="S355">
        <v>0.34999999403953552</v>
      </c>
      <c r="T355" t="s">
        <v>439</v>
      </c>
      <c r="U355" s="18">
        <f>VLOOKUP(A355,'[1]MARGIN REQUIREMNT'!$A$3:$M$210,13,0)</f>
        <v>2.9530499999999997</v>
      </c>
      <c r="V355" s="23">
        <f t="shared" si="32"/>
        <v>-2.5012654195772366E-2</v>
      </c>
      <c r="W355" s="23">
        <f t="shared" si="33"/>
        <v>2.5012654195772366E-2</v>
      </c>
      <c r="X355" s="24">
        <f>VLOOKUP(A355,[2]Sheet14!$A$2:$B$188,2,0)</f>
        <v>3.7296454646157155E-2</v>
      </c>
      <c r="Y355" s="24">
        <f>VLOOKUP(A355,[2]Sheet14!$A$2:$C$188,3,0)</f>
        <v>4.6949494935337635E-2</v>
      </c>
      <c r="Z355" s="24">
        <f>VLOOKUP(A355,[2]Sheet14!$A$2:$D$188,4,0)</f>
        <v>6.210192845082238E-2</v>
      </c>
      <c r="AA355" t="b">
        <f t="shared" si="31"/>
        <v>0</v>
      </c>
      <c r="AB355" t="b">
        <f t="shared" si="34"/>
        <v>0</v>
      </c>
      <c r="AC355" t="b">
        <f t="shared" si="35"/>
        <v>0</v>
      </c>
    </row>
    <row r="356" spans="1:29">
      <c r="A356" t="s">
        <v>177</v>
      </c>
      <c r="B356">
        <v>20</v>
      </c>
      <c r="C356" t="s">
        <v>406</v>
      </c>
      <c r="D356">
        <v>576.9000244140625</v>
      </c>
      <c r="E356">
        <v>591.70001220703125</v>
      </c>
      <c r="F356" s="22">
        <v>43455</v>
      </c>
      <c r="G356" s="22">
        <v>43461</v>
      </c>
      <c r="H356">
        <f t="shared" si="36"/>
        <v>6</v>
      </c>
      <c r="I356">
        <v>600</v>
      </c>
      <c r="J356">
        <v>14.5</v>
      </c>
      <c r="K356">
        <v>31</v>
      </c>
      <c r="L356">
        <v>24</v>
      </c>
      <c r="M356">
        <v>567.70001220703125</v>
      </c>
      <c r="N356">
        <v>543.70001220703125</v>
      </c>
      <c r="O356">
        <v>519.70001220703125</v>
      </c>
      <c r="P356">
        <v>540</v>
      </c>
      <c r="Q356">
        <v>520</v>
      </c>
      <c r="R356">
        <v>0.40000000596046448</v>
      </c>
      <c r="S356">
        <v>0.20000000298023224</v>
      </c>
      <c r="T356" t="s">
        <v>439</v>
      </c>
      <c r="U356" s="18">
        <f>VLOOKUP(A356,'[1]MARGIN REQUIREMNT'!$A$3:$M$210,13,0)</f>
        <v>2.9530499999999997</v>
      </c>
      <c r="V356" s="23">
        <f t="shared" si="32"/>
        <v>-2.5012654195772366E-2</v>
      </c>
      <c r="W356" s="23">
        <f t="shared" si="33"/>
        <v>2.5012654195772366E-2</v>
      </c>
      <c r="X356" s="24">
        <f>VLOOKUP(A356,[2]Sheet14!$A$2:$B$188,2,0)</f>
        <v>3.7296454646157155E-2</v>
      </c>
      <c r="Y356" s="24">
        <f>VLOOKUP(A356,[2]Sheet14!$A$2:$C$188,3,0)</f>
        <v>4.6949494935337635E-2</v>
      </c>
      <c r="Z356" s="24">
        <f>VLOOKUP(A356,[2]Sheet14!$A$2:$D$188,4,0)</f>
        <v>6.210192845082238E-2</v>
      </c>
      <c r="AA356" t="b">
        <f t="shared" si="31"/>
        <v>0</v>
      </c>
      <c r="AB356" t="b">
        <f t="shared" si="34"/>
        <v>0</v>
      </c>
      <c r="AC356" t="b">
        <f t="shared" si="35"/>
        <v>0</v>
      </c>
    </row>
    <row r="357" spans="1:29">
      <c r="A357" t="s">
        <v>121</v>
      </c>
      <c r="B357">
        <v>20</v>
      </c>
      <c r="C357" t="s">
        <v>405</v>
      </c>
      <c r="D357" t="s">
        <v>435</v>
      </c>
      <c r="E357" t="s">
        <v>435</v>
      </c>
      <c r="F357" s="22">
        <v>43455</v>
      </c>
      <c r="G357" s="22">
        <v>43461</v>
      </c>
      <c r="H357">
        <f t="shared" si="36"/>
        <v>6</v>
      </c>
      <c r="I357" t="s">
        <v>435</v>
      </c>
      <c r="J357" t="s">
        <v>435</v>
      </c>
      <c r="K357" t="s">
        <v>435</v>
      </c>
      <c r="L357" t="s">
        <v>435</v>
      </c>
      <c r="M357" t="s">
        <v>435</v>
      </c>
      <c r="N357" t="s">
        <v>435</v>
      </c>
      <c r="O357" t="s">
        <v>435</v>
      </c>
      <c r="P357" t="s">
        <v>435</v>
      </c>
      <c r="Q357" t="s">
        <v>435</v>
      </c>
      <c r="R357" t="s">
        <v>435</v>
      </c>
      <c r="S357" t="s">
        <v>435</v>
      </c>
      <c r="T357" t="s">
        <v>435</v>
      </c>
      <c r="U357" s="18">
        <f>VLOOKUP(A357,'[1]MARGIN REQUIREMNT'!$A$3:$M$210,13,0)</f>
        <v>3.8085749999999998</v>
      </c>
      <c r="V357" s="23" t="e">
        <f t="shared" si="32"/>
        <v>#VALUE!</v>
      </c>
      <c r="W357" s="23" t="e">
        <f t="shared" si="33"/>
        <v>#VALUE!</v>
      </c>
      <c r="X357" s="24">
        <f>VLOOKUP(A357,[2]Sheet14!$A$2:$B$188,2,0)</f>
        <v>2.2952856795264091E-2</v>
      </c>
      <c r="Y357" s="24">
        <f>VLOOKUP(A357,[2]Sheet14!$A$2:$C$188,3,0)</f>
        <v>2.8899013356101868E-2</v>
      </c>
      <c r="Z357" s="24">
        <f>VLOOKUP(A357,[2]Sheet14!$A$2:$D$188,4,0)</f>
        <v>3.6668272656044949E-2</v>
      </c>
      <c r="AA357" t="e">
        <f t="shared" si="31"/>
        <v>#VALUE!</v>
      </c>
      <c r="AB357" t="e">
        <f t="shared" si="34"/>
        <v>#VALUE!</v>
      </c>
      <c r="AC357" t="e">
        <f t="shared" si="35"/>
        <v>#VALUE!</v>
      </c>
    </row>
    <row r="358" spans="1:29">
      <c r="A358" t="s">
        <v>121</v>
      </c>
      <c r="B358">
        <v>20</v>
      </c>
      <c r="C358" t="s">
        <v>406</v>
      </c>
      <c r="D358" t="s">
        <v>435</v>
      </c>
      <c r="E358" t="s">
        <v>435</v>
      </c>
      <c r="F358" s="22">
        <v>43455</v>
      </c>
      <c r="G358" s="22">
        <v>43461</v>
      </c>
      <c r="H358">
        <f t="shared" si="36"/>
        <v>6</v>
      </c>
      <c r="I358" t="s">
        <v>435</v>
      </c>
      <c r="J358" t="s">
        <v>435</v>
      </c>
      <c r="K358" t="s">
        <v>435</v>
      </c>
      <c r="L358" t="s">
        <v>435</v>
      </c>
      <c r="M358" t="s">
        <v>435</v>
      </c>
      <c r="N358" t="s">
        <v>435</v>
      </c>
      <c r="O358" t="s">
        <v>435</v>
      </c>
      <c r="P358" t="s">
        <v>435</v>
      </c>
      <c r="Q358" t="s">
        <v>435</v>
      </c>
      <c r="R358" t="s">
        <v>435</v>
      </c>
      <c r="S358" t="s">
        <v>435</v>
      </c>
      <c r="T358" t="s">
        <v>435</v>
      </c>
      <c r="U358" s="18">
        <f>VLOOKUP(A358,'[1]MARGIN REQUIREMNT'!$A$3:$M$210,13,0)</f>
        <v>3.8085749999999998</v>
      </c>
      <c r="V358" s="23" t="e">
        <f t="shared" si="32"/>
        <v>#VALUE!</v>
      </c>
      <c r="W358" s="23" t="e">
        <f t="shared" si="33"/>
        <v>#VALUE!</v>
      </c>
      <c r="X358" s="24">
        <f>VLOOKUP(A358,[2]Sheet14!$A$2:$B$188,2,0)</f>
        <v>2.2952856795264091E-2</v>
      </c>
      <c r="Y358" s="24">
        <f>VLOOKUP(A358,[2]Sheet14!$A$2:$C$188,3,0)</f>
        <v>2.8899013356101868E-2</v>
      </c>
      <c r="Z358" s="24">
        <f>VLOOKUP(A358,[2]Sheet14!$A$2:$D$188,4,0)</f>
        <v>3.6668272656044949E-2</v>
      </c>
      <c r="AA358" t="e">
        <f t="shared" si="31"/>
        <v>#VALUE!</v>
      </c>
      <c r="AB358" t="e">
        <f t="shared" si="34"/>
        <v>#VALUE!</v>
      </c>
      <c r="AC358" t="e">
        <f t="shared" si="35"/>
        <v>#VALUE!</v>
      </c>
    </row>
    <row r="359" spans="1:29">
      <c r="A359" t="s">
        <v>186</v>
      </c>
      <c r="B359">
        <v>1</v>
      </c>
      <c r="C359" t="s">
        <v>405</v>
      </c>
      <c r="D359">
        <v>76.800003051757813</v>
      </c>
      <c r="E359">
        <v>76.150001525878906</v>
      </c>
      <c r="F359" s="22">
        <v>43455</v>
      </c>
      <c r="G359" s="22">
        <v>43461</v>
      </c>
      <c r="H359">
        <f t="shared" si="36"/>
        <v>6</v>
      </c>
      <c r="I359">
        <v>76</v>
      </c>
      <c r="J359">
        <v>1.9500000476837158</v>
      </c>
      <c r="K359">
        <v>46</v>
      </c>
      <c r="L359">
        <v>4</v>
      </c>
      <c r="M359">
        <v>80.150001525878906</v>
      </c>
      <c r="N359">
        <v>84.150001525878906</v>
      </c>
      <c r="O359">
        <v>88.150001525878906</v>
      </c>
      <c r="P359">
        <v>84</v>
      </c>
      <c r="Q359">
        <v>88</v>
      </c>
      <c r="R359">
        <v>0.10000000149011612</v>
      </c>
      <c r="S359">
        <v>5.000000074505806E-2</v>
      </c>
      <c r="T359" t="s">
        <v>439</v>
      </c>
      <c r="U359" s="18">
        <f>VLOOKUP(A359,'[1]MARGIN REQUIREMNT'!$A$3:$M$210,13,0)</f>
        <v>0.41722499999999996</v>
      </c>
      <c r="V359" s="23">
        <f t="shared" si="32"/>
        <v>8.5358045023546936E-3</v>
      </c>
      <c r="W359" s="23">
        <f t="shared" si="33"/>
        <v>8.5358045023546936E-3</v>
      </c>
      <c r="X359" s="24">
        <f>VLOOKUP(A359,[2]Sheet14!$A$2:$B$188,2,0)</f>
        <v>2.786025966113246E-2</v>
      </c>
      <c r="Y359" s="24">
        <f>VLOOKUP(A359,[2]Sheet14!$A$2:$C$188,3,0)</f>
        <v>3.7482921775305031E-2</v>
      </c>
      <c r="Z359" s="24">
        <f>VLOOKUP(A359,[2]Sheet14!$A$2:$D$188,4,0)</f>
        <v>4.9174770043392595E-2</v>
      </c>
      <c r="AA359" t="b">
        <f t="shared" si="31"/>
        <v>0</v>
      </c>
      <c r="AB359" t="b">
        <f t="shared" si="34"/>
        <v>0</v>
      </c>
      <c r="AC359" t="b">
        <f t="shared" si="35"/>
        <v>0</v>
      </c>
    </row>
    <row r="360" spans="1:29">
      <c r="A360" t="s">
        <v>186</v>
      </c>
      <c r="B360">
        <v>1</v>
      </c>
      <c r="C360" t="s">
        <v>406</v>
      </c>
      <c r="D360">
        <v>76.800003051757813</v>
      </c>
      <c r="E360">
        <v>76.150001525878906</v>
      </c>
      <c r="F360" s="22">
        <v>43455</v>
      </c>
      <c r="G360" s="22">
        <v>43461</v>
      </c>
      <c r="H360">
        <f t="shared" si="36"/>
        <v>6</v>
      </c>
      <c r="I360">
        <v>76</v>
      </c>
      <c r="J360">
        <v>1.25</v>
      </c>
      <c r="K360">
        <v>36</v>
      </c>
      <c r="L360">
        <v>4</v>
      </c>
      <c r="M360">
        <v>72.150001525878906</v>
      </c>
      <c r="N360">
        <v>68.150001525878906</v>
      </c>
      <c r="O360">
        <v>64.150001525878906</v>
      </c>
      <c r="P360">
        <v>68</v>
      </c>
      <c r="Q360">
        <v>64</v>
      </c>
      <c r="R360" t="s">
        <v>435</v>
      </c>
      <c r="S360">
        <v>0.15000000596046448</v>
      </c>
      <c r="T360">
        <v>72</v>
      </c>
      <c r="U360" s="18">
        <f>VLOOKUP(A360,'[1]MARGIN REQUIREMNT'!$A$3:$M$210,13,0)</f>
        <v>0.41722499999999996</v>
      </c>
      <c r="V360" s="23">
        <f t="shared" si="32"/>
        <v>8.5358045023546936E-3</v>
      </c>
      <c r="W360" s="23">
        <f t="shared" si="33"/>
        <v>8.5358045023546936E-3</v>
      </c>
      <c r="X360" s="24">
        <f>VLOOKUP(A360,[2]Sheet14!$A$2:$B$188,2,0)</f>
        <v>2.786025966113246E-2</v>
      </c>
      <c r="Y360" s="24">
        <f>VLOOKUP(A360,[2]Sheet14!$A$2:$C$188,3,0)</f>
        <v>3.7482921775305031E-2</v>
      </c>
      <c r="Z360" s="24">
        <f>VLOOKUP(A360,[2]Sheet14!$A$2:$D$188,4,0)</f>
        <v>4.9174770043392595E-2</v>
      </c>
      <c r="AA360" t="b">
        <f t="shared" si="31"/>
        <v>0</v>
      </c>
      <c r="AB360" t="b">
        <f t="shared" si="34"/>
        <v>0</v>
      </c>
      <c r="AC360" t="b">
        <f t="shared" si="35"/>
        <v>0</v>
      </c>
    </row>
    <row r="361" spans="1:29">
      <c r="A361" t="s">
        <v>107</v>
      </c>
      <c r="B361">
        <v>5</v>
      </c>
      <c r="C361" t="s">
        <v>405</v>
      </c>
      <c r="D361">
        <v>67.699996948242188</v>
      </c>
      <c r="E361">
        <v>68.949996948242187</v>
      </c>
      <c r="F361" s="22">
        <v>43455</v>
      </c>
      <c r="G361" s="22">
        <v>43461</v>
      </c>
      <c r="H361">
        <f t="shared" si="36"/>
        <v>6</v>
      </c>
      <c r="I361">
        <v>70</v>
      </c>
      <c r="J361">
        <v>1.1499999761581421</v>
      </c>
      <c r="K361">
        <v>43</v>
      </c>
      <c r="L361">
        <v>4</v>
      </c>
      <c r="M361">
        <v>72.949996948242187</v>
      </c>
      <c r="N361">
        <v>76.949996948242187</v>
      </c>
      <c r="O361">
        <v>80.949996948242188</v>
      </c>
      <c r="P361">
        <v>75</v>
      </c>
      <c r="Q361">
        <v>80</v>
      </c>
      <c r="R361">
        <v>0.15000000596046448</v>
      </c>
      <c r="S361">
        <v>5.000000074505806E-2</v>
      </c>
      <c r="T361" t="s">
        <v>439</v>
      </c>
      <c r="U361" s="18">
        <f>VLOOKUP(A361,'[1]MARGIN REQUIREMNT'!$A$3:$M$210,13,0)</f>
        <v>0.35750999999999994</v>
      </c>
      <c r="V361" s="23">
        <f t="shared" si="32"/>
        <v>-1.8129079845185747E-2</v>
      </c>
      <c r="W361" s="23">
        <f t="shared" si="33"/>
        <v>1.8129079845185747E-2</v>
      </c>
      <c r="X361" s="24">
        <f>VLOOKUP(A361,[2]Sheet14!$A$2:$B$188,2,0)</f>
        <v>4.2722324801177811E-2</v>
      </c>
      <c r="Y361" s="24">
        <f>VLOOKUP(A361,[2]Sheet14!$A$2:$C$188,3,0)</f>
        <v>5.5763348291968114E-2</v>
      </c>
      <c r="Z361" s="24">
        <f>VLOOKUP(A361,[2]Sheet14!$A$2:$D$188,4,0)</f>
        <v>7.2961305740580615E-2</v>
      </c>
      <c r="AA361" t="b">
        <f t="shared" si="31"/>
        <v>0</v>
      </c>
      <c r="AB361" t="b">
        <f t="shared" si="34"/>
        <v>0</v>
      </c>
      <c r="AC361" t="b">
        <f t="shared" si="35"/>
        <v>0</v>
      </c>
    </row>
    <row r="362" spans="1:29">
      <c r="A362" t="s">
        <v>107</v>
      </c>
      <c r="B362">
        <v>5</v>
      </c>
      <c r="C362" t="s">
        <v>406</v>
      </c>
      <c r="D362">
        <v>67.699996948242188</v>
      </c>
      <c r="E362">
        <v>68.949996948242187</v>
      </c>
      <c r="F362" s="22">
        <v>43455</v>
      </c>
      <c r="G362" s="22">
        <v>43461</v>
      </c>
      <c r="H362">
        <f t="shared" si="36"/>
        <v>6</v>
      </c>
      <c r="I362">
        <v>70</v>
      </c>
      <c r="J362">
        <v>2</v>
      </c>
      <c r="K362">
        <v>44</v>
      </c>
      <c r="L362">
        <v>4</v>
      </c>
      <c r="M362">
        <v>64.949996948242187</v>
      </c>
      <c r="N362">
        <v>60.950000762939453</v>
      </c>
      <c r="O362">
        <v>56.950000762939453</v>
      </c>
      <c r="P362">
        <v>60</v>
      </c>
      <c r="Q362">
        <v>55</v>
      </c>
      <c r="R362">
        <v>0.15000000596046448</v>
      </c>
      <c r="S362">
        <v>5.000000074505806E-2</v>
      </c>
      <c r="T362" t="s">
        <v>439</v>
      </c>
      <c r="U362" s="18">
        <f>VLOOKUP(A362,'[1]MARGIN REQUIREMNT'!$A$3:$M$210,13,0)</f>
        <v>0.35750999999999994</v>
      </c>
      <c r="V362" s="23">
        <f t="shared" si="32"/>
        <v>-1.8129079845185747E-2</v>
      </c>
      <c r="W362" s="23">
        <f t="shared" si="33"/>
        <v>1.8129079845185747E-2</v>
      </c>
      <c r="X362" s="24">
        <f>VLOOKUP(A362,[2]Sheet14!$A$2:$B$188,2,0)</f>
        <v>4.2722324801177811E-2</v>
      </c>
      <c r="Y362" s="24">
        <f>VLOOKUP(A362,[2]Sheet14!$A$2:$C$188,3,0)</f>
        <v>5.5763348291968114E-2</v>
      </c>
      <c r="Z362" s="24">
        <f>VLOOKUP(A362,[2]Sheet14!$A$2:$D$188,4,0)</f>
        <v>7.2961305740580615E-2</v>
      </c>
      <c r="AA362" t="b">
        <f t="shared" si="31"/>
        <v>0</v>
      </c>
      <c r="AB362" t="b">
        <f t="shared" si="34"/>
        <v>0</v>
      </c>
      <c r="AC362" t="b">
        <f t="shared" si="35"/>
        <v>0</v>
      </c>
    </row>
    <row r="363" spans="1:29">
      <c r="A363" t="s">
        <v>160</v>
      </c>
      <c r="B363">
        <v>1</v>
      </c>
      <c r="C363" t="s">
        <v>405</v>
      </c>
      <c r="D363">
        <v>14.149999618530273</v>
      </c>
      <c r="E363">
        <v>14.300000190734863</v>
      </c>
      <c r="F363" s="22">
        <v>43455</v>
      </c>
      <c r="G363" s="22">
        <v>43461</v>
      </c>
      <c r="H363">
        <f t="shared" si="36"/>
        <v>6</v>
      </c>
      <c r="I363">
        <v>14</v>
      </c>
      <c r="J363">
        <v>0.60000002384185791</v>
      </c>
      <c r="K363">
        <v>62</v>
      </c>
      <c r="L363">
        <v>1</v>
      </c>
      <c r="M363">
        <v>15.300000190734863</v>
      </c>
      <c r="N363">
        <v>16.299999237060547</v>
      </c>
      <c r="O363">
        <v>17.299999237060547</v>
      </c>
      <c r="P363">
        <v>16</v>
      </c>
      <c r="Q363">
        <v>17</v>
      </c>
      <c r="R363">
        <v>5.000000074505806E-2</v>
      </c>
      <c r="S363">
        <v>5.000000074505806E-2</v>
      </c>
      <c r="T363" t="s">
        <v>439</v>
      </c>
      <c r="U363" s="18">
        <f>VLOOKUP(A363,'[1]MARGIN REQUIREMNT'!$A$3:$M$210,13,0)</f>
        <v>0.12052019999999999</v>
      </c>
      <c r="V363" s="23">
        <f t="shared" si="32"/>
        <v>-1.0489550363906752E-2</v>
      </c>
      <c r="W363" s="23">
        <f t="shared" si="33"/>
        <v>1.0489550363906752E-2</v>
      </c>
      <c r="X363" s="24">
        <f>VLOOKUP(A363,[2]Sheet14!$A$2:$B$188,2,0)</f>
        <v>7.3082034244824984E-2</v>
      </c>
      <c r="Y363" s="24">
        <f>VLOOKUP(A363,[2]Sheet14!$A$2:$C$188,3,0)</f>
        <v>9.5929760581498449E-2</v>
      </c>
      <c r="Z363" s="24">
        <f>VLOOKUP(A363,[2]Sheet14!$A$2:$D$188,4,0)</f>
        <v>0.13574884377656421</v>
      </c>
      <c r="AA363" t="b">
        <f t="shared" si="31"/>
        <v>0</v>
      </c>
      <c r="AB363" t="b">
        <f t="shared" si="34"/>
        <v>0</v>
      </c>
      <c r="AC363" t="b">
        <f t="shared" si="35"/>
        <v>0</v>
      </c>
    </row>
    <row r="364" spans="1:29">
      <c r="A364" t="s">
        <v>160</v>
      </c>
      <c r="B364">
        <v>1</v>
      </c>
      <c r="C364" t="s">
        <v>406</v>
      </c>
      <c r="D364">
        <v>14.149999618530273</v>
      </c>
      <c r="E364">
        <v>14.300000190734863</v>
      </c>
      <c r="F364" s="22">
        <v>43455</v>
      </c>
      <c r="G364" s="22">
        <v>43461</v>
      </c>
      <c r="H364">
        <f t="shared" si="36"/>
        <v>6</v>
      </c>
      <c r="I364">
        <v>14</v>
      </c>
      <c r="J364">
        <v>0.30000001192092896</v>
      </c>
      <c r="K364">
        <v>59</v>
      </c>
      <c r="L364">
        <v>1</v>
      </c>
      <c r="M364">
        <v>13.300000190734863</v>
      </c>
      <c r="N364">
        <v>12.300000190734863</v>
      </c>
      <c r="O364">
        <v>11.300000190734863</v>
      </c>
      <c r="P364">
        <v>12</v>
      </c>
      <c r="Q364">
        <v>11</v>
      </c>
      <c r="R364">
        <v>5.000000074505806E-2</v>
      </c>
      <c r="S364">
        <v>5.000000074505806E-2</v>
      </c>
      <c r="T364" t="s">
        <v>439</v>
      </c>
      <c r="U364" s="18">
        <f>VLOOKUP(A364,'[1]MARGIN REQUIREMNT'!$A$3:$M$210,13,0)</f>
        <v>0.12052019999999999</v>
      </c>
      <c r="V364" s="23">
        <f t="shared" si="32"/>
        <v>-1.0489550363906752E-2</v>
      </c>
      <c r="W364" s="23">
        <f t="shared" si="33"/>
        <v>1.0489550363906752E-2</v>
      </c>
      <c r="X364" s="24">
        <f>VLOOKUP(A364,[2]Sheet14!$A$2:$B$188,2,0)</f>
        <v>7.3082034244824984E-2</v>
      </c>
      <c r="Y364" s="24">
        <f>VLOOKUP(A364,[2]Sheet14!$A$2:$C$188,3,0)</f>
        <v>9.5929760581498449E-2</v>
      </c>
      <c r="Z364" s="24">
        <f>VLOOKUP(A364,[2]Sheet14!$A$2:$D$188,4,0)</f>
        <v>0.13574884377656421</v>
      </c>
      <c r="AA364" t="b">
        <f t="shared" si="31"/>
        <v>0</v>
      </c>
      <c r="AB364" t="b">
        <f t="shared" si="34"/>
        <v>0</v>
      </c>
      <c r="AC364" t="b">
        <f t="shared" si="35"/>
        <v>0</v>
      </c>
    </row>
    <row r="365" spans="1:29">
      <c r="A365" t="s">
        <v>90</v>
      </c>
      <c r="B365">
        <v>1</v>
      </c>
      <c r="C365" t="s">
        <v>405</v>
      </c>
      <c r="D365">
        <v>37.450000762939453</v>
      </c>
      <c r="E365">
        <v>38.150001525878906</v>
      </c>
      <c r="F365" s="22">
        <v>43455</v>
      </c>
      <c r="G365" s="22">
        <v>43461</v>
      </c>
      <c r="H365">
        <f t="shared" si="36"/>
        <v>6</v>
      </c>
      <c r="I365">
        <v>38</v>
      </c>
      <c r="J365">
        <v>0.94999998807907104</v>
      </c>
      <c r="K365">
        <v>46</v>
      </c>
      <c r="L365">
        <v>2</v>
      </c>
      <c r="M365">
        <v>40.150001525878906</v>
      </c>
      <c r="N365">
        <v>42.150001525878906</v>
      </c>
      <c r="O365">
        <v>44.150001525878906</v>
      </c>
      <c r="P365">
        <v>42</v>
      </c>
      <c r="Q365">
        <v>44</v>
      </c>
      <c r="R365">
        <v>0.10000000149011612</v>
      </c>
      <c r="S365">
        <v>5.000000074505806E-2</v>
      </c>
      <c r="T365" t="s">
        <v>439</v>
      </c>
      <c r="U365" s="18">
        <f>VLOOKUP(A365,'[1]MARGIN REQUIREMNT'!$A$3:$M$210,13,0)</f>
        <v>0.22976159999999998</v>
      </c>
      <c r="V365" s="23">
        <f t="shared" si="32"/>
        <v>-1.834864311773643E-2</v>
      </c>
      <c r="W365" s="23">
        <f t="shared" si="33"/>
        <v>1.834864311773643E-2</v>
      </c>
      <c r="X365" s="24">
        <f>VLOOKUP(A365,[2]Sheet14!$A$2:$B$188,2,0)</f>
        <v>4.6271158139506156E-2</v>
      </c>
      <c r="Y365" s="24">
        <f>VLOOKUP(A365,[2]Sheet14!$A$2:$C$188,3,0)</f>
        <v>6.2013224472737605E-2</v>
      </c>
      <c r="Z365" s="24">
        <f>VLOOKUP(A365,[2]Sheet14!$A$2:$D$188,4,0)</f>
        <v>8.368346967840222E-2</v>
      </c>
      <c r="AA365" t="b">
        <f t="shared" si="31"/>
        <v>0</v>
      </c>
      <c r="AB365" t="b">
        <f t="shared" si="34"/>
        <v>0</v>
      </c>
      <c r="AC365" t="b">
        <f t="shared" si="35"/>
        <v>0</v>
      </c>
    </row>
    <row r="366" spans="1:29">
      <c r="A366" t="s">
        <v>90</v>
      </c>
      <c r="B366">
        <v>1</v>
      </c>
      <c r="C366" t="s">
        <v>406</v>
      </c>
      <c r="D366">
        <v>37.450000762939453</v>
      </c>
      <c r="E366">
        <v>38.150001525878906</v>
      </c>
      <c r="F366" s="22">
        <v>43455</v>
      </c>
      <c r="G366" s="22">
        <v>43461</v>
      </c>
      <c r="H366">
        <f t="shared" si="36"/>
        <v>6</v>
      </c>
      <c r="I366">
        <v>38</v>
      </c>
      <c r="J366">
        <v>0.85000002384185791</v>
      </c>
      <c r="K366">
        <v>41</v>
      </c>
      <c r="L366">
        <v>2</v>
      </c>
      <c r="M366">
        <v>36.150001525878906</v>
      </c>
      <c r="N366">
        <v>34.150001525878906</v>
      </c>
      <c r="O366">
        <v>32.150001525878906</v>
      </c>
      <c r="P366">
        <v>34</v>
      </c>
      <c r="Q366">
        <v>32</v>
      </c>
      <c r="R366">
        <v>5.000000074505806E-2</v>
      </c>
      <c r="S366">
        <v>5.000000074505806E-2</v>
      </c>
      <c r="T366">
        <v>33</v>
      </c>
      <c r="U366" s="18">
        <f>VLOOKUP(A366,'[1]MARGIN REQUIREMNT'!$A$3:$M$210,13,0)</f>
        <v>0.22976159999999998</v>
      </c>
      <c r="V366" s="23">
        <f t="shared" si="32"/>
        <v>-1.834864311773643E-2</v>
      </c>
      <c r="W366" s="23">
        <f t="shared" si="33"/>
        <v>1.834864311773643E-2</v>
      </c>
      <c r="X366" s="24">
        <f>VLOOKUP(A366,[2]Sheet14!$A$2:$B$188,2,0)</f>
        <v>4.6271158139506156E-2</v>
      </c>
      <c r="Y366" s="24">
        <f>VLOOKUP(A366,[2]Sheet14!$A$2:$C$188,3,0)</f>
        <v>6.2013224472737605E-2</v>
      </c>
      <c r="Z366" s="24">
        <f>VLOOKUP(A366,[2]Sheet14!$A$2:$D$188,4,0)</f>
        <v>8.368346967840222E-2</v>
      </c>
      <c r="AA366" t="b">
        <f t="shared" si="31"/>
        <v>0</v>
      </c>
      <c r="AB366" t="b">
        <f t="shared" si="34"/>
        <v>0</v>
      </c>
      <c r="AC366" t="b">
        <f t="shared" si="35"/>
        <v>0</v>
      </c>
    </row>
    <row r="367" spans="1:29">
      <c r="A367" t="s">
        <v>151</v>
      </c>
      <c r="B367">
        <v>2.5</v>
      </c>
      <c r="C367" t="s">
        <v>405</v>
      </c>
      <c r="D367">
        <v>100.34999847412109</v>
      </c>
      <c r="E367">
        <v>98.25</v>
      </c>
      <c r="F367" s="22">
        <v>43455</v>
      </c>
      <c r="G367" s="22">
        <v>43461</v>
      </c>
      <c r="H367">
        <f t="shared" si="36"/>
        <v>6</v>
      </c>
      <c r="I367">
        <v>97.5</v>
      </c>
      <c r="J367">
        <v>2.4000000953674316</v>
      </c>
      <c r="K367">
        <v>40</v>
      </c>
      <c r="L367">
        <v>5</v>
      </c>
      <c r="M367">
        <v>103.25</v>
      </c>
      <c r="N367">
        <v>108.25</v>
      </c>
      <c r="O367">
        <v>113.25</v>
      </c>
      <c r="P367">
        <v>107.5</v>
      </c>
      <c r="Q367">
        <v>112.5</v>
      </c>
      <c r="R367">
        <v>0.20000000298023224</v>
      </c>
      <c r="S367">
        <v>0.10000000149011612</v>
      </c>
      <c r="T367">
        <v>110</v>
      </c>
      <c r="U367" s="18">
        <f>VLOOKUP(A367,'[1]MARGIN REQUIREMNT'!$A$3:$M$210,13,0)</f>
        <v>0.55432499999999996</v>
      </c>
      <c r="V367" s="23">
        <f t="shared" si="32"/>
        <v>2.1374030270952638E-2</v>
      </c>
      <c r="W367" s="23">
        <f t="shared" si="33"/>
        <v>2.1374030270952638E-2</v>
      </c>
      <c r="X367" s="24">
        <f>VLOOKUP(A367,[2]Sheet14!$A$2:$B$188,2,0)</f>
        <v>3.7502102532777394E-2</v>
      </c>
      <c r="Y367" s="24">
        <f>VLOOKUP(A367,[2]Sheet14!$A$2:$C$188,3,0)</f>
        <v>4.5734532168855369E-2</v>
      </c>
      <c r="Z367" s="24">
        <f>VLOOKUP(A367,[2]Sheet14!$A$2:$D$188,4,0)</f>
        <v>6.2046174947361601E-2</v>
      </c>
      <c r="AA367" t="b">
        <f t="shared" si="31"/>
        <v>0</v>
      </c>
      <c r="AB367" t="b">
        <f t="shared" si="34"/>
        <v>0</v>
      </c>
      <c r="AC367" t="b">
        <f t="shared" si="35"/>
        <v>0</v>
      </c>
    </row>
    <row r="368" spans="1:29">
      <c r="A368" t="s">
        <v>151</v>
      </c>
      <c r="B368">
        <v>2.5</v>
      </c>
      <c r="C368" t="s">
        <v>406</v>
      </c>
      <c r="D368">
        <v>100.34999847412109</v>
      </c>
      <c r="E368">
        <v>98.25</v>
      </c>
      <c r="F368" s="22">
        <v>43455</v>
      </c>
      <c r="G368" s="22">
        <v>43461</v>
      </c>
      <c r="H368">
        <f t="shared" si="36"/>
        <v>6</v>
      </c>
      <c r="I368">
        <v>97.5</v>
      </c>
      <c r="J368">
        <v>1.2000000476837158</v>
      </c>
      <c r="K368">
        <v>40</v>
      </c>
      <c r="L368">
        <v>5</v>
      </c>
      <c r="M368">
        <v>93.25</v>
      </c>
      <c r="N368">
        <v>88.25</v>
      </c>
      <c r="O368">
        <v>83.25</v>
      </c>
      <c r="P368">
        <v>87.5</v>
      </c>
      <c r="Q368">
        <v>82.5</v>
      </c>
      <c r="R368">
        <v>5.000000074505806E-2</v>
      </c>
      <c r="S368">
        <v>5.000000074505806E-2</v>
      </c>
      <c r="T368" t="s">
        <v>439</v>
      </c>
      <c r="U368" s="18">
        <f>VLOOKUP(A368,'[1]MARGIN REQUIREMNT'!$A$3:$M$210,13,0)</f>
        <v>0.55432499999999996</v>
      </c>
      <c r="V368" s="23">
        <f t="shared" si="32"/>
        <v>2.1374030270952638E-2</v>
      </c>
      <c r="W368" s="23">
        <f t="shared" si="33"/>
        <v>2.1374030270952638E-2</v>
      </c>
      <c r="X368" s="24">
        <f>VLOOKUP(A368,[2]Sheet14!$A$2:$B$188,2,0)</f>
        <v>3.7502102532777394E-2</v>
      </c>
      <c r="Y368" s="24">
        <f>VLOOKUP(A368,[2]Sheet14!$A$2:$C$188,3,0)</f>
        <v>4.5734532168855369E-2</v>
      </c>
      <c r="Z368" s="24">
        <f>VLOOKUP(A368,[2]Sheet14!$A$2:$D$188,4,0)</f>
        <v>6.2046174947361601E-2</v>
      </c>
      <c r="AA368" t="b">
        <f t="shared" si="31"/>
        <v>0</v>
      </c>
      <c r="AB368" t="b">
        <f t="shared" si="34"/>
        <v>0</v>
      </c>
      <c r="AC368" t="b">
        <f t="shared" si="35"/>
        <v>0</v>
      </c>
    </row>
  </sheetData>
  <conditionalFormatting sqref="AA3:AA368">
    <cfRule type="containsText" dxfId="21" priority="5" operator="containsText" text="TRUE">
      <formula>NOT(ISERROR(SEARCH("TRUE",AA3)))</formula>
    </cfRule>
    <cfRule type="containsText" dxfId="20" priority="6" operator="containsText" text="&quot;TRUE&quot;">
      <formula>NOT(ISERROR(SEARCH("""TRUE""",AA3)))</formula>
    </cfRule>
  </conditionalFormatting>
  <conditionalFormatting sqref="AA3">
    <cfRule type="containsText" dxfId="19" priority="3" operator="containsText" text="TRUE">
      <formula>NOT(ISERROR(SEARCH("TRUE",AA3)))</formula>
    </cfRule>
    <cfRule type="containsText" dxfId="18" priority="4" operator="containsText" text="&quot;TRUE'">
      <formula>NOT(ISERROR(SEARCH("""TRUE'",AA3)))</formula>
    </cfRule>
  </conditionalFormatting>
  <conditionalFormatting sqref="AB3:AB368">
    <cfRule type="containsText" dxfId="17" priority="2" operator="containsText" text="TRUE">
      <formula>NOT(ISERROR(SEARCH("TRUE",AB3)))</formula>
    </cfRule>
  </conditionalFormatting>
  <conditionalFormatting sqref="AC3:AC368">
    <cfRule type="containsText" dxfId="16" priority="1" operator="containsText" text="TRUE">
      <formula>NOT(ISERROR(SEARCH("TRUE",AC3)))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C734"/>
  <sheetViews>
    <sheetView workbookViewId="0">
      <pane xSplit="1" ySplit="2" topLeftCell="J604" activePane="bottomRight" state="frozen"/>
      <selection pane="topRight" activeCell="B1" sqref="B1"/>
      <selection pane="bottomLeft" activeCell="A3" sqref="A3"/>
      <selection pane="bottomRight" activeCell="AC615" sqref="AC615"/>
    </sheetView>
  </sheetViews>
  <sheetFormatPr defaultColWidth="8.85546875" defaultRowHeight="15"/>
  <cols>
    <col min="1" max="1" customWidth="true" width="11.85546875" collapsed="true"/>
    <col min="6" max="6" bestFit="true" customWidth="true" width="11.7109375" collapsed="true"/>
    <col min="7" max="7" bestFit="true" customWidth="true" width="15.42578125" collapsed="true"/>
    <col min="21" max="21" bestFit="true" customWidth="true" width="9.5703125" collapsed="true"/>
    <col min="24" max="24" customWidth="true" width="6.140625" collapsed="true"/>
    <col min="25" max="25" bestFit="true" customWidth="true" width="5.140625" collapsed="true"/>
    <col min="26" max="26" customWidth="true" width="6.5703125" collapsed="true"/>
  </cols>
  <sheetData>
    <row r="1" spans="1:29">
      <c r="E1" t="s">
        <v>433</v>
      </c>
    </row>
    <row r="2" spans="1:29" ht="90">
      <c r="A2" s="7" t="s">
        <v>0</v>
      </c>
      <c r="B2" s="7" t="s">
        <v>413</v>
      </c>
      <c r="C2" s="7"/>
      <c r="D2" s="21" t="s">
        <v>399</v>
      </c>
      <c r="E2" s="20" t="s">
        <v>400</v>
      </c>
      <c r="F2" s="20" t="s">
        <v>404</v>
      </c>
      <c r="G2" s="7" t="s">
        <v>403</v>
      </c>
      <c r="H2" s="7" t="s">
        <v>408</v>
      </c>
      <c r="I2" s="7" t="s">
        <v>401</v>
      </c>
      <c r="J2" s="20" t="s">
        <v>402</v>
      </c>
      <c r="K2" s="20" t="s">
        <v>407</v>
      </c>
      <c r="L2" s="7" t="s">
        <v>409</v>
      </c>
      <c r="M2" s="7" t="s">
        <v>410</v>
      </c>
      <c r="N2" s="7" t="s">
        <v>411</v>
      </c>
      <c r="O2" s="7" t="s">
        <v>412</v>
      </c>
      <c r="P2" s="3" t="s">
        <v>415</v>
      </c>
      <c r="Q2" s="3" t="s">
        <v>416</v>
      </c>
      <c r="R2" s="21" t="s">
        <v>417</v>
      </c>
      <c r="S2" s="21" t="s">
        <v>417</v>
      </c>
      <c r="T2" s="21" t="s">
        <v>434</v>
      </c>
      <c r="U2" s="19" t="s">
        <v>432</v>
      </c>
      <c r="X2" t="s">
        <v>436</v>
      </c>
      <c r="Y2" t="s">
        <v>437</v>
      </c>
      <c r="Z2" t="s">
        <v>438</v>
      </c>
    </row>
    <row r="3" spans="1:29">
      <c r="A3" t="s">
        <v>4</v>
      </c>
      <c r="B3">
        <v>20</v>
      </c>
      <c r="C3" t="s">
        <v>405</v>
      </c>
      <c r="D3" s="3">
        <v>1475</v>
      </c>
      <c r="E3">
        <v>1439.5</v>
      </c>
      <c r="F3" s="22">
        <v>43458</v>
      </c>
      <c r="G3" s="22">
        <v>43461</v>
      </c>
      <c r="H3">
        <f t="shared" ref="H3:H66" si="0">G3-F3</f>
        <v>3</v>
      </c>
      <c r="I3">
        <v>1440</v>
      </c>
      <c r="J3">
        <v>14.949999809265137</v>
      </c>
      <c r="K3">
        <v>28</v>
      </c>
      <c r="L3" s="6">
        <v>37</v>
      </c>
      <c r="M3" s="6">
        <v>1476.5</v>
      </c>
      <c r="N3" s="6">
        <v>1513.5</v>
      </c>
      <c r="O3" s="6">
        <v>1550.5</v>
      </c>
      <c r="P3">
        <v>1520</v>
      </c>
      <c r="Q3">
        <v>1560</v>
      </c>
      <c r="R3">
        <v>1.2999999523162842</v>
      </c>
      <c r="S3">
        <v>0.85000002384185791</v>
      </c>
      <c r="T3" t="s">
        <v>439</v>
      </c>
      <c r="U3" s="18">
        <f>VLOOKUP(A3,'[1]MARGIN REQUIREMNT'!$A$3:$M$210,13,0)</f>
        <v>7.5572249999999999</v>
      </c>
      <c r="V3" s="23">
        <f>D3/E3-1</f>
        <v>2.4661340743313609E-2</v>
      </c>
      <c r="W3" s="23">
        <f>IF(V3&gt;0,V3,-V3)</f>
        <v>2.4661340743313609E-2</v>
      </c>
      <c r="X3" s="24">
        <f>VLOOKUP(A3,[2]Sheet14!$A$2:$B$188,2,0)</f>
        <v>2.4461686415589799E-2</v>
      </c>
      <c r="Y3" s="24">
        <f>VLOOKUP(A3,[2]Sheet14!$A$2:$C$188,3,0)</f>
        <v>3.0780997356379736E-2</v>
      </c>
      <c r="Z3" s="24">
        <f>VLOOKUP(A3,[2]Sheet14!$A$2:$D$188,4,0)</f>
        <v>3.7704279142122911E-2</v>
      </c>
      <c r="AA3" t="b">
        <f t="shared" ref="AA3:AA66" si="1">W3&gt;X3</f>
        <v>1</v>
      </c>
      <c r="AB3" t="b">
        <f>W3&gt;Y3</f>
        <v>0</v>
      </c>
      <c r="AC3" t="b">
        <f>W3&gt;Z3</f>
        <v>0</v>
      </c>
    </row>
    <row r="4" spans="1:29">
      <c r="A4" t="s">
        <v>4</v>
      </c>
      <c r="B4">
        <v>20</v>
      </c>
      <c r="C4" t="s">
        <v>406</v>
      </c>
      <c r="D4" s="3">
        <v>1475</v>
      </c>
      <c r="E4">
        <v>1439.5</v>
      </c>
      <c r="F4" s="22">
        <v>43458</v>
      </c>
      <c r="G4" s="22">
        <v>43461</v>
      </c>
      <c r="H4">
        <f t="shared" si="0"/>
        <v>3</v>
      </c>
      <c r="I4">
        <v>1440</v>
      </c>
      <c r="J4">
        <v>12</v>
      </c>
      <c r="K4">
        <v>24</v>
      </c>
      <c r="L4" s="6">
        <v>31</v>
      </c>
      <c r="M4" s="6">
        <v>1408.5</v>
      </c>
      <c r="N4" s="6">
        <v>1377.5</v>
      </c>
      <c r="O4" s="6">
        <v>1346.5</v>
      </c>
      <c r="P4">
        <v>1380</v>
      </c>
      <c r="Q4">
        <v>1340</v>
      </c>
      <c r="R4">
        <v>0.94999998807907104</v>
      </c>
      <c r="S4">
        <v>1.2000000476837158</v>
      </c>
      <c r="T4">
        <v>1360</v>
      </c>
      <c r="U4" s="18">
        <f>VLOOKUP(A4,'[1]MARGIN REQUIREMNT'!$A$3:$M$210,13,0)</f>
        <v>7.5572249999999999</v>
      </c>
      <c r="V4" s="23">
        <f t="shared" ref="V4:V67" si="2">D4/E4-1</f>
        <v>2.4661340743313609E-2</v>
      </c>
      <c r="W4" s="23">
        <f t="shared" ref="W4:W67" si="3">IF(V4&gt;0,V4,-V4)</f>
        <v>2.4661340743313609E-2</v>
      </c>
      <c r="X4" s="24">
        <f>VLOOKUP(A4,[2]Sheet14!$A$2:$B$188,2,0)</f>
        <v>2.4461686415589799E-2</v>
      </c>
      <c r="Y4" s="24">
        <f>VLOOKUP(A4,[2]Sheet14!$A$2:$C$188,3,0)</f>
        <v>3.0780997356379736E-2</v>
      </c>
      <c r="Z4" s="24">
        <f>VLOOKUP(A4,[2]Sheet14!$A$2:$D$188,4,0)</f>
        <v>3.7704279142122911E-2</v>
      </c>
      <c r="AA4" t="b">
        <f t="shared" si="1"/>
        <v>1</v>
      </c>
      <c r="AB4" t="b">
        <f t="shared" ref="AB4:AB67" si="4">W4&gt;Y4</f>
        <v>0</v>
      </c>
      <c r="AC4" t="b">
        <f t="shared" ref="AC4:AC67" si="5">W4&gt;Z4</f>
        <v>0</v>
      </c>
    </row>
    <row r="5" spans="1:29">
      <c r="A5" s="31" t="s">
        <v>5</v>
      </c>
      <c r="B5" s="31">
        <v>5</v>
      </c>
      <c r="C5" s="31" t="s">
        <v>405</v>
      </c>
      <c r="D5" s="31" t="s">
        <v>435</v>
      </c>
      <c r="E5" s="31" t="s">
        <v>435</v>
      </c>
      <c r="F5" s="31">
        <v>43458</v>
      </c>
      <c r="G5" s="31">
        <v>43461</v>
      </c>
      <c r="H5" s="31">
        <f t="shared" si="0"/>
        <v>3</v>
      </c>
      <c r="I5" s="31" t="s">
        <v>435</v>
      </c>
      <c r="J5" s="31" t="s">
        <v>435</v>
      </c>
      <c r="K5" s="31" t="s">
        <v>435</v>
      </c>
      <c r="L5" s="31" t="s">
        <v>435</v>
      </c>
      <c r="M5" s="31" t="s">
        <v>435</v>
      </c>
      <c r="N5" s="31" t="s">
        <v>435</v>
      </c>
      <c r="O5" s="31" t="s">
        <v>435</v>
      </c>
      <c r="P5" s="31" t="s">
        <v>435</v>
      </c>
      <c r="Q5" s="31" t="s">
        <v>435</v>
      </c>
      <c r="R5" s="31" t="s">
        <v>435</v>
      </c>
      <c r="S5" s="31" t="s">
        <v>435</v>
      </c>
      <c r="T5" s="31" t="s">
        <v>435</v>
      </c>
      <c r="U5" s="18">
        <f>VLOOKUP(A5,'[1]MARGIN REQUIREMNT'!$A$3:$M$210,13,0)</f>
        <v>0.81425219999999998</v>
      </c>
      <c r="V5" s="23" t="e">
        <f t="shared" si="2"/>
        <v>#VALUE!</v>
      </c>
      <c r="W5" s="23" t="e">
        <f t="shared" si="3"/>
        <v>#VALUE!</v>
      </c>
      <c r="X5" s="24">
        <f>VLOOKUP(A5,[2]Sheet14!$A$2:$B$188,2,0)</f>
        <v>4.8730057070273808E-2</v>
      </c>
      <c r="Y5" s="24">
        <f>VLOOKUP(A5,[2]Sheet14!$A$2:$C$188,3,0)</f>
        <v>6.7579635207205266E-2</v>
      </c>
      <c r="Z5" s="24">
        <f>VLOOKUP(A5,[2]Sheet14!$A$2:$D$188,4,0)</f>
        <v>8.6812795383620092E-2</v>
      </c>
      <c r="AA5" t="e">
        <f t="shared" si="1"/>
        <v>#VALUE!</v>
      </c>
      <c r="AB5" t="e">
        <f t="shared" si="4"/>
        <v>#VALUE!</v>
      </c>
      <c r="AC5" t="e">
        <f t="shared" si="5"/>
        <v>#VALUE!</v>
      </c>
    </row>
    <row r="6" spans="1:29">
      <c r="A6" s="32" t="s">
        <v>5</v>
      </c>
      <c r="B6" s="32">
        <v>5</v>
      </c>
      <c r="C6" s="32" t="s">
        <v>406</v>
      </c>
      <c r="D6" s="32" t="s">
        <v>435</v>
      </c>
      <c r="E6" s="32" t="s">
        <v>435</v>
      </c>
      <c r="F6" s="32">
        <v>43458</v>
      </c>
      <c r="G6" s="32">
        <v>43461</v>
      </c>
      <c r="H6" s="32">
        <f t="shared" si="0"/>
        <v>3</v>
      </c>
      <c r="I6" s="32" t="s">
        <v>435</v>
      </c>
      <c r="J6" s="32" t="s">
        <v>435</v>
      </c>
      <c r="K6" s="32" t="s">
        <v>435</v>
      </c>
      <c r="L6" s="32" t="s">
        <v>435</v>
      </c>
      <c r="M6" s="32" t="s">
        <v>435</v>
      </c>
      <c r="N6" s="32" t="s">
        <v>435</v>
      </c>
      <c r="O6" s="32" t="s">
        <v>435</v>
      </c>
      <c r="P6" s="32" t="s">
        <v>435</v>
      </c>
      <c r="Q6" s="32" t="s">
        <v>435</v>
      </c>
      <c r="R6" s="32" t="s">
        <v>435</v>
      </c>
      <c r="S6" s="32" t="s">
        <v>435</v>
      </c>
      <c r="T6" s="32" t="s">
        <v>435</v>
      </c>
      <c r="U6" s="18">
        <f>VLOOKUP(A6,'[1]MARGIN REQUIREMNT'!$A$3:$M$210,13,0)</f>
        <v>0.81425219999999998</v>
      </c>
      <c r="V6" s="23" t="e">
        <f t="shared" si="2"/>
        <v>#VALUE!</v>
      </c>
      <c r="W6" s="23" t="e">
        <f t="shared" si="3"/>
        <v>#VALUE!</v>
      </c>
      <c r="X6" s="24">
        <f>VLOOKUP(A6,[2]Sheet14!$A$2:$B$188,2,0)</f>
        <v>4.8730057070273808E-2</v>
      </c>
      <c r="Y6" s="24">
        <f>VLOOKUP(A6,[2]Sheet14!$A$2:$C$188,3,0)</f>
        <v>6.7579635207205266E-2</v>
      </c>
      <c r="Z6" s="24">
        <f>VLOOKUP(A6,[2]Sheet14!$A$2:$D$188,4,0)</f>
        <v>8.6812795383620092E-2</v>
      </c>
      <c r="AA6" t="e">
        <f t="shared" si="1"/>
        <v>#VALUE!</v>
      </c>
      <c r="AB6" t="e">
        <f t="shared" si="4"/>
        <v>#VALUE!</v>
      </c>
      <c r="AC6" t="e">
        <f t="shared" si="5"/>
        <v>#VALUE!</v>
      </c>
    </row>
    <row r="7" spans="1:29">
      <c r="A7" t="s">
        <v>40</v>
      </c>
      <c r="B7">
        <v>10</v>
      </c>
      <c r="C7" t="s">
        <v>405</v>
      </c>
      <c r="D7">
        <v>592</v>
      </c>
      <c r="E7">
        <v>597</v>
      </c>
      <c r="F7" s="22">
        <v>43458</v>
      </c>
      <c r="G7" s="22">
        <v>43461</v>
      </c>
      <c r="H7">
        <f t="shared" si="0"/>
        <v>3</v>
      </c>
      <c r="I7">
        <v>600</v>
      </c>
      <c r="J7">
        <v>8.6499996185302734</v>
      </c>
      <c r="K7">
        <v>46</v>
      </c>
      <c r="L7">
        <v>25</v>
      </c>
      <c r="M7">
        <v>622</v>
      </c>
      <c r="N7">
        <v>647</v>
      </c>
      <c r="O7">
        <v>672</v>
      </c>
      <c r="P7">
        <v>650</v>
      </c>
      <c r="Q7">
        <v>670</v>
      </c>
      <c r="R7">
        <v>5.000000074505806E-2</v>
      </c>
      <c r="S7">
        <v>5.000000074505806E-2</v>
      </c>
      <c r="T7">
        <v>650</v>
      </c>
      <c r="U7" s="18">
        <f>VLOOKUP(A7,'[1]MARGIN REQUIREMNT'!$A$3:$M$210,13,0)</f>
        <v>2.6465999999999998</v>
      </c>
      <c r="V7" s="23">
        <f t="shared" si="2"/>
        <v>-8.3752093802345051E-3</v>
      </c>
      <c r="W7" s="23">
        <f t="shared" si="3"/>
        <v>8.3752093802345051E-3</v>
      </c>
      <c r="X7" s="24">
        <f>VLOOKUP(A7,[2]Sheet14!$A$2:$B$188,2,0)</f>
        <v>3.6766635183388019E-2</v>
      </c>
      <c r="Y7" s="24">
        <f>VLOOKUP(A7,[2]Sheet14!$A$2:$C$188,3,0)</f>
        <v>4.7665057317668499E-2</v>
      </c>
      <c r="Z7" s="24">
        <f>VLOOKUP(A7,[2]Sheet14!$A$2:$D$188,4,0)</f>
        <v>5.8342632184448975E-2</v>
      </c>
      <c r="AA7" t="b">
        <f t="shared" si="1"/>
        <v>0</v>
      </c>
      <c r="AB7" t="b">
        <f t="shared" si="4"/>
        <v>0</v>
      </c>
      <c r="AC7" t="b">
        <f t="shared" si="5"/>
        <v>0</v>
      </c>
    </row>
    <row r="8" spans="1:29">
      <c r="A8" t="s">
        <v>40</v>
      </c>
      <c r="B8">
        <v>10</v>
      </c>
      <c r="C8" t="s">
        <v>406</v>
      </c>
      <c r="D8">
        <v>592</v>
      </c>
      <c r="E8">
        <v>597</v>
      </c>
      <c r="F8" s="22">
        <v>43458</v>
      </c>
      <c r="G8" s="22">
        <v>43461</v>
      </c>
      <c r="H8">
        <f t="shared" si="0"/>
        <v>3</v>
      </c>
      <c r="I8">
        <v>600</v>
      </c>
      <c r="J8">
        <v>11.5</v>
      </c>
      <c r="K8">
        <v>47</v>
      </c>
      <c r="L8">
        <v>25</v>
      </c>
      <c r="M8">
        <v>572</v>
      </c>
      <c r="N8">
        <v>547</v>
      </c>
      <c r="O8">
        <v>522</v>
      </c>
      <c r="P8">
        <v>550</v>
      </c>
      <c r="Q8">
        <v>520</v>
      </c>
      <c r="R8">
        <v>0.40000000596046448</v>
      </c>
      <c r="S8">
        <v>0.15000000596046448</v>
      </c>
      <c r="T8">
        <v>540</v>
      </c>
      <c r="U8" s="18">
        <f>VLOOKUP(A8,'[1]MARGIN REQUIREMNT'!$A$3:$M$210,13,0)</f>
        <v>2.6465999999999998</v>
      </c>
      <c r="V8" s="23">
        <f t="shared" si="2"/>
        <v>-8.3752093802345051E-3</v>
      </c>
      <c r="W8" s="23">
        <f t="shared" si="3"/>
        <v>8.3752093802345051E-3</v>
      </c>
      <c r="X8" s="24">
        <f>VLOOKUP(A8,[2]Sheet14!$A$2:$B$188,2,0)</f>
        <v>3.6766635183388019E-2</v>
      </c>
      <c r="Y8" s="24">
        <f>VLOOKUP(A8,[2]Sheet14!$A$2:$C$188,3,0)</f>
        <v>4.7665057317668499E-2</v>
      </c>
      <c r="Z8" s="24">
        <f>VLOOKUP(A8,[2]Sheet14!$A$2:$D$188,4,0)</f>
        <v>5.8342632184448975E-2</v>
      </c>
      <c r="AA8" t="b">
        <f t="shared" si="1"/>
        <v>0</v>
      </c>
      <c r="AB8" t="b">
        <f t="shared" si="4"/>
        <v>0</v>
      </c>
      <c r="AC8" t="b">
        <f t="shared" si="5"/>
        <v>0</v>
      </c>
    </row>
    <row r="9" spans="1:29">
      <c r="A9" t="s">
        <v>92</v>
      </c>
      <c r="B9">
        <v>1</v>
      </c>
      <c r="C9" t="s">
        <v>405</v>
      </c>
      <c r="D9">
        <v>43</v>
      </c>
      <c r="E9">
        <v>43.400001525878906</v>
      </c>
      <c r="F9" s="22">
        <v>43458</v>
      </c>
      <c r="G9" s="22">
        <v>43461</v>
      </c>
      <c r="H9">
        <f t="shared" si="0"/>
        <v>3</v>
      </c>
      <c r="I9">
        <v>43</v>
      </c>
      <c r="J9">
        <v>0.75</v>
      </c>
      <c r="K9">
        <v>32</v>
      </c>
      <c r="L9">
        <v>1</v>
      </c>
      <c r="M9">
        <v>44.400001525878906</v>
      </c>
      <c r="N9">
        <v>45.400001525878906</v>
      </c>
      <c r="O9">
        <v>46.400001525878906</v>
      </c>
      <c r="P9">
        <v>45</v>
      </c>
      <c r="Q9">
        <v>46</v>
      </c>
      <c r="R9">
        <v>0.10000000149011612</v>
      </c>
      <c r="S9">
        <v>5.000000074505806E-2</v>
      </c>
      <c r="T9" t="s">
        <v>439</v>
      </c>
      <c r="U9" s="18">
        <f>VLOOKUP(A9,'[1]MARGIN REQUIREMNT'!$A$3:$M$210,13,0)</f>
        <v>0.19192499999999998</v>
      </c>
      <c r="V9" s="23">
        <f t="shared" si="2"/>
        <v>-9.2166246962085419E-3</v>
      </c>
      <c r="W9" s="23">
        <f t="shared" si="3"/>
        <v>9.2166246962085419E-3</v>
      </c>
      <c r="X9" s="24">
        <f>VLOOKUP(A9,[2]Sheet14!$A$2:$B$188,2,0)</f>
        <v>2.9750210711822826E-2</v>
      </c>
      <c r="Y9" s="24">
        <f>VLOOKUP(A9,[2]Sheet14!$A$2:$C$188,3,0)</f>
        <v>4.0629387557492194E-2</v>
      </c>
      <c r="Z9" s="24">
        <f>VLOOKUP(A9,[2]Sheet14!$A$2:$D$188,4,0)</f>
        <v>6.1832917886088606E-2</v>
      </c>
      <c r="AA9" t="b">
        <f t="shared" si="1"/>
        <v>0</v>
      </c>
      <c r="AB9" t="b">
        <f t="shared" si="4"/>
        <v>0</v>
      </c>
      <c r="AC9" t="b">
        <f t="shared" si="5"/>
        <v>0</v>
      </c>
    </row>
    <row r="10" spans="1:29">
      <c r="A10" t="s">
        <v>92</v>
      </c>
      <c r="B10">
        <v>1</v>
      </c>
      <c r="C10" t="s">
        <v>406</v>
      </c>
      <c r="D10">
        <v>43</v>
      </c>
      <c r="E10">
        <v>43.400001525878906</v>
      </c>
      <c r="F10" s="22">
        <v>43458</v>
      </c>
      <c r="G10" s="22">
        <v>43461</v>
      </c>
      <c r="H10">
        <f t="shared" si="0"/>
        <v>3</v>
      </c>
      <c r="I10">
        <v>43</v>
      </c>
      <c r="J10">
        <v>0.44999998807907104</v>
      </c>
      <c r="K10">
        <v>41</v>
      </c>
      <c r="L10">
        <v>2</v>
      </c>
      <c r="M10">
        <v>41.400001525878906</v>
      </c>
      <c r="N10">
        <v>39.400001525878906</v>
      </c>
      <c r="O10">
        <v>37.400001525878906</v>
      </c>
      <c r="P10">
        <v>39</v>
      </c>
      <c r="Q10">
        <v>37</v>
      </c>
      <c r="R10">
        <v>5.000000074505806E-2</v>
      </c>
      <c r="S10">
        <v>5.000000074505806E-2</v>
      </c>
      <c r="T10" t="s">
        <v>439</v>
      </c>
      <c r="U10" s="18">
        <f>VLOOKUP(A10,'[1]MARGIN REQUIREMNT'!$A$3:$M$210,13,0)</f>
        <v>0.19192499999999998</v>
      </c>
      <c r="V10" s="23">
        <f t="shared" si="2"/>
        <v>-9.2166246962085419E-3</v>
      </c>
      <c r="W10" s="23">
        <f t="shared" si="3"/>
        <v>9.2166246962085419E-3</v>
      </c>
      <c r="X10" s="24">
        <f>VLOOKUP(A10,[2]Sheet14!$A$2:$B$188,2,0)</f>
        <v>2.9750210711822826E-2</v>
      </c>
      <c r="Y10" s="24">
        <f>VLOOKUP(A10,[2]Sheet14!$A$2:$C$188,3,0)</f>
        <v>4.0629387557492194E-2</v>
      </c>
      <c r="Z10" s="24">
        <f>VLOOKUP(A10,[2]Sheet14!$A$2:$D$188,4,0)</f>
        <v>6.1832917886088606E-2</v>
      </c>
      <c r="AA10" t="b">
        <f t="shared" si="1"/>
        <v>0</v>
      </c>
      <c r="AB10" t="b">
        <f t="shared" si="4"/>
        <v>0</v>
      </c>
      <c r="AC10" t="b">
        <f t="shared" si="5"/>
        <v>0</v>
      </c>
    </row>
    <row r="11" spans="1:29">
      <c r="A11" t="s">
        <v>206</v>
      </c>
      <c r="B11">
        <v>10</v>
      </c>
      <c r="C11" t="s">
        <v>405</v>
      </c>
      <c r="D11">
        <v>453.5</v>
      </c>
      <c r="E11">
        <v>435.85000610351562</v>
      </c>
      <c r="F11" s="22">
        <v>43458</v>
      </c>
      <c r="G11" s="22">
        <v>43461</v>
      </c>
      <c r="H11">
        <f t="shared" si="0"/>
        <v>3</v>
      </c>
      <c r="I11">
        <v>440</v>
      </c>
      <c r="J11">
        <v>4</v>
      </c>
      <c r="K11">
        <v>36</v>
      </c>
      <c r="L11">
        <v>14</v>
      </c>
      <c r="M11">
        <v>449.85000610351562</v>
      </c>
      <c r="N11">
        <v>463.85000610351562</v>
      </c>
      <c r="O11">
        <v>477.85000610351562</v>
      </c>
      <c r="P11">
        <v>460</v>
      </c>
      <c r="Q11">
        <v>480</v>
      </c>
      <c r="R11">
        <v>1.7999999523162842</v>
      </c>
      <c r="S11">
        <v>0.40000000596046448</v>
      </c>
      <c r="T11" t="s">
        <v>439</v>
      </c>
      <c r="U11" s="18">
        <f>VLOOKUP(A11,'[1]MARGIN REQUIREMNT'!$A$3:$M$210,13,0)</f>
        <v>2.5250249999999999</v>
      </c>
      <c r="V11" s="23">
        <f t="shared" si="2"/>
        <v>4.0495568772098256E-2</v>
      </c>
      <c r="W11" s="23">
        <f t="shared" si="3"/>
        <v>4.0495568772098256E-2</v>
      </c>
      <c r="X11" s="24">
        <f>VLOOKUP(A11,[2]Sheet14!$A$2:$B$188,2,0)</f>
        <v>2.5150681113563819E-2</v>
      </c>
      <c r="Y11" s="24">
        <f>VLOOKUP(A11,[2]Sheet14!$A$2:$C$188,3,0)</f>
        <v>3.1692603674950977E-2</v>
      </c>
      <c r="Z11" s="24">
        <f>VLOOKUP(A11,[2]Sheet14!$A$2:$D$188,4,0)</f>
        <v>4.0415229329108973E-2</v>
      </c>
      <c r="AA11" t="b">
        <f t="shared" si="1"/>
        <v>1</v>
      </c>
      <c r="AB11" t="b">
        <f t="shared" si="4"/>
        <v>1</v>
      </c>
      <c r="AC11" t="b">
        <f t="shared" si="5"/>
        <v>1</v>
      </c>
    </row>
    <row r="12" spans="1:29">
      <c r="A12" t="s">
        <v>206</v>
      </c>
      <c r="B12">
        <v>10</v>
      </c>
      <c r="C12" t="s">
        <v>406</v>
      </c>
      <c r="D12">
        <v>453.5</v>
      </c>
      <c r="E12">
        <v>435.85000610351562</v>
      </c>
      <c r="F12" s="22">
        <v>43458</v>
      </c>
      <c r="G12" s="22">
        <v>43461</v>
      </c>
      <c r="H12">
        <f t="shared" si="0"/>
        <v>3</v>
      </c>
      <c r="I12">
        <v>440</v>
      </c>
      <c r="J12">
        <v>7</v>
      </c>
      <c r="K12">
        <v>29</v>
      </c>
      <c r="L12">
        <v>11</v>
      </c>
      <c r="M12">
        <v>424.85000610351562</v>
      </c>
      <c r="N12">
        <v>413.85000610351562</v>
      </c>
      <c r="O12">
        <v>402.85000610351562</v>
      </c>
      <c r="P12">
        <v>410</v>
      </c>
      <c r="Q12">
        <v>400</v>
      </c>
      <c r="R12">
        <v>0.20000000298023224</v>
      </c>
      <c r="S12">
        <v>0.20000000298023224</v>
      </c>
      <c r="T12" t="s">
        <v>439</v>
      </c>
      <c r="U12" s="18">
        <f>VLOOKUP(A12,'[1]MARGIN REQUIREMNT'!$A$3:$M$210,13,0)</f>
        <v>2.5250249999999999</v>
      </c>
      <c r="V12" s="23">
        <f t="shared" si="2"/>
        <v>4.0495568772098256E-2</v>
      </c>
      <c r="W12" s="23">
        <f t="shared" si="3"/>
        <v>4.0495568772098256E-2</v>
      </c>
      <c r="X12" s="24">
        <f>VLOOKUP(A12,[2]Sheet14!$A$2:$B$188,2,0)</f>
        <v>2.5150681113563819E-2</v>
      </c>
      <c r="Y12" s="24">
        <f>VLOOKUP(A12,[2]Sheet14!$A$2:$C$188,3,0)</f>
        <v>3.1692603674950977E-2</v>
      </c>
      <c r="Z12" s="24">
        <f>VLOOKUP(A12,[2]Sheet14!$A$2:$D$188,4,0)</f>
        <v>4.0415229329108973E-2</v>
      </c>
      <c r="AA12" t="b">
        <f t="shared" si="1"/>
        <v>1</v>
      </c>
      <c r="AB12" t="b">
        <f t="shared" si="4"/>
        <v>1</v>
      </c>
      <c r="AC12" t="b">
        <f t="shared" si="5"/>
        <v>1</v>
      </c>
    </row>
    <row r="13" spans="1:29">
      <c r="A13" t="s">
        <v>91</v>
      </c>
      <c r="B13">
        <v>1</v>
      </c>
      <c r="C13" t="s">
        <v>405</v>
      </c>
      <c r="D13">
        <v>43.450000762939453</v>
      </c>
      <c r="E13">
        <v>43.299999237060547</v>
      </c>
      <c r="F13" s="22">
        <v>43458</v>
      </c>
      <c r="G13" s="22">
        <v>43461</v>
      </c>
      <c r="H13">
        <f t="shared" si="0"/>
        <v>3</v>
      </c>
      <c r="I13">
        <v>43</v>
      </c>
      <c r="J13">
        <v>0.85000002384185791</v>
      </c>
      <c r="K13">
        <v>43</v>
      </c>
      <c r="L13">
        <v>2</v>
      </c>
      <c r="M13">
        <v>45.299999237060547</v>
      </c>
      <c r="N13">
        <v>47.299999237060547</v>
      </c>
      <c r="O13">
        <v>49.299999237060547</v>
      </c>
      <c r="P13">
        <v>47</v>
      </c>
      <c r="Q13">
        <v>49</v>
      </c>
      <c r="R13" t="s">
        <v>435</v>
      </c>
      <c r="S13">
        <v>0.10000000149011612</v>
      </c>
      <c r="T13">
        <v>46</v>
      </c>
      <c r="U13" s="18">
        <f>VLOOKUP(A13,'[1]MARGIN REQUIREMNT'!$A$3:$M$210,13,0)</f>
        <v>0.196575</v>
      </c>
      <c r="V13" s="23">
        <f t="shared" si="2"/>
        <v>3.4642385339933579E-3</v>
      </c>
      <c r="W13" s="23">
        <f t="shared" si="3"/>
        <v>3.4642385339933579E-3</v>
      </c>
      <c r="X13" s="24">
        <f>VLOOKUP(A13,[2]Sheet14!$A$2:$B$188,2,0)</f>
        <v>3.3054448871181981E-2</v>
      </c>
      <c r="Y13" s="24">
        <f>VLOOKUP(A13,[2]Sheet14!$A$2:$C$188,3,0)</f>
        <v>4.2373522820535713E-2</v>
      </c>
      <c r="Z13" s="24">
        <f>VLOOKUP(A13,[2]Sheet14!$A$2:$D$188,4,0)</f>
        <v>5.7505903017414088E-2</v>
      </c>
      <c r="AA13" t="b">
        <f t="shared" si="1"/>
        <v>0</v>
      </c>
      <c r="AB13" t="b">
        <f t="shared" si="4"/>
        <v>0</v>
      </c>
      <c r="AC13" t="b">
        <f t="shared" si="5"/>
        <v>0</v>
      </c>
    </row>
    <row r="14" spans="1:29">
      <c r="A14" t="s">
        <v>91</v>
      </c>
      <c r="B14">
        <v>1</v>
      </c>
      <c r="C14" t="s">
        <v>406</v>
      </c>
      <c r="D14">
        <v>43.450000762939453</v>
      </c>
      <c r="E14">
        <v>43.299999237060547</v>
      </c>
      <c r="F14" s="22">
        <v>43458</v>
      </c>
      <c r="G14" s="22">
        <v>43461</v>
      </c>
      <c r="H14">
        <f t="shared" si="0"/>
        <v>3</v>
      </c>
      <c r="I14">
        <v>43</v>
      </c>
      <c r="J14">
        <v>0.40000000596046448</v>
      </c>
      <c r="K14">
        <v>35</v>
      </c>
      <c r="L14">
        <v>1</v>
      </c>
      <c r="M14">
        <v>42.299999237060547</v>
      </c>
      <c r="N14">
        <v>41.299999237060547</v>
      </c>
      <c r="O14">
        <v>40.299999237060547</v>
      </c>
      <c r="P14">
        <v>41</v>
      </c>
      <c r="Q14">
        <v>40</v>
      </c>
      <c r="R14">
        <v>5.000000074505806E-2</v>
      </c>
      <c r="S14">
        <v>5.000000074505806E-2</v>
      </c>
      <c r="T14" t="s">
        <v>439</v>
      </c>
      <c r="U14" s="18">
        <f>VLOOKUP(A14,'[1]MARGIN REQUIREMNT'!$A$3:$M$210,13,0)</f>
        <v>0.196575</v>
      </c>
      <c r="V14" s="23">
        <f t="shared" si="2"/>
        <v>3.4642385339933579E-3</v>
      </c>
      <c r="W14" s="23">
        <f t="shared" si="3"/>
        <v>3.4642385339933579E-3</v>
      </c>
      <c r="X14" s="24">
        <f>VLOOKUP(A14,[2]Sheet14!$A$2:$B$188,2,0)</f>
        <v>3.3054448871181981E-2</v>
      </c>
      <c r="Y14" s="24">
        <f>VLOOKUP(A14,[2]Sheet14!$A$2:$C$188,3,0)</f>
        <v>4.2373522820535713E-2</v>
      </c>
      <c r="Z14" s="24">
        <f>VLOOKUP(A14,[2]Sheet14!$A$2:$D$188,4,0)</f>
        <v>5.7505903017414088E-2</v>
      </c>
      <c r="AA14" t="b">
        <f t="shared" si="1"/>
        <v>0</v>
      </c>
      <c r="AB14" t="b">
        <f t="shared" si="4"/>
        <v>0</v>
      </c>
      <c r="AC14" t="b">
        <f t="shared" si="5"/>
        <v>0</v>
      </c>
    </row>
    <row r="15" spans="1:29">
      <c r="A15" t="s">
        <v>131</v>
      </c>
      <c r="B15">
        <v>5</v>
      </c>
      <c r="C15" t="s">
        <v>405</v>
      </c>
      <c r="D15">
        <v>162.94999694824219</v>
      </c>
      <c r="E15">
        <v>161.75</v>
      </c>
      <c r="F15" s="22">
        <v>43458</v>
      </c>
      <c r="G15" s="22">
        <v>43461</v>
      </c>
      <c r="H15">
        <f t="shared" si="0"/>
        <v>3</v>
      </c>
      <c r="I15">
        <v>160</v>
      </c>
      <c r="J15">
        <v>3.8499999046325684</v>
      </c>
      <c r="K15">
        <v>48</v>
      </c>
      <c r="L15">
        <v>7</v>
      </c>
      <c r="M15">
        <v>168.75</v>
      </c>
      <c r="N15">
        <v>175.75</v>
      </c>
      <c r="O15">
        <v>182.75</v>
      </c>
      <c r="P15">
        <v>175</v>
      </c>
      <c r="Q15">
        <v>185</v>
      </c>
      <c r="R15">
        <v>0.15000000596046448</v>
      </c>
      <c r="S15">
        <v>0.10000000149011612</v>
      </c>
      <c r="T15" t="s">
        <v>439</v>
      </c>
      <c r="U15" s="18">
        <f>VLOOKUP(A15,'[1]MARGIN REQUIREMNT'!$A$3:$M$210,13,0)</f>
        <v>0.78832500000000005</v>
      </c>
      <c r="V15" s="23">
        <f t="shared" si="2"/>
        <v>7.4188373925327955E-3</v>
      </c>
      <c r="W15" s="23">
        <f t="shared" si="3"/>
        <v>7.4188373925327955E-3</v>
      </c>
      <c r="X15" s="24">
        <f>VLOOKUP(A15,[2]Sheet14!$A$2:$B$188,2,0)</f>
        <v>3.1550629889982057E-2</v>
      </c>
      <c r="Y15" s="24">
        <f>VLOOKUP(A15,[2]Sheet14!$A$2:$C$188,3,0)</f>
        <v>3.7646598366112186E-2</v>
      </c>
      <c r="Z15" s="24">
        <f>VLOOKUP(A15,[2]Sheet14!$A$2:$D$188,4,0)</f>
        <v>4.792725687172212E-2</v>
      </c>
      <c r="AA15" t="b">
        <f t="shared" si="1"/>
        <v>0</v>
      </c>
      <c r="AB15" t="b">
        <f t="shared" si="4"/>
        <v>0</v>
      </c>
      <c r="AC15" t="b">
        <f t="shared" si="5"/>
        <v>0</v>
      </c>
    </row>
    <row r="16" spans="1:29">
      <c r="A16" t="s">
        <v>131</v>
      </c>
      <c r="B16">
        <v>5</v>
      </c>
      <c r="C16" t="s">
        <v>406</v>
      </c>
      <c r="D16">
        <v>162.94999694824219</v>
      </c>
      <c r="E16">
        <v>161.75</v>
      </c>
      <c r="F16" s="22">
        <v>43458</v>
      </c>
      <c r="G16" s="22">
        <v>43461</v>
      </c>
      <c r="H16">
        <f t="shared" si="0"/>
        <v>3</v>
      </c>
      <c r="I16">
        <v>160</v>
      </c>
      <c r="J16">
        <v>1.5</v>
      </c>
      <c r="K16">
        <v>40</v>
      </c>
      <c r="L16">
        <v>6</v>
      </c>
      <c r="M16">
        <v>155.75</v>
      </c>
      <c r="N16">
        <v>149.75</v>
      </c>
      <c r="O16">
        <v>143.75</v>
      </c>
      <c r="P16">
        <v>150</v>
      </c>
      <c r="Q16">
        <v>145</v>
      </c>
      <c r="R16">
        <v>0.10000000149011612</v>
      </c>
      <c r="S16">
        <v>5.000000074505806E-2</v>
      </c>
      <c r="T16" t="s">
        <v>439</v>
      </c>
      <c r="U16" s="18">
        <f>VLOOKUP(A16,'[1]MARGIN REQUIREMNT'!$A$3:$M$210,13,0)</f>
        <v>0.78832500000000005</v>
      </c>
      <c r="V16" s="23">
        <f t="shared" si="2"/>
        <v>7.4188373925327955E-3</v>
      </c>
      <c r="W16" s="23">
        <f t="shared" si="3"/>
        <v>7.4188373925327955E-3</v>
      </c>
      <c r="X16" s="24">
        <f>VLOOKUP(A16,[2]Sheet14!$A$2:$B$188,2,0)</f>
        <v>3.1550629889982057E-2</v>
      </c>
      <c r="Y16" s="24">
        <f>VLOOKUP(A16,[2]Sheet14!$A$2:$C$188,3,0)</f>
        <v>3.7646598366112186E-2</v>
      </c>
      <c r="Z16" s="24">
        <f>VLOOKUP(A16,[2]Sheet14!$A$2:$D$188,4,0)</f>
        <v>4.792725687172212E-2</v>
      </c>
      <c r="AA16" t="b">
        <f t="shared" si="1"/>
        <v>0</v>
      </c>
      <c r="AB16" t="b">
        <f t="shared" si="4"/>
        <v>0</v>
      </c>
      <c r="AC16" t="b">
        <f t="shared" si="5"/>
        <v>0</v>
      </c>
    </row>
    <row r="17" spans="1:29">
      <c r="A17" t="s">
        <v>45</v>
      </c>
      <c r="B17">
        <v>2.5</v>
      </c>
      <c r="C17" t="s">
        <v>405</v>
      </c>
      <c r="D17">
        <v>44.200000762939453</v>
      </c>
      <c r="E17">
        <v>43.700000762939453</v>
      </c>
      <c r="F17" s="22">
        <v>43458</v>
      </c>
      <c r="G17" s="22">
        <v>43461</v>
      </c>
      <c r="H17">
        <f t="shared" si="0"/>
        <v>3</v>
      </c>
      <c r="I17">
        <v>42.5</v>
      </c>
      <c r="J17">
        <v>1.5</v>
      </c>
      <c r="K17">
        <v>46</v>
      </c>
      <c r="L17">
        <v>2</v>
      </c>
      <c r="M17">
        <v>45.700000762939453</v>
      </c>
      <c r="N17">
        <v>47.700000762939453</v>
      </c>
      <c r="O17">
        <v>49.700000762939453</v>
      </c>
      <c r="P17">
        <v>47.5</v>
      </c>
      <c r="Q17">
        <v>50</v>
      </c>
      <c r="R17">
        <v>0.15000000596046448</v>
      </c>
      <c r="S17">
        <v>5.000000074505806E-2</v>
      </c>
      <c r="T17" t="s">
        <v>439</v>
      </c>
      <c r="U17" s="18">
        <f>VLOOKUP(A17,'[1]MARGIN REQUIREMNT'!$A$3:$M$210,13,0)</f>
        <v>0.20375849999999998</v>
      </c>
      <c r="V17" s="23">
        <f t="shared" si="2"/>
        <v>1.1441647397499199E-2</v>
      </c>
      <c r="W17" s="23">
        <f t="shared" si="3"/>
        <v>1.1441647397499199E-2</v>
      </c>
      <c r="X17" s="24">
        <f>VLOOKUP(A17,[2]Sheet14!$A$2:$B$188,2,0)</f>
        <v>3.505989859029375E-2</v>
      </c>
      <c r="Y17" s="24">
        <f>VLOOKUP(A17,[2]Sheet14!$A$2:$C$188,3,0)</f>
        <v>3.998311734857473E-2</v>
      </c>
      <c r="Z17" s="24">
        <f>VLOOKUP(A17,[2]Sheet14!$A$2:$D$188,4,0)</f>
        <v>5.7401696090093178E-2</v>
      </c>
      <c r="AA17" t="b">
        <f t="shared" si="1"/>
        <v>0</v>
      </c>
      <c r="AB17" t="b">
        <f t="shared" si="4"/>
        <v>0</v>
      </c>
      <c r="AC17" t="b">
        <f t="shared" si="5"/>
        <v>0</v>
      </c>
    </row>
    <row r="18" spans="1:29">
      <c r="A18" t="s">
        <v>45</v>
      </c>
      <c r="B18">
        <v>2.5</v>
      </c>
      <c r="C18" t="s">
        <v>406</v>
      </c>
      <c r="D18">
        <v>44.200000762939453</v>
      </c>
      <c r="E18">
        <v>43.700000762939453</v>
      </c>
      <c r="F18" s="22">
        <v>43458</v>
      </c>
      <c r="G18" s="22">
        <v>43461</v>
      </c>
      <c r="H18">
        <f t="shared" si="0"/>
        <v>3</v>
      </c>
      <c r="I18">
        <v>42.5</v>
      </c>
      <c r="J18">
        <v>0.34999999403953552</v>
      </c>
      <c r="K18">
        <v>53</v>
      </c>
      <c r="L18">
        <v>2</v>
      </c>
      <c r="M18">
        <v>41.700000762939453</v>
      </c>
      <c r="N18">
        <v>39.700000762939453</v>
      </c>
      <c r="O18">
        <v>37.700000762939453</v>
      </c>
      <c r="P18">
        <v>40</v>
      </c>
      <c r="Q18">
        <v>37.5</v>
      </c>
      <c r="R18">
        <v>5.000000074505806E-2</v>
      </c>
      <c r="S18">
        <v>0.10000000149011612</v>
      </c>
      <c r="T18" t="s">
        <v>439</v>
      </c>
      <c r="U18" s="18">
        <f>VLOOKUP(A18,'[1]MARGIN REQUIREMNT'!$A$3:$M$210,13,0)</f>
        <v>0.20375849999999998</v>
      </c>
      <c r="V18" s="23">
        <f t="shared" si="2"/>
        <v>1.1441647397499199E-2</v>
      </c>
      <c r="W18" s="23">
        <f t="shared" si="3"/>
        <v>1.1441647397499199E-2</v>
      </c>
      <c r="X18" s="24">
        <f>VLOOKUP(A18,[2]Sheet14!$A$2:$B$188,2,0)</f>
        <v>3.505989859029375E-2</v>
      </c>
      <c r="Y18" s="24">
        <f>VLOOKUP(A18,[2]Sheet14!$A$2:$C$188,3,0)</f>
        <v>3.998311734857473E-2</v>
      </c>
      <c r="Z18" s="24">
        <f>VLOOKUP(A18,[2]Sheet14!$A$2:$D$188,4,0)</f>
        <v>5.7401696090093178E-2</v>
      </c>
      <c r="AA18" t="b">
        <f t="shared" si="1"/>
        <v>0</v>
      </c>
      <c r="AB18" t="b">
        <f t="shared" si="4"/>
        <v>0</v>
      </c>
      <c r="AC18" t="b">
        <f t="shared" si="5"/>
        <v>0</v>
      </c>
    </row>
    <row r="19" spans="1:29">
      <c r="A19" t="s">
        <v>81</v>
      </c>
      <c r="B19">
        <v>20</v>
      </c>
      <c r="C19" t="s">
        <v>405</v>
      </c>
      <c r="D19">
        <v>316</v>
      </c>
      <c r="E19">
        <v>314.10000610351562</v>
      </c>
      <c r="F19" s="22">
        <v>43458</v>
      </c>
      <c r="G19" s="22">
        <v>43461</v>
      </c>
      <c r="H19">
        <f t="shared" si="0"/>
        <v>3</v>
      </c>
      <c r="I19">
        <v>320</v>
      </c>
      <c r="J19">
        <v>2.9000000953674316</v>
      </c>
      <c r="K19">
        <v>37</v>
      </c>
      <c r="L19">
        <v>11</v>
      </c>
      <c r="M19">
        <v>325.10000610351562</v>
      </c>
      <c r="N19">
        <v>336.10000610351562</v>
      </c>
      <c r="O19">
        <v>347.10000610351562</v>
      </c>
      <c r="P19">
        <v>340</v>
      </c>
      <c r="Q19">
        <v>340</v>
      </c>
      <c r="R19">
        <v>0.20000000298023224</v>
      </c>
      <c r="S19">
        <v>0.20000000298023224</v>
      </c>
      <c r="T19" t="s">
        <v>439</v>
      </c>
      <c r="U19" s="18">
        <f>VLOOKUP(A19,'[1]MARGIN REQUIREMNT'!$A$3:$M$210,13,0)</f>
        <v>1.749225</v>
      </c>
      <c r="V19" s="23">
        <f t="shared" si="2"/>
        <v>6.049009422362861E-3</v>
      </c>
      <c r="W19" s="23">
        <f t="shared" si="3"/>
        <v>6.049009422362861E-3</v>
      </c>
      <c r="X19" s="24">
        <f>VLOOKUP(A19,[2]Sheet14!$A$2:$B$188,2,0)</f>
        <v>3.4125515038083636E-2</v>
      </c>
      <c r="Y19" s="24">
        <f>VLOOKUP(A19,[2]Sheet14!$A$2:$C$188,3,0)</f>
        <v>4.3960488449871674E-2</v>
      </c>
      <c r="Z19" s="24">
        <f>VLOOKUP(A19,[2]Sheet14!$A$2:$D$188,4,0)</f>
        <v>5.9633265170297899E-2</v>
      </c>
      <c r="AA19" t="b">
        <f t="shared" si="1"/>
        <v>0</v>
      </c>
      <c r="AB19" t="b">
        <f t="shared" si="4"/>
        <v>0</v>
      </c>
      <c r="AC19" t="b">
        <f t="shared" si="5"/>
        <v>0</v>
      </c>
    </row>
    <row r="20" spans="1:29">
      <c r="A20" t="s">
        <v>81</v>
      </c>
      <c r="B20">
        <v>20</v>
      </c>
      <c r="C20" t="s">
        <v>406</v>
      </c>
      <c r="D20">
        <v>316</v>
      </c>
      <c r="E20">
        <v>314.10000610351562</v>
      </c>
      <c r="F20" s="22">
        <v>43458</v>
      </c>
      <c r="G20" s="22">
        <v>43461</v>
      </c>
      <c r="H20">
        <f t="shared" si="0"/>
        <v>3</v>
      </c>
      <c r="I20">
        <v>320</v>
      </c>
      <c r="J20">
        <v>6.8000001907348633</v>
      </c>
      <c r="K20">
        <v>28</v>
      </c>
      <c r="L20">
        <v>8</v>
      </c>
      <c r="M20">
        <v>306.10000610351562</v>
      </c>
      <c r="N20">
        <v>298.10000610351562</v>
      </c>
      <c r="O20">
        <v>290.10000610351562</v>
      </c>
      <c r="P20">
        <v>300</v>
      </c>
      <c r="Q20">
        <v>300</v>
      </c>
      <c r="R20">
        <v>0.64999997615814209</v>
      </c>
      <c r="S20">
        <v>0.64999997615814209</v>
      </c>
      <c r="T20" t="s">
        <v>439</v>
      </c>
      <c r="U20" s="18">
        <f>VLOOKUP(A20,'[1]MARGIN REQUIREMNT'!$A$3:$M$210,13,0)</f>
        <v>1.749225</v>
      </c>
      <c r="V20" s="23">
        <f t="shared" si="2"/>
        <v>6.049009422362861E-3</v>
      </c>
      <c r="W20" s="23">
        <f t="shared" si="3"/>
        <v>6.049009422362861E-3</v>
      </c>
      <c r="X20" s="24">
        <f>VLOOKUP(A20,[2]Sheet14!$A$2:$B$188,2,0)</f>
        <v>3.4125515038083636E-2</v>
      </c>
      <c r="Y20" s="24">
        <f>VLOOKUP(A20,[2]Sheet14!$A$2:$C$188,3,0)</f>
        <v>4.3960488449871674E-2</v>
      </c>
      <c r="Z20" s="24">
        <f>VLOOKUP(A20,[2]Sheet14!$A$2:$D$188,4,0)</f>
        <v>5.9633265170297899E-2</v>
      </c>
      <c r="AA20" t="b">
        <f t="shared" si="1"/>
        <v>0</v>
      </c>
      <c r="AB20" t="b">
        <f t="shared" si="4"/>
        <v>0</v>
      </c>
      <c r="AC20" t="b">
        <f t="shared" si="5"/>
        <v>0</v>
      </c>
    </row>
    <row r="21" spans="1:29">
      <c r="A21" t="s">
        <v>180</v>
      </c>
      <c r="B21">
        <v>10</v>
      </c>
      <c r="C21" t="s">
        <v>405</v>
      </c>
      <c r="D21">
        <v>703.20001220703125</v>
      </c>
      <c r="E21">
        <v>710.5</v>
      </c>
      <c r="F21" s="22">
        <v>43458</v>
      </c>
      <c r="G21" s="22">
        <v>43461</v>
      </c>
      <c r="H21">
        <f t="shared" si="0"/>
        <v>3</v>
      </c>
      <c r="I21">
        <v>710</v>
      </c>
      <c r="J21">
        <v>7.1999998092651367</v>
      </c>
      <c r="K21">
        <v>27</v>
      </c>
      <c r="L21">
        <v>17</v>
      </c>
      <c r="M21">
        <v>727.5</v>
      </c>
      <c r="N21">
        <v>744.5</v>
      </c>
      <c r="O21">
        <v>761.5</v>
      </c>
      <c r="P21">
        <v>740</v>
      </c>
      <c r="Q21">
        <v>760</v>
      </c>
      <c r="R21">
        <v>0.30000001192092896</v>
      </c>
      <c r="S21">
        <v>0.10000000149011612</v>
      </c>
      <c r="T21">
        <v>750</v>
      </c>
      <c r="U21" s="18">
        <f>VLOOKUP(A21,'[1]MARGIN REQUIREMNT'!$A$3:$M$210,13,0)</f>
        <v>3.5363251999999998</v>
      </c>
      <c r="V21" s="23">
        <f t="shared" si="2"/>
        <v>-1.0274437428527405E-2</v>
      </c>
      <c r="W21" s="23">
        <f t="shared" si="3"/>
        <v>1.0274437428527405E-2</v>
      </c>
      <c r="X21" s="24">
        <f>VLOOKUP(A21,[2]Sheet14!$A$2:$B$188,2,0)</f>
        <v>2.3840045295498966E-2</v>
      </c>
      <c r="Y21" s="24">
        <f>VLOOKUP(A21,[2]Sheet14!$A$2:$C$188,3,0)</f>
        <v>3.1150491347391448E-2</v>
      </c>
      <c r="Z21" s="24">
        <f>VLOOKUP(A21,[2]Sheet14!$A$2:$D$188,4,0)</f>
        <v>3.7293740850866196E-2</v>
      </c>
      <c r="AA21" t="b">
        <f t="shared" si="1"/>
        <v>0</v>
      </c>
      <c r="AB21" t="b">
        <f t="shared" si="4"/>
        <v>0</v>
      </c>
      <c r="AC21" t="b">
        <f t="shared" si="5"/>
        <v>0</v>
      </c>
    </row>
    <row r="22" spans="1:29">
      <c r="A22" t="s">
        <v>180</v>
      </c>
      <c r="B22">
        <v>10</v>
      </c>
      <c r="C22" t="s">
        <v>406</v>
      </c>
      <c r="D22">
        <v>703.20001220703125</v>
      </c>
      <c r="E22">
        <v>710.5</v>
      </c>
      <c r="F22" s="22">
        <v>43458</v>
      </c>
      <c r="G22" s="22">
        <v>43461</v>
      </c>
      <c r="H22">
        <f t="shared" si="0"/>
        <v>3</v>
      </c>
      <c r="I22">
        <v>710</v>
      </c>
      <c r="J22">
        <v>12</v>
      </c>
      <c r="K22" t="s">
        <v>435</v>
      </c>
      <c r="L22" t="s">
        <v>435</v>
      </c>
      <c r="M22" t="s">
        <v>435</v>
      </c>
      <c r="N22" t="s">
        <v>435</v>
      </c>
      <c r="O22" t="s">
        <v>435</v>
      </c>
      <c r="P22" t="s">
        <v>435</v>
      </c>
      <c r="Q22" t="s">
        <v>435</v>
      </c>
      <c r="R22" t="s">
        <v>435</v>
      </c>
      <c r="S22" t="s">
        <v>435</v>
      </c>
      <c r="T22" t="s">
        <v>435</v>
      </c>
      <c r="U22" s="18">
        <f>VLOOKUP(A22,'[1]MARGIN REQUIREMNT'!$A$3:$M$210,13,0)</f>
        <v>3.5363251999999998</v>
      </c>
      <c r="V22" s="23">
        <f t="shared" si="2"/>
        <v>-1.0274437428527405E-2</v>
      </c>
      <c r="W22" s="23">
        <f t="shared" si="3"/>
        <v>1.0274437428527405E-2</v>
      </c>
      <c r="X22" s="24">
        <f>VLOOKUP(A22,[2]Sheet14!$A$2:$B$188,2,0)</f>
        <v>2.3840045295498966E-2</v>
      </c>
      <c r="Y22" s="24">
        <f>VLOOKUP(A22,[2]Sheet14!$A$2:$C$188,3,0)</f>
        <v>3.1150491347391448E-2</v>
      </c>
      <c r="Z22" s="24">
        <f>VLOOKUP(A22,[2]Sheet14!$A$2:$D$188,4,0)</f>
        <v>3.7293740850866196E-2</v>
      </c>
      <c r="AA22" t="b">
        <f t="shared" si="1"/>
        <v>0</v>
      </c>
      <c r="AB22" t="b">
        <f t="shared" si="4"/>
        <v>0</v>
      </c>
      <c r="AC22" t="b">
        <f t="shared" si="5"/>
        <v>0</v>
      </c>
    </row>
    <row r="23" spans="1:29">
      <c r="A23" t="s">
        <v>6</v>
      </c>
      <c r="B23">
        <v>10</v>
      </c>
      <c r="C23" t="s">
        <v>405</v>
      </c>
      <c r="D23">
        <v>375.45001220703125</v>
      </c>
      <c r="E23">
        <v>362.64999389648437</v>
      </c>
      <c r="F23" s="22">
        <v>43458</v>
      </c>
      <c r="G23" s="22">
        <v>43461</v>
      </c>
      <c r="H23">
        <f t="shared" si="0"/>
        <v>3</v>
      </c>
      <c r="I23">
        <v>360</v>
      </c>
      <c r="J23">
        <v>6.0999999046325684</v>
      </c>
      <c r="K23">
        <v>34</v>
      </c>
      <c r="L23">
        <v>11</v>
      </c>
      <c r="M23">
        <v>373.64999389648437</v>
      </c>
      <c r="N23">
        <v>384.64999389648438</v>
      </c>
      <c r="O23">
        <v>395.64999389648437</v>
      </c>
      <c r="P23">
        <v>380</v>
      </c>
      <c r="Q23">
        <v>400</v>
      </c>
      <c r="R23">
        <v>1.2999999523162842</v>
      </c>
      <c r="S23">
        <v>0.15000000596046448</v>
      </c>
      <c r="T23" t="s">
        <v>439</v>
      </c>
      <c r="U23" s="18">
        <f>VLOOKUP(A23,'[1]MARGIN REQUIREMNT'!$A$3:$M$210,13,0)</f>
        <v>1.8768750000000001</v>
      </c>
      <c r="V23" s="23">
        <f t="shared" si="2"/>
        <v>3.5295790778919756E-2</v>
      </c>
      <c r="W23" s="23">
        <f t="shared" si="3"/>
        <v>3.5295790778919756E-2</v>
      </c>
      <c r="X23" s="24">
        <f>VLOOKUP(A23,[2]Sheet14!$A$2:$B$188,2,0)</f>
        <v>3.0247261940187023E-2</v>
      </c>
      <c r="Y23" s="24">
        <f>VLOOKUP(A23,[2]Sheet14!$A$2:$C$188,3,0)</f>
        <v>3.9297417946668918E-2</v>
      </c>
      <c r="Z23" s="24">
        <f>VLOOKUP(A23,[2]Sheet14!$A$2:$D$188,4,0)</f>
        <v>4.8070405173993823E-2</v>
      </c>
      <c r="AA23" t="b">
        <f t="shared" si="1"/>
        <v>1</v>
      </c>
      <c r="AB23" t="b">
        <f t="shared" si="4"/>
        <v>0</v>
      </c>
      <c r="AC23" t="b">
        <f t="shared" si="5"/>
        <v>0</v>
      </c>
    </row>
    <row r="24" spans="1:29">
      <c r="A24" t="s">
        <v>6</v>
      </c>
      <c r="B24">
        <v>10</v>
      </c>
      <c r="C24" t="s">
        <v>406</v>
      </c>
      <c r="D24">
        <v>375.45001220703125</v>
      </c>
      <c r="E24">
        <v>362.64999389648437</v>
      </c>
      <c r="F24" s="22">
        <v>43458</v>
      </c>
      <c r="G24" s="22">
        <v>43461</v>
      </c>
      <c r="H24">
        <f t="shared" si="0"/>
        <v>3</v>
      </c>
      <c r="I24">
        <v>360</v>
      </c>
      <c r="J24">
        <v>3.0999999046325684</v>
      </c>
      <c r="K24">
        <v>34</v>
      </c>
      <c r="L24">
        <v>11</v>
      </c>
      <c r="M24">
        <v>351.64999389648437</v>
      </c>
      <c r="N24">
        <v>340.64999389648437</v>
      </c>
      <c r="O24">
        <v>329.64999389648437</v>
      </c>
      <c r="P24">
        <v>340</v>
      </c>
      <c r="Q24">
        <v>330</v>
      </c>
      <c r="R24">
        <v>0.15000000596046448</v>
      </c>
      <c r="S24">
        <v>0.15000000596046448</v>
      </c>
      <c r="T24" t="s">
        <v>439</v>
      </c>
      <c r="U24" s="18">
        <f>VLOOKUP(A24,'[1]MARGIN REQUIREMNT'!$A$3:$M$210,13,0)</f>
        <v>1.8768750000000001</v>
      </c>
      <c r="V24" s="23">
        <f t="shared" si="2"/>
        <v>3.5295790778919756E-2</v>
      </c>
      <c r="W24" s="23">
        <f t="shared" si="3"/>
        <v>3.5295790778919756E-2</v>
      </c>
      <c r="X24" s="24">
        <f>VLOOKUP(A24,[2]Sheet14!$A$2:$B$188,2,0)</f>
        <v>3.0247261940187023E-2</v>
      </c>
      <c r="Y24" s="24">
        <f>VLOOKUP(A24,[2]Sheet14!$A$2:$C$188,3,0)</f>
        <v>3.9297417946668918E-2</v>
      </c>
      <c r="Z24" s="24">
        <f>VLOOKUP(A24,[2]Sheet14!$A$2:$D$188,4,0)</f>
        <v>4.8070405173993823E-2</v>
      </c>
      <c r="AA24" t="b">
        <f t="shared" si="1"/>
        <v>1</v>
      </c>
      <c r="AB24" t="b">
        <f t="shared" si="4"/>
        <v>0</v>
      </c>
      <c r="AC24" t="b">
        <f t="shared" si="5"/>
        <v>0</v>
      </c>
    </row>
    <row r="25" spans="1:29">
      <c r="A25" t="s">
        <v>70</v>
      </c>
      <c r="B25">
        <v>20</v>
      </c>
      <c r="C25" t="s">
        <v>405</v>
      </c>
      <c r="D25">
        <v>797.70001220703125</v>
      </c>
      <c r="E25">
        <v>805.6500244140625</v>
      </c>
      <c r="F25" s="22">
        <v>43458</v>
      </c>
      <c r="G25" s="22">
        <v>43461</v>
      </c>
      <c r="H25">
        <f t="shared" si="0"/>
        <v>3</v>
      </c>
      <c r="I25">
        <v>800</v>
      </c>
      <c r="J25">
        <v>17.549999237060547</v>
      </c>
      <c r="K25">
        <v>49</v>
      </c>
      <c r="L25">
        <v>36</v>
      </c>
      <c r="M25">
        <v>841.6500244140625</v>
      </c>
      <c r="N25">
        <v>877.6500244140625</v>
      </c>
      <c r="O25">
        <v>913.6500244140625</v>
      </c>
      <c r="P25">
        <v>880</v>
      </c>
      <c r="Q25">
        <v>920</v>
      </c>
      <c r="R25" t="s">
        <v>435</v>
      </c>
      <c r="S25">
        <v>0.15000000596046448</v>
      </c>
      <c r="T25">
        <v>900</v>
      </c>
      <c r="U25" s="18">
        <f>VLOOKUP(A25,'[1]MARGIN REQUIREMNT'!$A$3:$M$210,13,0)</f>
        <v>3.9250499999999997</v>
      </c>
      <c r="V25" s="23">
        <f t="shared" si="2"/>
        <v>-9.8678234544995469E-3</v>
      </c>
      <c r="W25" s="23">
        <f t="shared" si="3"/>
        <v>9.8678234544995469E-3</v>
      </c>
      <c r="X25" s="24">
        <f>VLOOKUP(A25,[2]Sheet14!$A$2:$B$188,2,0)</f>
        <v>2.7786764927427543E-2</v>
      </c>
      <c r="Y25" s="24">
        <f>VLOOKUP(A25,[2]Sheet14!$A$2:$C$188,3,0)</f>
        <v>3.7209846060373267E-2</v>
      </c>
      <c r="Z25" s="24">
        <f>VLOOKUP(A25,[2]Sheet14!$A$2:$D$188,4,0)</f>
        <v>5.1032573374580621E-2</v>
      </c>
      <c r="AA25" t="b">
        <f t="shared" si="1"/>
        <v>0</v>
      </c>
      <c r="AB25" t="b">
        <f t="shared" si="4"/>
        <v>0</v>
      </c>
      <c r="AC25" t="b">
        <f t="shared" si="5"/>
        <v>0</v>
      </c>
    </row>
    <row r="26" spans="1:29">
      <c r="A26" t="s">
        <v>70</v>
      </c>
      <c r="B26">
        <v>20</v>
      </c>
      <c r="C26" t="s">
        <v>406</v>
      </c>
      <c r="D26">
        <v>797.70001220703125</v>
      </c>
      <c r="E26">
        <v>805.6500244140625</v>
      </c>
      <c r="F26" s="22">
        <v>43458</v>
      </c>
      <c r="G26" s="22">
        <v>43461</v>
      </c>
      <c r="H26">
        <f t="shared" si="0"/>
        <v>3</v>
      </c>
      <c r="I26">
        <v>800</v>
      </c>
      <c r="J26">
        <v>10.75</v>
      </c>
      <c r="K26">
        <v>47</v>
      </c>
      <c r="L26">
        <v>34</v>
      </c>
      <c r="M26">
        <v>771.6500244140625</v>
      </c>
      <c r="N26">
        <v>737.6500244140625</v>
      </c>
      <c r="O26">
        <v>703.6500244140625</v>
      </c>
      <c r="P26">
        <v>740</v>
      </c>
      <c r="Q26">
        <v>700</v>
      </c>
      <c r="R26">
        <v>0.30000001192092896</v>
      </c>
      <c r="S26">
        <v>0.30000001192092896</v>
      </c>
      <c r="T26">
        <v>740</v>
      </c>
      <c r="U26" s="18">
        <f>VLOOKUP(A26,'[1]MARGIN REQUIREMNT'!$A$3:$M$210,13,0)</f>
        <v>3.9250499999999997</v>
      </c>
      <c r="V26" s="23">
        <f t="shared" si="2"/>
        <v>-9.8678234544995469E-3</v>
      </c>
      <c r="W26" s="23">
        <f t="shared" si="3"/>
        <v>9.8678234544995469E-3</v>
      </c>
      <c r="X26" s="24">
        <f>VLOOKUP(A26,[2]Sheet14!$A$2:$B$188,2,0)</f>
        <v>2.7786764927427543E-2</v>
      </c>
      <c r="Y26" s="24">
        <f>VLOOKUP(A26,[2]Sheet14!$A$2:$C$188,3,0)</f>
        <v>3.7209846060373267E-2</v>
      </c>
      <c r="Z26" s="24">
        <f>VLOOKUP(A26,[2]Sheet14!$A$2:$D$188,4,0)</f>
        <v>5.1032573374580621E-2</v>
      </c>
      <c r="AA26" t="b">
        <f t="shared" si="1"/>
        <v>0</v>
      </c>
      <c r="AB26" t="b">
        <f t="shared" si="4"/>
        <v>0</v>
      </c>
      <c r="AC26" t="b">
        <f t="shared" si="5"/>
        <v>0</v>
      </c>
    </row>
    <row r="27" spans="1:29">
      <c r="A27" t="s">
        <v>86</v>
      </c>
      <c r="B27">
        <v>20</v>
      </c>
      <c r="C27" t="s">
        <v>405</v>
      </c>
      <c r="D27">
        <v>825.9000244140625</v>
      </c>
      <c r="E27">
        <v>821.9000244140625</v>
      </c>
      <c r="F27" s="22">
        <v>43458</v>
      </c>
      <c r="G27" s="22">
        <v>43461</v>
      </c>
      <c r="H27">
        <f t="shared" si="0"/>
        <v>3</v>
      </c>
      <c r="I27">
        <v>820</v>
      </c>
      <c r="J27">
        <v>16</v>
      </c>
      <c r="K27">
        <v>53</v>
      </c>
      <c r="L27">
        <v>39</v>
      </c>
      <c r="M27">
        <v>860.9000244140625</v>
      </c>
      <c r="N27">
        <v>899.9000244140625</v>
      </c>
      <c r="O27">
        <v>938.9000244140625</v>
      </c>
      <c r="P27">
        <v>900</v>
      </c>
      <c r="Q27">
        <v>940</v>
      </c>
      <c r="R27">
        <v>1.25</v>
      </c>
      <c r="S27">
        <v>0.44999998807907104</v>
      </c>
      <c r="T27" t="s">
        <v>439</v>
      </c>
      <c r="U27" s="18">
        <f>VLOOKUP(A27,'[1]MARGIN REQUIREMNT'!$A$3:$M$210,13,0)</f>
        <v>7.5634133999999991</v>
      </c>
      <c r="V27" s="23">
        <f t="shared" si="2"/>
        <v>4.8667719688311184E-3</v>
      </c>
      <c r="W27" s="23">
        <f t="shared" si="3"/>
        <v>4.8667719688311184E-3</v>
      </c>
      <c r="X27" s="24">
        <f>VLOOKUP(A27,[2]Sheet14!$A$2:$B$188,2,0)</f>
        <v>3.744497013640076E-2</v>
      </c>
      <c r="Y27" s="24">
        <f>VLOOKUP(A27,[2]Sheet14!$A$2:$C$188,3,0)</f>
        <v>4.6976630765994704E-2</v>
      </c>
      <c r="Z27" s="24">
        <f>VLOOKUP(A27,[2]Sheet14!$A$2:$D$188,4,0)</f>
        <v>7.3121303099962384E-2</v>
      </c>
      <c r="AA27" t="b">
        <f t="shared" si="1"/>
        <v>0</v>
      </c>
      <c r="AB27" t="b">
        <f t="shared" si="4"/>
        <v>0</v>
      </c>
      <c r="AC27" t="b">
        <f t="shared" si="5"/>
        <v>0</v>
      </c>
    </row>
    <row r="28" spans="1:29">
      <c r="A28" t="s">
        <v>86</v>
      </c>
      <c r="B28">
        <v>20</v>
      </c>
      <c r="C28" t="s">
        <v>406</v>
      </c>
      <c r="D28">
        <v>825.9000244140625</v>
      </c>
      <c r="E28">
        <v>821.9000244140625</v>
      </c>
      <c r="F28" s="22">
        <v>43458</v>
      </c>
      <c r="G28" s="22">
        <v>43461</v>
      </c>
      <c r="H28">
        <f t="shared" si="0"/>
        <v>3</v>
      </c>
      <c r="I28">
        <v>820</v>
      </c>
      <c r="J28">
        <v>13.399999618530273</v>
      </c>
      <c r="K28">
        <v>49</v>
      </c>
      <c r="L28">
        <v>36</v>
      </c>
      <c r="M28">
        <v>785.9000244140625</v>
      </c>
      <c r="N28">
        <v>749.9000244140625</v>
      </c>
      <c r="O28">
        <v>713.9000244140625</v>
      </c>
      <c r="P28">
        <v>740</v>
      </c>
      <c r="Q28">
        <v>720</v>
      </c>
      <c r="R28">
        <v>0.85000002384185791</v>
      </c>
      <c r="S28">
        <v>0.69999998807907104</v>
      </c>
      <c r="T28" t="s">
        <v>439</v>
      </c>
      <c r="U28" s="18">
        <f>VLOOKUP(A28,'[1]MARGIN REQUIREMNT'!$A$3:$M$210,13,0)</f>
        <v>7.5634133999999991</v>
      </c>
      <c r="V28" s="23">
        <f t="shared" si="2"/>
        <v>4.8667719688311184E-3</v>
      </c>
      <c r="W28" s="23">
        <f t="shared" si="3"/>
        <v>4.8667719688311184E-3</v>
      </c>
      <c r="X28" s="24">
        <f>VLOOKUP(A28,[2]Sheet14!$A$2:$B$188,2,0)</f>
        <v>3.744497013640076E-2</v>
      </c>
      <c r="Y28" s="24">
        <f>VLOOKUP(A28,[2]Sheet14!$A$2:$C$188,3,0)</f>
        <v>4.6976630765994704E-2</v>
      </c>
      <c r="Z28" s="24">
        <f>VLOOKUP(A28,[2]Sheet14!$A$2:$D$188,4,0)</f>
        <v>7.3121303099962384E-2</v>
      </c>
      <c r="AA28" t="b">
        <f t="shared" si="1"/>
        <v>0</v>
      </c>
      <c r="AB28" t="b">
        <f t="shared" si="4"/>
        <v>0</v>
      </c>
      <c r="AC28" t="b">
        <f t="shared" si="5"/>
        <v>0</v>
      </c>
    </row>
    <row r="29" spans="1:29">
      <c r="A29" t="s">
        <v>22</v>
      </c>
      <c r="B29">
        <v>20</v>
      </c>
      <c r="C29" t="s">
        <v>405</v>
      </c>
      <c r="D29">
        <v>906.0999755859375</v>
      </c>
      <c r="E29">
        <v>906.5</v>
      </c>
      <c r="F29" s="22">
        <v>43458</v>
      </c>
      <c r="G29" s="22">
        <v>43461</v>
      </c>
      <c r="H29">
        <f t="shared" si="0"/>
        <v>3</v>
      </c>
      <c r="I29">
        <v>900</v>
      </c>
      <c r="J29">
        <v>17.100000381469727</v>
      </c>
      <c r="K29">
        <v>48</v>
      </c>
      <c r="L29">
        <v>39</v>
      </c>
      <c r="M29">
        <v>945.5</v>
      </c>
      <c r="N29">
        <v>984.5</v>
      </c>
      <c r="O29">
        <v>1023.5</v>
      </c>
      <c r="P29">
        <v>980</v>
      </c>
      <c r="Q29">
        <v>1020</v>
      </c>
      <c r="R29">
        <v>0.64999997615814209</v>
      </c>
      <c r="S29">
        <v>0.44999998807907104</v>
      </c>
      <c r="T29" t="s">
        <v>439</v>
      </c>
      <c r="U29" s="18">
        <f>VLOOKUP(A29,'[1]MARGIN REQUIREMNT'!$A$3:$M$210,13,0)</f>
        <v>4.7148749999999993</v>
      </c>
      <c r="V29" s="23">
        <f t="shared" si="2"/>
        <v>-4.4128451634029009E-4</v>
      </c>
      <c r="W29" s="23">
        <f t="shared" si="3"/>
        <v>4.4128451634029009E-4</v>
      </c>
      <c r="X29" s="24">
        <f>VLOOKUP(A29,[2]Sheet14!$A$2:$B$188,2,0)</f>
        <v>3.6130827888576945E-2</v>
      </c>
      <c r="Y29" s="24">
        <f>VLOOKUP(A29,[2]Sheet14!$A$2:$C$188,3,0)</f>
        <v>4.5774693110400375E-2</v>
      </c>
      <c r="Z29" s="24">
        <f>VLOOKUP(A29,[2]Sheet14!$A$2:$D$188,4,0)</f>
        <v>7.0644810880012676E-2</v>
      </c>
      <c r="AA29" t="b">
        <f t="shared" si="1"/>
        <v>0</v>
      </c>
      <c r="AB29" t="b">
        <f t="shared" si="4"/>
        <v>0</v>
      </c>
      <c r="AC29" t="b">
        <f t="shared" si="5"/>
        <v>0</v>
      </c>
    </row>
    <row r="30" spans="1:29">
      <c r="A30" t="s">
        <v>22</v>
      </c>
      <c r="B30">
        <v>20</v>
      </c>
      <c r="C30" t="s">
        <v>406</v>
      </c>
      <c r="D30">
        <v>906.0999755859375</v>
      </c>
      <c r="E30">
        <v>906.5</v>
      </c>
      <c r="F30" s="22">
        <v>43458</v>
      </c>
      <c r="G30" s="22">
        <v>43461</v>
      </c>
      <c r="H30">
        <f t="shared" si="0"/>
        <v>3</v>
      </c>
      <c r="I30">
        <v>900</v>
      </c>
      <c r="J30">
        <v>10.350000381469727</v>
      </c>
      <c r="K30">
        <v>41</v>
      </c>
      <c r="L30">
        <v>34</v>
      </c>
      <c r="M30">
        <v>872.5</v>
      </c>
      <c r="N30">
        <v>838.5</v>
      </c>
      <c r="O30">
        <v>804.5</v>
      </c>
      <c r="P30">
        <v>840</v>
      </c>
      <c r="Q30">
        <v>800</v>
      </c>
      <c r="R30">
        <v>0.55000001192092896</v>
      </c>
      <c r="S30">
        <v>0.15000000596046448</v>
      </c>
      <c r="T30" t="s">
        <v>439</v>
      </c>
      <c r="U30" s="18">
        <f>VLOOKUP(A30,'[1]MARGIN REQUIREMNT'!$A$3:$M$210,13,0)</f>
        <v>4.7148749999999993</v>
      </c>
      <c r="V30" s="23">
        <f t="shared" si="2"/>
        <v>-4.4128451634029009E-4</v>
      </c>
      <c r="W30" s="23">
        <f t="shared" si="3"/>
        <v>4.4128451634029009E-4</v>
      </c>
      <c r="X30" s="24">
        <f>VLOOKUP(A30,[2]Sheet14!$A$2:$B$188,2,0)</f>
        <v>3.6130827888576945E-2</v>
      </c>
      <c r="Y30" s="24">
        <f>VLOOKUP(A30,[2]Sheet14!$A$2:$C$188,3,0)</f>
        <v>4.5774693110400375E-2</v>
      </c>
      <c r="Z30" s="24">
        <f>VLOOKUP(A30,[2]Sheet14!$A$2:$D$188,4,0)</f>
        <v>7.0644810880012676E-2</v>
      </c>
      <c r="AA30" t="b">
        <f t="shared" si="1"/>
        <v>0</v>
      </c>
      <c r="AB30" t="b">
        <f t="shared" si="4"/>
        <v>0</v>
      </c>
      <c r="AC30" t="b">
        <f t="shared" si="5"/>
        <v>0</v>
      </c>
    </row>
    <row r="31" spans="1:29">
      <c r="A31" t="s">
        <v>80</v>
      </c>
      <c r="B31">
        <v>50</v>
      </c>
      <c r="C31" t="s">
        <v>405</v>
      </c>
      <c r="D31">
        <v>3181</v>
      </c>
      <c r="E31">
        <v>3166</v>
      </c>
      <c r="F31" s="22">
        <v>43458</v>
      </c>
      <c r="G31" s="22">
        <v>43461</v>
      </c>
      <c r="H31">
        <f t="shared" si="0"/>
        <v>3</v>
      </c>
      <c r="I31">
        <v>3150</v>
      </c>
      <c r="J31">
        <v>44</v>
      </c>
      <c r="K31">
        <v>30</v>
      </c>
      <c r="L31">
        <v>86</v>
      </c>
      <c r="M31">
        <v>3252</v>
      </c>
      <c r="N31">
        <v>3338</v>
      </c>
      <c r="O31">
        <v>3424</v>
      </c>
      <c r="P31">
        <v>3350</v>
      </c>
      <c r="Q31">
        <v>3400</v>
      </c>
      <c r="R31">
        <v>0.80000001192092896</v>
      </c>
      <c r="S31">
        <v>1.1499999761581421</v>
      </c>
      <c r="T31" t="s">
        <v>439</v>
      </c>
      <c r="U31" s="18">
        <f>VLOOKUP(A31,'[1]MARGIN REQUIREMNT'!$A$3:$M$210,13,0)</f>
        <v>16.021274999999999</v>
      </c>
      <c r="V31" s="23">
        <f t="shared" si="2"/>
        <v>4.7378395451673772E-3</v>
      </c>
      <c r="W31" s="23">
        <f t="shared" si="3"/>
        <v>4.7378395451673772E-3</v>
      </c>
      <c r="X31" s="24">
        <f>VLOOKUP(A31,[2]Sheet14!$A$2:$B$188,2,0)</f>
        <v>2.0764626969068493E-2</v>
      </c>
      <c r="Y31" s="24">
        <f>VLOOKUP(A31,[2]Sheet14!$A$2:$C$188,3,0)</f>
        <v>2.7413707349552077E-2</v>
      </c>
      <c r="Z31" s="24">
        <f>VLOOKUP(A31,[2]Sheet14!$A$2:$D$188,4,0)</f>
        <v>3.1754640977585111E-2</v>
      </c>
      <c r="AA31" t="b">
        <f t="shared" si="1"/>
        <v>0</v>
      </c>
      <c r="AB31" t="b">
        <f t="shared" si="4"/>
        <v>0</v>
      </c>
      <c r="AC31" t="b">
        <f t="shared" si="5"/>
        <v>0</v>
      </c>
    </row>
    <row r="32" spans="1:29">
      <c r="A32" t="s">
        <v>80</v>
      </c>
      <c r="B32">
        <v>50</v>
      </c>
      <c r="C32" t="s">
        <v>406</v>
      </c>
      <c r="D32">
        <v>3181</v>
      </c>
      <c r="E32">
        <v>3166</v>
      </c>
      <c r="F32" s="22">
        <v>43458</v>
      </c>
      <c r="G32" s="22">
        <v>43461</v>
      </c>
      <c r="H32">
        <f t="shared" si="0"/>
        <v>3</v>
      </c>
      <c r="I32">
        <v>3150</v>
      </c>
      <c r="J32">
        <v>23.5</v>
      </c>
      <c r="K32">
        <v>28</v>
      </c>
      <c r="L32">
        <v>80</v>
      </c>
      <c r="M32">
        <v>3086</v>
      </c>
      <c r="N32">
        <v>3006</v>
      </c>
      <c r="O32">
        <v>2926</v>
      </c>
      <c r="P32">
        <v>3000</v>
      </c>
      <c r="Q32">
        <v>2950</v>
      </c>
      <c r="R32">
        <v>1.0499999523162842</v>
      </c>
      <c r="S32">
        <v>1.2000000476837158</v>
      </c>
      <c r="T32" t="s">
        <v>439</v>
      </c>
      <c r="U32" s="18">
        <f>VLOOKUP(A32,'[1]MARGIN REQUIREMNT'!$A$3:$M$210,13,0)</f>
        <v>16.021274999999999</v>
      </c>
      <c r="V32" s="23">
        <f t="shared" si="2"/>
        <v>4.7378395451673772E-3</v>
      </c>
      <c r="W32" s="23">
        <f t="shared" si="3"/>
        <v>4.7378395451673772E-3</v>
      </c>
      <c r="X32" s="24">
        <f>VLOOKUP(A32,[2]Sheet14!$A$2:$B$188,2,0)</f>
        <v>2.0764626969068493E-2</v>
      </c>
      <c r="Y32" s="24">
        <f>VLOOKUP(A32,[2]Sheet14!$A$2:$C$188,3,0)</f>
        <v>2.7413707349552077E-2</v>
      </c>
      <c r="Z32" s="24">
        <f>VLOOKUP(A32,[2]Sheet14!$A$2:$D$188,4,0)</f>
        <v>3.1754640977585111E-2</v>
      </c>
      <c r="AA32" t="b">
        <f t="shared" si="1"/>
        <v>0</v>
      </c>
      <c r="AB32" t="b">
        <f t="shared" si="4"/>
        <v>0</v>
      </c>
      <c r="AC32" t="b">
        <f t="shared" si="5"/>
        <v>0</v>
      </c>
    </row>
    <row r="33" spans="1:29">
      <c r="A33" t="s">
        <v>123</v>
      </c>
      <c r="B33">
        <v>1</v>
      </c>
      <c r="C33" t="s">
        <v>405</v>
      </c>
      <c r="D33">
        <v>90.550003051757813</v>
      </c>
      <c r="E33">
        <v>89</v>
      </c>
      <c r="F33" s="22">
        <v>43458</v>
      </c>
      <c r="G33" s="22">
        <v>43461</v>
      </c>
      <c r="H33">
        <f t="shared" si="0"/>
        <v>3</v>
      </c>
      <c r="I33">
        <v>89</v>
      </c>
      <c r="J33">
        <v>3.25</v>
      </c>
      <c r="K33" t="s">
        <v>435</v>
      </c>
      <c r="L33" t="s">
        <v>435</v>
      </c>
      <c r="M33" t="s">
        <v>435</v>
      </c>
      <c r="N33" t="s">
        <v>435</v>
      </c>
      <c r="O33" t="s">
        <v>435</v>
      </c>
      <c r="P33" t="s">
        <v>435</v>
      </c>
      <c r="Q33" t="s">
        <v>435</v>
      </c>
      <c r="R33" t="s">
        <v>435</v>
      </c>
      <c r="S33" t="s">
        <v>435</v>
      </c>
      <c r="T33" t="s">
        <v>435</v>
      </c>
      <c r="U33" s="18">
        <f>VLOOKUP(A33,'[1]MARGIN REQUIREMNT'!$A$3:$M$210,13,0)</f>
        <v>0.44842499999999996</v>
      </c>
      <c r="V33" s="23">
        <f t="shared" si="2"/>
        <v>1.7415764626492303E-2</v>
      </c>
      <c r="W33" s="23">
        <f t="shared" si="3"/>
        <v>1.7415764626492303E-2</v>
      </c>
      <c r="X33" s="24">
        <f>VLOOKUP(A33,[2]Sheet14!$A$2:$B$188,2,0)</f>
        <v>4.0088807153931726E-2</v>
      </c>
      <c r="Y33" s="24">
        <f>VLOOKUP(A33,[2]Sheet14!$A$2:$C$188,3,0)</f>
        <v>4.9116780514052209E-2</v>
      </c>
      <c r="Z33" s="24">
        <f>VLOOKUP(A33,[2]Sheet14!$A$2:$D$188,4,0)</f>
        <v>5.971645919778696E-2</v>
      </c>
      <c r="AA33" t="b">
        <f t="shared" si="1"/>
        <v>0</v>
      </c>
      <c r="AB33" t="b">
        <f t="shared" si="4"/>
        <v>0</v>
      </c>
      <c r="AC33" t="b">
        <f t="shared" si="5"/>
        <v>0</v>
      </c>
    </row>
    <row r="34" spans="1:29">
      <c r="A34" t="s">
        <v>123</v>
      </c>
      <c r="B34">
        <v>1</v>
      </c>
      <c r="C34" t="s">
        <v>406</v>
      </c>
      <c r="D34">
        <v>90.550003051757813</v>
      </c>
      <c r="E34">
        <v>89</v>
      </c>
      <c r="F34" s="22">
        <v>43458</v>
      </c>
      <c r="G34" s="22">
        <v>43461</v>
      </c>
      <c r="H34">
        <f t="shared" si="0"/>
        <v>3</v>
      </c>
      <c r="I34">
        <v>89</v>
      </c>
      <c r="J34">
        <v>1.9500000476837158</v>
      </c>
      <c r="K34" t="s">
        <v>435</v>
      </c>
      <c r="L34" t="s">
        <v>435</v>
      </c>
      <c r="M34" t="s">
        <v>435</v>
      </c>
      <c r="N34" t="s">
        <v>435</v>
      </c>
      <c r="O34" t="s">
        <v>435</v>
      </c>
      <c r="P34" t="s">
        <v>435</v>
      </c>
      <c r="Q34" t="s">
        <v>435</v>
      </c>
      <c r="R34" t="s">
        <v>435</v>
      </c>
      <c r="S34" t="s">
        <v>435</v>
      </c>
      <c r="T34" t="s">
        <v>435</v>
      </c>
      <c r="U34" s="18">
        <f>VLOOKUP(A34,'[1]MARGIN REQUIREMNT'!$A$3:$M$210,13,0)</f>
        <v>0.44842499999999996</v>
      </c>
      <c r="V34" s="23">
        <f t="shared" si="2"/>
        <v>1.7415764626492303E-2</v>
      </c>
      <c r="W34" s="23">
        <f t="shared" si="3"/>
        <v>1.7415764626492303E-2</v>
      </c>
      <c r="X34" s="24">
        <f>VLOOKUP(A34,[2]Sheet14!$A$2:$B$188,2,0)</f>
        <v>4.0088807153931726E-2</v>
      </c>
      <c r="Y34" s="24">
        <f>VLOOKUP(A34,[2]Sheet14!$A$2:$C$188,3,0)</f>
        <v>4.9116780514052209E-2</v>
      </c>
      <c r="Z34" s="24">
        <f>VLOOKUP(A34,[2]Sheet14!$A$2:$D$188,4,0)</f>
        <v>5.971645919778696E-2</v>
      </c>
      <c r="AA34" t="b">
        <f t="shared" si="1"/>
        <v>0</v>
      </c>
      <c r="AB34" t="b">
        <f t="shared" si="4"/>
        <v>0</v>
      </c>
      <c r="AC34" t="b">
        <f t="shared" si="5"/>
        <v>0</v>
      </c>
    </row>
    <row r="35" spans="1:29">
      <c r="A35" t="s">
        <v>182</v>
      </c>
      <c r="B35">
        <v>20</v>
      </c>
      <c r="C35" t="s">
        <v>405</v>
      </c>
      <c r="D35">
        <v>986.75</v>
      </c>
      <c r="E35">
        <v>990.79998779296875</v>
      </c>
      <c r="F35" s="22">
        <v>43458</v>
      </c>
      <c r="G35" s="22">
        <v>43461</v>
      </c>
      <c r="H35">
        <f t="shared" si="0"/>
        <v>3</v>
      </c>
      <c r="I35">
        <v>1000</v>
      </c>
      <c r="J35">
        <v>7.4000000953674316</v>
      </c>
      <c r="K35">
        <v>31</v>
      </c>
      <c r="L35">
        <v>28</v>
      </c>
      <c r="M35">
        <v>1018.7999877929687</v>
      </c>
      <c r="N35">
        <v>1046.800048828125</v>
      </c>
      <c r="O35">
        <v>1074.800048828125</v>
      </c>
      <c r="P35">
        <v>1040</v>
      </c>
      <c r="Q35">
        <v>1080</v>
      </c>
      <c r="R35">
        <v>0.80000001192092896</v>
      </c>
      <c r="S35">
        <v>0.5</v>
      </c>
      <c r="T35" t="s">
        <v>439</v>
      </c>
      <c r="U35" s="18">
        <f>VLOOKUP(A35,'[1]MARGIN REQUIREMNT'!$A$3:$M$210,13,0)</f>
        <v>5.2839</v>
      </c>
      <c r="V35" s="23">
        <f t="shared" si="2"/>
        <v>-4.0875937049517086E-3</v>
      </c>
      <c r="W35" s="23">
        <f t="shared" si="3"/>
        <v>4.0875937049517086E-3</v>
      </c>
      <c r="X35" s="24">
        <f>VLOOKUP(A35,[2]Sheet14!$A$2:$B$188,2,0)</f>
        <v>3.1380253428734586E-2</v>
      </c>
      <c r="Y35" s="24">
        <f>VLOOKUP(A35,[2]Sheet14!$A$2:$C$188,3,0)</f>
        <v>3.949569860612593E-2</v>
      </c>
      <c r="Z35" s="24">
        <f>VLOOKUP(A35,[2]Sheet14!$A$2:$D$188,4,0)</f>
        <v>5.2321866650642555E-2</v>
      </c>
      <c r="AA35" t="b">
        <f t="shared" si="1"/>
        <v>0</v>
      </c>
      <c r="AB35" t="b">
        <f t="shared" si="4"/>
        <v>0</v>
      </c>
      <c r="AC35" t="b">
        <f t="shared" si="5"/>
        <v>0</v>
      </c>
    </row>
    <row r="36" spans="1:29">
      <c r="A36" t="s">
        <v>182</v>
      </c>
      <c r="B36">
        <v>20</v>
      </c>
      <c r="C36" t="s">
        <v>406</v>
      </c>
      <c r="D36">
        <v>986.75</v>
      </c>
      <c r="E36">
        <v>990.79998779296875</v>
      </c>
      <c r="F36" s="22">
        <v>43458</v>
      </c>
      <c r="G36" s="22">
        <v>43461</v>
      </c>
      <c r="H36">
        <f t="shared" si="0"/>
        <v>3</v>
      </c>
      <c r="I36">
        <v>1000</v>
      </c>
      <c r="J36">
        <v>13.600000381469727</v>
      </c>
      <c r="K36">
        <v>24</v>
      </c>
      <c r="L36">
        <v>22</v>
      </c>
      <c r="M36">
        <v>968.79998779296875</v>
      </c>
      <c r="N36">
        <v>946.79998779296875</v>
      </c>
      <c r="O36">
        <v>924.79998779296875</v>
      </c>
      <c r="P36">
        <v>940</v>
      </c>
      <c r="Q36">
        <v>920</v>
      </c>
      <c r="R36">
        <v>0.55000001192092896</v>
      </c>
      <c r="S36">
        <v>0.5</v>
      </c>
      <c r="T36" t="s">
        <v>439</v>
      </c>
      <c r="U36" s="18">
        <f>VLOOKUP(A36,'[1]MARGIN REQUIREMNT'!$A$3:$M$210,13,0)</f>
        <v>5.2839</v>
      </c>
      <c r="V36" s="23">
        <f t="shared" si="2"/>
        <v>-4.0875937049517086E-3</v>
      </c>
      <c r="W36" s="23">
        <f t="shared" si="3"/>
        <v>4.0875937049517086E-3</v>
      </c>
      <c r="X36" s="24">
        <f>VLOOKUP(A36,[2]Sheet14!$A$2:$B$188,2,0)</f>
        <v>3.1380253428734586E-2</v>
      </c>
      <c r="Y36" s="24">
        <f>VLOOKUP(A36,[2]Sheet14!$A$2:$C$188,3,0)</f>
        <v>3.949569860612593E-2</v>
      </c>
      <c r="Z36" s="24">
        <f>VLOOKUP(A36,[2]Sheet14!$A$2:$D$188,4,0)</f>
        <v>5.2321866650642555E-2</v>
      </c>
      <c r="AA36" t="b">
        <f t="shared" si="1"/>
        <v>0</v>
      </c>
      <c r="AB36" t="b">
        <f t="shared" si="4"/>
        <v>0</v>
      </c>
      <c r="AC36" t="b">
        <f t="shared" si="5"/>
        <v>0</v>
      </c>
    </row>
    <row r="37" spans="1:29">
      <c r="A37" t="s">
        <v>14</v>
      </c>
      <c r="B37">
        <v>10</v>
      </c>
      <c r="C37" t="s">
        <v>405</v>
      </c>
      <c r="D37">
        <v>97</v>
      </c>
      <c r="E37">
        <v>98.75</v>
      </c>
      <c r="F37" s="22">
        <v>43458</v>
      </c>
      <c r="G37" s="22">
        <v>43461</v>
      </c>
      <c r="H37">
        <f t="shared" si="0"/>
        <v>3</v>
      </c>
      <c r="I37">
        <v>100</v>
      </c>
      <c r="J37">
        <v>0.75</v>
      </c>
      <c r="K37">
        <v>35</v>
      </c>
      <c r="L37">
        <v>3</v>
      </c>
      <c r="M37">
        <v>101.75</v>
      </c>
      <c r="N37">
        <v>104.75</v>
      </c>
      <c r="O37">
        <v>107.75</v>
      </c>
      <c r="P37">
        <v>100</v>
      </c>
      <c r="Q37">
        <v>110</v>
      </c>
      <c r="R37">
        <v>0.34999999403953552</v>
      </c>
      <c r="S37">
        <v>0.10000000149011612</v>
      </c>
      <c r="T37" t="s">
        <v>439</v>
      </c>
      <c r="U37" s="18">
        <f>VLOOKUP(A37,'[1]MARGIN REQUIREMNT'!$A$3:$M$210,13,0)</f>
        <v>0.52725</v>
      </c>
      <c r="V37" s="23">
        <f t="shared" si="2"/>
        <v>-1.7721518987341756E-2</v>
      </c>
      <c r="W37" s="23">
        <f t="shared" si="3"/>
        <v>1.7721518987341756E-2</v>
      </c>
      <c r="X37" s="24">
        <f>VLOOKUP(A37,[2]Sheet14!$A$2:$B$188,2,0)</f>
        <v>3.1049783602982408E-2</v>
      </c>
      <c r="Y37" s="24">
        <f>VLOOKUP(A37,[2]Sheet14!$A$2:$C$188,3,0)</f>
        <v>4.0528483786798734E-2</v>
      </c>
      <c r="Z37" s="24">
        <f>VLOOKUP(A37,[2]Sheet14!$A$2:$D$188,4,0)</f>
        <v>5.3786812335103379E-2</v>
      </c>
      <c r="AA37" t="b">
        <f t="shared" si="1"/>
        <v>0</v>
      </c>
      <c r="AB37" t="b">
        <f t="shared" si="4"/>
        <v>0</v>
      </c>
      <c r="AC37" t="b">
        <f t="shared" si="5"/>
        <v>0</v>
      </c>
    </row>
    <row r="38" spans="1:29">
      <c r="A38" t="s">
        <v>14</v>
      </c>
      <c r="B38">
        <v>10</v>
      </c>
      <c r="C38" t="s">
        <v>406</v>
      </c>
      <c r="D38">
        <v>97</v>
      </c>
      <c r="E38">
        <v>98.75</v>
      </c>
      <c r="F38" s="22">
        <v>43458</v>
      </c>
      <c r="G38" s="22">
        <v>43461</v>
      </c>
      <c r="H38">
        <f t="shared" si="0"/>
        <v>3</v>
      </c>
      <c r="I38">
        <v>100</v>
      </c>
      <c r="J38">
        <v>1.7000000476837158</v>
      </c>
      <c r="K38">
        <v>28</v>
      </c>
      <c r="L38">
        <v>3</v>
      </c>
      <c r="M38">
        <v>95.75</v>
      </c>
      <c r="N38">
        <v>92.75</v>
      </c>
      <c r="O38">
        <v>89.75</v>
      </c>
      <c r="P38">
        <v>90</v>
      </c>
      <c r="Q38">
        <v>90</v>
      </c>
      <c r="R38">
        <v>0.15000000596046448</v>
      </c>
      <c r="S38">
        <v>0.15000000596046448</v>
      </c>
      <c r="T38" t="s">
        <v>439</v>
      </c>
      <c r="U38" s="18">
        <f>VLOOKUP(A38,'[1]MARGIN REQUIREMNT'!$A$3:$M$210,13,0)</f>
        <v>0.52725</v>
      </c>
      <c r="V38" s="23">
        <f t="shared" si="2"/>
        <v>-1.7721518987341756E-2</v>
      </c>
      <c r="W38" s="23">
        <f t="shared" si="3"/>
        <v>1.7721518987341756E-2</v>
      </c>
      <c r="X38" s="24">
        <f>VLOOKUP(A38,[2]Sheet14!$A$2:$B$188,2,0)</f>
        <v>3.1049783602982408E-2</v>
      </c>
      <c r="Y38" s="24">
        <f>VLOOKUP(A38,[2]Sheet14!$A$2:$C$188,3,0)</f>
        <v>4.0528483786798734E-2</v>
      </c>
      <c r="Z38" s="24">
        <f>VLOOKUP(A38,[2]Sheet14!$A$2:$D$188,4,0)</f>
        <v>5.3786812335103379E-2</v>
      </c>
      <c r="AA38" t="b">
        <f t="shared" si="1"/>
        <v>0</v>
      </c>
      <c r="AB38" t="b">
        <f t="shared" si="4"/>
        <v>0</v>
      </c>
      <c r="AC38" t="b">
        <f t="shared" si="5"/>
        <v>0</v>
      </c>
    </row>
    <row r="39" spans="1:29">
      <c r="A39" t="s">
        <v>145</v>
      </c>
      <c r="B39">
        <v>2.5</v>
      </c>
      <c r="C39" t="s">
        <v>405</v>
      </c>
      <c r="D39">
        <v>146.64999389648437</v>
      </c>
      <c r="E39">
        <v>148.19999694824219</v>
      </c>
      <c r="F39" s="22">
        <v>43458</v>
      </c>
      <c r="G39" s="22">
        <v>43461</v>
      </c>
      <c r="H39">
        <f t="shared" si="0"/>
        <v>3</v>
      </c>
      <c r="I39">
        <v>147.5</v>
      </c>
      <c r="J39">
        <v>1.3500000238418579</v>
      </c>
      <c r="K39">
        <v>23</v>
      </c>
      <c r="L39">
        <v>3</v>
      </c>
      <c r="M39">
        <v>151.19999694824219</v>
      </c>
      <c r="N39">
        <v>154.19999694824219</v>
      </c>
      <c r="O39">
        <v>157.19999694824219</v>
      </c>
      <c r="P39">
        <v>155</v>
      </c>
      <c r="Q39">
        <v>157.5</v>
      </c>
      <c r="R39">
        <v>0.10000000149011612</v>
      </c>
      <c r="S39">
        <v>0.10000000149011612</v>
      </c>
      <c r="T39" t="s">
        <v>439</v>
      </c>
      <c r="U39" s="18">
        <f>VLOOKUP(A39,'[1]MARGIN REQUIREMNT'!$A$3:$M$210,13,0)</f>
        <v>0.72855000000000003</v>
      </c>
      <c r="V39" s="23">
        <f t="shared" si="2"/>
        <v>-1.0458860213736321E-2</v>
      </c>
      <c r="W39" s="23">
        <f t="shared" si="3"/>
        <v>1.0458860213736321E-2</v>
      </c>
      <c r="X39" s="24">
        <f>VLOOKUP(A39,[2]Sheet14!$A$2:$B$188,2,0)</f>
        <v>2.3341782147890181E-2</v>
      </c>
      <c r="Y39" s="24">
        <f>VLOOKUP(A39,[2]Sheet14!$A$2:$C$188,3,0)</f>
        <v>2.8885204126158595E-2</v>
      </c>
      <c r="Z39" s="24">
        <f>VLOOKUP(A39,[2]Sheet14!$A$2:$D$188,4,0)</f>
        <v>4.0137068978542641E-2</v>
      </c>
      <c r="AA39" t="b">
        <f t="shared" si="1"/>
        <v>0</v>
      </c>
      <c r="AB39" t="b">
        <f t="shared" si="4"/>
        <v>0</v>
      </c>
      <c r="AC39" t="b">
        <f t="shared" si="5"/>
        <v>0</v>
      </c>
    </row>
    <row r="40" spans="1:29">
      <c r="A40" t="s">
        <v>145</v>
      </c>
      <c r="B40">
        <v>2.5</v>
      </c>
      <c r="C40" t="s">
        <v>406</v>
      </c>
      <c r="D40">
        <v>146.64999389648437</v>
      </c>
      <c r="E40">
        <v>148.19999694824219</v>
      </c>
      <c r="F40" s="22">
        <v>43458</v>
      </c>
      <c r="G40" s="22">
        <v>43461</v>
      </c>
      <c r="H40">
        <f t="shared" si="0"/>
        <v>3</v>
      </c>
      <c r="I40">
        <v>147.5</v>
      </c>
      <c r="J40">
        <v>0.69999998807907104</v>
      </c>
      <c r="K40">
        <v>22</v>
      </c>
      <c r="L40">
        <v>3</v>
      </c>
      <c r="M40">
        <v>145.19999694824219</v>
      </c>
      <c r="N40">
        <v>142.19999694824219</v>
      </c>
      <c r="O40">
        <v>139.19999694824219</v>
      </c>
      <c r="P40">
        <v>142.5</v>
      </c>
      <c r="Q40">
        <v>140</v>
      </c>
      <c r="R40">
        <v>0.15000000596046448</v>
      </c>
      <c r="S40">
        <v>0.10000000149011612</v>
      </c>
      <c r="T40" t="s">
        <v>439</v>
      </c>
      <c r="U40" s="18">
        <f>VLOOKUP(A40,'[1]MARGIN REQUIREMNT'!$A$3:$M$210,13,0)</f>
        <v>0.72855000000000003</v>
      </c>
      <c r="V40" s="23">
        <f t="shared" si="2"/>
        <v>-1.0458860213736321E-2</v>
      </c>
      <c r="W40" s="23">
        <f t="shared" si="3"/>
        <v>1.0458860213736321E-2</v>
      </c>
      <c r="X40" s="24">
        <f>VLOOKUP(A40,[2]Sheet14!$A$2:$B$188,2,0)</f>
        <v>2.3341782147890181E-2</v>
      </c>
      <c r="Y40" s="24">
        <f>VLOOKUP(A40,[2]Sheet14!$A$2:$C$188,3,0)</f>
        <v>2.8885204126158595E-2</v>
      </c>
      <c r="Z40" s="24">
        <f>VLOOKUP(A40,[2]Sheet14!$A$2:$D$188,4,0)</f>
        <v>4.0137068978542641E-2</v>
      </c>
      <c r="AA40" t="b">
        <f t="shared" si="1"/>
        <v>0</v>
      </c>
      <c r="AB40" t="b">
        <f t="shared" si="4"/>
        <v>0</v>
      </c>
      <c r="AC40" t="b">
        <f t="shared" si="5"/>
        <v>0</v>
      </c>
    </row>
    <row r="41" spans="1:29">
      <c r="A41" t="s">
        <v>64</v>
      </c>
      <c r="B41">
        <v>5</v>
      </c>
      <c r="C41" t="s">
        <v>405</v>
      </c>
      <c r="D41">
        <v>261.25</v>
      </c>
      <c r="E41">
        <v>256</v>
      </c>
      <c r="F41" s="22">
        <v>43458</v>
      </c>
      <c r="G41" s="22">
        <v>43461</v>
      </c>
      <c r="H41">
        <f t="shared" si="0"/>
        <v>3</v>
      </c>
      <c r="I41">
        <v>255</v>
      </c>
      <c r="J41">
        <v>6.6999998092651367</v>
      </c>
      <c r="K41">
        <v>66</v>
      </c>
      <c r="L41">
        <v>15</v>
      </c>
      <c r="M41">
        <v>271</v>
      </c>
      <c r="N41">
        <v>286</v>
      </c>
      <c r="O41">
        <v>301</v>
      </c>
      <c r="P41">
        <v>285</v>
      </c>
      <c r="Q41">
        <v>300</v>
      </c>
      <c r="R41">
        <v>5.000000074505806E-2</v>
      </c>
      <c r="S41">
        <v>5.000000074505806E-2</v>
      </c>
      <c r="T41" t="s">
        <v>439</v>
      </c>
      <c r="U41" s="18">
        <f>VLOOKUP(A41,'[1]MARGIN REQUIREMNT'!$A$3:$M$210,13,0)</f>
        <v>1.323</v>
      </c>
      <c r="V41" s="23">
        <f t="shared" si="2"/>
        <v>2.05078125E-2</v>
      </c>
      <c r="W41" s="23">
        <f t="shared" si="3"/>
        <v>2.05078125E-2</v>
      </c>
      <c r="X41" s="24">
        <f>VLOOKUP(A41,[2]Sheet14!$A$2:$B$188,2,0)</f>
        <v>2.7321009070761817E-2</v>
      </c>
      <c r="Y41" s="24">
        <f>VLOOKUP(A41,[2]Sheet14!$A$2:$C$188,3,0)</f>
        <v>3.4013105238764607E-2</v>
      </c>
      <c r="Z41" s="24">
        <f>VLOOKUP(A41,[2]Sheet14!$A$2:$D$188,4,0)</f>
        <v>4.3342960847258326E-2</v>
      </c>
      <c r="AA41" t="b">
        <f t="shared" si="1"/>
        <v>0</v>
      </c>
      <c r="AB41" t="b">
        <f t="shared" si="4"/>
        <v>0</v>
      </c>
      <c r="AC41" t="b">
        <f t="shared" si="5"/>
        <v>0</v>
      </c>
    </row>
    <row r="42" spans="1:29">
      <c r="A42" t="s">
        <v>64</v>
      </c>
      <c r="B42">
        <v>5</v>
      </c>
      <c r="C42" t="s">
        <v>406</v>
      </c>
      <c r="D42">
        <v>261.25</v>
      </c>
      <c r="E42">
        <v>256</v>
      </c>
      <c r="F42" s="22">
        <v>43458</v>
      </c>
      <c r="G42" s="22">
        <v>43461</v>
      </c>
      <c r="H42">
        <f t="shared" si="0"/>
        <v>3</v>
      </c>
      <c r="I42">
        <v>255</v>
      </c>
      <c r="J42">
        <v>1.7999999523162842</v>
      </c>
      <c r="K42">
        <v>26</v>
      </c>
      <c r="L42">
        <v>6</v>
      </c>
      <c r="M42">
        <v>250</v>
      </c>
      <c r="N42">
        <v>244</v>
      </c>
      <c r="O42">
        <v>238</v>
      </c>
      <c r="P42">
        <v>245</v>
      </c>
      <c r="Q42">
        <v>240</v>
      </c>
      <c r="R42">
        <v>0.15000000596046448</v>
      </c>
      <c r="S42">
        <v>0.10000000149011612</v>
      </c>
      <c r="T42" t="s">
        <v>439</v>
      </c>
      <c r="U42" s="18">
        <f>VLOOKUP(A42,'[1]MARGIN REQUIREMNT'!$A$3:$M$210,13,0)</f>
        <v>1.323</v>
      </c>
      <c r="V42" s="23">
        <f t="shared" si="2"/>
        <v>2.05078125E-2</v>
      </c>
      <c r="W42" s="23">
        <f t="shared" si="3"/>
        <v>2.05078125E-2</v>
      </c>
      <c r="X42" s="24">
        <f>VLOOKUP(A42,[2]Sheet14!$A$2:$B$188,2,0)</f>
        <v>2.7321009070761817E-2</v>
      </c>
      <c r="Y42" s="24">
        <f>VLOOKUP(A42,[2]Sheet14!$A$2:$C$188,3,0)</f>
        <v>3.4013105238764607E-2</v>
      </c>
      <c r="Z42" s="24">
        <f>VLOOKUP(A42,[2]Sheet14!$A$2:$D$188,4,0)</f>
        <v>4.3342960847258326E-2</v>
      </c>
      <c r="AA42" t="b">
        <f t="shared" si="1"/>
        <v>0</v>
      </c>
      <c r="AB42" t="b">
        <f t="shared" si="4"/>
        <v>0</v>
      </c>
      <c r="AC42" t="b">
        <f t="shared" si="5"/>
        <v>0</v>
      </c>
    </row>
    <row r="43" spans="1:29">
      <c r="A43" t="s">
        <v>181</v>
      </c>
      <c r="B43">
        <v>10</v>
      </c>
      <c r="C43" t="s">
        <v>405</v>
      </c>
      <c r="D43">
        <v>509.5</v>
      </c>
      <c r="E43">
        <v>519.5</v>
      </c>
      <c r="F43" s="22">
        <v>43458</v>
      </c>
      <c r="G43" s="22">
        <v>43461</v>
      </c>
      <c r="H43">
        <f t="shared" si="0"/>
        <v>3</v>
      </c>
      <c r="I43">
        <v>520</v>
      </c>
      <c r="J43">
        <v>29.100000381469727</v>
      </c>
      <c r="K43" t="s">
        <v>435</v>
      </c>
      <c r="L43" t="s">
        <v>435</v>
      </c>
      <c r="M43" t="s">
        <v>435</v>
      </c>
      <c r="N43" t="s">
        <v>435</v>
      </c>
      <c r="O43" t="s">
        <v>435</v>
      </c>
      <c r="P43" t="s">
        <v>435</v>
      </c>
      <c r="Q43" t="s">
        <v>435</v>
      </c>
      <c r="R43" t="s">
        <v>435</v>
      </c>
      <c r="S43" t="s">
        <v>435</v>
      </c>
      <c r="T43" t="s">
        <v>435</v>
      </c>
      <c r="U43" s="18">
        <f>VLOOKUP(A43,'[1]MARGIN REQUIREMNT'!$A$3:$M$210,13,0)</f>
        <v>2.7416249999999995</v>
      </c>
      <c r="V43" s="23">
        <f t="shared" si="2"/>
        <v>-1.9249278152069338E-2</v>
      </c>
      <c r="W43" s="23">
        <f t="shared" si="3"/>
        <v>1.9249278152069338E-2</v>
      </c>
      <c r="X43" s="24">
        <f>VLOOKUP(A43,[2]Sheet14!$A$2:$B$188,2,0)</f>
        <v>3.0040527888033023E-2</v>
      </c>
      <c r="Y43" s="24">
        <f>VLOOKUP(A43,[2]Sheet14!$A$2:$C$188,3,0)</f>
        <v>3.7154500368046815E-2</v>
      </c>
      <c r="Z43" s="24">
        <f>VLOOKUP(A43,[2]Sheet14!$A$2:$D$188,4,0)</f>
        <v>5.2665344173366831E-2</v>
      </c>
      <c r="AA43" t="b">
        <f t="shared" si="1"/>
        <v>0</v>
      </c>
      <c r="AB43" t="b">
        <f t="shared" si="4"/>
        <v>0</v>
      </c>
      <c r="AC43" t="b">
        <f t="shared" si="5"/>
        <v>0</v>
      </c>
    </row>
    <row r="44" spans="1:29">
      <c r="A44" t="s">
        <v>181</v>
      </c>
      <c r="B44">
        <v>10</v>
      </c>
      <c r="C44" t="s">
        <v>406</v>
      </c>
      <c r="D44">
        <v>509.5</v>
      </c>
      <c r="E44">
        <v>519.5</v>
      </c>
      <c r="F44" s="22">
        <v>43458</v>
      </c>
      <c r="G44" s="22">
        <v>43461</v>
      </c>
      <c r="H44">
        <f t="shared" si="0"/>
        <v>3</v>
      </c>
      <c r="I44">
        <v>520</v>
      </c>
      <c r="J44">
        <v>10</v>
      </c>
      <c r="K44" t="s">
        <v>435</v>
      </c>
      <c r="L44" t="s">
        <v>435</v>
      </c>
      <c r="M44" t="s">
        <v>435</v>
      </c>
      <c r="N44" t="s">
        <v>435</v>
      </c>
      <c r="O44" t="s">
        <v>435</v>
      </c>
      <c r="P44" t="s">
        <v>435</v>
      </c>
      <c r="Q44" t="s">
        <v>435</v>
      </c>
      <c r="R44" t="s">
        <v>435</v>
      </c>
      <c r="S44" t="s">
        <v>435</v>
      </c>
      <c r="T44" t="s">
        <v>435</v>
      </c>
      <c r="U44" s="18">
        <f>VLOOKUP(A44,'[1]MARGIN REQUIREMNT'!$A$3:$M$210,13,0)</f>
        <v>2.7416249999999995</v>
      </c>
      <c r="V44" s="23">
        <f t="shared" si="2"/>
        <v>-1.9249278152069338E-2</v>
      </c>
      <c r="W44" s="23">
        <f t="shared" si="3"/>
        <v>1.9249278152069338E-2</v>
      </c>
      <c r="X44" s="24">
        <f>VLOOKUP(A44,[2]Sheet14!$A$2:$B$188,2,0)</f>
        <v>3.0040527888033023E-2</v>
      </c>
      <c r="Y44" s="24">
        <f>VLOOKUP(A44,[2]Sheet14!$A$2:$C$188,3,0)</f>
        <v>3.7154500368046815E-2</v>
      </c>
      <c r="Z44" s="24">
        <f>VLOOKUP(A44,[2]Sheet14!$A$2:$D$188,4,0)</f>
        <v>5.2665344173366831E-2</v>
      </c>
      <c r="AA44" t="b">
        <f t="shared" si="1"/>
        <v>0</v>
      </c>
      <c r="AB44" t="b">
        <f t="shared" si="4"/>
        <v>0</v>
      </c>
      <c r="AC44" t="b">
        <f t="shared" si="5"/>
        <v>0</v>
      </c>
    </row>
    <row r="45" spans="1:29">
      <c r="A45" t="s">
        <v>36</v>
      </c>
      <c r="B45">
        <v>100</v>
      </c>
      <c r="C45" t="s">
        <v>405</v>
      </c>
      <c r="D45">
        <v>3089.10009765625</v>
      </c>
      <c r="E45">
        <v>3100</v>
      </c>
      <c r="F45" s="22">
        <v>43458</v>
      </c>
      <c r="G45" s="22">
        <v>43461</v>
      </c>
      <c r="H45">
        <f t="shared" si="0"/>
        <v>3</v>
      </c>
      <c r="I45">
        <v>3100</v>
      </c>
      <c r="J45">
        <v>31</v>
      </c>
      <c r="K45">
        <v>27</v>
      </c>
      <c r="L45">
        <v>76</v>
      </c>
      <c r="M45">
        <v>3176</v>
      </c>
      <c r="N45">
        <v>3252</v>
      </c>
      <c r="O45">
        <v>3328</v>
      </c>
      <c r="P45">
        <v>3300</v>
      </c>
      <c r="Q45">
        <v>3300</v>
      </c>
      <c r="R45">
        <v>2</v>
      </c>
      <c r="S45">
        <v>2</v>
      </c>
      <c r="T45" t="s">
        <v>439</v>
      </c>
      <c r="U45" s="18">
        <f>VLOOKUP(A45,'[1]MARGIN REQUIREMNT'!$A$3:$M$210,13,0)</f>
        <v>15.8094</v>
      </c>
      <c r="V45" s="23">
        <f t="shared" si="2"/>
        <v>-3.5160975302419573E-3</v>
      </c>
      <c r="W45" s="23">
        <f t="shared" si="3"/>
        <v>3.5160975302419573E-3</v>
      </c>
      <c r="X45" s="24">
        <f>VLOOKUP(A45,[2]Sheet14!$A$2:$B$188,2,0)</f>
        <v>2.1287136821126262E-2</v>
      </c>
      <c r="Y45" s="24">
        <f>VLOOKUP(A45,[2]Sheet14!$A$2:$C$188,3,0)</f>
        <v>2.6575535877417553E-2</v>
      </c>
      <c r="Z45" s="24">
        <f>VLOOKUP(A45,[2]Sheet14!$A$2:$D$188,4,0)</f>
        <v>3.3343808259933272E-2</v>
      </c>
      <c r="AA45" t="b">
        <f t="shared" si="1"/>
        <v>0</v>
      </c>
      <c r="AB45" t="b">
        <f t="shared" si="4"/>
        <v>0</v>
      </c>
      <c r="AC45" t="b">
        <f t="shared" si="5"/>
        <v>0</v>
      </c>
    </row>
    <row r="46" spans="1:29">
      <c r="A46" t="s">
        <v>36</v>
      </c>
      <c r="B46">
        <v>100</v>
      </c>
      <c r="C46" t="s">
        <v>406</v>
      </c>
      <c r="D46">
        <v>3089.10009765625</v>
      </c>
      <c r="E46">
        <v>3100</v>
      </c>
      <c r="F46" s="22">
        <v>43458</v>
      </c>
      <c r="G46" s="22">
        <v>43461</v>
      </c>
      <c r="H46">
        <f t="shared" si="0"/>
        <v>3</v>
      </c>
      <c r="I46">
        <v>3100</v>
      </c>
      <c r="J46">
        <v>31</v>
      </c>
      <c r="K46">
        <v>29</v>
      </c>
      <c r="L46">
        <v>81</v>
      </c>
      <c r="M46">
        <v>3019</v>
      </c>
      <c r="N46">
        <v>2938</v>
      </c>
      <c r="O46">
        <v>2857</v>
      </c>
      <c r="P46">
        <v>2900</v>
      </c>
      <c r="Q46">
        <v>2900</v>
      </c>
      <c r="R46">
        <v>2</v>
      </c>
      <c r="S46">
        <v>2</v>
      </c>
      <c r="T46" t="s">
        <v>439</v>
      </c>
      <c r="U46" s="18">
        <f>VLOOKUP(A46,'[1]MARGIN REQUIREMNT'!$A$3:$M$210,13,0)</f>
        <v>15.8094</v>
      </c>
      <c r="V46" s="23">
        <f t="shared" si="2"/>
        <v>-3.5160975302419573E-3</v>
      </c>
      <c r="W46" s="23">
        <f t="shared" si="3"/>
        <v>3.5160975302419573E-3</v>
      </c>
      <c r="X46" s="24">
        <f>VLOOKUP(A46,[2]Sheet14!$A$2:$B$188,2,0)</f>
        <v>2.1287136821126262E-2</v>
      </c>
      <c r="Y46" s="24">
        <f>VLOOKUP(A46,[2]Sheet14!$A$2:$C$188,3,0)</f>
        <v>2.6575535877417553E-2</v>
      </c>
      <c r="Z46" s="24">
        <f>VLOOKUP(A46,[2]Sheet14!$A$2:$D$188,4,0)</f>
        <v>3.3343808259933272E-2</v>
      </c>
      <c r="AA46" t="b">
        <f t="shared" si="1"/>
        <v>0</v>
      </c>
      <c r="AB46" t="b">
        <f t="shared" si="4"/>
        <v>0</v>
      </c>
      <c r="AC46" t="b">
        <f t="shared" si="5"/>
        <v>0</v>
      </c>
    </row>
    <row r="47" spans="1:29">
      <c r="A47" t="s">
        <v>159</v>
      </c>
      <c r="B47">
        <v>10</v>
      </c>
      <c r="C47" t="s">
        <v>405</v>
      </c>
      <c r="D47">
        <v>560.95001220703125</v>
      </c>
      <c r="E47">
        <v>560.79998779296875</v>
      </c>
      <c r="F47" s="22">
        <v>43458</v>
      </c>
      <c r="G47" s="22">
        <v>43461</v>
      </c>
      <c r="H47">
        <f t="shared" si="0"/>
        <v>3</v>
      </c>
      <c r="I47">
        <v>560</v>
      </c>
      <c r="J47">
        <v>9</v>
      </c>
      <c r="K47">
        <v>41</v>
      </c>
      <c r="L47">
        <v>21</v>
      </c>
      <c r="M47">
        <v>581.79998779296875</v>
      </c>
      <c r="N47">
        <v>602.79998779296875</v>
      </c>
      <c r="O47">
        <v>623.79998779296875</v>
      </c>
      <c r="P47">
        <v>600</v>
      </c>
      <c r="Q47">
        <v>620</v>
      </c>
      <c r="R47">
        <v>0.10000000149011612</v>
      </c>
      <c r="S47">
        <v>0.10000000149011612</v>
      </c>
      <c r="T47" t="s">
        <v>439</v>
      </c>
      <c r="U47" s="18">
        <f>VLOOKUP(A47,'[1]MARGIN REQUIREMNT'!$A$3:$M$210,13,0)</f>
        <v>2.9470499999999999</v>
      </c>
      <c r="V47" s="23">
        <f t="shared" si="2"/>
        <v>2.6751857583473537E-4</v>
      </c>
      <c r="W47" s="23">
        <f t="shared" si="3"/>
        <v>2.6751857583473537E-4</v>
      </c>
      <c r="X47" s="24">
        <f>VLOOKUP(A47,[2]Sheet14!$A$2:$B$188,2,0)</f>
        <v>3.0157545537952891E-2</v>
      </c>
      <c r="Y47" s="24">
        <f>VLOOKUP(A47,[2]Sheet14!$A$2:$C$188,3,0)</f>
        <v>3.9234466004953721E-2</v>
      </c>
      <c r="Z47" s="24">
        <f>VLOOKUP(A47,[2]Sheet14!$A$2:$D$188,4,0)</f>
        <v>4.6776750427003723E-2</v>
      </c>
      <c r="AA47" t="b">
        <f t="shared" si="1"/>
        <v>0</v>
      </c>
      <c r="AB47" t="b">
        <f t="shared" si="4"/>
        <v>0</v>
      </c>
      <c r="AC47" t="b">
        <f t="shared" si="5"/>
        <v>0</v>
      </c>
    </row>
    <row r="48" spans="1:29">
      <c r="A48" t="s">
        <v>159</v>
      </c>
      <c r="B48">
        <v>10</v>
      </c>
      <c r="C48" t="s">
        <v>406</v>
      </c>
      <c r="D48">
        <v>560.95001220703125</v>
      </c>
      <c r="E48">
        <v>560.79998779296875</v>
      </c>
      <c r="F48" s="22">
        <v>43458</v>
      </c>
      <c r="G48" s="22">
        <v>43461</v>
      </c>
      <c r="H48">
        <f t="shared" si="0"/>
        <v>3</v>
      </c>
      <c r="I48">
        <v>560</v>
      </c>
      <c r="J48">
        <v>5.3000001907348633</v>
      </c>
      <c r="K48">
        <v>29</v>
      </c>
      <c r="L48">
        <v>15</v>
      </c>
      <c r="M48">
        <v>545.79998779296875</v>
      </c>
      <c r="N48">
        <v>530.79998779296875</v>
      </c>
      <c r="O48">
        <v>515.79998779296875</v>
      </c>
      <c r="P48">
        <v>530</v>
      </c>
      <c r="Q48">
        <v>520</v>
      </c>
      <c r="R48">
        <v>0.44999998807907104</v>
      </c>
      <c r="S48">
        <v>0.25</v>
      </c>
      <c r="T48" t="s">
        <v>439</v>
      </c>
      <c r="U48" s="18">
        <f>VLOOKUP(A48,'[1]MARGIN REQUIREMNT'!$A$3:$M$210,13,0)</f>
        <v>2.9470499999999999</v>
      </c>
      <c r="V48" s="23">
        <f t="shared" si="2"/>
        <v>2.6751857583473537E-4</v>
      </c>
      <c r="W48" s="23">
        <f t="shared" si="3"/>
        <v>2.6751857583473537E-4</v>
      </c>
      <c r="X48" s="24">
        <f>VLOOKUP(A48,[2]Sheet14!$A$2:$B$188,2,0)</f>
        <v>3.0157545537952891E-2</v>
      </c>
      <c r="Y48" s="24">
        <f>VLOOKUP(A48,[2]Sheet14!$A$2:$C$188,3,0)</f>
        <v>3.9234466004953721E-2</v>
      </c>
      <c r="Z48" s="24">
        <f>VLOOKUP(A48,[2]Sheet14!$A$2:$D$188,4,0)</f>
        <v>4.6776750427003723E-2</v>
      </c>
      <c r="AA48" t="b">
        <f t="shared" si="1"/>
        <v>0</v>
      </c>
      <c r="AB48" t="b">
        <f t="shared" si="4"/>
        <v>0</v>
      </c>
      <c r="AC48" t="b">
        <f t="shared" si="5"/>
        <v>0</v>
      </c>
    </row>
    <row r="49" spans="1:29">
      <c r="A49" t="s">
        <v>204</v>
      </c>
      <c r="B49">
        <v>20</v>
      </c>
      <c r="C49" t="s">
        <v>405</v>
      </c>
      <c r="D49">
        <v>504.10000610351563</v>
      </c>
      <c r="E49">
        <v>504.5</v>
      </c>
      <c r="F49" s="22">
        <v>43458</v>
      </c>
      <c r="G49" s="22">
        <v>43461</v>
      </c>
      <c r="H49">
        <f t="shared" si="0"/>
        <v>3</v>
      </c>
      <c r="I49">
        <v>500</v>
      </c>
      <c r="J49">
        <v>12</v>
      </c>
      <c r="K49">
        <v>51</v>
      </c>
      <c r="L49">
        <v>23</v>
      </c>
      <c r="M49">
        <v>527.5</v>
      </c>
      <c r="N49">
        <v>550.5</v>
      </c>
      <c r="O49">
        <v>573.5</v>
      </c>
      <c r="P49">
        <v>560</v>
      </c>
      <c r="Q49">
        <v>580</v>
      </c>
      <c r="R49">
        <v>0.69999998807907104</v>
      </c>
      <c r="S49">
        <v>1</v>
      </c>
      <c r="T49" t="s">
        <v>439</v>
      </c>
      <c r="U49" s="18">
        <f>VLOOKUP(A49,'[1]MARGIN REQUIREMNT'!$A$3:$M$210,13,0)</f>
        <v>2.602875</v>
      </c>
      <c r="V49" s="23">
        <f t="shared" si="2"/>
        <v>-7.9285212385404868E-4</v>
      </c>
      <c r="W49" s="23">
        <f t="shared" si="3"/>
        <v>7.9285212385404868E-4</v>
      </c>
      <c r="X49" s="24">
        <f>VLOOKUP(A49,[2]Sheet14!$A$2:$B$188,2,0)</f>
        <v>3.785072510338771E-2</v>
      </c>
      <c r="Y49" s="24">
        <f>VLOOKUP(A49,[2]Sheet14!$A$2:$C$188,3,0)</f>
        <v>5.2340851985456766E-2</v>
      </c>
      <c r="Z49" s="24">
        <f>VLOOKUP(A49,[2]Sheet14!$A$2:$D$188,4,0)</f>
        <v>7.0772878898087421E-2</v>
      </c>
      <c r="AA49" t="b">
        <f t="shared" si="1"/>
        <v>0</v>
      </c>
      <c r="AB49" t="b">
        <f t="shared" si="4"/>
        <v>0</v>
      </c>
      <c r="AC49" t="b">
        <f t="shared" si="5"/>
        <v>0</v>
      </c>
    </row>
    <row r="50" spans="1:29">
      <c r="A50" t="s">
        <v>204</v>
      </c>
      <c r="B50">
        <v>20</v>
      </c>
      <c r="C50" t="s">
        <v>406</v>
      </c>
      <c r="D50">
        <v>504.10000610351563</v>
      </c>
      <c r="E50">
        <v>504.5</v>
      </c>
      <c r="F50" s="22">
        <v>43458</v>
      </c>
      <c r="G50" s="22">
        <v>43461</v>
      </c>
      <c r="H50">
        <f t="shared" si="0"/>
        <v>3</v>
      </c>
      <c r="I50">
        <v>500</v>
      </c>
      <c r="J50">
        <v>8</v>
      </c>
      <c r="K50">
        <v>54</v>
      </c>
      <c r="L50">
        <v>25</v>
      </c>
      <c r="M50">
        <v>479.5</v>
      </c>
      <c r="N50">
        <v>454.5</v>
      </c>
      <c r="O50">
        <v>429.5</v>
      </c>
      <c r="P50">
        <v>460</v>
      </c>
      <c r="Q50">
        <v>420</v>
      </c>
      <c r="R50">
        <v>0.85000002384185791</v>
      </c>
      <c r="S50">
        <v>5.000000074505806E-2</v>
      </c>
      <c r="T50">
        <v>440</v>
      </c>
      <c r="U50" s="18">
        <f>VLOOKUP(A50,'[1]MARGIN REQUIREMNT'!$A$3:$M$210,13,0)</f>
        <v>2.602875</v>
      </c>
      <c r="V50" s="23">
        <f t="shared" si="2"/>
        <v>-7.9285212385404868E-4</v>
      </c>
      <c r="W50" s="23">
        <f t="shared" si="3"/>
        <v>7.9285212385404868E-4</v>
      </c>
      <c r="X50" s="24">
        <f>VLOOKUP(A50,[2]Sheet14!$A$2:$B$188,2,0)</f>
        <v>3.785072510338771E-2</v>
      </c>
      <c r="Y50" s="24">
        <f>VLOOKUP(A50,[2]Sheet14!$A$2:$C$188,3,0)</f>
        <v>5.2340851985456766E-2</v>
      </c>
      <c r="Z50" s="24">
        <f>VLOOKUP(A50,[2]Sheet14!$A$2:$D$188,4,0)</f>
        <v>7.0772878898087421E-2</v>
      </c>
      <c r="AA50" t="b">
        <f t="shared" si="1"/>
        <v>0</v>
      </c>
      <c r="AB50" t="b">
        <f t="shared" si="4"/>
        <v>0</v>
      </c>
      <c r="AC50" t="b">
        <f t="shared" si="5"/>
        <v>0</v>
      </c>
    </row>
    <row r="51" spans="1:29">
      <c r="A51" s="33" t="s">
        <v>7</v>
      </c>
      <c r="B51" s="33">
        <v>2.5</v>
      </c>
      <c r="C51" s="33" t="s">
        <v>405</v>
      </c>
      <c r="D51" s="33" t="s">
        <v>435</v>
      </c>
      <c r="E51" s="33" t="s">
        <v>435</v>
      </c>
      <c r="F51" s="33">
        <v>43458</v>
      </c>
      <c r="G51" s="33">
        <v>43461</v>
      </c>
      <c r="H51" s="33">
        <f t="shared" si="0"/>
        <v>3</v>
      </c>
      <c r="I51" s="33" t="s">
        <v>435</v>
      </c>
      <c r="J51" s="33" t="s">
        <v>435</v>
      </c>
      <c r="K51" s="33" t="s">
        <v>435</v>
      </c>
      <c r="L51" s="33" t="s">
        <v>435</v>
      </c>
      <c r="M51" s="33" t="s">
        <v>435</v>
      </c>
      <c r="N51" s="33" t="s">
        <v>435</v>
      </c>
      <c r="O51" s="33" t="s">
        <v>435</v>
      </c>
      <c r="P51" s="33" t="s">
        <v>435</v>
      </c>
      <c r="Q51" s="33" t="s">
        <v>435</v>
      </c>
      <c r="R51" s="33" t="s">
        <v>435</v>
      </c>
      <c r="S51" s="33" t="s">
        <v>435</v>
      </c>
      <c r="T51" s="33" t="s">
        <v>435</v>
      </c>
      <c r="U51" s="18">
        <f>VLOOKUP(A51,'[1]MARGIN REQUIREMNT'!$A$3:$M$210,13,0)</f>
        <v>0.54247500000000004</v>
      </c>
      <c r="V51" s="23" t="e">
        <f t="shared" si="2"/>
        <v>#VALUE!</v>
      </c>
      <c r="W51" s="23" t="e">
        <f t="shared" si="3"/>
        <v>#VALUE!</v>
      </c>
      <c r="X51" s="24">
        <f>VLOOKUP(A51,[2]Sheet14!$A$2:$B$188,2,0)</f>
        <v>5.3783392551651599E-2</v>
      </c>
      <c r="Y51" s="24">
        <f>VLOOKUP(A51,[2]Sheet14!$A$2:$C$188,3,0)</f>
        <v>7.2924718563035701E-2</v>
      </c>
      <c r="Z51" s="24">
        <f>VLOOKUP(A51,[2]Sheet14!$A$2:$D$188,4,0)</f>
        <v>9.6248675091724259E-2</v>
      </c>
      <c r="AA51" t="e">
        <f t="shared" si="1"/>
        <v>#VALUE!</v>
      </c>
      <c r="AB51" t="e">
        <f t="shared" si="4"/>
        <v>#VALUE!</v>
      </c>
      <c r="AC51" t="e">
        <f t="shared" si="5"/>
        <v>#VALUE!</v>
      </c>
    </row>
    <row r="52" spans="1:29">
      <c r="A52" s="34" t="s">
        <v>7</v>
      </c>
      <c r="B52" s="34">
        <v>2.5</v>
      </c>
      <c r="C52" s="34" t="s">
        <v>406</v>
      </c>
      <c r="D52" s="34" t="s">
        <v>435</v>
      </c>
      <c r="E52" s="34" t="s">
        <v>435</v>
      </c>
      <c r="F52" s="34">
        <v>43458</v>
      </c>
      <c r="G52" s="34">
        <v>43461</v>
      </c>
      <c r="H52" s="34">
        <f t="shared" si="0"/>
        <v>3</v>
      </c>
      <c r="I52" s="34" t="s">
        <v>435</v>
      </c>
      <c r="J52" s="34" t="s">
        <v>435</v>
      </c>
      <c r="K52" s="34" t="s">
        <v>435</v>
      </c>
      <c r="L52" s="34" t="s">
        <v>435</v>
      </c>
      <c r="M52" s="34" t="s">
        <v>435</v>
      </c>
      <c r="N52" s="34" t="s">
        <v>435</v>
      </c>
      <c r="O52" s="34" t="s">
        <v>435</v>
      </c>
      <c r="P52" s="34" t="s">
        <v>435</v>
      </c>
      <c r="Q52" s="34" t="s">
        <v>435</v>
      </c>
      <c r="R52" s="34" t="s">
        <v>435</v>
      </c>
      <c r="S52" s="34" t="s">
        <v>435</v>
      </c>
      <c r="T52" s="34" t="s">
        <v>435</v>
      </c>
      <c r="U52" s="18">
        <f>VLOOKUP(A52,'[1]MARGIN REQUIREMNT'!$A$3:$M$210,13,0)</f>
        <v>0.54247500000000004</v>
      </c>
      <c r="V52" s="23" t="e">
        <f t="shared" si="2"/>
        <v>#VALUE!</v>
      </c>
      <c r="W52" s="23" t="e">
        <f t="shared" si="3"/>
        <v>#VALUE!</v>
      </c>
      <c r="X52" s="24">
        <f>VLOOKUP(A52,[2]Sheet14!$A$2:$B$188,2,0)</f>
        <v>5.3783392551651599E-2</v>
      </c>
      <c r="Y52" s="24">
        <f>VLOOKUP(A52,[2]Sheet14!$A$2:$C$188,3,0)</f>
        <v>7.2924718563035701E-2</v>
      </c>
      <c r="Z52" s="24">
        <f>VLOOKUP(A52,[2]Sheet14!$A$2:$D$188,4,0)</f>
        <v>9.6248675091724259E-2</v>
      </c>
      <c r="AA52" t="e">
        <f t="shared" si="1"/>
        <v>#VALUE!</v>
      </c>
      <c r="AB52" t="e">
        <f t="shared" si="4"/>
        <v>#VALUE!</v>
      </c>
      <c r="AC52" t="e">
        <f t="shared" si="5"/>
        <v>#VALUE!</v>
      </c>
    </row>
    <row r="53" spans="1:29">
      <c r="A53" t="s">
        <v>30</v>
      </c>
      <c r="B53">
        <v>10</v>
      </c>
      <c r="C53" t="s">
        <v>405</v>
      </c>
      <c r="D53">
        <v>505.79998779296875</v>
      </c>
      <c r="E53">
        <v>503</v>
      </c>
      <c r="F53" s="22">
        <v>43458</v>
      </c>
      <c r="G53" s="22">
        <v>43461</v>
      </c>
      <c r="H53">
        <f t="shared" si="0"/>
        <v>3</v>
      </c>
      <c r="I53">
        <v>500</v>
      </c>
      <c r="J53">
        <v>11.350000381469727</v>
      </c>
      <c r="K53">
        <v>31</v>
      </c>
      <c r="L53">
        <v>14</v>
      </c>
      <c r="M53">
        <v>517</v>
      </c>
      <c r="N53">
        <v>531</v>
      </c>
      <c r="O53">
        <v>545</v>
      </c>
      <c r="P53">
        <v>530</v>
      </c>
      <c r="Q53">
        <v>550</v>
      </c>
      <c r="R53">
        <v>0.69999998807907104</v>
      </c>
      <c r="S53">
        <v>0.20000000298023224</v>
      </c>
      <c r="T53" t="s">
        <v>439</v>
      </c>
      <c r="U53" s="18">
        <f>VLOOKUP(A53,'[1]MARGIN REQUIREMNT'!$A$3:$M$210,13,0)</f>
        <v>2.6214749999999998</v>
      </c>
      <c r="V53" s="23">
        <f t="shared" si="2"/>
        <v>5.5665761291625593E-3</v>
      </c>
      <c r="W53" s="23">
        <f t="shared" si="3"/>
        <v>5.5665761291625593E-3</v>
      </c>
      <c r="X53" s="24">
        <f>VLOOKUP(A53,[2]Sheet14!$A$2:$B$188,2,0)</f>
        <v>2.9607735364782072E-2</v>
      </c>
      <c r="Y53" s="24">
        <f>VLOOKUP(A53,[2]Sheet14!$A$2:$C$188,3,0)</f>
        <v>3.5383150147450367E-2</v>
      </c>
      <c r="Z53" s="24">
        <f>VLOOKUP(A53,[2]Sheet14!$A$2:$D$188,4,0)</f>
        <v>4.78154656884337E-2</v>
      </c>
      <c r="AA53" t="b">
        <f t="shared" si="1"/>
        <v>0</v>
      </c>
      <c r="AB53" t="b">
        <f t="shared" si="4"/>
        <v>0</v>
      </c>
      <c r="AC53" t="b">
        <f t="shared" si="5"/>
        <v>0</v>
      </c>
    </row>
    <row r="54" spans="1:29">
      <c r="A54" t="s">
        <v>30</v>
      </c>
      <c r="B54">
        <v>10</v>
      </c>
      <c r="C54" t="s">
        <v>406</v>
      </c>
      <c r="D54">
        <v>505.79998779296875</v>
      </c>
      <c r="E54">
        <v>503</v>
      </c>
      <c r="F54" s="22">
        <v>43458</v>
      </c>
      <c r="G54" s="22">
        <v>43461</v>
      </c>
      <c r="H54">
        <f t="shared" si="0"/>
        <v>3</v>
      </c>
      <c r="I54">
        <v>500</v>
      </c>
      <c r="J54">
        <v>5.5500001907348633</v>
      </c>
      <c r="K54">
        <v>39</v>
      </c>
      <c r="L54">
        <v>18</v>
      </c>
      <c r="M54">
        <v>485</v>
      </c>
      <c r="N54">
        <v>467</v>
      </c>
      <c r="O54">
        <v>449</v>
      </c>
      <c r="P54">
        <v>470</v>
      </c>
      <c r="Q54">
        <v>450</v>
      </c>
      <c r="R54">
        <v>0.20000000298023224</v>
      </c>
      <c r="S54">
        <v>0.10000000149011612</v>
      </c>
      <c r="T54" t="s">
        <v>439</v>
      </c>
      <c r="U54" s="18">
        <f>VLOOKUP(A54,'[1]MARGIN REQUIREMNT'!$A$3:$M$210,13,0)</f>
        <v>2.6214749999999998</v>
      </c>
      <c r="V54" s="23">
        <f t="shared" si="2"/>
        <v>5.5665761291625593E-3</v>
      </c>
      <c r="W54" s="23">
        <f t="shared" si="3"/>
        <v>5.5665761291625593E-3</v>
      </c>
      <c r="X54" s="24">
        <f>VLOOKUP(A54,[2]Sheet14!$A$2:$B$188,2,0)</f>
        <v>2.9607735364782072E-2</v>
      </c>
      <c r="Y54" s="24">
        <f>VLOOKUP(A54,[2]Sheet14!$A$2:$C$188,3,0)</f>
        <v>3.5383150147450367E-2</v>
      </c>
      <c r="Z54" s="24">
        <f>VLOOKUP(A54,[2]Sheet14!$A$2:$D$188,4,0)</f>
        <v>4.78154656884337E-2</v>
      </c>
      <c r="AA54" t="b">
        <f t="shared" si="1"/>
        <v>0</v>
      </c>
      <c r="AB54" t="b">
        <f t="shared" si="4"/>
        <v>0</v>
      </c>
      <c r="AC54" t="b">
        <f t="shared" si="5"/>
        <v>0</v>
      </c>
    </row>
    <row r="55" spans="1:29">
      <c r="A55" t="s">
        <v>53</v>
      </c>
      <c r="B55">
        <v>10</v>
      </c>
      <c r="C55" t="s">
        <v>405</v>
      </c>
      <c r="D55">
        <v>421.5</v>
      </c>
      <c r="E55">
        <v>425.45001220703125</v>
      </c>
      <c r="F55" s="22">
        <v>43458</v>
      </c>
      <c r="G55" s="22">
        <v>43461</v>
      </c>
      <c r="H55">
        <f t="shared" si="0"/>
        <v>3</v>
      </c>
      <c r="I55">
        <v>430</v>
      </c>
      <c r="J55">
        <v>2.3499999046325684</v>
      </c>
      <c r="K55">
        <v>27</v>
      </c>
      <c r="L55">
        <v>10</v>
      </c>
      <c r="M55">
        <v>435.45001220703125</v>
      </c>
      <c r="N55">
        <v>445.45001220703125</v>
      </c>
      <c r="O55">
        <v>455.45001220703125</v>
      </c>
      <c r="P55">
        <v>450</v>
      </c>
      <c r="Q55">
        <v>460</v>
      </c>
      <c r="R55">
        <v>0.44999998807907104</v>
      </c>
      <c r="S55">
        <v>0.15000000596046448</v>
      </c>
      <c r="T55" t="s">
        <v>439</v>
      </c>
      <c r="U55" s="18">
        <f>VLOOKUP(A55,'[1]MARGIN REQUIREMNT'!$A$3:$M$210,13,0)</f>
        <v>2.1757499999999999</v>
      </c>
      <c r="V55" s="23">
        <f t="shared" si="2"/>
        <v>-9.2843156509515579E-3</v>
      </c>
      <c r="W55" s="23">
        <f t="shared" si="3"/>
        <v>9.2843156509515579E-3</v>
      </c>
      <c r="X55" s="24">
        <f>VLOOKUP(A55,[2]Sheet14!$A$2:$B$188,2,0)</f>
        <v>4.1246668858975342E-2</v>
      </c>
      <c r="Y55" s="24">
        <f>VLOOKUP(A55,[2]Sheet14!$A$2:$C$188,3,0)</f>
        <v>5.671398738421933E-2</v>
      </c>
      <c r="Z55" s="24">
        <f>VLOOKUP(A55,[2]Sheet14!$A$2:$D$188,4,0)</f>
        <v>9.8931517111541412E-2</v>
      </c>
      <c r="AA55" t="b">
        <f t="shared" si="1"/>
        <v>0</v>
      </c>
      <c r="AB55" t="b">
        <f t="shared" si="4"/>
        <v>0</v>
      </c>
      <c r="AC55" t="b">
        <f t="shared" si="5"/>
        <v>0</v>
      </c>
    </row>
    <row r="56" spans="1:29">
      <c r="A56" t="s">
        <v>53</v>
      </c>
      <c r="B56">
        <v>10</v>
      </c>
      <c r="C56" t="s">
        <v>406</v>
      </c>
      <c r="D56">
        <v>421.5</v>
      </c>
      <c r="E56">
        <v>425.45001220703125</v>
      </c>
      <c r="F56" s="22">
        <v>43458</v>
      </c>
      <c r="G56" s="22">
        <v>43461</v>
      </c>
      <c r="H56">
        <f t="shared" si="0"/>
        <v>3</v>
      </c>
      <c r="I56">
        <v>430</v>
      </c>
      <c r="J56">
        <v>5.4499998092651367</v>
      </c>
      <c r="K56">
        <v>23</v>
      </c>
      <c r="L56">
        <v>9</v>
      </c>
      <c r="M56">
        <v>416.45001220703125</v>
      </c>
      <c r="N56">
        <v>407.45001220703125</v>
      </c>
      <c r="O56">
        <v>398.45001220703125</v>
      </c>
      <c r="P56">
        <v>410</v>
      </c>
      <c r="Q56">
        <v>400</v>
      </c>
      <c r="R56">
        <v>0.69999998807907104</v>
      </c>
      <c r="S56">
        <v>0.20000000298023224</v>
      </c>
      <c r="T56" t="s">
        <v>439</v>
      </c>
      <c r="U56" s="18">
        <f>VLOOKUP(A56,'[1]MARGIN REQUIREMNT'!$A$3:$M$210,13,0)</f>
        <v>2.1757499999999999</v>
      </c>
      <c r="V56" s="23">
        <f t="shared" si="2"/>
        <v>-9.2843156509515579E-3</v>
      </c>
      <c r="W56" s="23">
        <f t="shared" si="3"/>
        <v>9.2843156509515579E-3</v>
      </c>
      <c r="X56" s="24">
        <f>VLOOKUP(A56,[2]Sheet14!$A$2:$B$188,2,0)</f>
        <v>4.1246668858975342E-2</v>
      </c>
      <c r="Y56" s="24">
        <f>VLOOKUP(A56,[2]Sheet14!$A$2:$C$188,3,0)</f>
        <v>5.671398738421933E-2</v>
      </c>
      <c r="Z56" s="24">
        <f>VLOOKUP(A56,[2]Sheet14!$A$2:$D$188,4,0)</f>
        <v>9.8931517111541412E-2</v>
      </c>
      <c r="AA56" t="b">
        <f t="shared" si="1"/>
        <v>0</v>
      </c>
      <c r="AB56" t="b">
        <f t="shared" si="4"/>
        <v>0</v>
      </c>
      <c r="AC56" t="b">
        <f t="shared" si="5"/>
        <v>0</v>
      </c>
    </row>
    <row r="57" spans="1:29">
      <c r="A57" t="s">
        <v>119</v>
      </c>
      <c r="B57">
        <v>20</v>
      </c>
      <c r="C57" t="s">
        <v>405</v>
      </c>
      <c r="D57">
        <v>1423.449951171875</v>
      </c>
      <c r="E57">
        <v>1406.800048828125</v>
      </c>
      <c r="F57" s="22">
        <v>43458</v>
      </c>
      <c r="G57" s="22">
        <v>43461</v>
      </c>
      <c r="H57">
        <f t="shared" si="0"/>
        <v>3</v>
      </c>
      <c r="I57">
        <v>1400</v>
      </c>
      <c r="J57">
        <v>13.550000190734863</v>
      </c>
      <c r="K57">
        <v>18</v>
      </c>
      <c r="L57">
        <v>23</v>
      </c>
      <c r="M57">
        <v>1429.800048828125</v>
      </c>
      <c r="N57">
        <v>1452.800048828125</v>
      </c>
      <c r="O57">
        <v>1475.800048828125</v>
      </c>
      <c r="P57">
        <v>1460</v>
      </c>
      <c r="Q57">
        <v>1480</v>
      </c>
      <c r="R57">
        <v>1.3500000238418579</v>
      </c>
      <c r="S57">
        <v>0.5</v>
      </c>
      <c r="T57" t="s">
        <v>439</v>
      </c>
      <c r="U57" s="18">
        <f>VLOOKUP(A57,'[1]MARGIN REQUIREMNT'!$A$3:$M$210,13,0)</f>
        <v>7.1803904000000003</v>
      </c>
      <c r="V57" s="23">
        <f t="shared" si="2"/>
        <v>1.1835301226794437E-2</v>
      </c>
      <c r="W57" s="23">
        <f t="shared" si="3"/>
        <v>1.1835301226794437E-2</v>
      </c>
      <c r="X57" s="24">
        <f>VLOOKUP(A57,[2]Sheet14!$A$2:$B$188,2,0)</f>
        <v>2.0601545289942829E-2</v>
      </c>
      <c r="Y57" s="24">
        <f>VLOOKUP(A57,[2]Sheet14!$A$2:$C$188,3,0)</f>
        <v>2.6223586323836954E-2</v>
      </c>
      <c r="Z57" s="24">
        <f>VLOOKUP(A57,[2]Sheet14!$A$2:$D$188,4,0)</f>
        <v>3.5301097717834067E-2</v>
      </c>
      <c r="AA57" t="b">
        <f t="shared" si="1"/>
        <v>0</v>
      </c>
      <c r="AB57" t="b">
        <f t="shared" si="4"/>
        <v>0</v>
      </c>
      <c r="AC57" t="b">
        <f t="shared" si="5"/>
        <v>0</v>
      </c>
    </row>
    <row r="58" spans="1:29">
      <c r="A58" t="s">
        <v>119</v>
      </c>
      <c r="B58">
        <v>20</v>
      </c>
      <c r="C58" t="s">
        <v>406</v>
      </c>
      <c r="D58">
        <v>1423.449951171875</v>
      </c>
      <c r="E58">
        <v>1406.800048828125</v>
      </c>
      <c r="F58" s="22">
        <v>43458</v>
      </c>
      <c r="G58" s="22">
        <v>43461</v>
      </c>
      <c r="H58">
        <f t="shared" si="0"/>
        <v>3</v>
      </c>
      <c r="I58">
        <v>1400</v>
      </c>
      <c r="J58">
        <v>6.0999999046325684</v>
      </c>
      <c r="K58">
        <v>20</v>
      </c>
      <c r="L58">
        <v>25</v>
      </c>
      <c r="M58">
        <v>1381.800048828125</v>
      </c>
      <c r="N58">
        <v>1356.800048828125</v>
      </c>
      <c r="O58">
        <v>1331.800048828125</v>
      </c>
      <c r="P58">
        <v>1360</v>
      </c>
      <c r="Q58">
        <v>1340</v>
      </c>
      <c r="R58">
        <v>0.64999997615814209</v>
      </c>
      <c r="S58">
        <v>0.64999997615814209</v>
      </c>
      <c r="T58" t="s">
        <v>439</v>
      </c>
      <c r="U58" s="18">
        <f>VLOOKUP(A58,'[1]MARGIN REQUIREMNT'!$A$3:$M$210,13,0)</f>
        <v>7.1803904000000003</v>
      </c>
      <c r="V58" s="23">
        <f t="shared" si="2"/>
        <v>1.1835301226794437E-2</v>
      </c>
      <c r="W58" s="23">
        <f t="shared" si="3"/>
        <v>1.1835301226794437E-2</v>
      </c>
      <c r="X58" s="24">
        <f>VLOOKUP(A58,[2]Sheet14!$A$2:$B$188,2,0)</f>
        <v>2.0601545289942829E-2</v>
      </c>
      <c r="Y58" s="24">
        <f>VLOOKUP(A58,[2]Sheet14!$A$2:$C$188,3,0)</f>
        <v>2.6223586323836954E-2</v>
      </c>
      <c r="Z58" s="24">
        <f>VLOOKUP(A58,[2]Sheet14!$A$2:$D$188,4,0)</f>
        <v>3.5301097717834067E-2</v>
      </c>
      <c r="AA58" t="b">
        <f t="shared" si="1"/>
        <v>0</v>
      </c>
      <c r="AB58" t="b">
        <f t="shared" si="4"/>
        <v>0</v>
      </c>
      <c r="AC58" t="b">
        <f t="shared" si="5"/>
        <v>0</v>
      </c>
    </row>
    <row r="59" spans="1:29">
      <c r="A59" t="s">
        <v>63</v>
      </c>
      <c r="B59">
        <v>20</v>
      </c>
      <c r="C59" t="s">
        <v>405</v>
      </c>
      <c r="D59">
        <v>681.5999755859375</v>
      </c>
      <c r="E59">
        <v>672.4000244140625</v>
      </c>
      <c r="F59" s="22">
        <v>43458</v>
      </c>
      <c r="G59" s="22">
        <v>43461</v>
      </c>
      <c r="H59">
        <f t="shared" si="0"/>
        <v>3</v>
      </c>
      <c r="I59">
        <v>680</v>
      </c>
      <c r="J59">
        <v>5.1500000953674316</v>
      </c>
      <c r="K59">
        <v>32</v>
      </c>
      <c r="L59">
        <v>20</v>
      </c>
      <c r="M59">
        <v>692.4000244140625</v>
      </c>
      <c r="N59">
        <v>712.4000244140625</v>
      </c>
      <c r="O59">
        <v>732.4000244140625</v>
      </c>
      <c r="P59">
        <v>720</v>
      </c>
      <c r="Q59">
        <v>740</v>
      </c>
      <c r="R59">
        <v>0.60000002384185791</v>
      </c>
      <c r="S59">
        <v>0.34999999403953552</v>
      </c>
      <c r="T59" t="s">
        <v>439</v>
      </c>
      <c r="U59" s="18">
        <f>VLOOKUP(A59,'[1]MARGIN REQUIREMNT'!$A$3:$M$210,13,0)</f>
        <v>3.2929499999999998</v>
      </c>
      <c r="V59" s="23">
        <f t="shared" si="2"/>
        <v>1.3682258830808314E-2</v>
      </c>
      <c r="W59" s="23">
        <f t="shared" si="3"/>
        <v>1.3682258830808314E-2</v>
      </c>
      <c r="X59" s="24">
        <f>VLOOKUP(A59,[2]Sheet14!$A$2:$B$188,2,0)</f>
        <v>3.8688432387046397E-2</v>
      </c>
      <c r="Y59" s="24">
        <f>VLOOKUP(A59,[2]Sheet14!$A$2:$C$188,3,0)</f>
        <v>4.7366958971885212E-2</v>
      </c>
      <c r="Z59" s="24">
        <f>VLOOKUP(A59,[2]Sheet14!$A$2:$D$188,4,0)</f>
        <v>6.1741926555566026E-2</v>
      </c>
      <c r="AA59" t="b">
        <f t="shared" si="1"/>
        <v>0</v>
      </c>
      <c r="AB59" t="b">
        <f t="shared" si="4"/>
        <v>0</v>
      </c>
      <c r="AC59" t="b">
        <f t="shared" si="5"/>
        <v>0</v>
      </c>
    </row>
    <row r="60" spans="1:29">
      <c r="A60" t="s">
        <v>63</v>
      </c>
      <c r="B60">
        <v>20</v>
      </c>
      <c r="C60" t="s">
        <v>406</v>
      </c>
      <c r="D60">
        <v>681.5999755859375</v>
      </c>
      <c r="E60">
        <v>672.4000244140625</v>
      </c>
      <c r="F60" s="22">
        <v>43458</v>
      </c>
      <c r="G60" s="22">
        <v>43461</v>
      </c>
      <c r="H60">
        <f t="shared" si="0"/>
        <v>3</v>
      </c>
      <c r="I60">
        <v>680</v>
      </c>
      <c r="J60">
        <v>12.649999618530273</v>
      </c>
      <c r="K60">
        <v>36</v>
      </c>
      <c r="L60">
        <v>22</v>
      </c>
      <c r="M60">
        <v>650.4000244140625</v>
      </c>
      <c r="N60">
        <v>628.4000244140625</v>
      </c>
      <c r="O60">
        <v>606.4000244140625</v>
      </c>
      <c r="P60">
        <v>620</v>
      </c>
      <c r="Q60">
        <v>600</v>
      </c>
      <c r="R60">
        <v>0.15000000596046448</v>
      </c>
      <c r="S60">
        <v>0.15000000596046448</v>
      </c>
      <c r="T60" t="s">
        <v>439</v>
      </c>
      <c r="U60" s="18">
        <f>VLOOKUP(A60,'[1]MARGIN REQUIREMNT'!$A$3:$M$210,13,0)</f>
        <v>3.2929499999999998</v>
      </c>
      <c r="V60" s="23">
        <f t="shared" si="2"/>
        <v>1.3682258830808314E-2</v>
      </c>
      <c r="W60" s="23">
        <f t="shared" si="3"/>
        <v>1.3682258830808314E-2</v>
      </c>
      <c r="X60" s="24">
        <f>VLOOKUP(A60,[2]Sheet14!$A$2:$B$188,2,0)</f>
        <v>3.8688432387046397E-2</v>
      </c>
      <c r="Y60" s="24">
        <f>VLOOKUP(A60,[2]Sheet14!$A$2:$C$188,3,0)</f>
        <v>4.7366958971885212E-2</v>
      </c>
      <c r="Z60" s="24">
        <f>VLOOKUP(A60,[2]Sheet14!$A$2:$D$188,4,0)</f>
        <v>6.1741926555566026E-2</v>
      </c>
      <c r="AA60" t="b">
        <f t="shared" si="1"/>
        <v>0</v>
      </c>
      <c r="AB60" t="b">
        <f t="shared" si="4"/>
        <v>0</v>
      </c>
      <c r="AC60" t="b">
        <f t="shared" si="5"/>
        <v>0</v>
      </c>
    </row>
    <row r="61" spans="1:29">
      <c r="A61" t="s">
        <v>189</v>
      </c>
      <c r="B61">
        <v>20</v>
      </c>
      <c r="C61" t="s">
        <v>405</v>
      </c>
      <c r="D61">
        <v>692.6500244140625</v>
      </c>
      <c r="E61">
        <v>697</v>
      </c>
      <c r="F61" s="22">
        <v>43458</v>
      </c>
      <c r="G61" s="22">
        <v>43461</v>
      </c>
      <c r="H61">
        <f t="shared" si="0"/>
        <v>3</v>
      </c>
      <c r="I61">
        <v>700</v>
      </c>
      <c r="J61">
        <v>7</v>
      </c>
      <c r="K61">
        <v>33</v>
      </c>
      <c r="L61">
        <v>21</v>
      </c>
      <c r="M61">
        <v>718</v>
      </c>
      <c r="N61">
        <v>739</v>
      </c>
      <c r="O61">
        <v>760</v>
      </c>
      <c r="P61">
        <v>740</v>
      </c>
      <c r="Q61">
        <v>760</v>
      </c>
      <c r="R61">
        <v>0.34999999403953552</v>
      </c>
      <c r="S61">
        <v>0.10000000149011612</v>
      </c>
      <c r="T61" t="s">
        <v>439</v>
      </c>
      <c r="U61" s="18">
        <f>VLOOKUP(A61,'[1]MARGIN REQUIREMNT'!$A$3:$M$210,13,0)</f>
        <v>3.6658499999999994</v>
      </c>
      <c r="V61" s="23">
        <f t="shared" si="2"/>
        <v>-6.2409979712159114E-3</v>
      </c>
      <c r="W61" s="23">
        <f t="shared" si="3"/>
        <v>6.2409979712159114E-3</v>
      </c>
      <c r="X61" s="24">
        <f>VLOOKUP(A61,[2]Sheet14!$A$2:$B$188,2,0)</f>
        <v>2.9893936861345855E-2</v>
      </c>
      <c r="Y61" s="24">
        <f>VLOOKUP(A61,[2]Sheet14!$A$2:$C$188,3,0)</f>
        <v>3.6777049258239512E-2</v>
      </c>
      <c r="Z61" s="24">
        <f>VLOOKUP(A61,[2]Sheet14!$A$2:$D$188,4,0)</f>
        <v>4.1973081592302862E-2</v>
      </c>
      <c r="AA61" t="b">
        <f t="shared" si="1"/>
        <v>0</v>
      </c>
      <c r="AB61" t="b">
        <f t="shared" si="4"/>
        <v>0</v>
      </c>
      <c r="AC61" t="b">
        <f t="shared" si="5"/>
        <v>0</v>
      </c>
    </row>
    <row r="62" spans="1:29">
      <c r="A62" t="s">
        <v>189</v>
      </c>
      <c r="B62">
        <v>20</v>
      </c>
      <c r="C62" t="s">
        <v>406</v>
      </c>
      <c r="D62">
        <v>692.6500244140625</v>
      </c>
      <c r="E62">
        <v>697</v>
      </c>
      <c r="F62" s="22">
        <v>43458</v>
      </c>
      <c r="G62" s="22">
        <v>43461</v>
      </c>
      <c r="H62">
        <f t="shared" si="0"/>
        <v>3</v>
      </c>
      <c r="I62">
        <v>700</v>
      </c>
      <c r="J62">
        <v>5.5500001907348633</v>
      </c>
      <c r="K62">
        <v>33</v>
      </c>
      <c r="L62">
        <v>21</v>
      </c>
      <c r="M62">
        <v>676</v>
      </c>
      <c r="N62">
        <v>655</v>
      </c>
      <c r="O62">
        <v>634</v>
      </c>
      <c r="P62">
        <v>660</v>
      </c>
      <c r="Q62">
        <v>640</v>
      </c>
      <c r="R62">
        <v>0.25</v>
      </c>
      <c r="S62">
        <v>0.15000000596046448</v>
      </c>
      <c r="T62" t="s">
        <v>439</v>
      </c>
      <c r="U62" s="18">
        <f>VLOOKUP(A62,'[1]MARGIN REQUIREMNT'!$A$3:$M$210,13,0)</f>
        <v>3.6658499999999994</v>
      </c>
      <c r="V62" s="23">
        <f t="shared" si="2"/>
        <v>-6.2409979712159114E-3</v>
      </c>
      <c r="W62" s="23">
        <f t="shared" si="3"/>
        <v>6.2409979712159114E-3</v>
      </c>
      <c r="X62" s="24">
        <f>VLOOKUP(A62,[2]Sheet14!$A$2:$B$188,2,0)</f>
        <v>2.9893936861345855E-2</v>
      </c>
      <c r="Y62" s="24">
        <f>VLOOKUP(A62,[2]Sheet14!$A$2:$C$188,3,0)</f>
        <v>3.6777049258239512E-2</v>
      </c>
      <c r="Z62" s="24">
        <f>VLOOKUP(A62,[2]Sheet14!$A$2:$D$188,4,0)</f>
        <v>4.1973081592302862E-2</v>
      </c>
      <c r="AA62" t="b">
        <f t="shared" si="1"/>
        <v>0</v>
      </c>
      <c r="AB62" t="b">
        <f t="shared" si="4"/>
        <v>0</v>
      </c>
      <c r="AC62" t="b">
        <f t="shared" si="5"/>
        <v>0</v>
      </c>
    </row>
    <row r="63" spans="1:29">
      <c r="A63" t="s">
        <v>170</v>
      </c>
      <c r="B63">
        <v>20</v>
      </c>
      <c r="C63" t="s">
        <v>405</v>
      </c>
      <c r="D63">
        <v>1037</v>
      </c>
      <c r="E63">
        <v>995</v>
      </c>
      <c r="F63" s="22">
        <v>43458</v>
      </c>
      <c r="G63" s="22">
        <v>43461</v>
      </c>
      <c r="H63">
        <f t="shared" si="0"/>
        <v>3</v>
      </c>
      <c r="I63">
        <v>1000</v>
      </c>
      <c r="J63">
        <v>9.6999998092651367</v>
      </c>
      <c r="K63">
        <v>32</v>
      </c>
      <c r="L63">
        <v>29</v>
      </c>
      <c r="M63">
        <v>1024</v>
      </c>
      <c r="N63">
        <v>1053</v>
      </c>
      <c r="O63">
        <v>1082</v>
      </c>
      <c r="P63">
        <v>1060</v>
      </c>
      <c r="Q63">
        <v>1080</v>
      </c>
      <c r="R63">
        <v>3</v>
      </c>
      <c r="S63">
        <v>2</v>
      </c>
      <c r="T63" t="s">
        <v>439</v>
      </c>
      <c r="U63" s="18">
        <f>VLOOKUP(A63,'[1]MARGIN REQUIREMNT'!$A$3:$M$210,13,0)</f>
        <v>4.9465500000000002</v>
      </c>
      <c r="V63" s="23">
        <f t="shared" si="2"/>
        <v>4.2211055276381915E-2</v>
      </c>
      <c r="W63" s="23">
        <f t="shared" si="3"/>
        <v>4.2211055276381915E-2</v>
      </c>
      <c r="X63" s="24">
        <f>VLOOKUP(A63,[2]Sheet14!$A$2:$B$188,2,0)</f>
        <v>2.6201699287165252E-2</v>
      </c>
      <c r="Y63" s="24">
        <f>VLOOKUP(A63,[2]Sheet14!$A$2:$C$188,3,0)</f>
        <v>3.356743900415976E-2</v>
      </c>
      <c r="Z63" s="24">
        <f>VLOOKUP(A63,[2]Sheet14!$A$2:$D$188,4,0)</f>
        <v>4.1087624092765819E-2</v>
      </c>
      <c r="AA63" t="b">
        <f t="shared" si="1"/>
        <v>1</v>
      </c>
      <c r="AB63" t="b">
        <f t="shared" si="4"/>
        <v>1</v>
      </c>
      <c r="AC63" t="b">
        <f t="shared" si="5"/>
        <v>1</v>
      </c>
    </row>
    <row r="64" spans="1:29">
      <c r="A64" t="s">
        <v>170</v>
      </c>
      <c r="B64">
        <v>20</v>
      </c>
      <c r="C64" t="s">
        <v>406</v>
      </c>
      <c r="D64">
        <v>1037</v>
      </c>
      <c r="E64">
        <v>995</v>
      </c>
      <c r="F64" s="22">
        <v>43458</v>
      </c>
      <c r="G64" s="22">
        <v>43461</v>
      </c>
      <c r="H64">
        <f t="shared" si="0"/>
        <v>3</v>
      </c>
      <c r="I64">
        <v>1000</v>
      </c>
      <c r="J64">
        <v>19</v>
      </c>
      <c r="K64" t="s">
        <v>435</v>
      </c>
      <c r="L64" t="s">
        <v>435</v>
      </c>
      <c r="M64" t="s">
        <v>435</v>
      </c>
      <c r="N64" t="s">
        <v>435</v>
      </c>
      <c r="O64" t="s">
        <v>435</v>
      </c>
      <c r="P64" t="s">
        <v>435</v>
      </c>
      <c r="Q64" t="s">
        <v>435</v>
      </c>
      <c r="R64" t="s">
        <v>435</v>
      </c>
      <c r="S64" t="s">
        <v>435</v>
      </c>
      <c r="T64" t="s">
        <v>435</v>
      </c>
      <c r="U64" s="18">
        <f>VLOOKUP(A64,'[1]MARGIN REQUIREMNT'!$A$3:$M$210,13,0)</f>
        <v>4.9465500000000002</v>
      </c>
      <c r="V64" s="23">
        <f t="shared" si="2"/>
        <v>4.2211055276381915E-2</v>
      </c>
      <c r="W64" s="23">
        <f t="shared" si="3"/>
        <v>4.2211055276381915E-2</v>
      </c>
      <c r="X64" s="24">
        <f>VLOOKUP(A64,[2]Sheet14!$A$2:$B$188,2,0)</f>
        <v>2.6201699287165252E-2</v>
      </c>
      <c r="Y64" s="24">
        <f>VLOOKUP(A64,[2]Sheet14!$A$2:$C$188,3,0)</f>
        <v>3.356743900415976E-2</v>
      </c>
      <c r="Z64" s="24">
        <f>VLOOKUP(A64,[2]Sheet14!$A$2:$D$188,4,0)</f>
        <v>4.1087624092765819E-2</v>
      </c>
      <c r="AA64" t="b">
        <f t="shared" si="1"/>
        <v>1</v>
      </c>
      <c r="AB64" t="b">
        <f t="shared" si="4"/>
        <v>1</v>
      </c>
      <c r="AC64" t="b">
        <f t="shared" si="5"/>
        <v>1</v>
      </c>
    </row>
    <row r="65" spans="1:29">
      <c r="A65" t="s">
        <v>134</v>
      </c>
      <c r="B65">
        <v>10</v>
      </c>
      <c r="C65" t="s">
        <v>405</v>
      </c>
      <c r="D65">
        <v>498.95001220703125</v>
      </c>
      <c r="E65">
        <v>494.10000610351562</v>
      </c>
      <c r="F65" s="22">
        <v>43458</v>
      </c>
      <c r="G65" s="22">
        <v>43461</v>
      </c>
      <c r="H65">
        <f t="shared" si="0"/>
        <v>3</v>
      </c>
      <c r="I65">
        <v>490</v>
      </c>
      <c r="J65">
        <v>7.9499998092651367</v>
      </c>
      <c r="K65">
        <v>30</v>
      </c>
      <c r="L65">
        <v>13</v>
      </c>
      <c r="M65">
        <v>507.10000610351562</v>
      </c>
      <c r="N65">
        <v>520.0999755859375</v>
      </c>
      <c r="O65">
        <v>533.0999755859375</v>
      </c>
      <c r="P65">
        <v>520</v>
      </c>
      <c r="Q65">
        <v>530</v>
      </c>
      <c r="R65">
        <v>0.69999998807907104</v>
      </c>
      <c r="S65">
        <v>0.15000000596046448</v>
      </c>
      <c r="T65" t="s">
        <v>439</v>
      </c>
      <c r="U65" s="18">
        <f>VLOOKUP(A65,'[1]MARGIN REQUIREMNT'!$A$3:$M$210,13,0)</f>
        <v>2.4746250000000001</v>
      </c>
      <c r="V65" s="23">
        <f t="shared" si="2"/>
        <v>9.8158389872586849E-3</v>
      </c>
      <c r="W65" s="23">
        <f t="shared" si="3"/>
        <v>9.8158389872586849E-3</v>
      </c>
      <c r="X65" s="24">
        <f>VLOOKUP(A65,[2]Sheet14!$A$2:$B$188,2,0)</f>
        <v>3.5187045366603907E-2</v>
      </c>
      <c r="Y65" s="24">
        <f>VLOOKUP(A65,[2]Sheet14!$A$2:$C$188,3,0)</f>
        <v>4.6452993328898712E-2</v>
      </c>
      <c r="Z65" s="24">
        <f>VLOOKUP(A65,[2]Sheet14!$A$2:$D$188,4,0)</f>
        <v>6.2010369034079652E-2</v>
      </c>
      <c r="AA65" t="b">
        <f t="shared" si="1"/>
        <v>0</v>
      </c>
      <c r="AB65" t="b">
        <f t="shared" si="4"/>
        <v>0</v>
      </c>
      <c r="AC65" t="b">
        <f t="shared" si="5"/>
        <v>0</v>
      </c>
    </row>
    <row r="66" spans="1:29">
      <c r="A66" t="s">
        <v>134</v>
      </c>
      <c r="B66">
        <v>10</v>
      </c>
      <c r="C66" t="s">
        <v>406</v>
      </c>
      <c r="D66">
        <v>498.95001220703125</v>
      </c>
      <c r="E66">
        <v>494.10000610351562</v>
      </c>
      <c r="F66" s="22">
        <v>43458</v>
      </c>
      <c r="G66" s="22">
        <v>43461</v>
      </c>
      <c r="H66">
        <f t="shared" si="0"/>
        <v>3</v>
      </c>
      <c r="I66">
        <v>490</v>
      </c>
      <c r="J66">
        <v>4.25</v>
      </c>
      <c r="K66">
        <v>35</v>
      </c>
      <c r="L66">
        <v>16</v>
      </c>
      <c r="M66">
        <v>478.10000610351562</v>
      </c>
      <c r="N66">
        <v>462.10000610351562</v>
      </c>
      <c r="O66">
        <v>446.10000610351562</v>
      </c>
      <c r="P66">
        <v>460</v>
      </c>
      <c r="Q66">
        <v>450</v>
      </c>
      <c r="R66">
        <v>0.20000000298023224</v>
      </c>
      <c r="S66">
        <v>0.15000000596046448</v>
      </c>
      <c r="T66" t="s">
        <v>439</v>
      </c>
      <c r="U66" s="18">
        <f>VLOOKUP(A66,'[1]MARGIN REQUIREMNT'!$A$3:$M$210,13,0)</f>
        <v>2.4746250000000001</v>
      </c>
      <c r="V66" s="23">
        <f t="shared" si="2"/>
        <v>9.8158389872586849E-3</v>
      </c>
      <c r="W66" s="23">
        <f t="shared" si="3"/>
        <v>9.8158389872586849E-3</v>
      </c>
      <c r="X66" s="24">
        <f>VLOOKUP(A66,[2]Sheet14!$A$2:$B$188,2,0)</f>
        <v>3.5187045366603907E-2</v>
      </c>
      <c r="Y66" s="24">
        <f>VLOOKUP(A66,[2]Sheet14!$A$2:$C$188,3,0)</f>
        <v>4.6452993328898712E-2</v>
      </c>
      <c r="Z66" s="24">
        <f>VLOOKUP(A66,[2]Sheet14!$A$2:$D$188,4,0)</f>
        <v>6.2010369034079652E-2</v>
      </c>
      <c r="AA66" t="b">
        <f t="shared" si="1"/>
        <v>0</v>
      </c>
      <c r="AB66" t="b">
        <f t="shared" si="4"/>
        <v>0</v>
      </c>
      <c r="AC66" t="b">
        <f t="shared" si="5"/>
        <v>0</v>
      </c>
    </row>
    <row r="67" spans="1:29">
      <c r="A67" t="s">
        <v>192</v>
      </c>
      <c r="B67">
        <v>5</v>
      </c>
      <c r="C67" t="s">
        <v>405</v>
      </c>
      <c r="D67">
        <v>255.10000610351562</v>
      </c>
      <c r="E67">
        <v>257.60000610351562</v>
      </c>
      <c r="F67" s="22">
        <v>43458</v>
      </c>
      <c r="G67" s="22">
        <v>43461</v>
      </c>
      <c r="H67">
        <f t="shared" ref="H67:H130" si="6">G67-F67</f>
        <v>3</v>
      </c>
      <c r="I67">
        <v>260</v>
      </c>
      <c r="J67">
        <v>2.25</v>
      </c>
      <c r="K67">
        <v>34</v>
      </c>
      <c r="L67">
        <v>8</v>
      </c>
      <c r="M67">
        <v>265.60000610351562</v>
      </c>
      <c r="N67">
        <v>273.60000610351562</v>
      </c>
      <c r="O67">
        <v>281.60000610351562</v>
      </c>
      <c r="P67">
        <v>275</v>
      </c>
      <c r="Q67">
        <v>280</v>
      </c>
      <c r="R67">
        <v>0.15000000596046448</v>
      </c>
      <c r="S67">
        <v>0.10000000149011612</v>
      </c>
      <c r="T67" t="s">
        <v>439</v>
      </c>
      <c r="U67" s="18">
        <f>VLOOKUP(A67,'[1]MARGIN REQUIREMNT'!$A$3:$M$210,13,0)</f>
        <v>1.2993749999999999</v>
      </c>
      <c r="V67" s="23">
        <f t="shared" si="2"/>
        <v>-9.7049687141520513E-3</v>
      </c>
      <c r="W67" s="23">
        <f t="shared" si="3"/>
        <v>9.7049687141520513E-3</v>
      </c>
      <c r="X67" s="24">
        <f>VLOOKUP(A67,[2]Sheet14!$A$2:$B$188,2,0)</f>
        <v>3.6402751678214183E-2</v>
      </c>
      <c r="Y67" s="24">
        <f>VLOOKUP(A67,[2]Sheet14!$A$2:$C$188,3,0)</f>
        <v>4.6275030118238358E-2</v>
      </c>
      <c r="Z67" s="24">
        <f>VLOOKUP(A67,[2]Sheet14!$A$2:$D$188,4,0)</f>
        <v>5.785727545727553E-2</v>
      </c>
      <c r="AA67" t="b">
        <f t="shared" ref="AA67:AA130" si="7">W67&gt;X67</f>
        <v>0</v>
      </c>
      <c r="AB67" t="b">
        <f t="shared" si="4"/>
        <v>0</v>
      </c>
      <c r="AC67" t="b">
        <f t="shared" si="5"/>
        <v>0</v>
      </c>
    </row>
    <row r="68" spans="1:29">
      <c r="A68" t="s">
        <v>192</v>
      </c>
      <c r="B68">
        <v>5</v>
      </c>
      <c r="C68" t="s">
        <v>406</v>
      </c>
      <c r="D68">
        <v>255.10000610351562</v>
      </c>
      <c r="E68">
        <v>257.60000610351562</v>
      </c>
      <c r="F68" s="22">
        <v>43458</v>
      </c>
      <c r="G68" s="22">
        <v>43461</v>
      </c>
      <c r="H68">
        <f t="shared" si="6"/>
        <v>3</v>
      </c>
      <c r="I68">
        <v>260</v>
      </c>
      <c r="J68">
        <v>3.5499999523162842</v>
      </c>
      <c r="K68">
        <v>25</v>
      </c>
      <c r="L68">
        <v>6</v>
      </c>
      <c r="M68">
        <v>251.60000610351562</v>
      </c>
      <c r="N68">
        <v>245.60000610351562</v>
      </c>
      <c r="O68">
        <v>239.60000610351562</v>
      </c>
      <c r="P68">
        <v>245</v>
      </c>
      <c r="Q68">
        <v>240</v>
      </c>
      <c r="R68">
        <v>0.5</v>
      </c>
      <c r="S68">
        <v>0.5</v>
      </c>
      <c r="T68" t="s">
        <v>439</v>
      </c>
      <c r="U68" s="18">
        <f>VLOOKUP(A68,'[1]MARGIN REQUIREMNT'!$A$3:$M$210,13,0)</f>
        <v>1.2993749999999999</v>
      </c>
      <c r="V68" s="23">
        <f t="shared" ref="V68:V131" si="8">D68/E68-1</f>
        <v>-9.7049687141520513E-3</v>
      </c>
      <c r="W68" s="23">
        <f t="shared" ref="W68:W131" si="9">IF(V68&gt;0,V68,-V68)</f>
        <v>9.7049687141520513E-3</v>
      </c>
      <c r="X68" s="24">
        <f>VLOOKUP(A68,[2]Sheet14!$A$2:$B$188,2,0)</f>
        <v>3.6402751678214183E-2</v>
      </c>
      <c r="Y68" s="24">
        <f>VLOOKUP(A68,[2]Sheet14!$A$2:$C$188,3,0)</f>
        <v>4.6275030118238358E-2</v>
      </c>
      <c r="Z68" s="24">
        <f>VLOOKUP(A68,[2]Sheet14!$A$2:$D$188,4,0)</f>
        <v>5.785727545727553E-2</v>
      </c>
      <c r="AA68" t="b">
        <f t="shared" si="7"/>
        <v>0</v>
      </c>
      <c r="AB68" t="b">
        <f t="shared" ref="AB68:AB131" si="10">W68&gt;Y68</f>
        <v>0</v>
      </c>
      <c r="AC68" t="b">
        <f t="shared" ref="AC68:AC131" si="11">W68&gt;Z68</f>
        <v>0</v>
      </c>
    </row>
    <row r="69" spans="1:29">
      <c r="A69" t="s">
        <v>55</v>
      </c>
      <c r="B69">
        <v>10</v>
      </c>
      <c r="C69" t="s">
        <v>405</v>
      </c>
      <c r="D69">
        <v>237.35000610351562</v>
      </c>
      <c r="E69">
        <v>236</v>
      </c>
      <c r="F69" s="22">
        <v>43458</v>
      </c>
      <c r="G69" s="22">
        <v>43461</v>
      </c>
      <c r="H69">
        <f t="shared" si="6"/>
        <v>3</v>
      </c>
      <c r="I69">
        <v>240</v>
      </c>
      <c r="J69">
        <v>2.7000000476837158</v>
      </c>
      <c r="K69">
        <v>50</v>
      </c>
      <c r="L69">
        <v>11</v>
      </c>
      <c r="M69">
        <v>247</v>
      </c>
      <c r="N69">
        <v>258</v>
      </c>
      <c r="O69">
        <v>269</v>
      </c>
      <c r="P69">
        <v>260</v>
      </c>
      <c r="Q69">
        <v>270</v>
      </c>
      <c r="R69">
        <v>0.55000001192092896</v>
      </c>
      <c r="S69">
        <v>0.30000001192092896</v>
      </c>
      <c r="T69" t="s">
        <v>439</v>
      </c>
      <c r="U69" s="18">
        <f>VLOOKUP(A69,'[1]MARGIN REQUIREMNT'!$A$3:$M$210,13,0)</f>
        <v>3.4311955999999997</v>
      </c>
      <c r="V69" s="23">
        <f t="shared" si="8"/>
        <v>5.7203648454051681E-3</v>
      </c>
      <c r="W69" s="23">
        <f t="shared" si="9"/>
        <v>5.7203648454051681E-3</v>
      </c>
      <c r="X69" s="24">
        <f>VLOOKUP(A69,[2]Sheet14!$A$2:$B$188,2,0)</f>
        <v>4.1246668858975342E-2</v>
      </c>
      <c r="Y69" s="24">
        <f>VLOOKUP(A69,[2]Sheet14!$A$2:$C$188,3,0)</f>
        <v>5.671398738421933E-2</v>
      </c>
      <c r="Z69" s="24">
        <f>VLOOKUP(A69,[2]Sheet14!$A$2:$D$188,4,0)</f>
        <v>9.8931517111541412E-2</v>
      </c>
      <c r="AA69" t="b">
        <f t="shared" si="7"/>
        <v>0</v>
      </c>
      <c r="AB69" t="b">
        <f t="shared" si="10"/>
        <v>0</v>
      </c>
      <c r="AC69" t="b">
        <f t="shared" si="11"/>
        <v>0</v>
      </c>
    </row>
    <row r="70" spans="1:29">
      <c r="A70" t="s">
        <v>55</v>
      </c>
      <c r="B70">
        <v>10</v>
      </c>
      <c r="C70" t="s">
        <v>406</v>
      </c>
      <c r="D70">
        <v>237.35000610351562</v>
      </c>
      <c r="E70">
        <v>236</v>
      </c>
      <c r="F70" s="22">
        <v>43458</v>
      </c>
      <c r="G70" s="22">
        <v>43461</v>
      </c>
      <c r="H70">
        <f t="shared" si="6"/>
        <v>3</v>
      </c>
      <c r="I70">
        <v>240</v>
      </c>
      <c r="J70">
        <v>6.4000000953674316</v>
      </c>
      <c r="K70">
        <v>49</v>
      </c>
      <c r="L70">
        <v>10</v>
      </c>
      <c r="M70">
        <v>226</v>
      </c>
      <c r="N70">
        <v>216</v>
      </c>
      <c r="O70">
        <v>206</v>
      </c>
      <c r="P70">
        <v>220</v>
      </c>
      <c r="Q70">
        <v>210</v>
      </c>
      <c r="R70">
        <v>0.60000002384185791</v>
      </c>
      <c r="S70">
        <v>0.25</v>
      </c>
      <c r="T70" t="s">
        <v>439</v>
      </c>
      <c r="U70" s="18">
        <f>VLOOKUP(A70,'[1]MARGIN REQUIREMNT'!$A$3:$M$210,13,0)</f>
        <v>3.4311955999999997</v>
      </c>
      <c r="V70" s="23">
        <f t="shared" si="8"/>
        <v>5.7203648454051681E-3</v>
      </c>
      <c r="W70" s="23">
        <f t="shared" si="9"/>
        <v>5.7203648454051681E-3</v>
      </c>
      <c r="X70" s="24">
        <f>VLOOKUP(A70,[2]Sheet14!$A$2:$B$188,2,0)</f>
        <v>4.1246668858975342E-2</v>
      </c>
      <c r="Y70" s="24">
        <f>VLOOKUP(A70,[2]Sheet14!$A$2:$C$188,3,0)</f>
        <v>5.671398738421933E-2</v>
      </c>
      <c r="Z70" s="24">
        <f>VLOOKUP(A70,[2]Sheet14!$A$2:$D$188,4,0)</f>
        <v>9.8931517111541412E-2</v>
      </c>
      <c r="AA70" t="b">
        <f t="shared" si="7"/>
        <v>0</v>
      </c>
      <c r="AB70" t="b">
        <f t="shared" si="10"/>
        <v>0</v>
      </c>
      <c r="AC70" t="b">
        <f t="shared" si="11"/>
        <v>0</v>
      </c>
    </row>
    <row r="71" spans="1:29">
      <c r="A71" t="s">
        <v>152</v>
      </c>
      <c r="B71">
        <v>20</v>
      </c>
      <c r="C71" t="s">
        <v>405</v>
      </c>
      <c r="D71">
        <v>1105.050048828125</v>
      </c>
      <c r="E71">
        <v>1114</v>
      </c>
      <c r="F71" s="22">
        <v>43458</v>
      </c>
      <c r="G71" s="22">
        <v>43461</v>
      </c>
      <c r="H71">
        <f t="shared" si="6"/>
        <v>3</v>
      </c>
      <c r="I71">
        <v>1120</v>
      </c>
      <c r="J71">
        <v>12</v>
      </c>
      <c r="K71">
        <v>36</v>
      </c>
      <c r="L71">
        <v>36</v>
      </c>
      <c r="M71">
        <v>1150</v>
      </c>
      <c r="N71">
        <v>1186</v>
      </c>
      <c r="O71">
        <v>1222</v>
      </c>
      <c r="P71">
        <v>1180</v>
      </c>
      <c r="Q71">
        <v>1220</v>
      </c>
      <c r="R71">
        <v>0.25</v>
      </c>
      <c r="S71">
        <v>0.34999999403953552</v>
      </c>
      <c r="T71" t="s">
        <v>439</v>
      </c>
      <c r="U71" s="18">
        <f>VLOOKUP(A71,'[1]MARGIN REQUIREMNT'!$A$3:$M$210,13,0)</f>
        <v>5.9142000000000001</v>
      </c>
      <c r="V71" s="23">
        <f t="shared" si="8"/>
        <v>-8.0340674792415134E-3</v>
      </c>
      <c r="W71" s="23">
        <f t="shared" si="9"/>
        <v>8.0340674792415134E-3</v>
      </c>
      <c r="X71" s="24">
        <f>VLOOKUP(A71,[2]Sheet14!$A$2:$B$188,2,0)</f>
        <v>2.554055869304811E-2</v>
      </c>
      <c r="Y71" s="24">
        <f>VLOOKUP(A71,[2]Sheet14!$A$2:$C$188,3,0)</f>
        <v>3.132751838216051E-2</v>
      </c>
      <c r="Z71" s="24">
        <f>VLOOKUP(A71,[2]Sheet14!$A$2:$D$188,4,0)</f>
        <v>4.2261081964805623E-2</v>
      </c>
      <c r="AA71" t="b">
        <f t="shared" si="7"/>
        <v>0</v>
      </c>
      <c r="AB71" t="b">
        <f t="shared" si="10"/>
        <v>0</v>
      </c>
      <c r="AC71" t="b">
        <f t="shared" si="11"/>
        <v>0</v>
      </c>
    </row>
    <row r="72" spans="1:29">
      <c r="A72" t="s">
        <v>152</v>
      </c>
      <c r="B72">
        <v>20</v>
      </c>
      <c r="C72" t="s">
        <v>406</v>
      </c>
      <c r="D72">
        <v>1105.050048828125</v>
      </c>
      <c r="E72">
        <v>1114</v>
      </c>
      <c r="F72" s="22">
        <v>43458</v>
      </c>
      <c r="G72" s="22">
        <v>43461</v>
      </c>
      <c r="H72">
        <f t="shared" si="6"/>
        <v>3</v>
      </c>
      <c r="I72">
        <v>1120</v>
      </c>
      <c r="J72">
        <v>13.399999618530273</v>
      </c>
      <c r="K72">
        <v>26</v>
      </c>
      <c r="L72">
        <v>26</v>
      </c>
      <c r="M72">
        <v>1088</v>
      </c>
      <c r="N72">
        <v>1062</v>
      </c>
      <c r="O72">
        <v>1036</v>
      </c>
      <c r="P72">
        <v>1060</v>
      </c>
      <c r="Q72">
        <v>1040</v>
      </c>
      <c r="R72">
        <v>0.5</v>
      </c>
      <c r="S72">
        <v>0.5</v>
      </c>
      <c r="T72">
        <v>1060</v>
      </c>
      <c r="U72" s="18">
        <f>VLOOKUP(A72,'[1]MARGIN REQUIREMNT'!$A$3:$M$210,13,0)</f>
        <v>5.9142000000000001</v>
      </c>
      <c r="V72" s="23">
        <f t="shared" si="8"/>
        <v>-8.0340674792415134E-3</v>
      </c>
      <c r="W72" s="23">
        <f t="shared" si="9"/>
        <v>8.0340674792415134E-3</v>
      </c>
      <c r="X72" s="24">
        <f>VLOOKUP(A72,[2]Sheet14!$A$2:$B$188,2,0)</f>
        <v>2.554055869304811E-2</v>
      </c>
      <c r="Y72" s="24">
        <f>VLOOKUP(A72,[2]Sheet14!$A$2:$C$188,3,0)</f>
        <v>3.132751838216051E-2</v>
      </c>
      <c r="Z72" s="24">
        <f>VLOOKUP(A72,[2]Sheet14!$A$2:$D$188,4,0)</f>
        <v>4.2261081964805623E-2</v>
      </c>
      <c r="AA72" t="b">
        <f t="shared" si="7"/>
        <v>0</v>
      </c>
      <c r="AB72" t="b">
        <f t="shared" si="10"/>
        <v>0</v>
      </c>
      <c r="AC72" t="b">
        <f t="shared" si="11"/>
        <v>0</v>
      </c>
    </row>
    <row r="73" spans="1:29">
      <c r="A73" t="s">
        <v>77</v>
      </c>
      <c r="B73">
        <v>20</v>
      </c>
      <c r="C73" t="s">
        <v>405</v>
      </c>
      <c r="D73">
        <v>944.45001220703125</v>
      </c>
      <c r="E73">
        <v>938</v>
      </c>
      <c r="F73" s="22">
        <v>43458</v>
      </c>
      <c r="G73" s="22">
        <v>43461</v>
      </c>
      <c r="H73">
        <f t="shared" si="6"/>
        <v>3</v>
      </c>
      <c r="I73">
        <v>940</v>
      </c>
      <c r="J73">
        <v>9.1499996185302734</v>
      </c>
      <c r="K73">
        <v>29</v>
      </c>
      <c r="L73">
        <v>25</v>
      </c>
      <c r="M73">
        <v>963</v>
      </c>
      <c r="N73">
        <v>988</v>
      </c>
      <c r="O73">
        <v>1013</v>
      </c>
      <c r="P73">
        <v>980</v>
      </c>
      <c r="Q73">
        <v>1020</v>
      </c>
      <c r="R73">
        <v>0.55000001192092896</v>
      </c>
      <c r="S73">
        <v>0.30000001192092896</v>
      </c>
      <c r="T73" t="s">
        <v>439</v>
      </c>
      <c r="U73" s="18">
        <f>VLOOKUP(A73,'[1]MARGIN REQUIREMNT'!$A$3:$M$210,13,0)</f>
        <v>5.0459999999999994</v>
      </c>
      <c r="V73" s="23">
        <f t="shared" si="8"/>
        <v>6.8763456364939746E-3</v>
      </c>
      <c r="W73" s="23">
        <f t="shared" si="9"/>
        <v>6.8763456364939746E-3</v>
      </c>
      <c r="X73" s="24">
        <f>VLOOKUP(A73,[2]Sheet14!$A$2:$B$188,2,0)</f>
        <v>2.1921640315199532E-2</v>
      </c>
      <c r="Y73" s="24">
        <f>VLOOKUP(A73,[2]Sheet14!$A$2:$C$188,3,0)</f>
        <v>2.7674585422868284E-2</v>
      </c>
      <c r="Z73" s="24">
        <f>VLOOKUP(A73,[2]Sheet14!$A$2:$D$188,4,0)</f>
        <v>3.9105957133156989E-2</v>
      </c>
      <c r="AA73" t="b">
        <f t="shared" si="7"/>
        <v>0</v>
      </c>
      <c r="AB73" t="b">
        <f t="shared" si="10"/>
        <v>0</v>
      </c>
      <c r="AC73" t="b">
        <f t="shared" si="11"/>
        <v>0</v>
      </c>
    </row>
    <row r="74" spans="1:29">
      <c r="A74" t="s">
        <v>77</v>
      </c>
      <c r="B74">
        <v>20</v>
      </c>
      <c r="C74" t="s">
        <v>406</v>
      </c>
      <c r="D74">
        <v>944.45001220703125</v>
      </c>
      <c r="E74">
        <v>938</v>
      </c>
      <c r="F74" s="22">
        <v>43458</v>
      </c>
      <c r="G74" s="22">
        <v>43461</v>
      </c>
      <c r="H74">
        <f t="shared" si="6"/>
        <v>3</v>
      </c>
      <c r="I74">
        <v>940</v>
      </c>
      <c r="J74">
        <v>8.1000003814697266</v>
      </c>
      <c r="K74">
        <v>22</v>
      </c>
      <c r="L74">
        <v>19</v>
      </c>
      <c r="M74">
        <v>919</v>
      </c>
      <c r="N74">
        <v>900</v>
      </c>
      <c r="O74">
        <v>881</v>
      </c>
      <c r="P74">
        <v>900</v>
      </c>
      <c r="Q74">
        <v>880</v>
      </c>
      <c r="R74">
        <v>0.10000000149011612</v>
      </c>
      <c r="S74">
        <v>0.25</v>
      </c>
      <c r="T74" t="s">
        <v>439</v>
      </c>
      <c r="U74" s="18">
        <f>VLOOKUP(A74,'[1]MARGIN REQUIREMNT'!$A$3:$M$210,13,0)</f>
        <v>5.0459999999999994</v>
      </c>
      <c r="V74" s="23">
        <f t="shared" si="8"/>
        <v>6.8763456364939746E-3</v>
      </c>
      <c r="W74" s="23">
        <f t="shared" si="9"/>
        <v>6.8763456364939746E-3</v>
      </c>
      <c r="X74" s="24">
        <f>VLOOKUP(A74,[2]Sheet14!$A$2:$B$188,2,0)</f>
        <v>2.1921640315199532E-2</v>
      </c>
      <c r="Y74" s="24">
        <f>VLOOKUP(A74,[2]Sheet14!$A$2:$C$188,3,0)</f>
        <v>2.7674585422868284E-2</v>
      </c>
      <c r="Z74" s="24">
        <f>VLOOKUP(A74,[2]Sheet14!$A$2:$D$188,4,0)</f>
        <v>3.9105957133156989E-2</v>
      </c>
      <c r="AA74" t="b">
        <f t="shared" si="7"/>
        <v>0</v>
      </c>
      <c r="AB74" t="b">
        <f t="shared" si="10"/>
        <v>0</v>
      </c>
      <c r="AC74" t="b">
        <f t="shared" si="11"/>
        <v>0</v>
      </c>
    </row>
    <row r="75" spans="1:29">
      <c r="A75" t="s">
        <v>124</v>
      </c>
      <c r="B75">
        <v>10</v>
      </c>
      <c r="C75" t="s">
        <v>405</v>
      </c>
      <c r="D75">
        <v>367.04998779296875</v>
      </c>
      <c r="E75">
        <v>370.35000610351562</v>
      </c>
      <c r="F75" s="22">
        <v>43458</v>
      </c>
      <c r="G75" s="22">
        <v>43461</v>
      </c>
      <c r="H75">
        <f t="shared" si="6"/>
        <v>3</v>
      </c>
      <c r="I75">
        <v>370</v>
      </c>
      <c r="J75">
        <v>4.9000000953674316</v>
      </c>
      <c r="K75">
        <v>34</v>
      </c>
      <c r="L75">
        <v>11</v>
      </c>
      <c r="M75">
        <v>381.35000610351562</v>
      </c>
      <c r="N75">
        <v>392.35000610351562</v>
      </c>
      <c r="O75">
        <v>403.35000610351562</v>
      </c>
      <c r="P75">
        <v>390</v>
      </c>
      <c r="Q75">
        <v>400</v>
      </c>
      <c r="R75">
        <v>0.30000001192092896</v>
      </c>
      <c r="S75">
        <v>0.15000000596046448</v>
      </c>
      <c r="T75" t="s">
        <v>439</v>
      </c>
      <c r="U75" s="18">
        <f>VLOOKUP(A75,'[1]MARGIN REQUIREMNT'!$A$3:$M$210,13,0)</f>
        <v>1.8906750000000001</v>
      </c>
      <c r="V75" s="23">
        <f t="shared" si="8"/>
        <v>-8.9105393713008185E-3</v>
      </c>
      <c r="W75" s="23">
        <f t="shared" si="9"/>
        <v>8.9105393713008185E-3</v>
      </c>
      <c r="X75" s="24">
        <f>VLOOKUP(A75,[2]Sheet14!$A$2:$B$188,2,0)</f>
        <v>2.2424393299178627E-2</v>
      </c>
      <c r="Y75" s="24">
        <f>VLOOKUP(A75,[2]Sheet14!$A$2:$C$188,3,0)</f>
        <v>2.894624720885659E-2</v>
      </c>
      <c r="Z75" s="24">
        <f>VLOOKUP(A75,[2]Sheet14!$A$2:$D$188,4,0)</f>
        <v>4.0318124092924797E-2</v>
      </c>
      <c r="AA75" t="b">
        <f t="shared" si="7"/>
        <v>0</v>
      </c>
      <c r="AB75" t="b">
        <f t="shared" si="10"/>
        <v>0</v>
      </c>
      <c r="AC75" t="b">
        <f t="shared" si="11"/>
        <v>0</v>
      </c>
    </row>
    <row r="76" spans="1:29">
      <c r="A76" t="s">
        <v>124</v>
      </c>
      <c r="B76">
        <v>10</v>
      </c>
      <c r="C76" t="s">
        <v>406</v>
      </c>
      <c r="D76">
        <v>367.04998779296875</v>
      </c>
      <c r="E76">
        <v>370.35000610351562</v>
      </c>
      <c r="F76" s="22">
        <v>43458</v>
      </c>
      <c r="G76" s="22">
        <v>43461</v>
      </c>
      <c r="H76">
        <f t="shared" si="6"/>
        <v>3</v>
      </c>
      <c r="I76">
        <v>370</v>
      </c>
      <c r="J76">
        <v>3.2999999523162842</v>
      </c>
      <c r="K76">
        <v>27</v>
      </c>
      <c r="L76">
        <v>9</v>
      </c>
      <c r="M76">
        <v>361.35000610351562</v>
      </c>
      <c r="N76">
        <v>352.35000610351562</v>
      </c>
      <c r="O76">
        <v>343.35000610351562</v>
      </c>
      <c r="P76">
        <v>350</v>
      </c>
      <c r="Q76">
        <v>340</v>
      </c>
      <c r="R76">
        <v>0.34999999403953552</v>
      </c>
      <c r="S76">
        <v>5.000000074505806E-2</v>
      </c>
      <c r="T76" t="s">
        <v>439</v>
      </c>
      <c r="U76" s="18">
        <f>VLOOKUP(A76,'[1]MARGIN REQUIREMNT'!$A$3:$M$210,13,0)</f>
        <v>1.8906750000000001</v>
      </c>
      <c r="V76" s="23">
        <f t="shared" si="8"/>
        <v>-8.9105393713008185E-3</v>
      </c>
      <c r="W76" s="23">
        <f t="shared" si="9"/>
        <v>8.9105393713008185E-3</v>
      </c>
      <c r="X76" s="24">
        <f>VLOOKUP(A76,[2]Sheet14!$A$2:$B$188,2,0)</f>
        <v>2.2424393299178627E-2</v>
      </c>
      <c r="Y76" s="24">
        <f>VLOOKUP(A76,[2]Sheet14!$A$2:$C$188,3,0)</f>
        <v>2.894624720885659E-2</v>
      </c>
      <c r="Z76" s="24">
        <f>VLOOKUP(A76,[2]Sheet14!$A$2:$D$188,4,0)</f>
        <v>4.0318124092924797E-2</v>
      </c>
      <c r="AA76" t="b">
        <f t="shared" si="7"/>
        <v>0</v>
      </c>
      <c r="AB76" t="b">
        <f t="shared" si="10"/>
        <v>0</v>
      </c>
      <c r="AC76" t="b">
        <f t="shared" si="11"/>
        <v>0</v>
      </c>
    </row>
    <row r="77" spans="1:29">
      <c r="A77" t="s">
        <v>78</v>
      </c>
      <c r="B77">
        <v>20</v>
      </c>
      <c r="C77" t="s">
        <v>405</v>
      </c>
      <c r="D77">
        <v>1934</v>
      </c>
      <c r="E77">
        <v>1906.75</v>
      </c>
      <c r="F77" s="22">
        <v>43458</v>
      </c>
      <c r="G77" s="22">
        <v>43461</v>
      </c>
      <c r="H77">
        <f t="shared" si="6"/>
        <v>3</v>
      </c>
      <c r="I77">
        <v>1900</v>
      </c>
      <c r="J77">
        <v>21.100000381469727</v>
      </c>
      <c r="K77">
        <v>27</v>
      </c>
      <c r="L77">
        <v>47</v>
      </c>
      <c r="M77">
        <v>1953.75</v>
      </c>
      <c r="N77">
        <v>2000.75</v>
      </c>
      <c r="O77">
        <v>2047.75</v>
      </c>
      <c r="P77">
        <v>2000</v>
      </c>
      <c r="Q77">
        <v>2040</v>
      </c>
      <c r="R77">
        <v>0.94999998807907104</v>
      </c>
      <c r="S77">
        <v>0.5</v>
      </c>
      <c r="T77" t="s">
        <v>439</v>
      </c>
      <c r="U77" s="18">
        <f>VLOOKUP(A77,'[1]MARGIN REQUIREMNT'!$A$3:$M$210,13,0)</f>
        <v>10.047525</v>
      </c>
      <c r="V77" s="23">
        <f t="shared" si="8"/>
        <v>1.429133342074218E-2</v>
      </c>
      <c r="W77" s="23">
        <f t="shared" si="9"/>
        <v>1.429133342074218E-2</v>
      </c>
      <c r="X77" s="24">
        <f>VLOOKUP(A77,[2]Sheet14!$A$2:$B$188,2,0)</f>
        <v>2.1385240422538487E-2</v>
      </c>
      <c r="Y77" s="24">
        <f>VLOOKUP(A77,[2]Sheet14!$A$2:$C$188,3,0)</f>
        <v>2.6341829074865007E-2</v>
      </c>
      <c r="Z77" s="24">
        <f>VLOOKUP(A77,[2]Sheet14!$A$2:$D$188,4,0)</f>
        <v>3.4035701981478088E-2</v>
      </c>
      <c r="AA77" t="b">
        <f t="shared" si="7"/>
        <v>0</v>
      </c>
      <c r="AB77" t="b">
        <f t="shared" si="10"/>
        <v>0</v>
      </c>
      <c r="AC77" t="b">
        <f t="shared" si="11"/>
        <v>0</v>
      </c>
    </row>
    <row r="78" spans="1:29">
      <c r="A78" t="s">
        <v>78</v>
      </c>
      <c r="B78">
        <v>20</v>
      </c>
      <c r="C78" t="s">
        <v>406</v>
      </c>
      <c r="D78">
        <v>1934</v>
      </c>
      <c r="E78">
        <v>1906.75</v>
      </c>
      <c r="F78" s="22">
        <v>43458</v>
      </c>
      <c r="G78" s="22">
        <v>43461</v>
      </c>
      <c r="H78">
        <f t="shared" si="6"/>
        <v>3</v>
      </c>
      <c r="I78">
        <v>1900</v>
      </c>
      <c r="J78">
        <v>10.199999809265137</v>
      </c>
      <c r="K78">
        <v>20</v>
      </c>
      <c r="L78">
        <v>35</v>
      </c>
      <c r="M78">
        <v>1871.75</v>
      </c>
      <c r="N78">
        <v>1836.75</v>
      </c>
      <c r="O78">
        <v>1801.75</v>
      </c>
      <c r="P78">
        <v>1840</v>
      </c>
      <c r="Q78">
        <v>1800</v>
      </c>
      <c r="R78">
        <v>0.5</v>
      </c>
      <c r="S78">
        <v>0.10000000149011612</v>
      </c>
      <c r="T78" t="s">
        <v>439</v>
      </c>
      <c r="U78" s="18">
        <f>VLOOKUP(A78,'[1]MARGIN REQUIREMNT'!$A$3:$M$210,13,0)</f>
        <v>10.047525</v>
      </c>
      <c r="V78" s="23">
        <f t="shared" si="8"/>
        <v>1.429133342074218E-2</v>
      </c>
      <c r="W78" s="23">
        <f t="shared" si="9"/>
        <v>1.429133342074218E-2</v>
      </c>
      <c r="X78" s="24">
        <f>VLOOKUP(A78,[2]Sheet14!$A$2:$B$188,2,0)</f>
        <v>2.1385240422538487E-2</v>
      </c>
      <c r="Y78" s="24">
        <f>VLOOKUP(A78,[2]Sheet14!$A$2:$C$188,3,0)</f>
        <v>2.6341829074865007E-2</v>
      </c>
      <c r="Z78" s="24">
        <f>VLOOKUP(A78,[2]Sheet14!$A$2:$D$188,4,0)</f>
        <v>3.4035701981478088E-2</v>
      </c>
      <c r="AA78" t="b">
        <f t="shared" si="7"/>
        <v>0</v>
      </c>
      <c r="AB78" t="b">
        <f t="shared" si="10"/>
        <v>0</v>
      </c>
      <c r="AC78" t="b">
        <f t="shared" si="11"/>
        <v>0</v>
      </c>
    </row>
    <row r="79" spans="1:29">
      <c r="A79" t="s">
        <v>99</v>
      </c>
      <c r="B79">
        <v>5</v>
      </c>
      <c r="C79" t="s">
        <v>405</v>
      </c>
      <c r="D79">
        <v>46.299999237060547</v>
      </c>
      <c r="E79">
        <v>47.400001525878906</v>
      </c>
      <c r="F79" s="22">
        <v>43458</v>
      </c>
      <c r="G79" s="22">
        <v>43461</v>
      </c>
      <c r="H79">
        <f t="shared" si="6"/>
        <v>3</v>
      </c>
      <c r="I79">
        <v>45</v>
      </c>
      <c r="J79">
        <v>3.2999999523162842</v>
      </c>
      <c r="K79">
        <v>99</v>
      </c>
      <c r="L79">
        <v>4</v>
      </c>
      <c r="M79">
        <v>51.400001525878906</v>
      </c>
      <c r="N79">
        <v>55.400001525878906</v>
      </c>
      <c r="O79">
        <v>59.400001525878906</v>
      </c>
      <c r="P79">
        <v>55</v>
      </c>
      <c r="Q79">
        <v>60</v>
      </c>
      <c r="R79">
        <v>0.10000000149011612</v>
      </c>
      <c r="S79">
        <v>0.10000000149011612</v>
      </c>
      <c r="T79" t="s">
        <v>439</v>
      </c>
      <c r="U79" s="18">
        <f>VLOOKUP(A79,'[1]MARGIN REQUIREMNT'!$A$3:$M$210,13,0)</f>
        <v>1.0739976</v>
      </c>
      <c r="V79" s="23">
        <f t="shared" si="8"/>
        <v>-2.3206798595096889E-2</v>
      </c>
      <c r="W79" s="23">
        <f t="shared" si="9"/>
        <v>2.3206798595096889E-2</v>
      </c>
      <c r="X79" s="24">
        <f>VLOOKUP(A79,[2]Sheet14!$A$2:$B$188,2,0)</f>
        <v>4.0763153124655727E-2</v>
      </c>
      <c r="Y79" s="24">
        <f>VLOOKUP(A79,[2]Sheet14!$A$2:$C$188,3,0)</f>
        <v>7.2354925426272323E-2</v>
      </c>
      <c r="Z79" s="24">
        <f>VLOOKUP(A79,[2]Sheet14!$A$2:$D$188,4,0)</f>
        <v>0.15985147993731541</v>
      </c>
      <c r="AA79" t="b">
        <f t="shared" si="7"/>
        <v>0</v>
      </c>
      <c r="AB79" t="b">
        <f t="shared" si="10"/>
        <v>0</v>
      </c>
      <c r="AC79" t="b">
        <f t="shared" si="11"/>
        <v>0</v>
      </c>
    </row>
    <row r="80" spans="1:29">
      <c r="A80" t="s">
        <v>99</v>
      </c>
      <c r="B80">
        <v>5</v>
      </c>
      <c r="C80" t="s">
        <v>406</v>
      </c>
      <c r="D80">
        <v>46.299999237060547</v>
      </c>
      <c r="E80">
        <v>47.400001525878906</v>
      </c>
      <c r="F80" s="22">
        <v>43458</v>
      </c>
      <c r="G80" s="22">
        <v>43461</v>
      </c>
      <c r="H80">
        <f t="shared" si="6"/>
        <v>3</v>
      </c>
      <c r="I80">
        <v>45</v>
      </c>
      <c r="J80">
        <v>1.1000000238418579</v>
      </c>
      <c r="K80">
        <v>126</v>
      </c>
      <c r="L80">
        <v>5</v>
      </c>
      <c r="M80">
        <v>42.400001525878906</v>
      </c>
      <c r="N80">
        <v>37.400001525878906</v>
      </c>
      <c r="O80">
        <v>32.400001525878906</v>
      </c>
      <c r="P80">
        <v>35</v>
      </c>
      <c r="Q80">
        <v>30</v>
      </c>
      <c r="R80">
        <v>5.000000074505806E-2</v>
      </c>
      <c r="S80">
        <v>5.000000074505806E-2</v>
      </c>
      <c r="T80">
        <v>35</v>
      </c>
      <c r="U80" s="18">
        <f>VLOOKUP(A80,'[1]MARGIN REQUIREMNT'!$A$3:$M$210,13,0)</f>
        <v>1.0739976</v>
      </c>
      <c r="V80" s="23">
        <f t="shared" si="8"/>
        <v>-2.3206798595096889E-2</v>
      </c>
      <c r="W80" s="23">
        <f t="shared" si="9"/>
        <v>2.3206798595096889E-2</v>
      </c>
      <c r="X80" s="24">
        <f>VLOOKUP(A80,[2]Sheet14!$A$2:$B$188,2,0)</f>
        <v>4.0763153124655727E-2</v>
      </c>
      <c r="Y80" s="24">
        <f>VLOOKUP(A80,[2]Sheet14!$A$2:$C$188,3,0)</f>
        <v>7.2354925426272323E-2</v>
      </c>
      <c r="Z80" s="24">
        <f>VLOOKUP(A80,[2]Sheet14!$A$2:$D$188,4,0)</f>
        <v>0.15985147993731541</v>
      </c>
      <c r="AA80" t="b">
        <f t="shared" si="7"/>
        <v>0</v>
      </c>
      <c r="AB80" t="b">
        <f t="shared" si="10"/>
        <v>0</v>
      </c>
      <c r="AC80" t="b">
        <f t="shared" si="11"/>
        <v>0</v>
      </c>
    </row>
    <row r="81" spans="1:29">
      <c r="A81" t="s">
        <v>139</v>
      </c>
      <c r="B81">
        <v>1</v>
      </c>
      <c r="C81" t="s">
        <v>405</v>
      </c>
      <c r="D81">
        <v>26.100000381469727</v>
      </c>
      <c r="E81">
        <v>25.899999618530273</v>
      </c>
      <c r="F81" s="22">
        <v>43458</v>
      </c>
      <c r="G81" s="22">
        <v>43461</v>
      </c>
      <c r="H81">
        <f t="shared" si="6"/>
        <v>3</v>
      </c>
      <c r="I81">
        <v>26</v>
      </c>
      <c r="J81">
        <v>0.10000000149011612</v>
      </c>
      <c r="K81">
        <v>14</v>
      </c>
      <c r="L81">
        <v>0</v>
      </c>
      <c r="M81">
        <v>25.899999618530273</v>
      </c>
      <c r="N81">
        <v>25.899999618530273</v>
      </c>
      <c r="O81">
        <v>25.899999618530273</v>
      </c>
      <c r="P81">
        <v>26</v>
      </c>
      <c r="Q81">
        <v>26</v>
      </c>
      <c r="R81">
        <v>0.10000000149011612</v>
      </c>
      <c r="S81">
        <v>0.10000000149011612</v>
      </c>
      <c r="T81" t="s">
        <v>439</v>
      </c>
      <c r="U81" s="18">
        <f>VLOOKUP(A81,'[1]MARGIN REQUIREMNT'!$A$3:$M$210,13,0)</f>
        <v>0.13777499999999998</v>
      </c>
      <c r="V81" s="23">
        <f t="shared" si="8"/>
        <v>7.7220372928639147E-3</v>
      </c>
      <c r="W81" s="23">
        <f t="shared" si="9"/>
        <v>7.7220372928639147E-3</v>
      </c>
      <c r="X81" s="24">
        <f>VLOOKUP(A81,[2]Sheet14!$A$2:$B$188,2,0)</f>
        <v>2.6697032993241044E-2</v>
      </c>
      <c r="Y81" s="24">
        <f>VLOOKUP(A81,[2]Sheet14!$A$2:$C$188,3,0)</f>
        <v>3.3284041897720253E-2</v>
      </c>
      <c r="Z81" s="24">
        <f>VLOOKUP(A81,[2]Sheet14!$A$2:$D$188,4,0)</f>
        <v>4.4490323018189636E-2</v>
      </c>
      <c r="AA81" t="b">
        <f t="shared" si="7"/>
        <v>0</v>
      </c>
      <c r="AB81" t="b">
        <f t="shared" si="10"/>
        <v>0</v>
      </c>
      <c r="AC81" t="b">
        <f t="shared" si="11"/>
        <v>0</v>
      </c>
    </row>
    <row r="82" spans="1:29">
      <c r="A82" t="s">
        <v>139</v>
      </c>
      <c r="B82">
        <v>1</v>
      </c>
      <c r="C82" t="s">
        <v>406</v>
      </c>
      <c r="D82">
        <v>26.100000381469727</v>
      </c>
      <c r="E82">
        <v>25.899999618530273</v>
      </c>
      <c r="F82" s="22">
        <v>43458</v>
      </c>
      <c r="G82" s="22">
        <v>43461</v>
      </c>
      <c r="H82">
        <f t="shared" si="6"/>
        <v>3</v>
      </c>
      <c r="I82">
        <v>26</v>
      </c>
      <c r="J82">
        <v>0.10000000149011612</v>
      </c>
      <c r="K82">
        <v>5</v>
      </c>
      <c r="L82">
        <v>0</v>
      </c>
      <c r="M82">
        <v>25.899999618530273</v>
      </c>
      <c r="N82">
        <v>25.899999618530273</v>
      </c>
      <c r="O82">
        <v>25.899999618530273</v>
      </c>
      <c r="P82">
        <v>26</v>
      </c>
      <c r="Q82">
        <v>26</v>
      </c>
      <c r="R82">
        <v>5.000000074505806E-2</v>
      </c>
      <c r="S82">
        <v>5.000000074505806E-2</v>
      </c>
      <c r="T82" t="s">
        <v>439</v>
      </c>
      <c r="U82" s="18">
        <f>VLOOKUP(A82,'[1]MARGIN REQUIREMNT'!$A$3:$M$210,13,0)</f>
        <v>0.13777499999999998</v>
      </c>
      <c r="V82" s="23">
        <f t="shared" si="8"/>
        <v>7.7220372928639147E-3</v>
      </c>
      <c r="W82" s="23">
        <f t="shared" si="9"/>
        <v>7.7220372928639147E-3</v>
      </c>
      <c r="X82" s="24">
        <f>VLOOKUP(A82,[2]Sheet14!$A$2:$B$188,2,0)</f>
        <v>2.6697032993241044E-2</v>
      </c>
      <c r="Y82" s="24">
        <f>VLOOKUP(A82,[2]Sheet14!$A$2:$C$188,3,0)</f>
        <v>3.3284041897720253E-2</v>
      </c>
      <c r="Z82" s="24">
        <f>VLOOKUP(A82,[2]Sheet14!$A$2:$D$188,4,0)</f>
        <v>4.4490323018189636E-2</v>
      </c>
      <c r="AA82" t="b">
        <f t="shared" si="7"/>
        <v>0</v>
      </c>
      <c r="AB82" t="b">
        <f t="shared" si="10"/>
        <v>0</v>
      </c>
      <c r="AC82" t="b">
        <f t="shared" si="11"/>
        <v>0</v>
      </c>
    </row>
    <row r="83" spans="1:29">
      <c r="A83" t="s">
        <v>125</v>
      </c>
      <c r="B83">
        <v>100</v>
      </c>
      <c r="C83" t="s">
        <v>405</v>
      </c>
      <c r="D83">
        <v>7583</v>
      </c>
      <c r="E83">
        <v>7529.14990234375</v>
      </c>
      <c r="F83" s="22">
        <v>43458</v>
      </c>
      <c r="G83" s="22">
        <v>43461</v>
      </c>
      <c r="H83">
        <f t="shared" si="6"/>
        <v>3</v>
      </c>
      <c r="I83">
        <v>7500</v>
      </c>
      <c r="J83">
        <v>85.550003051757813</v>
      </c>
      <c r="K83">
        <v>24</v>
      </c>
      <c r="L83">
        <v>164</v>
      </c>
      <c r="M83">
        <v>7693.14990234375</v>
      </c>
      <c r="N83">
        <v>7857.14990234375</v>
      </c>
      <c r="O83">
        <v>8021.14990234375</v>
      </c>
      <c r="P83">
        <v>7900</v>
      </c>
      <c r="Q83">
        <v>8000</v>
      </c>
      <c r="R83">
        <v>5.3499999046325684</v>
      </c>
      <c r="S83">
        <v>2.5499999523162842</v>
      </c>
      <c r="T83" t="s">
        <v>439</v>
      </c>
      <c r="U83" s="18">
        <f>VLOOKUP(A83,'[1]MARGIN REQUIREMNT'!$A$3:$M$210,13,0)</f>
        <v>38.519552000000004</v>
      </c>
      <c r="V83" s="23">
        <f t="shared" si="8"/>
        <v>7.1522148389537854E-3</v>
      </c>
      <c r="W83" s="23">
        <f t="shared" si="9"/>
        <v>7.1522148389537854E-3</v>
      </c>
      <c r="X83" s="24">
        <f>VLOOKUP(A83,[2]Sheet14!$A$2:$B$188,2,0)</f>
        <v>1.8932907971420235E-2</v>
      </c>
      <c r="Y83" s="24">
        <f>VLOOKUP(A83,[2]Sheet14!$A$2:$C$188,3,0)</f>
        <v>2.7394092314779326E-2</v>
      </c>
      <c r="Z83" s="24">
        <f>VLOOKUP(A83,[2]Sheet14!$A$2:$D$188,4,0)</f>
        <v>3.6497570545871619E-2</v>
      </c>
      <c r="AA83" t="b">
        <f t="shared" si="7"/>
        <v>0</v>
      </c>
      <c r="AB83" t="b">
        <f t="shared" si="10"/>
        <v>0</v>
      </c>
      <c r="AC83" t="b">
        <f t="shared" si="11"/>
        <v>0</v>
      </c>
    </row>
    <row r="84" spans="1:29">
      <c r="A84" t="s">
        <v>125</v>
      </c>
      <c r="B84">
        <v>100</v>
      </c>
      <c r="C84" t="s">
        <v>406</v>
      </c>
      <c r="D84">
        <v>7583</v>
      </c>
      <c r="E84">
        <v>7529.14990234375</v>
      </c>
      <c r="F84" s="22">
        <v>43458</v>
      </c>
      <c r="G84" s="22">
        <v>43461</v>
      </c>
      <c r="H84">
        <f t="shared" si="6"/>
        <v>3</v>
      </c>
      <c r="I84">
        <v>7500</v>
      </c>
      <c r="J84">
        <v>53</v>
      </c>
      <c r="K84">
        <v>25</v>
      </c>
      <c r="L84">
        <v>171</v>
      </c>
      <c r="M84">
        <v>7358.14990234375</v>
      </c>
      <c r="N84">
        <v>7187.14990234375</v>
      </c>
      <c r="O84">
        <v>7016.14990234375</v>
      </c>
      <c r="P84">
        <v>7200</v>
      </c>
      <c r="Q84">
        <v>7000</v>
      </c>
      <c r="R84">
        <v>3.8499999046325684</v>
      </c>
      <c r="S84">
        <v>2.1500000953674316</v>
      </c>
      <c r="T84" t="s">
        <v>439</v>
      </c>
      <c r="U84" s="18">
        <f>VLOOKUP(A84,'[1]MARGIN REQUIREMNT'!$A$3:$M$210,13,0)</f>
        <v>38.519552000000004</v>
      </c>
      <c r="V84" s="23">
        <f t="shared" si="8"/>
        <v>7.1522148389537854E-3</v>
      </c>
      <c r="W84" s="23">
        <f t="shared" si="9"/>
        <v>7.1522148389537854E-3</v>
      </c>
      <c r="X84" s="24">
        <f>VLOOKUP(A84,[2]Sheet14!$A$2:$B$188,2,0)</f>
        <v>1.8932907971420235E-2</v>
      </c>
      <c r="Y84" s="24">
        <f>VLOOKUP(A84,[2]Sheet14!$A$2:$C$188,3,0)</f>
        <v>2.7394092314779326E-2</v>
      </c>
      <c r="Z84" s="24">
        <f>VLOOKUP(A84,[2]Sheet14!$A$2:$D$188,4,0)</f>
        <v>3.6497570545871619E-2</v>
      </c>
      <c r="AA84" t="b">
        <f t="shared" si="7"/>
        <v>0</v>
      </c>
      <c r="AB84" t="b">
        <f t="shared" si="10"/>
        <v>0</v>
      </c>
      <c r="AC84" t="b">
        <f t="shared" si="11"/>
        <v>0</v>
      </c>
    </row>
    <row r="85" spans="1:29">
      <c r="A85" t="s">
        <v>42</v>
      </c>
      <c r="B85">
        <v>20</v>
      </c>
      <c r="C85" t="s">
        <v>405</v>
      </c>
      <c r="D85">
        <v>1265.1500244140625</v>
      </c>
      <c r="E85">
        <v>1258</v>
      </c>
      <c r="F85" s="22">
        <v>43458</v>
      </c>
      <c r="G85" s="22">
        <v>43461</v>
      </c>
      <c r="H85">
        <f t="shared" si="6"/>
        <v>3</v>
      </c>
      <c r="I85">
        <v>1260</v>
      </c>
      <c r="J85">
        <v>18.950000762939453</v>
      </c>
      <c r="K85">
        <v>43</v>
      </c>
      <c r="L85">
        <v>49</v>
      </c>
      <c r="M85">
        <v>1307</v>
      </c>
      <c r="N85">
        <v>1356</v>
      </c>
      <c r="O85">
        <v>1405</v>
      </c>
      <c r="P85">
        <v>1360</v>
      </c>
      <c r="Q85">
        <v>1400</v>
      </c>
      <c r="R85">
        <v>0.89999997615814209</v>
      </c>
      <c r="S85">
        <v>0.64999997615814209</v>
      </c>
      <c r="T85" t="s">
        <v>439</v>
      </c>
      <c r="U85" s="18">
        <f>VLOOKUP(A85,'[1]MARGIN REQUIREMNT'!$A$3:$M$210,13,0)</f>
        <v>6.6634182857142861</v>
      </c>
      <c r="V85" s="23">
        <f t="shared" si="8"/>
        <v>5.683644208316796E-3</v>
      </c>
      <c r="W85" s="23">
        <f t="shared" si="9"/>
        <v>5.683644208316796E-3</v>
      </c>
      <c r="X85" s="24">
        <f>VLOOKUP(A85,[2]Sheet14!$A$2:$B$188,2,0)</f>
        <v>3.0442499830381976E-2</v>
      </c>
      <c r="Y85" s="24">
        <f>VLOOKUP(A85,[2]Sheet14!$A$2:$C$188,3,0)</f>
        <v>4.1955935862844997E-2</v>
      </c>
      <c r="Z85" s="24">
        <f>VLOOKUP(A85,[2]Sheet14!$A$2:$D$188,4,0)</f>
        <v>5.331733500538708E-2</v>
      </c>
      <c r="AA85" t="b">
        <f t="shared" si="7"/>
        <v>0</v>
      </c>
      <c r="AB85" t="b">
        <f t="shared" si="10"/>
        <v>0</v>
      </c>
      <c r="AC85" t="b">
        <f t="shared" si="11"/>
        <v>0</v>
      </c>
    </row>
    <row r="86" spans="1:29">
      <c r="A86" t="s">
        <v>42</v>
      </c>
      <c r="B86">
        <v>20</v>
      </c>
      <c r="C86" t="s">
        <v>406</v>
      </c>
      <c r="D86">
        <v>1265.1500244140625</v>
      </c>
      <c r="E86">
        <v>1258</v>
      </c>
      <c r="F86" s="22">
        <v>43458</v>
      </c>
      <c r="G86" s="22">
        <v>43461</v>
      </c>
      <c r="H86">
        <f t="shared" si="6"/>
        <v>3</v>
      </c>
      <c r="I86">
        <v>1260</v>
      </c>
      <c r="J86">
        <v>14.050000190734863</v>
      </c>
      <c r="K86">
        <v>30</v>
      </c>
      <c r="L86">
        <v>34</v>
      </c>
      <c r="M86">
        <v>1224</v>
      </c>
      <c r="N86">
        <v>1190</v>
      </c>
      <c r="O86">
        <v>1156</v>
      </c>
      <c r="P86">
        <v>1200</v>
      </c>
      <c r="Q86">
        <v>1160</v>
      </c>
      <c r="R86">
        <v>2.9000000953674316</v>
      </c>
      <c r="S86">
        <v>0.89999997615814209</v>
      </c>
      <c r="T86" t="s">
        <v>439</v>
      </c>
      <c r="U86" s="18">
        <f>VLOOKUP(A86,'[1]MARGIN REQUIREMNT'!$A$3:$M$210,13,0)</f>
        <v>6.6634182857142861</v>
      </c>
      <c r="V86" s="23">
        <f t="shared" si="8"/>
        <v>5.683644208316796E-3</v>
      </c>
      <c r="W86" s="23">
        <f t="shared" si="9"/>
        <v>5.683644208316796E-3</v>
      </c>
      <c r="X86" s="24">
        <f>VLOOKUP(A86,[2]Sheet14!$A$2:$B$188,2,0)</f>
        <v>3.0442499830381976E-2</v>
      </c>
      <c r="Y86" s="24">
        <f>VLOOKUP(A86,[2]Sheet14!$A$2:$C$188,3,0)</f>
        <v>4.1955935862844997E-2</v>
      </c>
      <c r="Z86" s="24">
        <f>VLOOKUP(A86,[2]Sheet14!$A$2:$D$188,4,0)</f>
        <v>5.331733500538708E-2</v>
      </c>
      <c r="AA86" t="b">
        <f t="shared" si="7"/>
        <v>0</v>
      </c>
      <c r="AB86" t="b">
        <f t="shared" si="10"/>
        <v>0</v>
      </c>
      <c r="AC86" t="b">
        <f t="shared" si="11"/>
        <v>0</v>
      </c>
    </row>
    <row r="87" spans="1:29">
      <c r="A87" t="s">
        <v>59</v>
      </c>
      <c r="B87">
        <v>50</v>
      </c>
      <c r="C87" t="s">
        <v>405</v>
      </c>
      <c r="D87">
        <v>2623.10009765625</v>
      </c>
      <c r="E87">
        <v>2600</v>
      </c>
      <c r="F87" s="22">
        <v>43458</v>
      </c>
      <c r="G87" s="22">
        <v>43461</v>
      </c>
      <c r="H87">
        <f t="shared" si="6"/>
        <v>3</v>
      </c>
      <c r="I87">
        <v>2600</v>
      </c>
      <c r="J87">
        <v>30.049999237060547</v>
      </c>
      <c r="K87">
        <v>31</v>
      </c>
      <c r="L87">
        <v>73</v>
      </c>
      <c r="M87">
        <v>2673</v>
      </c>
      <c r="N87">
        <v>2746</v>
      </c>
      <c r="O87">
        <v>2819</v>
      </c>
      <c r="P87">
        <v>2750</v>
      </c>
      <c r="Q87">
        <v>2800</v>
      </c>
      <c r="R87">
        <v>1.8999999761581421</v>
      </c>
      <c r="S87">
        <v>1.1499999761581421</v>
      </c>
      <c r="T87" t="s">
        <v>439</v>
      </c>
      <c r="U87" s="18">
        <f>VLOOKUP(A87,'[1]MARGIN REQUIREMNT'!$A$3:$M$210,13,0)</f>
        <v>14.313000000000001</v>
      </c>
      <c r="V87" s="23">
        <f t="shared" si="8"/>
        <v>8.8846529447115241E-3</v>
      </c>
      <c r="W87" s="23">
        <f t="shared" si="9"/>
        <v>8.8846529447115241E-3</v>
      </c>
      <c r="X87" s="24">
        <f>VLOOKUP(A87,[2]Sheet14!$A$2:$B$188,2,0)</f>
        <v>2.7480046993941309E-2</v>
      </c>
      <c r="Y87" s="24">
        <f>VLOOKUP(A87,[2]Sheet14!$A$2:$C$188,3,0)</f>
        <v>3.5411658052003595E-2</v>
      </c>
      <c r="Z87" s="24">
        <f>VLOOKUP(A87,[2]Sheet14!$A$2:$D$188,4,0)</f>
        <v>5.0792197089658493E-2</v>
      </c>
      <c r="AA87" t="b">
        <f t="shared" si="7"/>
        <v>0</v>
      </c>
      <c r="AB87" t="b">
        <f t="shared" si="10"/>
        <v>0</v>
      </c>
      <c r="AC87" t="b">
        <f t="shared" si="11"/>
        <v>0</v>
      </c>
    </row>
    <row r="88" spans="1:29">
      <c r="A88" t="s">
        <v>59</v>
      </c>
      <c r="B88">
        <v>50</v>
      </c>
      <c r="C88" t="s">
        <v>406</v>
      </c>
      <c r="D88">
        <v>2623.10009765625</v>
      </c>
      <c r="E88">
        <v>2600</v>
      </c>
      <c r="F88" s="22">
        <v>43458</v>
      </c>
      <c r="G88" s="22">
        <v>43461</v>
      </c>
      <c r="H88">
        <f t="shared" si="6"/>
        <v>3</v>
      </c>
      <c r="I88">
        <v>2600</v>
      </c>
      <c r="J88">
        <v>27.5</v>
      </c>
      <c r="K88">
        <v>30</v>
      </c>
      <c r="L88">
        <v>71</v>
      </c>
      <c r="M88">
        <v>2529</v>
      </c>
      <c r="N88">
        <v>2458</v>
      </c>
      <c r="O88">
        <v>2387</v>
      </c>
      <c r="P88">
        <v>2450</v>
      </c>
      <c r="Q88">
        <v>2400</v>
      </c>
      <c r="R88">
        <v>1</v>
      </c>
      <c r="S88">
        <v>0.34999999403953552</v>
      </c>
      <c r="T88" t="s">
        <v>439</v>
      </c>
      <c r="U88" s="18">
        <f>VLOOKUP(A88,'[1]MARGIN REQUIREMNT'!$A$3:$M$210,13,0)</f>
        <v>14.313000000000001</v>
      </c>
      <c r="V88" s="23">
        <f t="shared" si="8"/>
        <v>8.8846529447115241E-3</v>
      </c>
      <c r="W88" s="23">
        <f t="shared" si="9"/>
        <v>8.8846529447115241E-3</v>
      </c>
      <c r="X88" s="24">
        <f>VLOOKUP(A88,[2]Sheet14!$A$2:$B$188,2,0)</f>
        <v>2.7480046993941309E-2</v>
      </c>
      <c r="Y88" s="24">
        <f>VLOOKUP(A88,[2]Sheet14!$A$2:$C$188,3,0)</f>
        <v>3.5411658052003595E-2</v>
      </c>
      <c r="Z88" s="24">
        <f>VLOOKUP(A88,[2]Sheet14!$A$2:$D$188,4,0)</f>
        <v>5.0792197089658493E-2</v>
      </c>
      <c r="AA88" t="b">
        <f t="shared" si="7"/>
        <v>0</v>
      </c>
      <c r="AB88" t="b">
        <f t="shared" si="10"/>
        <v>0</v>
      </c>
      <c r="AC88" t="b">
        <f t="shared" si="11"/>
        <v>0</v>
      </c>
    </row>
    <row r="89" spans="1:29">
      <c r="A89" t="s">
        <v>101</v>
      </c>
      <c r="B89">
        <v>10</v>
      </c>
      <c r="C89" t="s">
        <v>405</v>
      </c>
      <c r="D89">
        <v>644.75</v>
      </c>
      <c r="E89">
        <v>648.5</v>
      </c>
      <c r="F89" s="22">
        <v>43458</v>
      </c>
      <c r="G89" s="22">
        <v>43461</v>
      </c>
      <c r="H89">
        <f t="shared" si="6"/>
        <v>3</v>
      </c>
      <c r="I89">
        <v>650</v>
      </c>
      <c r="J89">
        <v>6.5999999046325684</v>
      </c>
      <c r="K89">
        <v>30</v>
      </c>
      <c r="L89">
        <v>18</v>
      </c>
      <c r="M89">
        <v>666.5</v>
      </c>
      <c r="N89">
        <v>684.5</v>
      </c>
      <c r="O89">
        <v>702.5</v>
      </c>
      <c r="P89">
        <v>680</v>
      </c>
      <c r="Q89">
        <v>700</v>
      </c>
      <c r="R89">
        <v>0.30000001192092896</v>
      </c>
      <c r="S89">
        <v>0.20000000298023224</v>
      </c>
      <c r="T89" t="s">
        <v>439</v>
      </c>
      <c r="U89" s="18">
        <f>VLOOKUP(A89,'[1]MARGIN REQUIREMNT'!$A$3:$M$210,13,0)</f>
        <v>3.5570999999999997</v>
      </c>
      <c r="V89" s="23">
        <f t="shared" si="8"/>
        <v>-5.7825751734772446E-3</v>
      </c>
      <c r="W89" s="23">
        <f t="shared" si="9"/>
        <v>5.7825751734772446E-3</v>
      </c>
      <c r="X89" s="24">
        <f>VLOOKUP(A89,[2]Sheet14!$A$2:$B$188,2,0)</f>
        <v>2.1463180273068382E-2</v>
      </c>
      <c r="Y89" s="24">
        <f>VLOOKUP(A89,[2]Sheet14!$A$2:$C$188,3,0)</f>
        <v>2.6942246967954928E-2</v>
      </c>
      <c r="Z89" s="24">
        <f>VLOOKUP(A89,[2]Sheet14!$A$2:$D$188,4,0)</f>
        <v>3.4372139573518611E-2</v>
      </c>
      <c r="AA89" t="b">
        <f t="shared" si="7"/>
        <v>0</v>
      </c>
      <c r="AB89" t="b">
        <f t="shared" si="10"/>
        <v>0</v>
      </c>
      <c r="AC89" t="b">
        <f t="shared" si="11"/>
        <v>0</v>
      </c>
    </row>
    <row r="90" spans="1:29">
      <c r="A90" t="s">
        <v>101</v>
      </c>
      <c r="B90">
        <v>10</v>
      </c>
      <c r="C90" t="s">
        <v>406</v>
      </c>
      <c r="D90">
        <v>644.75</v>
      </c>
      <c r="E90">
        <v>648.5</v>
      </c>
      <c r="F90" s="22">
        <v>43458</v>
      </c>
      <c r="G90" s="22">
        <v>43461</v>
      </c>
      <c r="H90">
        <f t="shared" si="6"/>
        <v>3</v>
      </c>
      <c r="I90">
        <v>650</v>
      </c>
      <c r="J90">
        <v>7.5</v>
      </c>
      <c r="K90">
        <v>30</v>
      </c>
      <c r="L90">
        <v>18</v>
      </c>
      <c r="M90">
        <v>630.5</v>
      </c>
      <c r="N90">
        <v>612.5</v>
      </c>
      <c r="O90">
        <v>594.5</v>
      </c>
      <c r="P90">
        <v>610</v>
      </c>
      <c r="Q90">
        <v>590</v>
      </c>
      <c r="R90">
        <v>0.34999999403953552</v>
      </c>
      <c r="S90">
        <v>0.10000000149011612</v>
      </c>
      <c r="T90" t="s">
        <v>439</v>
      </c>
      <c r="U90" s="18">
        <f>VLOOKUP(A90,'[1]MARGIN REQUIREMNT'!$A$3:$M$210,13,0)</f>
        <v>3.5570999999999997</v>
      </c>
      <c r="V90" s="23">
        <f t="shared" si="8"/>
        <v>-5.7825751734772446E-3</v>
      </c>
      <c r="W90" s="23">
        <f t="shared" si="9"/>
        <v>5.7825751734772446E-3</v>
      </c>
      <c r="X90" s="24">
        <f>VLOOKUP(A90,[2]Sheet14!$A$2:$B$188,2,0)</f>
        <v>2.1463180273068382E-2</v>
      </c>
      <c r="Y90" s="24">
        <f>VLOOKUP(A90,[2]Sheet14!$A$2:$C$188,3,0)</f>
        <v>2.6942246967954928E-2</v>
      </c>
      <c r="Z90" s="24">
        <f>VLOOKUP(A90,[2]Sheet14!$A$2:$D$188,4,0)</f>
        <v>3.4372139573518611E-2</v>
      </c>
      <c r="AA90" t="b">
        <f t="shared" si="7"/>
        <v>0</v>
      </c>
      <c r="AB90" t="b">
        <f t="shared" si="10"/>
        <v>0</v>
      </c>
      <c r="AC90" t="b">
        <f t="shared" si="11"/>
        <v>0</v>
      </c>
    </row>
    <row r="91" spans="1:29">
      <c r="A91" t="s">
        <v>27</v>
      </c>
      <c r="B91">
        <v>20</v>
      </c>
      <c r="C91" t="s">
        <v>405</v>
      </c>
      <c r="D91">
        <v>896.3499755859375</v>
      </c>
      <c r="E91">
        <v>871.5</v>
      </c>
      <c r="F91" s="22">
        <v>43458</v>
      </c>
      <c r="G91" s="22">
        <v>43461</v>
      </c>
      <c r="H91">
        <f t="shared" si="6"/>
        <v>3</v>
      </c>
      <c r="I91">
        <v>880</v>
      </c>
      <c r="J91">
        <v>11</v>
      </c>
      <c r="K91">
        <v>46</v>
      </c>
      <c r="L91">
        <v>36</v>
      </c>
      <c r="M91">
        <v>907.5</v>
      </c>
      <c r="N91">
        <v>943.5</v>
      </c>
      <c r="O91">
        <v>979.5</v>
      </c>
      <c r="P91">
        <v>940</v>
      </c>
      <c r="Q91">
        <v>980</v>
      </c>
      <c r="R91">
        <v>1.0499999523162842</v>
      </c>
      <c r="S91">
        <v>0.44999998807907104</v>
      </c>
      <c r="T91" t="s">
        <v>439</v>
      </c>
      <c r="U91" s="18">
        <f>VLOOKUP(A91,'[1]MARGIN REQUIREMNT'!$A$3:$M$210,13,0)</f>
        <v>3.8391749999999996</v>
      </c>
      <c r="V91" s="23">
        <f t="shared" si="8"/>
        <v>2.8514028211058529E-2</v>
      </c>
      <c r="W91" s="23">
        <f t="shared" si="9"/>
        <v>2.8514028211058529E-2</v>
      </c>
      <c r="X91" s="24">
        <f>VLOOKUP(A91,[2]Sheet14!$A$2:$B$188,2,0)</f>
        <v>4.2780291471543663E-2</v>
      </c>
      <c r="Y91" s="24">
        <f>VLOOKUP(A91,[2]Sheet14!$A$2:$C$188,3,0)</f>
        <v>5.0962530348747578E-2</v>
      </c>
      <c r="Z91" s="24">
        <f>VLOOKUP(A91,[2]Sheet14!$A$2:$D$188,4,0)</f>
        <v>7.442421798014022E-2</v>
      </c>
      <c r="AA91" t="b">
        <f t="shared" si="7"/>
        <v>0</v>
      </c>
      <c r="AB91" t="b">
        <f t="shared" si="10"/>
        <v>0</v>
      </c>
      <c r="AC91" t="b">
        <f t="shared" si="11"/>
        <v>0</v>
      </c>
    </row>
    <row r="92" spans="1:29">
      <c r="A92" t="s">
        <v>27</v>
      </c>
      <c r="B92">
        <v>20</v>
      </c>
      <c r="C92" t="s">
        <v>406</v>
      </c>
      <c r="D92">
        <v>896.3499755859375</v>
      </c>
      <c r="E92">
        <v>871.5</v>
      </c>
      <c r="F92" s="22">
        <v>43458</v>
      </c>
      <c r="G92" s="22">
        <v>43461</v>
      </c>
      <c r="H92">
        <f t="shared" si="6"/>
        <v>3</v>
      </c>
      <c r="I92">
        <v>880</v>
      </c>
      <c r="J92">
        <v>16.200000762939453</v>
      </c>
      <c r="K92">
        <v>38</v>
      </c>
      <c r="L92">
        <v>30</v>
      </c>
      <c r="M92">
        <v>841.5</v>
      </c>
      <c r="N92">
        <v>811.5</v>
      </c>
      <c r="O92">
        <v>781.5</v>
      </c>
      <c r="P92">
        <v>820</v>
      </c>
      <c r="Q92">
        <v>780</v>
      </c>
      <c r="R92">
        <v>0.75</v>
      </c>
      <c r="S92">
        <v>0.15000000596046448</v>
      </c>
      <c r="T92" t="s">
        <v>439</v>
      </c>
      <c r="U92" s="18">
        <f>VLOOKUP(A92,'[1]MARGIN REQUIREMNT'!$A$3:$M$210,13,0)</f>
        <v>3.8391749999999996</v>
      </c>
      <c r="V92" s="23">
        <f t="shared" si="8"/>
        <v>2.8514028211058529E-2</v>
      </c>
      <c r="W92" s="23">
        <f t="shared" si="9"/>
        <v>2.8514028211058529E-2</v>
      </c>
      <c r="X92" s="24">
        <f>VLOOKUP(A92,[2]Sheet14!$A$2:$B$188,2,0)</f>
        <v>4.2780291471543663E-2</v>
      </c>
      <c r="Y92" s="24">
        <f>VLOOKUP(A92,[2]Sheet14!$A$2:$C$188,3,0)</f>
        <v>5.0962530348747578E-2</v>
      </c>
      <c r="Z92" s="24">
        <f>VLOOKUP(A92,[2]Sheet14!$A$2:$D$188,4,0)</f>
        <v>7.442421798014022E-2</v>
      </c>
      <c r="AA92" t="b">
        <f t="shared" si="7"/>
        <v>0</v>
      </c>
      <c r="AB92" t="b">
        <f t="shared" si="10"/>
        <v>0</v>
      </c>
      <c r="AC92" t="b">
        <f t="shared" si="11"/>
        <v>0</v>
      </c>
    </row>
    <row r="93" spans="1:29">
      <c r="A93" t="s">
        <v>195</v>
      </c>
      <c r="B93">
        <v>20</v>
      </c>
      <c r="C93" t="s">
        <v>405</v>
      </c>
      <c r="D93">
        <v>1360</v>
      </c>
      <c r="E93">
        <v>1355</v>
      </c>
      <c r="F93" s="22">
        <v>43458</v>
      </c>
      <c r="G93" s="22">
        <v>43461</v>
      </c>
      <c r="H93">
        <f t="shared" si="6"/>
        <v>3</v>
      </c>
      <c r="I93">
        <v>1360</v>
      </c>
      <c r="J93">
        <v>13.649999618530273</v>
      </c>
      <c r="K93">
        <v>24</v>
      </c>
      <c r="L93">
        <v>29</v>
      </c>
      <c r="M93">
        <v>1384</v>
      </c>
      <c r="N93">
        <v>1413</v>
      </c>
      <c r="O93">
        <v>1442</v>
      </c>
      <c r="P93">
        <v>1420</v>
      </c>
      <c r="Q93">
        <v>1440</v>
      </c>
      <c r="R93">
        <v>0.5</v>
      </c>
      <c r="S93">
        <v>0.20000000298023224</v>
      </c>
      <c r="T93" t="s">
        <v>439</v>
      </c>
      <c r="U93" s="18">
        <f>VLOOKUP(A93,'[1]MARGIN REQUIREMNT'!$A$3:$M$210,13,0)</f>
        <v>6.5113499999999993</v>
      </c>
      <c r="V93" s="23">
        <f t="shared" si="8"/>
        <v>3.6900369003689537E-3</v>
      </c>
      <c r="W93" s="23">
        <f t="shared" si="9"/>
        <v>3.6900369003689537E-3</v>
      </c>
      <c r="X93" s="24">
        <f>VLOOKUP(A93,[2]Sheet14!$A$2:$B$188,2,0)</f>
        <v>3.386150040284211E-2</v>
      </c>
      <c r="Y93" s="24">
        <f>VLOOKUP(A93,[2]Sheet14!$A$2:$C$188,3,0)</f>
        <v>4.3722375266507504E-2</v>
      </c>
      <c r="Z93" s="24">
        <f>VLOOKUP(A93,[2]Sheet14!$A$2:$D$188,4,0)</f>
        <v>5.1368118654566274E-2</v>
      </c>
      <c r="AA93" t="b">
        <f t="shared" si="7"/>
        <v>0</v>
      </c>
      <c r="AB93" t="b">
        <f t="shared" si="10"/>
        <v>0</v>
      </c>
      <c r="AC93" t="b">
        <f t="shared" si="11"/>
        <v>0</v>
      </c>
    </row>
    <row r="94" spans="1:29">
      <c r="A94" t="s">
        <v>195</v>
      </c>
      <c r="B94">
        <v>20</v>
      </c>
      <c r="C94" t="s">
        <v>406</v>
      </c>
      <c r="D94">
        <v>1360</v>
      </c>
      <c r="E94">
        <v>1355</v>
      </c>
      <c r="F94" s="22">
        <v>43458</v>
      </c>
      <c r="G94" s="22">
        <v>43461</v>
      </c>
      <c r="H94">
        <f t="shared" si="6"/>
        <v>3</v>
      </c>
      <c r="I94">
        <v>1360</v>
      </c>
      <c r="J94">
        <v>28.5</v>
      </c>
      <c r="K94">
        <v>54</v>
      </c>
      <c r="L94">
        <v>66</v>
      </c>
      <c r="M94">
        <v>1289</v>
      </c>
      <c r="N94">
        <v>1223</v>
      </c>
      <c r="O94">
        <v>1157</v>
      </c>
      <c r="P94">
        <v>1220</v>
      </c>
      <c r="Q94">
        <v>1160</v>
      </c>
      <c r="R94">
        <v>0.5</v>
      </c>
      <c r="S94">
        <v>2.7000000476837158</v>
      </c>
      <c r="T94">
        <v>1180</v>
      </c>
      <c r="U94" s="18">
        <f>VLOOKUP(A94,'[1]MARGIN REQUIREMNT'!$A$3:$M$210,13,0)</f>
        <v>6.5113499999999993</v>
      </c>
      <c r="V94" s="23">
        <f t="shared" si="8"/>
        <v>3.6900369003689537E-3</v>
      </c>
      <c r="W94" s="23">
        <f t="shared" si="9"/>
        <v>3.6900369003689537E-3</v>
      </c>
      <c r="X94" s="24">
        <f>VLOOKUP(A94,[2]Sheet14!$A$2:$B$188,2,0)</f>
        <v>3.386150040284211E-2</v>
      </c>
      <c r="Y94" s="24">
        <f>VLOOKUP(A94,[2]Sheet14!$A$2:$C$188,3,0)</f>
        <v>4.3722375266507504E-2</v>
      </c>
      <c r="Z94" s="24">
        <f>VLOOKUP(A94,[2]Sheet14!$A$2:$D$188,4,0)</f>
        <v>5.1368118654566274E-2</v>
      </c>
      <c r="AA94" t="b">
        <f t="shared" si="7"/>
        <v>0</v>
      </c>
      <c r="AB94" t="b">
        <f t="shared" si="10"/>
        <v>0</v>
      </c>
      <c r="AC94" t="b">
        <f t="shared" si="11"/>
        <v>0</v>
      </c>
    </row>
    <row r="95" spans="1:29">
      <c r="A95" t="s">
        <v>9</v>
      </c>
      <c r="B95">
        <v>1</v>
      </c>
      <c r="C95" t="s">
        <v>405</v>
      </c>
      <c r="D95">
        <v>45.950000762939453</v>
      </c>
      <c r="E95">
        <v>45.799999237060547</v>
      </c>
      <c r="F95" s="22">
        <v>43458</v>
      </c>
      <c r="G95" s="22">
        <v>43461</v>
      </c>
      <c r="H95">
        <f t="shared" si="6"/>
        <v>3</v>
      </c>
      <c r="I95">
        <v>46</v>
      </c>
      <c r="J95">
        <v>0.55000001192092896</v>
      </c>
      <c r="K95">
        <v>38</v>
      </c>
      <c r="L95">
        <v>2</v>
      </c>
      <c r="M95">
        <v>47.799999237060547</v>
      </c>
      <c r="N95">
        <v>49.799999237060547</v>
      </c>
      <c r="O95">
        <v>51.799999237060547</v>
      </c>
      <c r="P95">
        <v>50</v>
      </c>
      <c r="Q95">
        <v>52</v>
      </c>
      <c r="R95">
        <v>5.000000074505806E-2</v>
      </c>
      <c r="S95">
        <v>5.000000074505806E-2</v>
      </c>
      <c r="T95" t="s">
        <v>439</v>
      </c>
      <c r="U95" s="18">
        <f>VLOOKUP(A95,'[1]MARGIN REQUIREMNT'!$A$3:$M$210,13,0)</f>
        <v>0.23879999999999998</v>
      </c>
      <c r="V95" s="23">
        <f t="shared" si="8"/>
        <v>3.2751425409964785E-3</v>
      </c>
      <c r="W95" s="23">
        <f t="shared" si="9"/>
        <v>3.2751425409964785E-3</v>
      </c>
      <c r="X95" s="24">
        <f>VLOOKUP(A95,[2]Sheet14!$A$2:$B$188,2,0)</f>
        <v>4.0468855825741258E-2</v>
      </c>
      <c r="Y95" s="24">
        <f>VLOOKUP(A95,[2]Sheet14!$A$2:$C$188,3,0)</f>
        <v>4.9772336181034577E-2</v>
      </c>
      <c r="Z95" s="24">
        <f>VLOOKUP(A95,[2]Sheet14!$A$2:$D$188,4,0)</f>
        <v>6.7265535392864811E-2</v>
      </c>
      <c r="AA95" t="b">
        <f t="shared" si="7"/>
        <v>0</v>
      </c>
      <c r="AB95" t="b">
        <f t="shared" si="10"/>
        <v>0</v>
      </c>
      <c r="AC95" t="b">
        <f t="shared" si="11"/>
        <v>0</v>
      </c>
    </row>
    <row r="96" spans="1:29">
      <c r="A96" t="s">
        <v>9</v>
      </c>
      <c r="B96">
        <v>1</v>
      </c>
      <c r="C96" t="s">
        <v>406</v>
      </c>
      <c r="D96">
        <v>45.950000762939453</v>
      </c>
      <c r="E96">
        <v>45.799999237060547</v>
      </c>
      <c r="F96" s="22">
        <v>43458</v>
      </c>
      <c r="G96" s="22">
        <v>43461</v>
      </c>
      <c r="H96">
        <f t="shared" si="6"/>
        <v>3</v>
      </c>
      <c r="I96">
        <v>46</v>
      </c>
      <c r="J96">
        <v>0.80000001192092896</v>
      </c>
      <c r="K96">
        <v>43</v>
      </c>
      <c r="L96">
        <v>2</v>
      </c>
      <c r="M96">
        <v>43.799999237060547</v>
      </c>
      <c r="N96">
        <v>41.799999237060547</v>
      </c>
      <c r="O96">
        <v>39.799999237060547</v>
      </c>
      <c r="P96">
        <v>42</v>
      </c>
      <c r="Q96">
        <v>40</v>
      </c>
      <c r="R96">
        <v>5.000000074505806E-2</v>
      </c>
      <c r="S96">
        <v>5.000000074505806E-2</v>
      </c>
      <c r="T96" t="s">
        <v>439</v>
      </c>
      <c r="U96" s="18">
        <f>VLOOKUP(A96,'[1]MARGIN REQUIREMNT'!$A$3:$M$210,13,0)</f>
        <v>0.23879999999999998</v>
      </c>
      <c r="V96" s="23">
        <f t="shared" si="8"/>
        <v>3.2751425409964785E-3</v>
      </c>
      <c r="W96" s="23">
        <f t="shared" si="9"/>
        <v>3.2751425409964785E-3</v>
      </c>
      <c r="X96" s="24">
        <f>VLOOKUP(A96,[2]Sheet14!$A$2:$B$188,2,0)</f>
        <v>4.0468855825741258E-2</v>
      </c>
      <c r="Y96" s="24">
        <f>VLOOKUP(A96,[2]Sheet14!$A$2:$C$188,3,0)</f>
        <v>4.9772336181034577E-2</v>
      </c>
      <c r="Z96" s="24">
        <f>VLOOKUP(A96,[2]Sheet14!$A$2:$D$188,4,0)</f>
        <v>6.7265535392864811E-2</v>
      </c>
      <c r="AA96" t="b">
        <f t="shared" si="7"/>
        <v>0</v>
      </c>
      <c r="AB96" t="b">
        <f t="shared" si="10"/>
        <v>0</v>
      </c>
      <c r="AC96" t="b">
        <f t="shared" si="11"/>
        <v>0</v>
      </c>
    </row>
    <row r="97" spans="1:29">
      <c r="A97" t="s">
        <v>94</v>
      </c>
      <c r="B97">
        <v>5</v>
      </c>
      <c r="C97" t="s">
        <v>405</v>
      </c>
      <c r="D97">
        <v>263.64999389648437</v>
      </c>
      <c r="E97">
        <v>264.60000610351562</v>
      </c>
      <c r="F97" s="22">
        <v>43458</v>
      </c>
      <c r="G97" s="22">
        <v>43461</v>
      </c>
      <c r="H97">
        <f t="shared" si="6"/>
        <v>3</v>
      </c>
      <c r="I97">
        <v>265</v>
      </c>
      <c r="J97">
        <v>3</v>
      </c>
      <c r="K97">
        <v>32</v>
      </c>
      <c r="L97">
        <v>8</v>
      </c>
      <c r="M97">
        <v>272.60000610351562</v>
      </c>
      <c r="N97">
        <v>280.60000610351562</v>
      </c>
      <c r="O97">
        <v>288.60000610351562</v>
      </c>
      <c r="P97">
        <v>280</v>
      </c>
      <c r="Q97">
        <v>290</v>
      </c>
      <c r="R97">
        <v>0.15000000596046448</v>
      </c>
      <c r="S97">
        <v>0.15000000596046448</v>
      </c>
      <c r="T97" t="s">
        <v>439</v>
      </c>
      <c r="U97" s="18">
        <f>VLOOKUP(A97,'[1]MARGIN REQUIREMNT'!$A$3:$M$210,13,0)</f>
        <v>1.311080509090909</v>
      </c>
      <c r="V97" s="23">
        <f t="shared" si="8"/>
        <v>-3.5903710699825009E-3</v>
      </c>
      <c r="W97" s="23">
        <f t="shared" si="9"/>
        <v>3.5903710699825009E-3</v>
      </c>
      <c r="X97" s="24">
        <f>VLOOKUP(A97,[2]Sheet14!$A$2:$B$188,2,0)</f>
        <v>3.0278448389217578E-2</v>
      </c>
      <c r="Y97" s="24">
        <f>VLOOKUP(A97,[2]Sheet14!$A$2:$C$188,3,0)</f>
        <v>4.106260355688874E-2</v>
      </c>
      <c r="Z97" s="24">
        <f>VLOOKUP(A97,[2]Sheet14!$A$2:$D$188,4,0)</f>
        <v>4.9636806977098352E-2</v>
      </c>
      <c r="AA97" t="b">
        <f t="shared" si="7"/>
        <v>0</v>
      </c>
      <c r="AB97" t="b">
        <f t="shared" si="10"/>
        <v>0</v>
      </c>
      <c r="AC97" t="b">
        <f t="shared" si="11"/>
        <v>0</v>
      </c>
    </row>
    <row r="98" spans="1:29">
      <c r="A98" t="s">
        <v>94</v>
      </c>
      <c r="B98">
        <v>5</v>
      </c>
      <c r="C98" t="s">
        <v>406</v>
      </c>
      <c r="D98">
        <v>263.64999389648437</v>
      </c>
      <c r="E98">
        <v>264.60000610351562</v>
      </c>
      <c r="F98" s="22">
        <v>43458</v>
      </c>
      <c r="G98" s="22">
        <v>43461</v>
      </c>
      <c r="H98">
        <f t="shared" si="6"/>
        <v>3</v>
      </c>
      <c r="I98">
        <v>265</v>
      </c>
      <c r="J98">
        <v>4</v>
      </c>
      <c r="K98">
        <v>41</v>
      </c>
      <c r="L98">
        <v>10</v>
      </c>
      <c r="M98">
        <v>254.60000610351562</v>
      </c>
      <c r="N98">
        <v>244.60000610351562</v>
      </c>
      <c r="O98">
        <v>234.60000610351562</v>
      </c>
      <c r="P98">
        <v>245</v>
      </c>
      <c r="Q98">
        <v>235</v>
      </c>
      <c r="R98">
        <v>0.25</v>
      </c>
      <c r="S98">
        <v>0.10000000149011612</v>
      </c>
      <c r="T98" t="s">
        <v>439</v>
      </c>
      <c r="U98" s="18">
        <f>VLOOKUP(A98,'[1]MARGIN REQUIREMNT'!$A$3:$M$210,13,0)</f>
        <v>1.311080509090909</v>
      </c>
      <c r="V98" s="23">
        <f t="shared" si="8"/>
        <v>-3.5903710699825009E-3</v>
      </c>
      <c r="W98" s="23">
        <f t="shared" si="9"/>
        <v>3.5903710699825009E-3</v>
      </c>
      <c r="X98" s="24">
        <f>VLOOKUP(A98,[2]Sheet14!$A$2:$B$188,2,0)</f>
        <v>3.0278448389217578E-2</v>
      </c>
      <c r="Y98" s="24">
        <f>VLOOKUP(A98,[2]Sheet14!$A$2:$C$188,3,0)</f>
        <v>4.106260355688874E-2</v>
      </c>
      <c r="Z98" s="24">
        <f>VLOOKUP(A98,[2]Sheet14!$A$2:$D$188,4,0)</f>
        <v>4.9636806977098352E-2</v>
      </c>
      <c r="AA98" t="b">
        <f t="shared" si="7"/>
        <v>0</v>
      </c>
      <c r="AB98" t="b">
        <f t="shared" si="10"/>
        <v>0</v>
      </c>
      <c r="AC98" t="b">
        <f t="shared" si="11"/>
        <v>0</v>
      </c>
    </row>
    <row r="99" spans="1:29">
      <c r="A99" t="s">
        <v>130</v>
      </c>
      <c r="B99">
        <v>20</v>
      </c>
      <c r="C99" t="s">
        <v>405</v>
      </c>
      <c r="D99">
        <v>847.54998779296875</v>
      </c>
      <c r="E99">
        <v>836.3499755859375</v>
      </c>
      <c r="F99" s="22">
        <v>43458</v>
      </c>
      <c r="G99" s="22">
        <v>43461</v>
      </c>
      <c r="H99">
        <f t="shared" si="6"/>
        <v>3</v>
      </c>
      <c r="I99">
        <v>840</v>
      </c>
      <c r="J99">
        <v>11.800000190734863</v>
      </c>
      <c r="K99">
        <v>44</v>
      </c>
      <c r="L99">
        <v>33</v>
      </c>
      <c r="M99">
        <v>869.3499755859375</v>
      </c>
      <c r="N99">
        <v>902.3499755859375</v>
      </c>
      <c r="O99">
        <v>935.3499755859375</v>
      </c>
      <c r="P99">
        <v>900</v>
      </c>
      <c r="Q99">
        <v>940</v>
      </c>
      <c r="R99">
        <v>0.89999997615814209</v>
      </c>
      <c r="S99">
        <v>0.40000000596046448</v>
      </c>
      <c r="T99" t="s">
        <v>439</v>
      </c>
      <c r="U99" s="18">
        <f>VLOOKUP(A99,'[1]MARGIN REQUIREMNT'!$A$3:$M$210,13,0)</f>
        <v>4.54575</v>
      </c>
      <c r="V99" s="23">
        <f t="shared" si="8"/>
        <v>1.33915376743865E-2</v>
      </c>
      <c r="W99" s="23">
        <f t="shared" si="9"/>
        <v>1.33915376743865E-2</v>
      </c>
      <c r="X99" s="24">
        <f>VLOOKUP(A99,[2]Sheet14!$A$2:$B$188,2,0)</f>
        <v>3.0983353078648E-2</v>
      </c>
      <c r="Y99" s="24">
        <f>VLOOKUP(A99,[2]Sheet14!$A$2:$C$188,3,0)</f>
        <v>4.0574604923425059E-2</v>
      </c>
      <c r="Z99" s="24">
        <f>VLOOKUP(A99,[2]Sheet14!$A$2:$D$188,4,0)</f>
        <v>5.6185934959271912E-2</v>
      </c>
      <c r="AA99" t="b">
        <f t="shared" si="7"/>
        <v>0</v>
      </c>
      <c r="AB99" t="b">
        <f t="shared" si="10"/>
        <v>0</v>
      </c>
      <c r="AC99" t="b">
        <f t="shared" si="11"/>
        <v>0</v>
      </c>
    </row>
    <row r="100" spans="1:29">
      <c r="A100" t="s">
        <v>130</v>
      </c>
      <c r="B100">
        <v>20</v>
      </c>
      <c r="C100" t="s">
        <v>406</v>
      </c>
      <c r="D100">
        <v>847.54998779296875</v>
      </c>
      <c r="E100">
        <v>836.3499755859375</v>
      </c>
      <c r="F100" s="22">
        <v>43458</v>
      </c>
      <c r="G100" s="22">
        <v>43461</v>
      </c>
      <c r="H100">
        <f t="shared" si="6"/>
        <v>3</v>
      </c>
      <c r="I100">
        <v>840</v>
      </c>
      <c r="J100">
        <v>13.550000190734863</v>
      </c>
      <c r="K100">
        <v>40</v>
      </c>
      <c r="L100">
        <v>30</v>
      </c>
      <c r="M100">
        <v>806.3499755859375</v>
      </c>
      <c r="N100">
        <v>776.3499755859375</v>
      </c>
      <c r="O100">
        <v>746.3499755859375</v>
      </c>
      <c r="P100">
        <v>780</v>
      </c>
      <c r="Q100">
        <v>740</v>
      </c>
      <c r="R100">
        <v>0.20000000298023224</v>
      </c>
      <c r="S100">
        <v>0.34999999403953552</v>
      </c>
      <c r="T100">
        <v>760</v>
      </c>
      <c r="U100" s="18">
        <f>VLOOKUP(A100,'[1]MARGIN REQUIREMNT'!$A$3:$M$210,13,0)</f>
        <v>4.54575</v>
      </c>
      <c r="V100" s="23">
        <f t="shared" si="8"/>
        <v>1.33915376743865E-2</v>
      </c>
      <c r="W100" s="23">
        <f t="shared" si="9"/>
        <v>1.33915376743865E-2</v>
      </c>
      <c r="X100" s="24">
        <f>VLOOKUP(A100,[2]Sheet14!$A$2:$B$188,2,0)</f>
        <v>3.0983353078648E-2</v>
      </c>
      <c r="Y100" s="24">
        <f>VLOOKUP(A100,[2]Sheet14!$A$2:$C$188,3,0)</f>
        <v>4.0574604923425059E-2</v>
      </c>
      <c r="Z100" s="24">
        <f>VLOOKUP(A100,[2]Sheet14!$A$2:$D$188,4,0)</f>
        <v>5.6185934959271912E-2</v>
      </c>
      <c r="AA100" t="b">
        <f t="shared" si="7"/>
        <v>0</v>
      </c>
      <c r="AB100" t="b">
        <f t="shared" si="10"/>
        <v>0</v>
      </c>
      <c r="AC100" t="b">
        <f t="shared" si="11"/>
        <v>0</v>
      </c>
    </row>
    <row r="101" spans="1:29">
      <c r="A101" t="s">
        <v>178</v>
      </c>
      <c r="B101">
        <v>1</v>
      </c>
      <c r="C101" t="s">
        <v>405</v>
      </c>
      <c r="D101">
        <v>5.4000000953674316</v>
      </c>
      <c r="E101">
        <v>5.5</v>
      </c>
      <c r="F101" s="22">
        <v>43458</v>
      </c>
      <c r="G101" s="22">
        <v>43461</v>
      </c>
      <c r="H101">
        <f t="shared" si="6"/>
        <v>3</v>
      </c>
      <c r="I101">
        <v>6</v>
      </c>
      <c r="J101">
        <v>0.10000000149011612</v>
      </c>
      <c r="K101">
        <v>135</v>
      </c>
      <c r="L101">
        <v>1</v>
      </c>
      <c r="M101">
        <v>6.5</v>
      </c>
      <c r="N101">
        <v>7.5</v>
      </c>
      <c r="O101">
        <v>8.5</v>
      </c>
      <c r="P101">
        <v>8</v>
      </c>
      <c r="Q101">
        <v>9</v>
      </c>
      <c r="R101">
        <v>5.000000074505806E-2</v>
      </c>
      <c r="S101">
        <v>5.000000074505806E-2</v>
      </c>
      <c r="T101">
        <v>8</v>
      </c>
      <c r="U101" s="18">
        <f>VLOOKUP(A101,'[1]MARGIN REQUIREMNT'!$A$3:$M$210,13,0)</f>
        <v>2.8125000000000001E-2</v>
      </c>
      <c r="V101" s="23">
        <f t="shared" si="8"/>
        <v>-1.8181800842285156E-2</v>
      </c>
      <c r="W101" s="23">
        <f t="shared" si="9"/>
        <v>1.8181800842285156E-2</v>
      </c>
      <c r="X101" s="24" t="e">
        <f>VLOOKUP(A101,[2]Sheet14!$A$2:$B$188,2,0)</f>
        <v>#N/A</v>
      </c>
      <c r="Y101" s="24" t="e">
        <f>VLOOKUP(A101,[2]Sheet14!$A$2:$C$188,3,0)</f>
        <v>#N/A</v>
      </c>
      <c r="Z101" s="24" t="e">
        <f>VLOOKUP(A101,[2]Sheet14!$A$2:$D$188,4,0)</f>
        <v>#N/A</v>
      </c>
      <c r="AA101" t="e">
        <f t="shared" si="7"/>
        <v>#N/A</v>
      </c>
      <c r="AB101" t="e">
        <f t="shared" si="10"/>
        <v>#N/A</v>
      </c>
      <c r="AC101" t="e">
        <f t="shared" si="11"/>
        <v>#N/A</v>
      </c>
    </row>
    <row r="102" spans="1:29">
      <c r="A102" t="s">
        <v>178</v>
      </c>
      <c r="B102">
        <v>1</v>
      </c>
      <c r="C102" t="s">
        <v>406</v>
      </c>
      <c r="D102">
        <v>5.4000000953674316</v>
      </c>
      <c r="E102">
        <v>5.5</v>
      </c>
      <c r="F102" s="22">
        <v>43458</v>
      </c>
      <c r="G102" s="22">
        <v>43461</v>
      </c>
      <c r="H102">
        <f t="shared" si="6"/>
        <v>3</v>
      </c>
      <c r="I102">
        <v>6</v>
      </c>
      <c r="J102">
        <v>0.64999997615814209</v>
      </c>
      <c r="K102">
        <v>138</v>
      </c>
      <c r="L102">
        <v>1</v>
      </c>
      <c r="M102">
        <v>4.5</v>
      </c>
      <c r="N102">
        <v>3.5</v>
      </c>
      <c r="O102">
        <v>2.5</v>
      </c>
      <c r="P102">
        <v>4</v>
      </c>
      <c r="Q102">
        <v>3</v>
      </c>
      <c r="R102" t="s">
        <v>435</v>
      </c>
      <c r="S102">
        <v>5.000000074505806E-2</v>
      </c>
      <c r="T102">
        <v>5</v>
      </c>
      <c r="U102" s="18">
        <f>VLOOKUP(A102,'[1]MARGIN REQUIREMNT'!$A$3:$M$210,13,0)</f>
        <v>2.8125000000000001E-2</v>
      </c>
      <c r="V102" s="23">
        <f t="shared" si="8"/>
        <v>-1.8181800842285156E-2</v>
      </c>
      <c r="W102" s="23">
        <f t="shared" si="9"/>
        <v>1.8181800842285156E-2</v>
      </c>
      <c r="X102" s="24" t="e">
        <f>VLOOKUP(A102,[2]Sheet14!$A$2:$B$188,2,0)</f>
        <v>#N/A</v>
      </c>
      <c r="Y102" s="24" t="e">
        <f>VLOOKUP(A102,[2]Sheet14!$A$2:$C$188,3,0)</f>
        <v>#N/A</v>
      </c>
      <c r="Z102" s="24" t="e">
        <f>VLOOKUP(A102,[2]Sheet14!$A$2:$D$188,4,0)</f>
        <v>#N/A</v>
      </c>
      <c r="AA102" t="e">
        <f t="shared" si="7"/>
        <v>#N/A</v>
      </c>
      <c r="AB102" t="e">
        <f t="shared" si="10"/>
        <v>#N/A</v>
      </c>
      <c r="AC102" t="e">
        <f t="shared" si="11"/>
        <v>#N/A</v>
      </c>
    </row>
    <row r="103" spans="1:29">
      <c r="A103" t="s">
        <v>66</v>
      </c>
      <c r="B103">
        <v>10</v>
      </c>
      <c r="C103" t="s">
        <v>405</v>
      </c>
      <c r="D103">
        <v>354.20001220703125</v>
      </c>
      <c r="E103">
        <v>346.89999389648437</v>
      </c>
      <c r="F103" s="22">
        <v>43458</v>
      </c>
      <c r="G103" s="22">
        <v>43461</v>
      </c>
      <c r="H103">
        <f t="shared" si="6"/>
        <v>3</v>
      </c>
      <c r="I103">
        <v>350</v>
      </c>
      <c r="J103">
        <v>2.5499999523162842</v>
      </c>
      <c r="K103">
        <v>30</v>
      </c>
      <c r="L103">
        <v>9</v>
      </c>
      <c r="M103">
        <v>355.89999389648437</v>
      </c>
      <c r="N103">
        <v>364.89999389648438</v>
      </c>
      <c r="O103">
        <v>373.89999389648437</v>
      </c>
      <c r="P103">
        <v>360</v>
      </c>
      <c r="Q103">
        <v>370</v>
      </c>
      <c r="R103">
        <v>1.1000000238418579</v>
      </c>
      <c r="S103">
        <v>0.20000000298023224</v>
      </c>
      <c r="T103" t="s">
        <v>439</v>
      </c>
      <c r="U103" s="18">
        <f>VLOOKUP(A103,'[1]MARGIN REQUIREMNT'!$A$3:$M$210,13,0)</f>
        <v>1.7543295838020245</v>
      </c>
      <c r="V103" s="23">
        <f t="shared" si="8"/>
        <v>2.1043581547958157E-2</v>
      </c>
      <c r="W103" s="23">
        <f t="shared" si="9"/>
        <v>2.1043581547958157E-2</v>
      </c>
      <c r="X103" s="24">
        <f>VLOOKUP(A103,[2]Sheet14!$A$2:$B$188,2,0)</f>
        <v>2.9045790910373528E-2</v>
      </c>
      <c r="Y103" s="24">
        <f>VLOOKUP(A103,[2]Sheet14!$A$2:$C$188,3,0)</f>
        <v>3.7242283658856977E-2</v>
      </c>
      <c r="Z103" s="24">
        <f>VLOOKUP(A103,[2]Sheet14!$A$2:$D$188,4,0)</f>
        <v>4.986986142314935E-2</v>
      </c>
      <c r="AA103" t="b">
        <f t="shared" si="7"/>
        <v>0</v>
      </c>
      <c r="AB103" t="b">
        <f t="shared" si="10"/>
        <v>0</v>
      </c>
      <c r="AC103" t="b">
        <f t="shared" si="11"/>
        <v>0</v>
      </c>
    </row>
    <row r="104" spans="1:29">
      <c r="A104" t="s">
        <v>66</v>
      </c>
      <c r="B104">
        <v>10</v>
      </c>
      <c r="C104" t="s">
        <v>406</v>
      </c>
      <c r="D104">
        <v>354.20001220703125</v>
      </c>
      <c r="E104">
        <v>346.89999389648437</v>
      </c>
      <c r="F104" s="22">
        <v>43458</v>
      </c>
      <c r="G104" s="22">
        <v>43461</v>
      </c>
      <c r="H104">
        <f t="shared" si="6"/>
        <v>3</v>
      </c>
      <c r="I104">
        <v>350</v>
      </c>
      <c r="J104">
        <v>5.1999998092651367</v>
      </c>
      <c r="K104">
        <v>28</v>
      </c>
      <c r="L104">
        <v>9</v>
      </c>
      <c r="M104">
        <v>337.89999389648437</v>
      </c>
      <c r="N104">
        <v>328.89999389648437</v>
      </c>
      <c r="O104">
        <v>319.89999389648437</v>
      </c>
      <c r="P104">
        <v>330</v>
      </c>
      <c r="Q104">
        <v>320</v>
      </c>
      <c r="R104">
        <v>5.000000074505806E-2</v>
      </c>
      <c r="S104">
        <v>0.10000000149011612</v>
      </c>
      <c r="T104" t="s">
        <v>439</v>
      </c>
      <c r="U104" s="18">
        <f>VLOOKUP(A104,'[1]MARGIN REQUIREMNT'!$A$3:$M$210,13,0)</f>
        <v>1.7543295838020245</v>
      </c>
      <c r="V104" s="23">
        <f t="shared" si="8"/>
        <v>2.1043581547958157E-2</v>
      </c>
      <c r="W104" s="23">
        <f t="shared" si="9"/>
        <v>2.1043581547958157E-2</v>
      </c>
      <c r="X104" s="24">
        <f>VLOOKUP(A104,[2]Sheet14!$A$2:$B$188,2,0)</f>
        <v>2.9045790910373528E-2</v>
      </c>
      <c r="Y104" s="24">
        <f>VLOOKUP(A104,[2]Sheet14!$A$2:$C$188,3,0)</f>
        <v>3.7242283658856977E-2</v>
      </c>
      <c r="Z104" s="24">
        <f>VLOOKUP(A104,[2]Sheet14!$A$2:$D$188,4,0)</f>
        <v>4.986986142314935E-2</v>
      </c>
      <c r="AA104" t="b">
        <f t="shared" si="7"/>
        <v>0</v>
      </c>
      <c r="AB104" t="b">
        <f t="shared" si="10"/>
        <v>0</v>
      </c>
      <c r="AC104" t="b">
        <f t="shared" si="11"/>
        <v>0</v>
      </c>
    </row>
    <row r="105" spans="1:29">
      <c r="A105" t="s">
        <v>100</v>
      </c>
      <c r="B105">
        <v>5</v>
      </c>
      <c r="C105" t="s">
        <v>405</v>
      </c>
      <c r="D105">
        <v>261.85000610351562</v>
      </c>
      <c r="E105">
        <v>264.89999389648437</v>
      </c>
      <c r="F105" s="22">
        <v>43458</v>
      </c>
      <c r="G105" s="22">
        <v>43461</v>
      </c>
      <c r="H105">
        <f t="shared" si="6"/>
        <v>3</v>
      </c>
      <c r="I105">
        <v>265</v>
      </c>
      <c r="J105">
        <v>4.1999998092651367</v>
      </c>
      <c r="K105">
        <v>43</v>
      </c>
      <c r="L105">
        <v>10</v>
      </c>
      <c r="M105">
        <v>274.89999389648437</v>
      </c>
      <c r="N105">
        <v>284.89999389648438</v>
      </c>
      <c r="O105">
        <v>294.89999389648437</v>
      </c>
      <c r="P105">
        <v>285</v>
      </c>
      <c r="Q105">
        <v>295</v>
      </c>
      <c r="R105" t="s">
        <v>435</v>
      </c>
      <c r="S105">
        <v>0.10000000149011612</v>
      </c>
      <c r="T105">
        <v>280</v>
      </c>
      <c r="U105" s="18">
        <f>VLOOKUP(A105,'[1]MARGIN REQUIREMNT'!$A$3:$M$210,13,0)</f>
        <v>1.3340249999999998</v>
      </c>
      <c r="V105" s="23">
        <f t="shared" si="8"/>
        <v>-1.1513732968074786E-2</v>
      </c>
      <c r="W105" s="23">
        <f t="shared" si="9"/>
        <v>1.1513732968074786E-2</v>
      </c>
      <c r="X105" s="24">
        <f>VLOOKUP(A105,[2]Sheet14!$A$2:$B$188,2,0)</f>
        <v>2.9804948267065451E-2</v>
      </c>
      <c r="Y105" s="24">
        <f>VLOOKUP(A105,[2]Sheet14!$A$2:$C$188,3,0)</f>
        <v>3.8323735215569636E-2</v>
      </c>
      <c r="Z105" s="24">
        <f>VLOOKUP(A105,[2]Sheet14!$A$2:$D$188,4,0)</f>
        <v>5.0988844207315635E-2</v>
      </c>
      <c r="AA105" t="b">
        <f t="shared" si="7"/>
        <v>0</v>
      </c>
      <c r="AB105" t="b">
        <f t="shared" si="10"/>
        <v>0</v>
      </c>
      <c r="AC105" t="b">
        <f t="shared" si="11"/>
        <v>0</v>
      </c>
    </row>
    <row r="106" spans="1:29">
      <c r="A106" t="s">
        <v>100</v>
      </c>
      <c r="B106">
        <v>5</v>
      </c>
      <c r="C106" t="s">
        <v>406</v>
      </c>
      <c r="D106">
        <v>261.85000610351562</v>
      </c>
      <c r="E106">
        <v>264.89999389648437</v>
      </c>
      <c r="F106" s="22">
        <v>43458</v>
      </c>
      <c r="G106" s="22">
        <v>43461</v>
      </c>
      <c r="H106">
        <f t="shared" si="6"/>
        <v>3</v>
      </c>
      <c r="I106">
        <v>265</v>
      </c>
      <c r="J106">
        <v>5.3000001907348633</v>
      </c>
      <c r="K106">
        <v>56</v>
      </c>
      <c r="L106">
        <v>13</v>
      </c>
      <c r="M106">
        <v>251.89999389648437</v>
      </c>
      <c r="N106">
        <v>238.89999389648437</v>
      </c>
      <c r="O106">
        <v>225.89999389648437</v>
      </c>
      <c r="P106">
        <v>240</v>
      </c>
      <c r="Q106">
        <v>225</v>
      </c>
      <c r="R106">
        <v>5.000000074505806E-2</v>
      </c>
      <c r="S106">
        <v>5.000000074505806E-2</v>
      </c>
      <c r="T106">
        <v>240</v>
      </c>
      <c r="U106" s="18">
        <f>VLOOKUP(A106,'[1]MARGIN REQUIREMNT'!$A$3:$M$210,13,0)</f>
        <v>1.3340249999999998</v>
      </c>
      <c r="V106" s="23">
        <f t="shared" si="8"/>
        <v>-1.1513732968074786E-2</v>
      </c>
      <c r="W106" s="23">
        <f t="shared" si="9"/>
        <v>1.1513732968074786E-2</v>
      </c>
      <c r="X106" s="24">
        <f>VLOOKUP(A106,[2]Sheet14!$A$2:$B$188,2,0)</f>
        <v>2.9804948267065451E-2</v>
      </c>
      <c r="Y106" s="24">
        <f>VLOOKUP(A106,[2]Sheet14!$A$2:$C$188,3,0)</f>
        <v>3.8323735215569636E-2</v>
      </c>
      <c r="Z106" s="24">
        <f>VLOOKUP(A106,[2]Sheet14!$A$2:$D$188,4,0)</f>
        <v>5.0988844207315635E-2</v>
      </c>
      <c r="AA106" t="b">
        <f t="shared" si="7"/>
        <v>0</v>
      </c>
      <c r="AB106" t="b">
        <f t="shared" si="10"/>
        <v>0</v>
      </c>
      <c r="AC106" t="b">
        <f t="shared" si="11"/>
        <v>0</v>
      </c>
    </row>
    <row r="107" spans="1:29">
      <c r="A107" t="s">
        <v>71</v>
      </c>
      <c r="B107">
        <v>10</v>
      </c>
      <c r="C107" t="s">
        <v>405</v>
      </c>
      <c r="D107">
        <v>521.29998779296875</v>
      </c>
      <c r="E107">
        <v>514.95001220703125</v>
      </c>
      <c r="F107" s="22">
        <v>43458</v>
      </c>
      <c r="G107" s="22">
        <v>43461</v>
      </c>
      <c r="H107">
        <f t="shared" si="6"/>
        <v>3</v>
      </c>
      <c r="I107">
        <v>510</v>
      </c>
      <c r="J107">
        <v>28.850000381469727</v>
      </c>
      <c r="K107" t="s">
        <v>435</v>
      </c>
      <c r="L107" t="s">
        <v>435</v>
      </c>
      <c r="M107" t="s">
        <v>435</v>
      </c>
      <c r="N107" t="s">
        <v>435</v>
      </c>
      <c r="O107" t="s">
        <v>435</v>
      </c>
      <c r="P107" t="s">
        <v>435</v>
      </c>
      <c r="Q107" t="s">
        <v>435</v>
      </c>
      <c r="R107" t="s">
        <v>435</v>
      </c>
      <c r="S107" t="s">
        <v>435</v>
      </c>
      <c r="T107" t="s">
        <v>435</v>
      </c>
      <c r="U107" s="18">
        <f>VLOOKUP(A107,'[1]MARGIN REQUIREMNT'!$A$3:$M$210,13,0)</f>
        <v>2.9142000000000001</v>
      </c>
      <c r="V107" s="23">
        <f t="shared" si="8"/>
        <v>1.233124659755247E-2</v>
      </c>
      <c r="W107" s="23">
        <f t="shared" si="9"/>
        <v>1.233124659755247E-2</v>
      </c>
      <c r="X107" s="24">
        <f>VLOOKUP(A107,[2]Sheet14!$A$2:$B$188,2,0)</f>
        <v>2.8113363421319783E-2</v>
      </c>
      <c r="Y107" s="24">
        <f>VLOOKUP(A107,[2]Sheet14!$A$2:$C$188,3,0)</f>
        <v>3.3816199973464287E-2</v>
      </c>
      <c r="Z107" s="24">
        <f>VLOOKUP(A107,[2]Sheet14!$A$2:$D$188,4,0)</f>
        <v>4.3372426166769028E-2</v>
      </c>
      <c r="AA107" t="b">
        <f t="shared" si="7"/>
        <v>0</v>
      </c>
      <c r="AB107" t="b">
        <f t="shared" si="10"/>
        <v>0</v>
      </c>
      <c r="AC107" t="b">
        <f t="shared" si="11"/>
        <v>0</v>
      </c>
    </row>
    <row r="108" spans="1:29">
      <c r="A108" t="s">
        <v>71</v>
      </c>
      <c r="B108">
        <v>10</v>
      </c>
      <c r="C108" t="s">
        <v>406</v>
      </c>
      <c r="D108">
        <v>521.29998779296875</v>
      </c>
      <c r="E108">
        <v>514.95001220703125</v>
      </c>
      <c r="F108" s="22">
        <v>43458</v>
      </c>
      <c r="G108" s="22">
        <v>43461</v>
      </c>
      <c r="H108">
        <f t="shared" si="6"/>
        <v>3</v>
      </c>
      <c r="I108">
        <v>510</v>
      </c>
      <c r="J108">
        <v>5.5999999046325684</v>
      </c>
      <c r="K108">
        <v>43</v>
      </c>
      <c r="L108">
        <v>20</v>
      </c>
      <c r="M108">
        <v>494.95001220703125</v>
      </c>
      <c r="N108">
        <v>474.95001220703125</v>
      </c>
      <c r="O108">
        <v>454.95001220703125</v>
      </c>
      <c r="P108">
        <v>470</v>
      </c>
      <c r="Q108">
        <v>450</v>
      </c>
      <c r="R108" t="s">
        <v>435</v>
      </c>
      <c r="S108">
        <v>2.0999999046325684</v>
      </c>
      <c r="T108">
        <v>500</v>
      </c>
      <c r="U108" s="18">
        <f>VLOOKUP(A108,'[1]MARGIN REQUIREMNT'!$A$3:$M$210,13,0)</f>
        <v>2.9142000000000001</v>
      </c>
      <c r="V108" s="23">
        <f t="shared" si="8"/>
        <v>1.233124659755247E-2</v>
      </c>
      <c r="W108" s="23">
        <f t="shared" si="9"/>
        <v>1.233124659755247E-2</v>
      </c>
      <c r="X108" s="24">
        <f>VLOOKUP(A108,[2]Sheet14!$A$2:$B$188,2,0)</f>
        <v>2.8113363421319783E-2</v>
      </c>
      <c r="Y108" s="24">
        <f>VLOOKUP(A108,[2]Sheet14!$A$2:$C$188,3,0)</f>
        <v>3.3816199973464287E-2</v>
      </c>
      <c r="Z108" s="24">
        <f>VLOOKUP(A108,[2]Sheet14!$A$2:$D$188,4,0)</f>
        <v>4.3372426166769028E-2</v>
      </c>
      <c r="AA108" t="b">
        <f t="shared" si="7"/>
        <v>0</v>
      </c>
      <c r="AB108" t="b">
        <f t="shared" si="10"/>
        <v>0</v>
      </c>
      <c r="AC108" t="b">
        <f t="shared" si="11"/>
        <v>0</v>
      </c>
    </row>
    <row r="109" spans="1:29">
      <c r="A109" t="s">
        <v>196</v>
      </c>
      <c r="B109">
        <v>5</v>
      </c>
      <c r="C109" t="s">
        <v>405</v>
      </c>
      <c r="D109">
        <v>273.20001220703125</v>
      </c>
      <c r="E109">
        <v>273.79998779296875</v>
      </c>
      <c r="F109" s="22">
        <v>43458</v>
      </c>
      <c r="G109" s="22">
        <v>43461</v>
      </c>
      <c r="H109">
        <f t="shared" si="6"/>
        <v>3</v>
      </c>
      <c r="I109">
        <v>275</v>
      </c>
      <c r="J109">
        <v>3.5499999523162842</v>
      </c>
      <c r="K109">
        <v>36</v>
      </c>
      <c r="L109">
        <v>9</v>
      </c>
      <c r="M109">
        <v>282.79998779296875</v>
      </c>
      <c r="N109">
        <v>291.79998779296875</v>
      </c>
      <c r="O109">
        <v>300.79998779296875</v>
      </c>
      <c r="P109">
        <v>290</v>
      </c>
      <c r="Q109">
        <v>300</v>
      </c>
      <c r="R109">
        <v>0.34999999403953552</v>
      </c>
      <c r="S109">
        <v>0.20000000298023224</v>
      </c>
      <c r="T109" t="s">
        <v>439</v>
      </c>
      <c r="U109" s="18">
        <f>VLOOKUP(A109,'[1]MARGIN REQUIREMNT'!$A$3:$M$210,13,0)</f>
        <v>1.1451</v>
      </c>
      <c r="V109" s="23">
        <f t="shared" si="8"/>
        <v>-2.1912914999513422E-3</v>
      </c>
      <c r="W109" s="23">
        <f t="shared" si="9"/>
        <v>2.1912914999513422E-3</v>
      </c>
      <c r="X109" s="24">
        <f>VLOOKUP(A109,[2]Sheet14!$A$2:$B$188,2,0)</f>
        <v>3.8429164946618598E-2</v>
      </c>
      <c r="Y109" s="24">
        <f>VLOOKUP(A109,[2]Sheet14!$A$2:$C$188,3,0)</f>
        <v>5.3291082340512441E-2</v>
      </c>
      <c r="Z109" s="24">
        <f>VLOOKUP(A109,[2]Sheet14!$A$2:$D$188,4,0)</f>
        <v>6.4934172276418914E-2</v>
      </c>
      <c r="AA109" t="b">
        <f t="shared" si="7"/>
        <v>0</v>
      </c>
      <c r="AB109" t="b">
        <f t="shared" si="10"/>
        <v>0</v>
      </c>
      <c r="AC109" t="b">
        <f t="shared" si="11"/>
        <v>0</v>
      </c>
    </row>
    <row r="110" spans="1:29">
      <c r="A110" t="s">
        <v>196</v>
      </c>
      <c r="B110">
        <v>5</v>
      </c>
      <c r="C110" t="s">
        <v>406</v>
      </c>
      <c r="D110">
        <v>273.20001220703125</v>
      </c>
      <c r="E110">
        <v>273.79998779296875</v>
      </c>
      <c r="F110" s="22">
        <v>43458</v>
      </c>
      <c r="G110" s="22">
        <v>43461</v>
      </c>
      <c r="H110">
        <f t="shared" si="6"/>
        <v>3</v>
      </c>
      <c r="I110">
        <v>275</v>
      </c>
      <c r="J110">
        <v>4.6999998092651367</v>
      </c>
      <c r="K110">
        <v>53</v>
      </c>
      <c r="L110">
        <v>13</v>
      </c>
      <c r="M110">
        <v>260.79998779296875</v>
      </c>
      <c r="N110">
        <v>247.80000305175781</v>
      </c>
      <c r="O110">
        <v>234.80000305175781</v>
      </c>
      <c r="P110">
        <v>250</v>
      </c>
      <c r="Q110">
        <v>235</v>
      </c>
      <c r="R110">
        <v>0.25</v>
      </c>
      <c r="S110">
        <v>0.15000000596046448</v>
      </c>
      <c r="T110" t="s">
        <v>439</v>
      </c>
      <c r="U110" s="18">
        <f>VLOOKUP(A110,'[1]MARGIN REQUIREMNT'!$A$3:$M$210,13,0)</f>
        <v>1.1451</v>
      </c>
      <c r="V110" s="23">
        <f t="shared" si="8"/>
        <v>-2.1912914999513422E-3</v>
      </c>
      <c r="W110" s="23">
        <f t="shared" si="9"/>
        <v>2.1912914999513422E-3</v>
      </c>
      <c r="X110" s="24">
        <f>VLOOKUP(A110,[2]Sheet14!$A$2:$B$188,2,0)</f>
        <v>3.8429164946618598E-2</v>
      </c>
      <c r="Y110" s="24">
        <f>VLOOKUP(A110,[2]Sheet14!$A$2:$C$188,3,0)</f>
        <v>5.3291082340512441E-2</v>
      </c>
      <c r="Z110" s="24">
        <f>VLOOKUP(A110,[2]Sheet14!$A$2:$D$188,4,0)</f>
        <v>6.4934172276418914E-2</v>
      </c>
      <c r="AA110" t="b">
        <f t="shared" si="7"/>
        <v>0</v>
      </c>
      <c r="AB110" t="b">
        <f t="shared" si="10"/>
        <v>0</v>
      </c>
      <c r="AC110" t="b">
        <f t="shared" si="11"/>
        <v>0</v>
      </c>
    </row>
    <row r="111" spans="1:29">
      <c r="A111" t="s">
        <v>188</v>
      </c>
      <c r="B111">
        <v>20</v>
      </c>
      <c r="C111" t="s">
        <v>405</v>
      </c>
      <c r="D111">
        <v>1886.300048828125</v>
      </c>
      <c r="E111">
        <v>1922</v>
      </c>
      <c r="F111" s="22">
        <v>43458</v>
      </c>
      <c r="G111" s="22">
        <v>43461</v>
      </c>
      <c r="H111">
        <f t="shared" si="6"/>
        <v>3</v>
      </c>
      <c r="I111">
        <v>1920</v>
      </c>
      <c r="J111">
        <v>20.399999618530273</v>
      </c>
      <c r="K111">
        <v>27</v>
      </c>
      <c r="L111">
        <v>47</v>
      </c>
      <c r="M111">
        <v>1969</v>
      </c>
      <c r="N111">
        <v>2016</v>
      </c>
      <c r="O111">
        <v>2063</v>
      </c>
      <c r="P111">
        <v>2020</v>
      </c>
      <c r="Q111">
        <v>2060</v>
      </c>
      <c r="R111">
        <v>0.60000002384185791</v>
      </c>
      <c r="S111">
        <v>0.5</v>
      </c>
      <c r="T111" t="s">
        <v>439</v>
      </c>
      <c r="U111" s="18">
        <f>VLOOKUP(A111,'[1]MARGIN REQUIREMNT'!$A$3:$M$210,13,0)</f>
        <v>10.5438756</v>
      </c>
      <c r="V111" s="23">
        <f t="shared" si="8"/>
        <v>-1.8574376260080627E-2</v>
      </c>
      <c r="W111" s="23">
        <f t="shared" si="9"/>
        <v>1.8574376260080627E-2</v>
      </c>
      <c r="X111" s="24">
        <f>VLOOKUP(A111,[2]Sheet14!$A$2:$B$188,2,0)</f>
        <v>2.2418290455846934E-2</v>
      </c>
      <c r="Y111" s="24">
        <f>VLOOKUP(A111,[2]Sheet14!$A$2:$C$188,3,0)</f>
        <v>2.9195545643809682E-2</v>
      </c>
      <c r="Z111" s="24">
        <f>VLOOKUP(A111,[2]Sheet14!$A$2:$D$188,4,0)</f>
        <v>4.1717422721128827E-2</v>
      </c>
      <c r="AA111" t="b">
        <f t="shared" si="7"/>
        <v>0</v>
      </c>
      <c r="AB111" t="b">
        <f t="shared" si="10"/>
        <v>0</v>
      </c>
      <c r="AC111" t="b">
        <f t="shared" si="11"/>
        <v>0</v>
      </c>
    </row>
    <row r="112" spans="1:29">
      <c r="A112" t="s">
        <v>188</v>
      </c>
      <c r="B112">
        <v>20</v>
      </c>
      <c r="C112" t="s">
        <v>406</v>
      </c>
      <c r="D112">
        <v>1886.300048828125</v>
      </c>
      <c r="E112">
        <v>1922</v>
      </c>
      <c r="F112" s="22">
        <v>43458</v>
      </c>
      <c r="G112" s="22">
        <v>43461</v>
      </c>
      <c r="H112">
        <f t="shared" si="6"/>
        <v>3</v>
      </c>
      <c r="I112">
        <v>1920</v>
      </c>
      <c r="J112">
        <v>15.350000381469727</v>
      </c>
      <c r="K112">
        <v>25</v>
      </c>
      <c r="L112">
        <v>44</v>
      </c>
      <c r="M112">
        <v>1878</v>
      </c>
      <c r="N112">
        <v>1834</v>
      </c>
      <c r="O112">
        <v>1790</v>
      </c>
      <c r="P112">
        <v>1840</v>
      </c>
      <c r="Q112">
        <v>1800</v>
      </c>
      <c r="R112">
        <v>2.5</v>
      </c>
      <c r="S112">
        <v>0.69999998807907104</v>
      </c>
      <c r="T112" t="s">
        <v>439</v>
      </c>
      <c r="U112" s="18">
        <f>VLOOKUP(A112,'[1]MARGIN REQUIREMNT'!$A$3:$M$210,13,0)</f>
        <v>10.5438756</v>
      </c>
      <c r="V112" s="23">
        <f t="shared" si="8"/>
        <v>-1.8574376260080627E-2</v>
      </c>
      <c r="W112" s="23">
        <f t="shared" si="9"/>
        <v>1.8574376260080627E-2</v>
      </c>
      <c r="X112" s="24">
        <f>VLOOKUP(A112,[2]Sheet14!$A$2:$B$188,2,0)</f>
        <v>2.2418290455846934E-2</v>
      </c>
      <c r="Y112" s="24">
        <f>VLOOKUP(A112,[2]Sheet14!$A$2:$C$188,3,0)</f>
        <v>2.9195545643809682E-2</v>
      </c>
      <c r="Z112" s="24">
        <f>VLOOKUP(A112,[2]Sheet14!$A$2:$D$188,4,0)</f>
        <v>4.1717422721128827E-2</v>
      </c>
      <c r="AA112" t="b">
        <f t="shared" si="7"/>
        <v>0</v>
      </c>
      <c r="AB112" t="b">
        <f t="shared" si="10"/>
        <v>0</v>
      </c>
      <c r="AC112" t="b">
        <f t="shared" si="11"/>
        <v>0</v>
      </c>
    </row>
    <row r="113" spans="1:29">
      <c r="A113" t="s">
        <v>120</v>
      </c>
      <c r="B113">
        <v>20</v>
      </c>
      <c r="C113" t="s">
        <v>405</v>
      </c>
      <c r="D113">
        <v>832.6500244140625</v>
      </c>
      <c r="E113">
        <v>835.54998779296875</v>
      </c>
      <c r="F113" s="22">
        <v>43458</v>
      </c>
      <c r="G113" s="22">
        <v>43461</v>
      </c>
      <c r="H113">
        <f t="shared" si="6"/>
        <v>3</v>
      </c>
      <c r="I113">
        <v>840</v>
      </c>
      <c r="J113">
        <v>6.25</v>
      </c>
      <c r="K113">
        <v>26</v>
      </c>
      <c r="L113">
        <v>20</v>
      </c>
      <c r="M113">
        <v>855.54998779296875</v>
      </c>
      <c r="N113">
        <v>875.54998779296875</v>
      </c>
      <c r="O113">
        <v>895.54998779296875</v>
      </c>
      <c r="P113">
        <v>880</v>
      </c>
      <c r="Q113">
        <v>900</v>
      </c>
      <c r="R113">
        <v>0.25</v>
      </c>
      <c r="S113">
        <v>0.20000000298023224</v>
      </c>
      <c r="T113" t="s">
        <v>439</v>
      </c>
      <c r="U113" s="18">
        <f>VLOOKUP(A113,'[1]MARGIN REQUIREMNT'!$A$3:$M$210,13,0)</f>
        <v>4.4044499999999998</v>
      </c>
      <c r="V113" s="23">
        <f t="shared" si="8"/>
        <v>-3.4707239797420186E-3</v>
      </c>
      <c r="W113" s="23">
        <f t="shared" si="9"/>
        <v>3.4707239797420186E-3</v>
      </c>
      <c r="X113" s="24">
        <f>VLOOKUP(A113,[2]Sheet14!$A$2:$B$188,2,0)</f>
        <v>2.5665859950848392E-2</v>
      </c>
      <c r="Y113" s="24">
        <f>VLOOKUP(A113,[2]Sheet14!$A$2:$C$188,3,0)</f>
        <v>3.2978148961628852E-2</v>
      </c>
      <c r="Z113" s="24">
        <f>VLOOKUP(A113,[2]Sheet14!$A$2:$D$188,4,0)</f>
        <v>4.7496307284449452E-2</v>
      </c>
      <c r="AA113" t="b">
        <f t="shared" si="7"/>
        <v>0</v>
      </c>
      <c r="AB113" t="b">
        <f t="shared" si="10"/>
        <v>0</v>
      </c>
      <c r="AC113" t="b">
        <f t="shared" si="11"/>
        <v>0</v>
      </c>
    </row>
    <row r="114" spans="1:29">
      <c r="A114" t="s">
        <v>120</v>
      </c>
      <c r="B114">
        <v>20</v>
      </c>
      <c r="C114" t="s">
        <v>406</v>
      </c>
      <c r="D114">
        <v>832.6500244140625</v>
      </c>
      <c r="E114">
        <v>835.54998779296875</v>
      </c>
      <c r="F114" s="22">
        <v>43458</v>
      </c>
      <c r="G114" s="22">
        <v>43461</v>
      </c>
      <c r="H114">
        <f t="shared" si="6"/>
        <v>3</v>
      </c>
      <c r="I114">
        <v>840</v>
      </c>
      <c r="J114">
        <v>9.3000001907348633</v>
      </c>
      <c r="K114">
        <v>24</v>
      </c>
      <c r="L114">
        <v>18</v>
      </c>
      <c r="M114">
        <v>817.54998779296875</v>
      </c>
      <c r="N114">
        <v>799.54998779296875</v>
      </c>
      <c r="O114">
        <v>781.54998779296875</v>
      </c>
      <c r="P114">
        <v>800</v>
      </c>
      <c r="Q114">
        <v>780</v>
      </c>
      <c r="R114">
        <v>0.94999998807907104</v>
      </c>
      <c r="S114">
        <v>0.5</v>
      </c>
      <c r="T114" t="s">
        <v>439</v>
      </c>
      <c r="U114" s="18">
        <f>VLOOKUP(A114,'[1]MARGIN REQUIREMNT'!$A$3:$M$210,13,0)</f>
        <v>4.4044499999999998</v>
      </c>
      <c r="V114" s="23">
        <f t="shared" si="8"/>
        <v>-3.4707239797420186E-3</v>
      </c>
      <c r="W114" s="23">
        <f t="shared" si="9"/>
        <v>3.4707239797420186E-3</v>
      </c>
      <c r="X114" s="24">
        <f>VLOOKUP(A114,[2]Sheet14!$A$2:$B$188,2,0)</f>
        <v>2.5665859950848392E-2</v>
      </c>
      <c r="Y114" s="24">
        <f>VLOOKUP(A114,[2]Sheet14!$A$2:$C$188,3,0)</f>
        <v>3.2978148961628852E-2</v>
      </c>
      <c r="Z114" s="24">
        <f>VLOOKUP(A114,[2]Sheet14!$A$2:$D$188,4,0)</f>
        <v>4.7496307284449452E-2</v>
      </c>
      <c r="AA114" t="b">
        <f t="shared" si="7"/>
        <v>0</v>
      </c>
      <c r="AB114" t="b">
        <f t="shared" si="10"/>
        <v>0</v>
      </c>
      <c r="AC114" t="b">
        <f t="shared" si="11"/>
        <v>0</v>
      </c>
    </row>
    <row r="115" spans="1:29">
      <c r="A115" t="s">
        <v>62</v>
      </c>
      <c r="B115">
        <v>5</v>
      </c>
      <c r="C115" t="s">
        <v>405</v>
      </c>
      <c r="D115">
        <v>125.59999847412109</v>
      </c>
      <c r="E115">
        <v>124.30000305175781</v>
      </c>
      <c r="F115" s="22">
        <v>43458</v>
      </c>
      <c r="G115" s="22">
        <v>43461</v>
      </c>
      <c r="H115">
        <f t="shared" si="6"/>
        <v>3</v>
      </c>
      <c r="I115">
        <v>125</v>
      </c>
      <c r="J115">
        <v>1.2000000476837158</v>
      </c>
      <c r="K115">
        <v>32</v>
      </c>
      <c r="L115">
        <v>4</v>
      </c>
      <c r="M115">
        <v>128.30000305175781</v>
      </c>
      <c r="N115">
        <v>132.30000305175781</v>
      </c>
      <c r="O115">
        <v>136.30000305175781</v>
      </c>
      <c r="P115">
        <v>130</v>
      </c>
      <c r="Q115">
        <v>135</v>
      </c>
      <c r="R115">
        <v>0.44999998807907104</v>
      </c>
      <c r="S115">
        <v>0.20000000298023224</v>
      </c>
      <c r="T115" t="s">
        <v>439</v>
      </c>
      <c r="U115" s="18">
        <f>VLOOKUP(A115,'[1]MARGIN REQUIREMNT'!$A$3:$M$210,13,0)</f>
        <v>1.0974659999999998</v>
      </c>
      <c r="V115" s="23">
        <f t="shared" si="8"/>
        <v>1.0458530896591878E-2</v>
      </c>
      <c r="W115" s="23">
        <f t="shared" si="9"/>
        <v>1.0458530896591878E-2</v>
      </c>
      <c r="X115" s="24">
        <f>VLOOKUP(A115,[2]Sheet14!$A$2:$B$188,2,0)</f>
        <v>3.1994648249804587E-2</v>
      </c>
      <c r="Y115" s="24">
        <f>VLOOKUP(A115,[2]Sheet14!$A$2:$C$188,3,0)</f>
        <v>3.9576693107556155E-2</v>
      </c>
      <c r="Z115" s="24">
        <f>VLOOKUP(A115,[2]Sheet14!$A$2:$D$188,4,0)</f>
        <v>5.7315047525508422E-2</v>
      </c>
      <c r="AA115" t="b">
        <f t="shared" si="7"/>
        <v>0</v>
      </c>
      <c r="AB115" t="b">
        <f t="shared" si="10"/>
        <v>0</v>
      </c>
      <c r="AC115" t="b">
        <f t="shared" si="11"/>
        <v>0</v>
      </c>
    </row>
    <row r="116" spans="1:29">
      <c r="A116" t="s">
        <v>62</v>
      </c>
      <c r="B116">
        <v>2.5</v>
      </c>
      <c r="C116" t="s">
        <v>406</v>
      </c>
      <c r="D116">
        <v>125.59999847412109</v>
      </c>
      <c r="E116">
        <v>124.30000305175781</v>
      </c>
      <c r="F116" s="22">
        <v>43458</v>
      </c>
      <c r="G116" s="22">
        <v>43461</v>
      </c>
      <c r="H116">
        <f t="shared" si="6"/>
        <v>3</v>
      </c>
      <c r="I116">
        <v>125</v>
      </c>
      <c r="J116">
        <v>2.25</v>
      </c>
      <c r="K116">
        <v>43</v>
      </c>
      <c r="L116">
        <v>5</v>
      </c>
      <c r="M116">
        <v>119.30000305175781</v>
      </c>
      <c r="N116">
        <v>114.30000305175781</v>
      </c>
      <c r="O116">
        <v>109.30000305175781</v>
      </c>
      <c r="P116">
        <v>115</v>
      </c>
      <c r="Q116">
        <v>110</v>
      </c>
      <c r="R116">
        <v>5.000000074505806E-2</v>
      </c>
      <c r="S116">
        <v>0.10000000149011612</v>
      </c>
      <c r="T116" t="s">
        <v>439</v>
      </c>
      <c r="U116" s="18">
        <f>VLOOKUP(A116,'[1]MARGIN REQUIREMNT'!$A$3:$M$210,13,0)</f>
        <v>1.0974659999999998</v>
      </c>
      <c r="V116" s="23">
        <f t="shared" si="8"/>
        <v>1.0458530896591878E-2</v>
      </c>
      <c r="W116" s="23">
        <f t="shared" si="9"/>
        <v>1.0458530896591878E-2</v>
      </c>
      <c r="X116" s="24">
        <f>VLOOKUP(A116,[2]Sheet14!$A$2:$B$188,2,0)</f>
        <v>3.1994648249804587E-2</v>
      </c>
      <c r="Y116" s="24">
        <f>VLOOKUP(A116,[2]Sheet14!$A$2:$C$188,3,0)</f>
        <v>3.9576693107556155E-2</v>
      </c>
      <c r="Z116" s="24">
        <f>VLOOKUP(A116,[2]Sheet14!$A$2:$D$188,4,0)</f>
        <v>5.7315047525508422E-2</v>
      </c>
      <c r="AA116" t="b">
        <f t="shared" si="7"/>
        <v>0</v>
      </c>
      <c r="AB116" t="b">
        <f t="shared" si="10"/>
        <v>0</v>
      </c>
      <c r="AC116" t="b">
        <f t="shared" si="11"/>
        <v>0</v>
      </c>
    </row>
    <row r="117" spans="1:29">
      <c r="A117" t="s">
        <v>172</v>
      </c>
      <c r="B117">
        <v>2.5</v>
      </c>
      <c r="C117" t="s">
        <v>405</v>
      </c>
      <c r="D117">
        <v>34.799999237060547</v>
      </c>
      <c r="E117">
        <v>34.150001525878906</v>
      </c>
      <c r="F117" s="22">
        <v>43458</v>
      </c>
      <c r="G117" s="22">
        <v>43461</v>
      </c>
      <c r="H117">
        <f t="shared" si="6"/>
        <v>3</v>
      </c>
      <c r="I117">
        <v>35</v>
      </c>
      <c r="J117">
        <v>0.80000001192092896</v>
      </c>
      <c r="K117">
        <v>93</v>
      </c>
      <c r="L117">
        <v>3</v>
      </c>
      <c r="M117">
        <v>37.150001525878906</v>
      </c>
      <c r="N117">
        <v>40.150001525878906</v>
      </c>
      <c r="O117">
        <v>43.150001525878906</v>
      </c>
      <c r="P117">
        <v>40</v>
      </c>
      <c r="Q117">
        <v>42.5</v>
      </c>
      <c r="R117" t="s">
        <v>435</v>
      </c>
      <c r="S117">
        <v>0.5</v>
      </c>
      <c r="T117">
        <v>35</v>
      </c>
      <c r="U117" s="18">
        <f>VLOOKUP(A117,'[1]MARGIN REQUIREMNT'!$A$3:$M$210,13,0)</f>
        <v>0.22159559999999998</v>
      </c>
      <c r="V117" s="23">
        <f t="shared" si="8"/>
        <v>1.9033607090443994E-2</v>
      </c>
      <c r="W117" s="23">
        <f t="shared" si="9"/>
        <v>1.9033607090443994E-2</v>
      </c>
      <c r="X117" s="24">
        <f>VLOOKUP(A117,[2]Sheet14!$A$2:$B$188,2,0)</f>
        <v>5.1077318483615436E-2</v>
      </c>
      <c r="Y117" s="24">
        <f>VLOOKUP(A117,[2]Sheet14!$A$2:$C$188,3,0)</f>
        <v>6.1936476914671287E-2</v>
      </c>
      <c r="Z117" s="24">
        <f>VLOOKUP(A117,[2]Sheet14!$A$2:$D$188,4,0)</f>
        <v>7.8822442123545833E-2</v>
      </c>
      <c r="AA117" t="b">
        <f t="shared" si="7"/>
        <v>0</v>
      </c>
      <c r="AB117" t="b">
        <f t="shared" si="10"/>
        <v>0</v>
      </c>
      <c r="AC117" t="b">
        <f t="shared" si="11"/>
        <v>0</v>
      </c>
    </row>
    <row r="118" spans="1:29">
      <c r="A118" t="s">
        <v>172</v>
      </c>
      <c r="B118">
        <v>2.5</v>
      </c>
      <c r="C118" t="s">
        <v>406</v>
      </c>
      <c r="D118">
        <v>34.799999237060547</v>
      </c>
      <c r="E118">
        <v>34.150001525878906</v>
      </c>
      <c r="F118" s="22">
        <v>43458</v>
      </c>
      <c r="G118" s="22">
        <v>43461</v>
      </c>
      <c r="H118">
        <f t="shared" si="6"/>
        <v>3</v>
      </c>
      <c r="I118">
        <v>35</v>
      </c>
      <c r="J118">
        <v>1.3999999761581421</v>
      </c>
      <c r="K118">
        <v>75</v>
      </c>
      <c r="L118">
        <v>2</v>
      </c>
      <c r="M118">
        <v>32.150001525878906</v>
      </c>
      <c r="N118">
        <v>30.149999618530273</v>
      </c>
      <c r="O118">
        <v>28.149999618530273</v>
      </c>
      <c r="P118">
        <v>30</v>
      </c>
      <c r="Q118">
        <v>27.5</v>
      </c>
      <c r="R118">
        <v>0.10000000149011612</v>
      </c>
      <c r="S118">
        <v>0.10000000149011612</v>
      </c>
      <c r="T118">
        <v>30</v>
      </c>
      <c r="U118" s="18">
        <f>VLOOKUP(A118,'[1]MARGIN REQUIREMNT'!$A$3:$M$210,13,0)</f>
        <v>0.22159559999999998</v>
      </c>
      <c r="V118" s="23">
        <f t="shared" si="8"/>
        <v>1.9033607090443994E-2</v>
      </c>
      <c r="W118" s="23">
        <f t="shared" si="9"/>
        <v>1.9033607090443994E-2</v>
      </c>
      <c r="X118" s="24">
        <f>VLOOKUP(A118,[2]Sheet14!$A$2:$B$188,2,0)</f>
        <v>5.1077318483615436E-2</v>
      </c>
      <c r="Y118" s="24">
        <f>VLOOKUP(A118,[2]Sheet14!$A$2:$C$188,3,0)</f>
        <v>6.1936476914671287E-2</v>
      </c>
      <c r="Z118" s="24">
        <f>VLOOKUP(A118,[2]Sheet14!$A$2:$D$188,4,0)</f>
        <v>7.8822442123545833E-2</v>
      </c>
      <c r="AA118" t="b">
        <f t="shared" si="7"/>
        <v>0</v>
      </c>
      <c r="AB118" t="b">
        <f t="shared" si="10"/>
        <v>0</v>
      </c>
      <c r="AC118" t="b">
        <f t="shared" si="11"/>
        <v>0</v>
      </c>
    </row>
    <row r="119" spans="1:29">
      <c r="A119" t="s">
        <v>19</v>
      </c>
      <c r="B119">
        <v>50</v>
      </c>
      <c r="C119" t="s">
        <v>405</v>
      </c>
      <c r="D119">
        <v>2734.300048828125</v>
      </c>
      <c r="E119">
        <v>2728</v>
      </c>
      <c r="F119" s="22">
        <v>43458</v>
      </c>
      <c r="G119" s="22">
        <v>43461</v>
      </c>
      <c r="H119">
        <f t="shared" si="6"/>
        <v>3</v>
      </c>
      <c r="I119">
        <v>2750</v>
      </c>
      <c r="J119">
        <v>20.149999618530273</v>
      </c>
      <c r="K119">
        <v>30</v>
      </c>
      <c r="L119">
        <v>74</v>
      </c>
      <c r="M119">
        <v>2802</v>
      </c>
      <c r="N119">
        <v>2876</v>
      </c>
      <c r="O119">
        <v>2950</v>
      </c>
      <c r="P119">
        <v>2900</v>
      </c>
      <c r="Q119">
        <v>2950</v>
      </c>
      <c r="R119">
        <v>1.1000000238418579</v>
      </c>
      <c r="S119">
        <v>0.75</v>
      </c>
      <c r="T119" t="s">
        <v>439</v>
      </c>
      <c r="U119" s="18">
        <f>VLOOKUP(A119,'[1]MARGIN REQUIREMNT'!$A$3:$M$210,13,0)</f>
        <v>14.4506856</v>
      </c>
      <c r="V119" s="23">
        <f t="shared" si="8"/>
        <v>2.3094020630956003E-3</v>
      </c>
      <c r="W119" s="23">
        <f t="shared" si="9"/>
        <v>2.3094020630956003E-3</v>
      </c>
      <c r="X119" s="24">
        <f>VLOOKUP(A119,[2]Sheet14!$A$2:$B$188,2,0)</f>
        <v>2.1276462902979201E-2</v>
      </c>
      <c r="Y119" s="24">
        <f>VLOOKUP(A119,[2]Sheet14!$A$2:$C$188,3,0)</f>
        <v>2.7130643151978055E-2</v>
      </c>
      <c r="Z119" s="24">
        <f>VLOOKUP(A119,[2]Sheet14!$A$2:$D$188,4,0)</f>
        <v>3.3285722399136602E-2</v>
      </c>
      <c r="AA119" t="b">
        <f t="shared" si="7"/>
        <v>0</v>
      </c>
      <c r="AB119" t="b">
        <f t="shared" si="10"/>
        <v>0</v>
      </c>
      <c r="AC119" t="b">
        <f t="shared" si="11"/>
        <v>0</v>
      </c>
    </row>
    <row r="120" spans="1:29">
      <c r="A120" t="s">
        <v>19</v>
      </c>
      <c r="B120">
        <v>50</v>
      </c>
      <c r="C120" t="s">
        <v>406</v>
      </c>
      <c r="D120">
        <v>2734.300048828125</v>
      </c>
      <c r="E120">
        <v>2728</v>
      </c>
      <c r="F120" s="22">
        <v>43458</v>
      </c>
      <c r="G120" s="22">
        <v>43461</v>
      </c>
      <c r="H120">
        <f t="shared" si="6"/>
        <v>3</v>
      </c>
      <c r="I120">
        <v>2750</v>
      </c>
      <c r="J120">
        <v>36.25</v>
      </c>
      <c r="K120">
        <v>25</v>
      </c>
      <c r="L120">
        <v>62</v>
      </c>
      <c r="M120">
        <v>2666</v>
      </c>
      <c r="N120">
        <v>2604</v>
      </c>
      <c r="O120">
        <v>2542</v>
      </c>
      <c r="P120">
        <v>2600</v>
      </c>
      <c r="Q120">
        <v>2550</v>
      </c>
      <c r="R120">
        <v>1.1000000238418579</v>
      </c>
      <c r="S120">
        <v>0.69999998807907104</v>
      </c>
      <c r="T120" t="s">
        <v>439</v>
      </c>
      <c r="U120" s="18">
        <f>VLOOKUP(A120,'[1]MARGIN REQUIREMNT'!$A$3:$M$210,13,0)</f>
        <v>14.4506856</v>
      </c>
      <c r="V120" s="23">
        <f t="shared" si="8"/>
        <v>2.3094020630956003E-3</v>
      </c>
      <c r="W120" s="23">
        <f t="shared" si="9"/>
        <v>2.3094020630956003E-3</v>
      </c>
      <c r="X120" s="24">
        <f>VLOOKUP(A120,[2]Sheet14!$A$2:$B$188,2,0)</f>
        <v>2.1276462902979201E-2</v>
      </c>
      <c r="Y120" s="24">
        <f>VLOOKUP(A120,[2]Sheet14!$A$2:$C$188,3,0)</f>
        <v>2.7130643151978055E-2</v>
      </c>
      <c r="Z120" s="24">
        <f>VLOOKUP(A120,[2]Sheet14!$A$2:$D$188,4,0)</f>
        <v>3.3285722399136602E-2</v>
      </c>
      <c r="AA120" t="b">
        <f t="shared" si="7"/>
        <v>0</v>
      </c>
      <c r="AB120" t="b">
        <f t="shared" si="10"/>
        <v>0</v>
      </c>
      <c r="AC120" t="b">
        <f t="shared" si="11"/>
        <v>0</v>
      </c>
    </row>
    <row r="121" spans="1:29">
      <c r="A121" t="s">
        <v>89</v>
      </c>
      <c r="B121">
        <v>5</v>
      </c>
      <c r="C121" t="s">
        <v>405</v>
      </c>
      <c r="D121">
        <v>61.25</v>
      </c>
      <c r="E121">
        <v>61.25</v>
      </c>
      <c r="F121" s="22">
        <v>43458</v>
      </c>
      <c r="G121" s="22">
        <v>43461</v>
      </c>
      <c r="H121">
        <f t="shared" si="6"/>
        <v>3</v>
      </c>
      <c r="I121">
        <v>60</v>
      </c>
      <c r="J121">
        <v>1.3500000238418579</v>
      </c>
      <c r="K121">
        <v>19</v>
      </c>
      <c r="L121">
        <v>1</v>
      </c>
      <c r="M121">
        <v>62.25</v>
      </c>
      <c r="N121">
        <v>63.25</v>
      </c>
      <c r="O121">
        <v>64.25</v>
      </c>
      <c r="P121">
        <v>65</v>
      </c>
      <c r="Q121">
        <v>65</v>
      </c>
      <c r="R121">
        <v>5.000000074505806E-2</v>
      </c>
      <c r="S121">
        <v>5.000000074505806E-2</v>
      </c>
      <c r="T121" t="s">
        <v>439</v>
      </c>
      <c r="U121" s="18">
        <f>VLOOKUP(A121,'[1]MARGIN REQUIREMNT'!$A$3:$M$210,13,0)</f>
        <v>0.32085000000000002</v>
      </c>
      <c r="V121" s="23">
        <f t="shared" si="8"/>
        <v>0</v>
      </c>
      <c r="W121" s="23">
        <f t="shared" si="9"/>
        <v>0</v>
      </c>
      <c r="X121" s="24">
        <f>VLOOKUP(A121,[2]Sheet14!$A$2:$B$188,2,0)</f>
        <v>4.4155475695101212E-2</v>
      </c>
      <c r="Y121" s="24">
        <f>VLOOKUP(A121,[2]Sheet14!$A$2:$C$188,3,0)</f>
        <v>6.0315339248711582E-2</v>
      </c>
      <c r="Z121" s="24">
        <f>VLOOKUP(A121,[2]Sheet14!$A$2:$D$188,4,0)</f>
        <v>7.6603059662824116E-2</v>
      </c>
      <c r="AA121" t="b">
        <f t="shared" si="7"/>
        <v>0</v>
      </c>
      <c r="AB121" t="b">
        <f t="shared" si="10"/>
        <v>0</v>
      </c>
      <c r="AC121" t="b">
        <f t="shared" si="11"/>
        <v>0</v>
      </c>
    </row>
    <row r="122" spans="1:29">
      <c r="A122" t="s">
        <v>89</v>
      </c>
      <c r="B122">
        <v>5</v>
      </c>
      <c r="C122" t="s">
        <v>406</v>
      </c>
      <c r="D122">
        <v>61.25</v>
      </c>
      <c r="E122">
        <v>61.25</v>
      </c>
      <c r="F122" s="22">
        <v>43458</v>
      </c>
      <c r="G122" s="22">
        <v>43461</v>
      </c>
      <c r="H122">
        <f t="shared" si="6"/>
        <v>3</v>
      </c>
      <c r="I122">
        <v>60</v>
      </c>
      <c r="J122">
        <v>5.000000074505806E-2</v>
      </c>
      <c r="K122">
        <v>19</v>
      </c>
      <c r="L122">
        <v>1</v>
      </c>
      <c r="M122">
        <v>60.25</v>
      </c>
      <c r="N122">
        <v>59.25</v>
      </c>
      <c r="O122">
        <v>58.25</v>
      </c>
      <c r="P122">
        <v>60</v>
      </c>
      <c r="Q122">
        <v>60</v>
      </c>
      <c r="R122">
        <v>5.000000074505806E-2</v>
      </c>
      <c r="S122">
        <v>5.000000074505806E-2</v>
      </c>
      <c r="T122" t="s">
        <v>439</v>
      </c>
      <c r="U122" s="18">
        <f>VLOOKUP(A122,'[1]MARGIN REQUIREMNT'!$A$3:$M$210,13,0)</f>
        <v>0.32085000000000002</v>
      </c>
      <c r="V122" s="23">
        <f t="shared" si="8"/>
        <v>0</v>
      </c>
      <c r="W122" s="23">
        <f t="shared" si="9"/>
        <v>0</v>
      </c>
      <c r="X122" s="24">
        <f>VLOOKUP(A122,[2]Sheet14!$A$2:$B$188,2,0)</f>
        <v>4.4155475695101212E-2</v>
      </c>
      <c r="Y122" s="24">
        <f>VLOOKUP(A122,[2]Sheet14!$A$2:$C$188,3,0)</f>
        <v>6.0315339248711582E-2</v>
      </c>
      <c r="Z122" s="24">
        <f>VLOOKUP(A122,[2]Sheet14!$A$2:$D$188,4,0)</f>
        <v>7.6603059662824116E-2</v>
      </c>
      <c r="AA122" t="b">
        <f t="shared" si="7"/>
        <v>0</v>
      </c>
      <c r="AB122" t="b">
        <f t="shared" si="10"/>
        <v>0</v>
      </c>
      <c r="AC122" t="b">
        <f t="shared" si="11"/>
        <v>0</v>
      </c>
    </row>
    <row r="123" spans="1:29">
      <c r="A123" t="s">
        <v>103</v>
      </c>
      <c r="B123">
        <v>5</v>
      </c>
      <c r="C123" t="s">
        <v>405</v>
      </c>
      <c r="D123">
        <v>160.60000610351562</v>
      </c>
      <c r="E123">
        <v>159.55000305175781</v>
      </c>
      <c r="F123" s="22">
        <v>43458</v>
      </c>
      <c r="G123" s="22">
        <v>43461</v>
      </c>
      <c r="H123">
        <f t="shared" si="6"/>
        <v>3</v>
      </c>
      <c r="I123">
        <v>160</v>
      </c>
      <c r="J123">
        <v>2.2999999523162842</v>
      </c>
      <c r="K123">
        <v>43</v>
      </c>
      <c r="L123">
        <v>6</v>
      </c>
      <c r="M123">
        <v>165.55000305175781</v>
      </c>
      <c r="N123">
        <v>171.55000305175781</v>
      </c>
      <c r="O123">
        <v>177.55000305175781</v>
      </c>
      <c r="P123">
        <v>170</v>
      </c>
      <c r="Q123">
        <v>180</v>
      </c>
      <c r="R123">
        <v>0.15000000596046448</v>
      </c>
      <c r="S123">
        <v>5.000000074505806E-2</v>
      </c>
      <c r="T123" t="s">
        <v>439</v>
      </c>
      <c r="U123" s="18">
        <f>VLOOKUP(A123,'[1]MARGIN REQUIREMNT'!$A$3:$M$210,13,0)</f>
        <v>0.76319999999999999</v>
      </c>
      <c r="V123" s="23">
        <f t="shared" si="8"/>
        <v>6.5810280894647022E-3</v>
      </c>
      <c r="W123" s="23">
        <f t="shared" si="9"/>
        <v>6.5810280894647022E-3</v>
      </c>
      <c r="X123" s="24">
        <f>VLOOKUP(A123,[2]Sheet14!$A$2:$B$188,2,0)</f>
        <v>3.6412303945115791E-2</v>
      </c>
      <c r="Y123" s="24">
        <f>VLOOKUP(A123,[2]Sheet14!$A$2:$C$188,3,0)</f>
        <v>4.8017565912185263E-2</v>
      </c>
      <c r="Z123" s="24">
        <f>VLOOKUP(A123,[2]Sheet14!$A$2:$D$188,4,0)</f>
        <v>6.3383498337694147E-2</v>
      </c>
      <c r="AA123" t="b">
        <f t="shared" si="7"/>
        <v>0</v>
      </c>
      <c r="AB123" t="b">
        <f t="shared" si="10"/>
        <v>0</v>
      </c>
      <c r="AC123" t="b">
        <f t="shared" si="11"/>
        <v>0</v>
      </c>
    </row>
    <row r="124" spans="1:29">
      <c r="A124" t="s">
        <v>103</v>
      </c>
      <c r="B124">
        <v>5</v>
      </c>
      <c r="C124" t="s">
        <v>406</v>
      </c>
      <c r="D124">
        <v>160.60000610351562</v>
      </c>
      <c r="E124">
        <v>159.55000305175781</v>
      </c>
      <c r="F124" s="22">
        <v>43458</v>
      </c>
      <c r="G124" s="22">
        <v>43461</v>
      </c>
      <c r="H124">
        <f t="shared" si="6"/>
        <v>3</v>
      </c>
      <c r="I124">
        <v>160</v>
      </c>
      <c r="J124">
        <v>2.7999999523162842</v>
      </c>
      <c r="K124">
        <v>46</v>
      </c>
      <c r="L124">
        <v>7</v>
      </c>
      <c r="M124">
        <v>152.55000305175781</v>
      </c>
      <c r="N124">
        <v>145.55000305175781</v>
      </c>
      <c r="O124">
        <v>138.55000305175781</v>
      </c>
      <c r="P124">
        <v>145</v>
      </c>
      <c r="Q124">
        <v>140</v>
      </c>
      <c r="R124">
        <v>0.25</v>
      </c>
      <c r="S124">
        <v>0.10000000149011612</v>
      </c>
      <c r="T124" t="s">
        <v>439</v>
      </c>
      <c r="U124" s="18">
        <f>VLOOKUP(A124,'[1]MARGIN REQUIREMNT'!$A$3:$M$210,13,0)</f>
        <v>0.76319999999999999</v>
      </c>
      <c r="V124" s="23">
        <f t="shared" si="8"/>
        <v>6.5810280894647022E-3</v>
      </c>
      <c r="W124" s="23">
        <f t="shared" si="9"/>
        <v>6.5810280894647022E-3</v>
      </c>
      <c r="X124" s="24">
        <f>VLOOKUP(A124,[2]Sheet14!$A$2:$B$188,2,0)</f>
        <v>3.6412303945115791E-2</v>
      </c>
      <c r="Y124" s="24">
        <f>VLOOKUP(A124,[2]Sheet14!$A$2:$C$188,3,0)</f>
        <v>4.8017565912185263E-2</v>
      </c>
      <c r="Z124" s="24">
        <f>VLOOKUP(A124,[2]Sheet14!$A$2:$D$188,4,0)</f>
        <v>6.3383498337694147E-2</v>
      </c>
      <c r="AA124" t="b">
        <f t="shared" si="7"/>
        <v>0</v>
      </c>
      <c r="AB124" t="b">
        <f t="shared" si="10"/>
        <v>0</v>
      </c>
      <c r="AC124" t="b">
        <f t="shared" si="11"/>
        <v>0</v>
      </c>
    </row>
    <row r="125" spans="1:29">
      <c r="A125" t="s">
        <v>115</v>
      </c>
      <c r="B125">
        <v>10</v>
      </c>
      <c r="C125" t="s">
        <v>405</v>
      </c>
      <c r="D125">
        <v>565.79998779296875</v>
      </c>
      <c r="E125">
        <v>577</v>
      </c>
      <c r="F125" s="22">
        <v>43458</v>
      </c>
      <c r="G125" s="22">
        <v>43461</v>
      </c>
      <c r="H125">
        <f t="shared" si="6"/>
        <v>3</v>
      </c>
      <c r="I125">
        <v>580</v>
      </c>
      <c r="J125">
        <v>21.149999618530273</v>
      </c>
      <c r="K125" t="s">
        <v>435</v>
      </c>
      <c r="L125" t="s">
        <v>435</v>
      </c>
      <c r="M125" t="s">
        <v>435</v>
      </c>
      <c r="N125" t="s">
        <v>435</v>
      </c>
      <c r="O125" t="s">
        <v>435</v>
      </c>
      <c r="P125" t="s">
        <v>435</v>
      </c>
      <c r="Q125" t="s">
        <v>435</v>
      </c>
      <c r="R125" t="s">
        <v>435</v>
      </c>
      <c r="S125" t="s">
        <v>435</v>
      </c>
      <c r="T125" t="s">
        <v>435</v>
      </c>
      <c r="U125" s="18">
        <f>VLOOKUP(A125,'[1]MARGIN REQUIREMNT'!$A$3:$M$210,13,0)</f>
        <v>2.8135499999999998</v>
      </c>
      <c r="V125" s="23">
        <f t="shared" si="8"/>
        <v>-1.9410766390002165E-2</v>
      </c>
      <c r="W125" s="23">
        <f t="shared" si="9"/>
        <v>1.9410766390002165E-2</v>
      </c>
      <c r="X125" s="24">
        <f>VLOOKUP(A125,[2]Sheet14!$A$2:$B$188,2,0)</f>
        <v>3.5837762258448806E-2</v>
      </c>
      <c r="Y125" s="24">
        <f>VLOOKUP(A125,[2]Sheet14!$A$2:$C$188,3,0)</f>
        <v>4.7720124563655791E-2</v>
      </c>
      <c r="Z125" s="24">
        <f>VLOOKUP(A125,[2]Sheet14!$A$2:$D$188,4,0)</f>
        <v>6.051260158421376E-2</v>
      </c>
      <c r="AA125" t="b">
        <f t="shared" si="7"/>
        <v>0</v>
      </c>
      <c r="AB125" t="b">
        <f t="shared" si="10"/>
        <v>0</v>
      </c>
      <c r="AC125" t="b">
        <f t="shared" si="11"/>
        <v>0</v>
      </c>
    </row>
    <row r="126" spans="1:29">
      <c r="A126" t="s">
        <v>115</v>
      </c>
      <c r="B126">
        <v>10</v>
      </c>
      <c r="C126" t="s">
        <v>406</v>
      </c>
      <c r="D126">
        <v>565.79998779296875</v>
      </c>
      <c r="E126">
        <v>577</v>
      </c>
      <c r="F126" s="22">
        <v>43458</v>
      </c>
      <c r="G126" s="22">
        <v>43461</v>
      </c>
      <c r="H126">
        <f t="shared" si="6"/>
        <v>3</v>
      </c>
      <c r="I126">
        <v>580</v>
      </c>
      <c r="J126">
        <v>9.3999996185302734</v>
      </c>
      <c r="K126" t="s">
        <v>435</v>
      </c>
      <c r="L126" t="s">
        <v>435</v>
      </c>
      <c r="M126" t="s">
        <v>435</v>
      </c>
      <c r="N126" t="s">
        <v>435</v>
      </c>
      <c r="O126" t="s">
        <v>435</v>
      </c>
      <c r="P126" t="s">
        <v>435</v>
      </c>
      <c r="Q126" t="s">
        <v>435</v>
      </c>
      <c r="R126" t="s">
        <v>435</v>
      </c>
      <c r="S126" t="s">
        <v>435</v>
      </c>
      <c r="T126" t="s">
        <v>435</v>
      </c>
      <c r="U126" s="18">
        <f>VLOOKUP(A126,'[1]MARGIN REQUIREMNT'!$A$3:$M$210,13,0)</f>
        <v>2.8135499999999998</v>
      </c>
      <c r="V126" s="23">
        <f t="shared" si="8"/>
        <v>-1.9410766390002165E-2</v>
      </c>
      <c r="W126" s="23">
        <f t="shared" si="9"/>
        <v>1.9410766390002165E-2</v>
      </c>
      <c r="X126" s="24">
        <f>VLOOKUP(A126,[2]Sheet14!$A$2:$B$188,2,0)</f>
        <v>3.5837762258448806E-2</v>
      </c>
      <c r="Y126" s="24">
        <f>VLOOKUP(A126,[2]Sheet14!$A$2:$C$188,3,0)</f>
        <v>4.7720124563655791E-2</v>
      </c>
      <c r="Z126" s="24">
        <f>VLOOKUP(A126,[2]Sheet14!$A$2:$D$188,4,0)</f>
        <v>6.051260158421376E-2</v>
      </c>
      <c r="AA126" t="b">
        <f t="shared" si="7"/>
        <v>0</v>
      </c>
      <c r="AB126" t="b">
        <f t="shared" si="10"/>
        <v>0</v>
      </c>
      <c r="AC126" t="b">
        <f t="shared" si="11"/>
        <v>0</v>
      </c>
    </row>
    <row r="127" spans="1:29">
      <c r="A127" t="s">
        <v>26</v>
      </c>
      <c r="B127">
        <v>2.5</v>
      </c>
      <c r="C127" t="s">
        <v>405</v>
      </c>
      <c r="D127">
        <v>88.849998474121094</v>
      </c>
      <c r="E127">
        <v>87.900001525878906</v>
      </c>
      <c r="F127" s="22">
        <v>43458</v>
      </c>
      <c r="G127" s="22">
        <v>43461</v>
      </c>
      <c r="H127">
        <f t="shared" si="6"/>
        <v>3</v>
      </c>
      <c r="I127">
        <v>87.5</v>
      </c>
      <c r="J127">
        <v>1.4500000476837158</v>
      </c>
      <c r="K127">
        <v>44</v>
      </c>
      <c r="L127">
        <v>4</v>
      </c>
      <c r="M127">
        <v>91.900001525878906</v>
      </c>
      <c r="N127">
        <v>95.900001525878906</v>
      </c>
      <c r="O127">
        <v>99.900001525878906</v>
      </c>
      <c r="P127">
        <v>95</v>
      </c>
      <c r="Q127">
        <v>100</v>
      </c>
      <c r="R127">
        <v>0.20000000298023224</v>
      </c>
      <c r="S127">
        <v>5.000000074505806E-2</v>
      </c>
      <c r="T127" t="s">
        <v>439</v>
      </c>
      <c r="U127" s="18">
        <f>VLOOKUP(A127,'[1]MARGIN REQUIREMNT'!$A$3:$M$210,13,0)</f>
        <v>0.41542806060606058</v>
      </c>
      <c r="V127" s="23">
        <f t="shared" si="8"/>
        <v>1.0807701157576233E-2</v>
      </c>
      <c r="W127" s="23">
        <f t="shared" si="9"/>
        <v>1.0807701157576233E-2</v>
      </c>
      <c r="X127" s="24">
        <f>VLOOKUP(A127,[2]Sheet14!$A$2:$B$188,2,0)</f>
        <v>3.3215847638583547E-2</v>
      </c>
      <c r="Y127" s="24">
        <f>VLOOKUP(A127,[2]Sheet14!$A$2:$C$188,3,0)</f>
        <v>4.3225958836608888E-2</v>
      </c>
      <c r="Z127" s="24">
        <f>VLOOKUP(A127,[2]Sheet14!$A$2:$D$188,4,0)</f>
        <v>5.8737788703750626E-2</v>
      </c>
      <c r="AA127" t="b">
        <f t="shared" si="7"/>
        <v>0</v>
      </c>
      <c r="AB127" t="b">
        <f t="shared" si="10"/>
        <v>0</v>
      </c>
      <c r="AC127" t="b">
        <f t="shared" si="11"/>
        <v>0</v>
      </c>
    </row>
    <row r="128" spans="1:29">
      <c r="A128" t="s">
        <v>26</v>
      </c>
      <c r="B128">
        <v>2.5</v>
      </c>
      <c r="C128" t="s">
        <v>406</v>
      </c>
      <c r="D128">
        <v>88.849998474121094</v>
      </c>
      <c r="E128">
        <v>87.900001525878906</v>
      </c>
      <c r="F128" s="22">
        <v>43458</v>
      </c>
      <c r="G128" s="22">
        <v>43461</v>
      </c>
      <c r="H128">
        <f t="shared" si="6"/>
        <v>3</v>
      </c>
      <c r="I128">
        <v>87.5</v>
      </c>
      <c r="J128">
        <v>1.1499999761581421</v>
      </c>
      <c r="K128">
        <v>43</v>
      </c>
      <c r="L128">
        <v>3</v>
      </c>
      <c r="M128">
        <v>84.900001525878906</v>
      </c>
      <c r="N128">
        <v>81.900001525878906</v>
      </c>
      <c r="O128">
        <v>78.900001525878906</v>
      </c>
      <c r="P128">
        <v>82.5</v>
      </c>
      <c r="Q128">
        <v>80</v>
      </c>
      <c r="R128">
        <v>5.000000074505806E-2</v>
      </c>
      <c r="S128">
        <v>5.000000074505806E-2</v>
      </c>
      <c r="T128" t="s">
        <v>439</v>
      </c>
      <c r="U128" s="18">
        <f>VLOOKUP(A128,'[1]MARGIN REQUIREMNT'!$A$3:$M$210,13,0)</f>
        <v>0.41542806060606058</v>
      </c>
      <c r="V128" s="23">
        <f t="shared" si="8"/>
        <v>1.0807701157576233E-2</v>
      </c>
      <c r="W128" s="23">
        <f t="shared" si="9"/>
        <v>1.0807701157576233E-2</v>
      </c>
      <c r="X128" s="24">
        <f>VLOOKUP(A128,[2]Sheet14!$A$2:$B$188,2,0)</f>
        <v>3.3215847638583547E-2</v>
      </c>
      <c r="Y128" s="24">
        <f>VLOOKUP(A128,[2]Sheet14!$A$2:$C$188,3,0)</f>
        <v>4.3225958836608888E-2</v>
      </c>
      <c r="Z128" s="24">
        <f>VLOOKUP(A128,[2]Sheet14!$A$2:$D$188,4,0)</f>
        <v>5.8737788703750626E-2</v>
      </c>
      <c r="AA128" t="b">
        <f t="shared" si="7"/>
        <v>0</v>
      </c>
      <c r="AB128" t="b">
        <f t="shared" si="10"/>
        <v>0</v>
      </c>
      <c r="AC128" t="b">
        <f t="shared" si="11"/>
        <v>0</v>
      </c>
    </row>
    <row r="129" spans="1:29">
      <c r="A129" t="s">
        <v>69</v>
      </c>
      <c r="B129">
        <v>20</v>
      </c>
      <c r="C129" t="s">
        <v>405</v>
      </c>
      <c r="D129">
        <v>827.95001220703125</v>
      </c>
      <c r="E129">
        <v>843.1500244140625</v>
      </c>
      <c r="F129" s="22">
        <v>43458</v>
      </c>
      <c r="G129" s="22">
        <v>43461</v>
      </c>
      <c r="H129">
        <f t="shared" si="6"/>
        <v>3</v>
      </c>
      <c r="I129">
        <v>840</v>
      </c>
      <c r="J129">
        <v>72</v>
      </c>
      <c r="K129" t="s">
        <v>435</v>
      </c>
      <c r="L129" t="s">
        <v>435</v>
      </c>
      <c r="M129" t="s">
        <v>435</v>
      </c>
      <c r="N129" t="s">
        <v>435</v>
      </c>
      <c r="O129" t="s">
        <v>435</v>
      </c>
      <c r="P129" t="s">
        <v>435</v>
      </c>
      <c r="Q129" t="s">
        <v>435</v>
      </c>
      <c r="R129" t="s">
        <v>435</v>
      </c>
      <c r="S129" t="s">
        <v>435</v>
      </c>
      <c r="T129" t="s">
        <v>435</v>
      </c>
      <c r="U129" s="18">
        <f>VLOOKUP(A129,'[1]MARGIN REQUIREMNT'!$A$3:$M$210,13,0)</f>
        <v>4.6944749999999997</v>
      </c>
      <c r="V129" s="23">
        <f t="shared" si="8"/>
        <v>-1.8027648421874098E-2</v>
      </c>
      <c r="W129" s="23">
        <f t="shared" si="9"/>
        <v>1.8027648421874098E-2</v>
      </c>
      <c r="X129" s="24">
        <f>VLOOKUP(A129,[2]Sheet14!$A$2:$B$188,2,0)</f>
        <v>3.6214623034865473E-2</v>
      </c>
      <c r="Y129" s="24">
        <f>VLOOKUP(A129,[2]Sheet14!$A$2:$C$188,3,0)</f>
        <v>4.7629488858983472E-2</v>
      </c>
      <c r="Z129" s="24">
        <f>VLOOKUP(A129,[2]Sheet14!$A$2:$D$188,4,0)</f>
        <v>6.648485377090603E-2</v>
      </c>
      <c r="AA129" t="b">
        <f t="shared" si="7"/>
        <v>0</v>
      </c>
      <c r="AB129" t="b">
        <f t="shared" si="10"/>
        <v>0</v>
      </c>
      <c r="AC129" t="b">
        <f t="shared" si="11"/>
        <v>0</v>
      </c>
    </row>
    <row r="130" spans="1:29">
      <c r="A130" t="s">
        <v>69</v>
      </c>
      <c r="B130">
        <v>20</v>
      </c>
      <c r="C130" t="s">
        <v>406</v>
      </c>
      <c r="D130">
        <v>827.95001220703125</v>
      </c>
      <c r="E130">
        <v>843.1500244140625</v>
      </c>
      <c r="F130" s="22">
        <v>43458</v>
      </c>
      <c r="G130" s="22">
        <v>43461</v>
      </c>
      <c r="H130">
        <f t="shared" si="6"/>
        <v>3</v>
      </c>
      <c r="I130">
        <v>840</v>
      </c>
      <c r="J130" t="s">
        <v>435</v>
      </c>
      <c r="K130" t="s">
        <v>435</v>
      </c>
      <c r="L130" t="s">
        <v>435</v>
      </c>
      <c r="M130" t="s">
        <v>435</v>
      </c>
      <c r="N130" t="s">
        <v>435</v>
      </c>
      <c r="O130" t="s">
        <v>435</v>
      </c>
      <c r="P130" t="s">
        <v>435</v>
      </c>
      <c r="Q130" t="s">
        <v>435</v>
      </c>
      <c r="R130" t="s">
        <v>435</v>
      </c>
      <c r="S130" t="s">
        <v>435</v>
      </c>
      <c r="T130" t="s">
        <v>435</v>
      </c>
      <c r="U130" s="18">
        <f>VLOOKUP(A130,'[1]MARGIN REQUIREMNT'!$A$3:$M$210,13,0)</f>
        <v>4.6944749999999997</v>
      </c>
      <c r="V130" s="23">
        <f t="shared" si="8"/>
        <v>-1.8027648421874098E-2</v>
      </c>
      <c r="W130" s="23">
        <f t="shared" si="9"/>
        <v>1.8027648421874098E-2</v>
      </c>
      <c r="X130" s="24">
        <f>VLOOKUP(A130,[2]Sheet14!$A$2:$B$188,2,0)</f>
        <v>3.6214623034865473E-2</v>
      </c>
      <c r="Y130" s="24">
        <f>VLOOKUP(A130,[2]Sheet14!$A$2:$C$188,3,0)</f>
        <v>4.7629488858983472E-2</v>
      </c>
      <c r="Z130" s="24">
        <f>VLOOKUP(A130,[2]Sheet14!$A$2:$D$188,4,0)</f>
        <v>6.648485377090603E-2</v>
      </c>
      <c r="AA130" t="b">
        <f t="shared" si="7"/>
        <v>0</v>
      </c>
      <c r="AB130" t="b">
        <f t="shared" si="10"/>
        <v>0</v>
      </c>
      <c r="AC130" t="b">
        <f t="shared" si="11"/>
        <v>0</v>
      </c>
    </row>
    <row r="131" spans="1:29">
      <c r="A131" t="s">
        <v>158</v>
      </c>
      <c r="B131">
        <v>20</v>
      </c>
      <c r="C131" t="s">
        <v>405</v>
      </c>
      <c r="D131">
        <v>826.5</v>
      </c>
      <c r="E131">
        <v>833</v>
      </c>
      <c r="F131" s="22">
        <v>43458</v>
      </c>
      <c r="G131" s="22">
        <v>43461</v>
      </c>
      <c r="H131">
        <f t="shared" ref="H131:H194" si="12">G131-F131</f>
        <v>3</v>
      </c>
      <c r="I131">
        <v>840</v>
      </c>
      <c r="J131">
        <v>7.3000001907348633</v>
      </c>
      <c r="K131">
        <v>34</v>
      </c>
      <c r="L131">
        <v>26</v>
      </c>
      <c r="M131">
        <v>859</v>
      </c>
      <c r="N131">
        <v>885</v>
      </c>
      <c r="O131">
        <v>911</v>
      </c>
      <c r="P131">
        <v>880</v>
      </c>
      <c r="Q131">
        <v>920</v>
      </c>
      <c r="R131">
        <v>0.69999998807907104</v>
      </c>
      <c r="S131">
        <v>0.15000000596046448</v>
      </c>
      <c r="T131" t="s">
        <v>439</v>
      </c>
      <c r="U131" s="18">
        <f>VLOOKUP(A131,'[1]MARGIN REQUIREMNT'!$A$3:$M$210,13,0)</f>
        <v>4.1658749999999998</v>
      </c>
      <c r="V131" s="23">
        <f t="shared" si="8"/>
        <v>-7.8031212484993562E-3</v>
      </c>
      <c r="W131" s="23">
        <f t="shared" si="9"/>
        <v>7.8031212484993562E-3</v>
      </c>
      <c r="X131" s="24">
        <f>VLOOKUP(A131,[2]Sheet14!$A$2:$B$188,2,0)</f>
        <v>3.7192529876910393E-2</v>
      </c>
      <c r="Y131" s="24">
        <f>VLOOKUP(A131,[2]Sheet14!$A$2:$C$188,3,0)</f>
        <v>4.8986227945900587E-2</v>
      </c>
      <c r="Z131" s="24">
        <f>VLOOKUP(A131,[2]Sheet14!$A$2:$D$188,4,0)</f>
        <v>6.9557986237295713E-2</v>
      </c>
      <c r="AA131" t="b">
        <f t="shared" ref="AA131:AA194" si="13">W131&gt;X131</f>
        <v>0</v>
      </c>
      <c r="AB131" t="b">
        <f t="shared" si="10"/>
        <v>0</v>
      </c>
      <c r="AC131" t="b">
        <f t="shared" si="11"/>
        <v>0</v>
      </c>
    </row>
    <row r="132" spans="1:29">
      <c r="A132" t="s">
        <v>158</v>
      </c>
      <c r="B132">
        <v>20</v>
      </c>
      <c r="C132" t="s">
        <v>406</v>
      </c>
      <c r="D132">
        <v>826.5</v>
      </c>
      <c r="E132">
        <v>833</v>
      </c>
      <c r="F132" s="22">
        <v>43458</v>
      </c>
      <c r="G132" s="22">
        <v>43461</v>
      </c>
      <c r="H132">
        <f t="shared" si="12"/>
        <v>3</v>
      </c>
      <c r="I132">
        <v>840</v>
      </c>
      <c r="J132">
        <v>12.949999809265137</v>
      </c>
      <c r="K132">
        <v>31</v>
      </c>
      <c r="L132">
        <v>23</v>
      </c>
      <c r="M132">
        <v>810</v>
      </c>
      <c r="N132">
        <v>787</v>
      </c>
      <c r="O132">
        <v>764</v>
      </c>
      <c r="P132">
        <v>780</v>
      </c>
      <c r="Q132">
        <v>760</v>
      </c>
      <c r="R132">
        <v>0.44999998807907104</v>
      </c>
      <c r="S132">
        <v>0.25</v>
      </c>
      <c r="T132" t="s">
        <v>439</v>
      </c>
      <c r="U132" s="18">
        <f>VLOOKUP(A132,'[1]MARGIN REQUIREMNT'!$A$3:$M$210,13,0)</f>
        <v>4.1658749999999998</v>
      </c>
      <c r="V132" s="23">
        <f t="shared" ref="V132:V195" si="14">D132/E132-1</f>
        <v>-7.8031212484993562E-3</v>
      </c>
      <c r="W132" s="23">
        <f t="shared" ref="W132:W195" si="15">IF(V132&gt;0,V132,-V132)</f>
        <v>7.8031212484993562E-3</v>
      </c>
      <c r="X132" s="24">
        <f>VLOOKUP(A132,[2]Sheet14!$A$2:$B$188,2,0)</f>
        <v>3.7192529876910393E-2</v>
      </c>
      <c r="Y132" s="24">
        <f>VLOOKUP(A132,[2]Sheet14!$A$2:$C$188,3,0)</f>
        <v>4.8986227945900587E-2</v>
      </c>
      <c r="Z132" s="24">
        <f>VLOOKUP(A132,[2]Sheet14!$A$2:$D$188,4,0)</f>
        <v>6.9557986237295713E-2</v>
      </c>
      <c r="AA132" t="b">
        <f t="shared" si="13"/>
        <v>0</v>
      </c>
      <c r="AB132" t="b">
        <f t="shared" ref="AB132:AB195" si="16">W132&gt;Y132</f>
        <v>0</v>
      </c>
      <c r="AC132" t="b">
        <f t="shared" ref="AC132:AC195" si="17">W132&gt;Z132</f>
        <v>0</v>
      </c>
    </row>
    <row r="133" spans="1:29">
      <c r="A133" t="s">
        <v>44</v>
      </c>
      <c r="B133">
        <v>20</v>
      </c>
      <c r="C133" t="s">
        <v>405</v>
      </c>
      <c r="D133">
        <v>665.70001220703125</v>
      </c>
      <c r="E133">
        <v>670.5</v>
      </c>
      <c r="F133" s="22">
        <v>43458</v>
      </c>
      <c r="G133" s="22">
        <v>43461</v>
      </c>
      <c r="H133">
        <f t="shared" si="12"/>
        <v>3</v>
      </c>
      <c r="I133">
        <v>680</v>
      </c>
      <c r="J133">
        <v>5.9000000953674316</v>
      </c>
      <c r="K133">
        <v>40</v>
      </c>
      <c r="L133">
        <v>24</v>
      </c>
      <c r="M133">
        <v>694.5</v>
      </c>
      <c r="N133">
        <v>718.5</v>
      </c>
      <c r="O133">
        <v>742.5</v>
      </c>
      <c r="P133">
        <v>720</v>
      </c>
      <c r="Q133">
        <v>740</v>
      </c>
      <c r="R133">
        <v>5.000000074505806E-2</v>
      </c>
      <c r="S133">
        <v>5.000000074505806E-2</v>
      </c>
      <c r="T133" t="s">
        <v>439</v>
      </c>
      <c r="U133" s="18">
        <f>VLOOKUP(A133,'[1]MARGIN REQUIREMNT'!$A$3:$M$210,13,0)</f>
        <v>3.6041252727272726</v>
      </c>
      <c r="V133" s="23">
        <f t="shared" si="14"/>
        <v>-7.1588184831749002E-3</v>
      </c>
      <c r="W133" s="23">
        <f t="shared" si="15"/>
        <v>7.1588184831749002E-3</v>
      </c>
      <c r="X133" s="24">
        <f>VLOOKUP(A133,[2]Sheet14!$A$2:$B$188,2,0)</f>
        <v>2.7386661961909302E-2</v>
      </c>
      <c r="Y133" s="24">
        <f>VLOOKUP(A133,[2]Sheet14!$A$2:$C$188,3,0)</f>
        <v>3.9190367186711227E-2</v>
      </c>
      <c r="Z133" s="24">
        <f>VLOOKUP(A133,[2]Sheet14!$A$2:$D$188,4,0)</f>
        <v>5.575083834361505E-2</v>
      </c>
      <c r="AA133" t="b">
        <f t="shared" si="13"/>
        <v>0</v>
      </c>
      <c r="AB133" t="b">
        <f t="shared" si="16"/>
        <v>0</v>
      </c>
      <c r="AC133" t="b">
        <f t="shared" si="17"/>
        <v>0</v>
      </c>
    </row>
    <row r="134" spans="1:29">
      <c r="A134" t="s">
        <v>44</v>
      </c>
      <c r="B134">
        <v>20</v>
      </c>
      <c r="C134" t="s">
        <v>406</v>
      </c>
      <c r="D134">
        <v>665.70001220703125</v>
      </c>
      <c r="E134">
        <v>670.5</v>
      </c>
      <c r="F134" s="22">
        <v>43458</v>
      </c>
      <c r="G134" s="22">
        <v>43461</v>
      </c>
      <c r="H134">
        <f t="shared" si="12"/>
        <v>3</v>
      </c>
      <c r="I134">
        <v>680</v>
      </c>
      <c r="J134">
        <v>14.449999809265137</v>
      </c>
      <c r="K134">
        <v>38</v>
      </c>
      <c r="L134">
        <v>23</v>
      </c>
      <c r="M134">
        <v>647.5</v>
      </c>
      <c r="N134">
        <v>624.5</v>
      </c>
      <c r="O134">
        <v>601.5</v>
      </c>
      <c r="P134">
        <v>620</v>
      </c>
      <c r="Q134">
        <v>600</v>
      </c>
      <c r="R134" t="s">
        <v>435</v>
      </c>
      <c r="S134">
        <v>1.3999999761581421</v>
      </c>
      <c r="T134">
        <v>640</v>
      </c>
      <c r="U134" s="18">
        <f>VLOOKUP(A134,'[1]MARGIN REQUIREMNT'!$A$3:$M$210,13,0)</f>
        <v>3.6041252727272726</v>
      </c>
      <c r="V134" s="23">
        <f t="shared" si="14"/>
        <v>-7.1588184831749002E-3</v>
      </c>
      <c r="W134" s="23">
        <f t="shared" si="15"/>
        <v>7.1588184831749002E-3</v>
      </c>
      <c r="X134" s="24">
        <f>VLOOKUP(A134,[2]Sheet14!$A$2:$B$188,2,0)</f>
        <v>2.7386661961909302E-2</v>
      </c>
      <c r="Y134" s="24">
        <f>VLOOKUP(A134,[2]Sheet14!$A$2:$C$188,3,0)</f>
        <v>3.9190367186711227E-2</v>
      </c>
      <c r="Z134" s="24">
        <f>VLOOKUP(A134,[2]Sheet14!$A$2:$D$188,4,0)</f>
        <v>5.575083834361505E-2</v>
      </c>
      <c r="AA134" t="b">
        <f t="shared" si="13"/>
        <v>0</v>
      </c>
      <c r="AB134" t="b">
        <f t="shared" si="16"/>
        <v>0</v>
      </c>
      <c r="AC134" t="b">
        <f t="shared" si="17"/>
        <v>0</v>
      </c>
    </row>
    <row r="135" spans="1:29">
      <c r="A135" t="s">
        <v>142</v>
      </c>
      <c r="B135">
        <v>5</v>
      </c>
      <c r="C135" t="s">
        <v>405</v>
      </c>
      <c r="D135">
        <v>145.75</v>
      </c>
      <c r="E135">
        <v>147.19999694824219</v>
      </c>
      <c r="F135" s="22">
        <v>43458</v>
      </c>
      <c r="G135" s="22">
        <v>43461</v>
      </c>
      <c r="H135">
        <f t="shared" si="12"/>
        <v>3</v>
      </c>
      <c r="I135">
        <v>145</v>
      </c>
      <c r="J135">
        <v>2.8499999046325684</v>
      </c>
      <c r="K135">
        <v>26</v>
      </c>
      <c r="L135">
        <v>3</v>
      </c>
      <c r="M135">
        <v>150.19999694824219</v>
      </c>
      <c r="N135">
        <v>153.19999694824219</v>
      </c>
      <c r="O135">
        <v>156.19999694824219</v>
      </c>
      <c r="P135">
        <v>155</v>
      </c>
      <c r="Q135">
        <v>155</v>
      </c>
      <c r="R135">
        <v>5.000000074505806E-2</v>
      </c>
      <c r="S135">
        <v>5.000000074505806E-2</v>
      </c>
      <c r="T135" t="s">
        <v>439</v>
      </c>
      <c r="U135" s="18">
        <f>VLOOKUP(A135,'[1]MARGIN REQUIREMNT'!$A$3:$M$210,13,0)</f>
        <v>0.72457499999999997</v>
      </c>
      <c r="V135" s="23">
        <f t="shared" si="14"/>
        <v>-9.8505229504320946E-3</v>
      </c>
      <c r="W135" s="23">
        <f t="shared" si="15"/>
        <v>9.8505229504320946E-3</v>
      </c>
      <c r="X135" s="24">
        <f>VLOOKUP(A135,[2]Sheet14!$A$2:$B$188,2,0)</f>
        <v>1.915157358308664E-2</v>
      </c>
      <c r="Y135" s="24">
        <f>VLOOKUP(A135,[2]Sheet14!$A$2:$C$188,3,0)</f>
        <v>2.515444864756948E-2</v>
      </c>
      <c r="Z135" s="24">
        <f>VLOOKUP(A135,[2]Sheet14!$A$2:$D$188,4,0)</f>
        <v>3.2578128802773033E-2</v>
      </c>
      <c r="AA135" t="b">
        <f t="shared" si="13"/>
        <v>0</v>
      </c>
      <c r="AB135" t="b">
        <f t="shared" si="16"/>
        <v>0</v>
      </c>
      <c r="AC135" t="b">
        <f t="shared" si="17"/>
        <v>0</v>
      </c>
    </row>
    <row r="136" spans="1:29">
      <c r="A136" t="s">
        <v>142</v>
      </c>
      <c r="B136">
        <v>5</v>
      </c>
      <c r="C136" t="s">
        <v>406</v>
      </c>
      <c r="D136">
        <v>145.75</v>
      </c>
      <c r="E136">
        <v>147.19999694824219</v>
      </c>
      <c r="F136" s="22">
        <v>43458</v>
      </c>
      <c r="G136" s="22">
        <v>43461</v>
      </c>
      <c r="H136">
        <f t="shared" si="12"/>
        <v>3</v>
      </c>
      <c r="I136">
        <v>145</v>
      </c>
      <c r="J136">
        <v>0.5</v>
      </c>
      <c r="K136">
        <v>26</v>
      </c>
      <c r="L136">
        <v>3</v>
      </c>
      <c r="M136">
        <v>144.19999694824219</v>
      </c>
      <c r="N136">
        <v>141.19999694824219</v>
      </c>
      <c r="O136">
        <v>138.19999694824219</v>
      </c>
      <c r="P136">
        <v>140</v>
      </c>
      <c r="Q136">
        <v>140</v>
      </c>
      <c r="R136">
        <v>0.10000000149011612</v>
      </c>
      <c r="S136">
        <v>0.10000000149011612</v>
      </c>
      <c r="T136" t="s">
        <v>439</v>
      </c>
      <c r="U136" s="18">
        <f>VLOOKUP(A136,'[1]MARGIN REQUIREMNT'!$A$3:$M$210,13,0)</f>
        <v>0.72457499999999997</v>
      </c>
      <c r="V136" s="23">
        <f t="shared" si="14"/>
        <v>-9.8505229504320946E-3</v>
      </c>
      <c r="W136" s="23">
        <f t="shared" si="15"/>
        <v>9.8505229504320946E-3</v>
      </c>
      <c r="X136" s="24">
        <f>VLOOKUP(A136,[2]Sheet14!$A$2:$B$188,2,0)</f>
        <v>1.915157358308664E-2</v>
      </c>
      <c r="Y136" s="24">
        <f>VLOOKUP(A136,[2]Sheet14!$A$2:$C$188,3,0)</f>
        <v>2.515444864756948E-2</v>
      </c>
      <c r="Z136" s="24">
        <f>VLOOKUP(A136,[2]Sheet14!$A$2:$D$188,4,0)</f>
        <v>3.2578128802773033E-2</v>
      </c>
      <c r="AA136" t="b">
        <f t="shared" si="13"/>
        <v>0</v>
      </c>
      <c r="AB136" t="b">
        <f t="shared" si="16"/>
        <v>0</v>
      </c>
      <c r="AC136" t="b">
        <f t="shared" si="17"/>
        <v>0</v>
      </c>
    </row>
    <row r="137" spans="1:29">
      <c r="A137" t="s">
        <v>113</v>
      </c>
      <c r="B137">
        <v>20</v>
      </c>
      <c r="C137" t="s">
        <v>405</v>
      </c>
      <c r="D137">
        <v>1246.75</v>
      </c>
      <c r="E137">
        <v>1238</v>
      </c>
      <c r="F137" s="22">
        <v>43458</v>
      </c>
      <c r="G137" s="22">
        <v>43461</v>
      </c>
      <c r="H137">
        <f t="shared" si="12"/>
        <v>3</v>
      </c>
      <c r="I137">
        <v>1240</v>
      </c>
      <c r="J137">
        <v>16.200000762939453</v>
      </c>
      <c r="K137">
        <v>37</v>
      </c>
      <c r="L137">
        <v>42</v>
      </c>
      <c r="M137">
        <v>1280</v>
      </c>
      <c r="N137">
        <v>1322</v>
      </c>
      <c r="O137">
        <v>1364</v>
      </c>
      <c r="P137">
        <v>1320</v>
      </c>
      <c r="Q137">
        <v>1360</v>
      </c>
      <c r="R137">
        <v>0.55000001192092896</v>
      </c>
      <c r="S137">
        <v>0.40000000596046448</v>
      </c>
      <c r="T137" t="s">
        <v>439</v>
      </c>
      <c r="U137" s="18">
        <f>VLOOKUP(A137,'[1]MARGIN REQUIREMNT'!$A$3:$M$210,13,0)</f>
        <v>6.4312500000000004</v>
      </c>
      <c r="V137" s="23">
        <f t="shared" si="14"/>
        <v>7.0678513731825543E-3</v>
      </c>
      <c r="W137" s="23">
        <f t="shared" si="15"/>
        <v>7.0678513731825543E-3</v>
      </c>
      <c r="X137" s="24">
        <f>VLOOKUP(A137,[2]Sheet14!$A$2:$B$188,2,0)</f>
        <v>2.0499359632771594E-2</v>
      </c>
      <c r="Y137" s="24">
        <f>VLOOKUP(A137,[2]Sheet14!$A$2:$C$188,3,0)</f>
        <v>2.4577217860921572E-2</v>
      </c>
      <c r="Z137" s="24">
        <f>VLOOKUP(A137,[2]Sheet14!$A$2:$D$188,4,0)</f>
        <v>3.1805349772662889E-2</v>
      </c>
      <c r="AA137" t="b">
        <f t="shared" si="13"/>
        <v>0</v>
      </c>
      <c r="AB137" t="b">
        <f t="shared" si="16"/>
        <v>0</v>
      </c>
      <c r="AC137" t="b">
        <f t="shared" si="17"/>
        <v>0</v>
      </c>
    </row>
    <row r="138" spans="1:29">
      <c r="A138" t="s">
        <v>113</v>
      </c>
      <c r="B138">
        <v>20</v>
      </c>
      <c r="C138" t="s">
        <v>406</v>
      </c>
      <c r="D138">
        <v>1246.75</v>
      </c>
      <c r="E138">
        <v>1238</v>
      </c>
      <c r="F138" s="22">
        <v>43458</v>
      </c>
      <c r="G138" s="22">
        <v>43461</v>
      </c>
      <c r="H138">
        <f t="shared" si="12"/>
        <v>3</v>
      </c>
      <c r="I138">
        <v>1240</v>
      </c>
      <c r="J138">
        <v>11.949999809265137</v>
      </c>
      <c r="K138">
        <v>26</v>
      </c>
      <c r="L138">
        <v>29</v>
      </c>
      <c r="M138">
        <v>1209</v>
      </c>
      <c r="N138">
        <v>1180</v>
      </c>
      <c r="O138">
        <v>1151</v>
      </c>
      <c r="P138">
        <v>1180</v>
      </c>
      <c r="Q138">
        <v>1160</v>
      </c>
      <c r="R138">
        <v>0.40000000596046448</v>
      </c>
      <c r="S138">
        <v>0.34999999403953552</v>
      </c>
      <c r="T138" t="s">
        <v>439</v>
      </c>
      <c r="U138" s="18">
        <f>VLOOKUP(A138,'[1]MARGIN REQUIREMNT'!$A$3:$M$210,13,0)</f>
        <v>6.4312500000000004</v>
      </c>
      <c r="V138" s="23">
        <f t="shared" si="14"/>
        <v>7.0678513731825543E-3</v>
      </c>
      <c r="W138" s="23">
        <f t="shared" si="15"/>
        <v>7.0678513731825543E-3</v>
      </c>
      <c r="X138" s="24">
        <f>VLOOKUP(A138,[2]Sheet14!$A$2:$B$188,2,0)</f>
        <v>2.0499359632771594E-2</v>
      </c>
      <c r="Y138" s="24">
        <f>VLOOKUP(A138,[2]Sheet14!$A$2:$C$188,3,0)</f>
        <v>2.4577217860921572E-2</v>
      </c>
      <c r="Z138" s="24">
        <f>VLOOKUP(A138,[2]Sheet14!$A$2:$D$188,4,0)</f>
        <v>3.1805349772662889E-2</v>
      </c>
      <c r="AA138" t="b">
        <f t="shared" si="13"/>
        <v>0</v>
      </c>
      <c r="AB138" t="b">
        <f t="shared" si="16"/>
        <v>0</v>
      </c>
      <c r="AC138" t="b">
        <f t="shared" si="17"/>
        <v>0</v>
      </c>
    </row>
    <row r="139" spans="1:29">
      <c r="A139" t="s">
        <v>104</v>
      </c>
      <c r="B139">
        <v>5</v>
      </c>
      <c r="C139" t="s">
        <v>405</v>
      </c>
      <c r="D139">
        <v>276.35000610351562</v>
      </c>
      <c r="E139">
        <v>276.64999389648438</v>
      </c>
      <c r="F139" s="22">
        <v>43458</v>
      </c>
      <c r="G139" s="22">
        <v>43461</v>
      </c>
      <c r="H139">
        <f t="shared" si="12"/>
        <v>3</v>
      </c>
      <c r="I139">
        <v>275</v>
      </c>
      <c r="J139">
        <v>3.5</v>
      </c>
      <c r="K139">
        <v>25</v>
      </c>
      <c r="L139">
        <v>6</v>
      </c>
      <c r="M139">
        <v>282.64999389648438</v>
      </c>
      <c r="N139">
        <v>288.64999389648437</v>
      </c>
      <c r="O139">
        <v>294.64999389648437</v>
      </c>
      <c r="P139">
        <v>290</v>
      </c>
      <c r="Q139">
        <v>295</v>
      </c>
      <c r="R139">
        <v>0.15000000596046448</v>
      </c>
      <c r="S139">
        <v>0.10000000149011612</v>
      </c>
      <c r="T139" t="s">
        <v>439</v>
      </c>
      <c r="U139" s="18">
        <f>VLOOKUP(A139,'[1]MARGIN REQUIREMNT'!$A$3:$M$210,13,0)</f>
        <v>1.4476499999999999</v>
      </c>
      <c r="V139" s="23">
        <f t="shared" si="14"/>
        <v>-1.0843585743255391E-3</v>
      </c>
      <c r="W139" s="23">
        <f t="shared" si="15"/>
        <v>1.0843585743255391E-3</v>
      </c>
      <c r="X139" s="24">
        <f>VLOOKUP(A139,[2]Sheet14!$A$2:$B$188,2,0)</f>
        <v>2.1850614532563428E-2</v>
      </c>
      <c r="Y139" s="24">
        <f>VLOOKUP(A139,[2]Sheet14!$A$2:$C$188,3,0)</f>
        <v>2.9171352487685966E-2</v>
      </c>
      <c r="Z139" s="24">
        <f>VLOOKUP(A139,[2]Sheet14!$A$2:$D$188,4,0)</f>
        <v>3.6450676010218418E-2</v>
      </c>
      <c r="AA139" t="b">
        <f t="shared" si="13"/>
        <v>0</v>
      </c>
      <c r="AB139" t="b">
        <f t="shared" si="16"/>
        <v>0</v>
      </c>
      <c r="AC139" t="b">
        <f t="shared" si="17"/>
        <v>0</v>
      </c>
    </row>
    <row r="140" spans="1:29">
      <c r="A140" t="s">
        <v>104</v>
      </c>
      <c r="B140">
        <v>5</v>
      </c>
      <c r="C140" t="s">
        <v>406</v>
      </c>
      <c r="D140">
        <v>276.35000610351562</v>
      </c>
      <c r="E140">
        <v>276.64999389648438</v>
      </c>
      <c r="F140" s="22">
        <v>43458</v>
      </c>
      <c r="G140" s="22">
        <v>43461</v>
      </c>
      <c r="H140">
        <f t="shared" si="12"/>
        <v>3</v>
      </c>
      <c r="I140">
        <v>275</v>
      </c>
      <c r="J140">
        <v>1.25</v>
      </c>
      <c r="K140">
        <v>21</v>
      </c>
      <c r="L140">
        <v>5</v>
      </c>
      <c r="M140">
        <v>271.64999389648437</v>
      </c>
      <c r="N140">
        <v>266.64999389648437</v>
      </c>
      <c r="O140">
        <v>261.64999389648437</v>
      </c>
      <c r="P140">
        <v>265</v>
      </c>
      <c r="Q140">
        <v>260</v>
      </c>
      <c r="R140">
        <v>5.000000074505806E-2</v>
      </c>
      <c r="S140">
        <v>5.000000074505806E-2</v>
      </c>
      <c r="T140" t="s">
        <v>439</v>
      </c>
      <c r="U140" s="18">
        <f>VLOOKUP(A140,'[1]MARGIN REQUIREMNT'!$A$3:$M$210,13,0)</f>
        <v>1.4476499999999999</v>
      </c>
      <c r="V140" s="23">
        <f t="shared" si="14"/>
        <v>-1.0843585743255391E-3</v>
      </c>
      <c r="W140" s="23">
        <f t="shared" si="15"/>
        <v>1.0843585743255391E-3</v>
      </c>
      <c r="X140" s="24">
        <f>VLOOKUP(A140,[2]Sheet14!$A$2:$B$188,2,0)</f>
        <v>2.1850614532563428E-2</v>
      </c>
      <c r="Y140" s="24">
        <f>VLOOKUP(A140,[2]Sheet14!$A$2:$C$188,3,0)</f>
        <v>2.9171352487685966E-2</v>
      </c>
      <c r="Z140" s="24">
        <f>VLOOKUP(A140,[2]Sheet14!$A$2:$D$188,4,0)</f>
        <v>3.6450676010218418E-2</v>
      </c>
      <c r="AA140" t="b">
        <f t="shared" si="13"/>
        <v>0</v>
      </c>
      <c r="AB140" t="b">
        <f t="shared" si="16"/>
        <v>0</v>
      </c>
      <c r="AC140" t="b">
        <f t="shared" si="17"/>
        <v>0</v>
      </c>
    </row>
    <row r="141" spans="1:29">
      <c r="A141" t="s">
        <v>156</v>
      </c>
      <c r="B141">
        <v>50</v>
      </c>
      <c r="C141" t="s">
        <v>405</v>
      </c>
      <c r="D141">
        <v>1549.5999755859375</v>
      </c>
      <c r="E141">
        <v>1546.800048828125</v>
      </c>
      <c r="F141" s="22">
        <v>43458</v>
      </c>
      <c r="G141" s="22">
        <v>43461</v>
      </c>
      <c r="H141">
        <f t="shared" si="12"/>
        <v>3</v>
      </c>
      <c r="I141">
        <v>1550</v>
      </c>
      <c r="J141">
        <v>10.149999618530273</v>
      </c>
      <c r="K141">
        <v>23</v>
      </c>
      <c r="L141">
        <v>32</v>
      </c>
      <c r="M141">
        <v>1578.800048828125</v>
      </c>
      <c r="N141">
        <v>1610.800048828125</v>
      </c>
      <c r="O141">
        <v>1642.800048828125</v>
      </c>
      <c r="P141">
        <v>1600</v>
      </c>
      <c r="Q141">
        <v>1650</v>
      </c>
      <c r="R141">
        <v>2.9000000953674316</v>
      </c>
      <c r="S141">
        <v>0.25</v>
      </c>
      <c r="T141" t="s">
        <v>439</v>
      </c>
      <c r="U141" s="18">
        <f>VLOOKUP(A141,'[1]MARGIN REQUIREMNT'!$A$3:$M$210,13,0)</f>
        <v>7.91655</v>
      </c>
      <c r="V141" s="23">
        <f t="shared" si="14"/>
        <v>1.8101413689077805E-3</v>
      </c>
      <c r="W141" s="23">
        <f t="shared" si="15"/>
        <v>1.8101413689077805E-3</v>
      </c>
      <c r="X141" s="24">
        <f>VLOOKUP(A141,[2]Sheet14!$A$2:$B$188,2,0)</f>
        <v>2.9361382407970371E-2</v>
      </c>
      <c r="Y141" s="24">
        <f>VLOOKUP(A141,[2]Sheet14!$A$2:$C$188,3,0)</f>
        <v>3.8947152814776675E-2</v>
      </c>
      <c r="Z141" s="24">
        <f>VLOOKUP(A141,[2]Sheet14!$A$2:$D$188,4,0)</f>
        <v>5.102505834436772E-2</v>
      </c>
      <c r="AA141" t="b">
        <f t="shared" si="13"/>
        <v>0</v>
      </c>
      <c r="AB141" t="b">
        <f t="shared" si="16"/>
        <v>0</v>
      </c>
      <c r="AC141" t="b">
        <f t="shared" si="17"/>
        <v>0</v>
      </c>
    </row>
    <row r="142" spans="1:29">
      <c r="A142" t="s">
        <v>156</v>
      </c>
      <c r="B142">
        <v>50</v>
      </c>
      <c r="C142" t="s">
        <v>406</v>
      </c>
      <c r="D142">
        <v>1549.5999755859375</v>
      </c>
      <c r="E142">
        <v>1546.800048828125</v>
      </c>
      <c r="F142" s="22">
        <v>43458</v>
      </c>
      <c r="G142" s="22">
        <v>43461</v>
      </c>
      <c r="H142">
        <f t="shared" si="12"/>
        <v>3</v>
      </c>
      <c r="I142">
        <v>1550</v>
      </c>
      <c r="J142">
        <v>10</v>
      </c>
      <c r="K142">
        <v>9</v>
      </c>
      <c r="L142">
        <v>13</v>
      </c>
      <c r="M142">
        <v>1533.800048828125</v>
      </c>
      <c r="N142">
        <v>1520.800048828125</v>
      </c>
      <c r="O142">
        <v>1507.800048828125</v>
      </c>
      <c r="P142">
        <v>1500</v>
      </c>
      <c r="Q142">
        <v>1500</v>
      </c>
      <c r="R142">
        <v>1.7000000476837158</v>
      </c>
      <c r="S142">
        <v>1.7000000476837158</v>
      </c>
      <c r="T142" t="s">
        <v>439</v>
      </c>
      <c r="U142" s="18">
        <f>VLOOKUP(A142,'[1]MARGIN REQUIREMNT'!$A$3:$M$210,13,0)</f>
        <v>7.91655</v>
      </c>
      <c r="V142" s="23">
        <f t="shared" si="14"/>
        <v>1.8101413689077805E-3</v>
      </c>
      <c r="W142" s="23">
        <f t="shared" si="15"/>
        <v>1.8101413689077805E-3</v>
      </c>
      <c r="X142" s="24">
        <f>VLOOKUP(A142,[2]Sheet14!$A$2:$B$188,2,0)</f>
        <v>2.9361382407970371E-2</v>
      </c>
      <c r="Y142" s="24">
        <f>VLOOKUP(A142,[2]Sheet14!$A$2:$C$188,3,0)</f>
        <v>3.8947152814776675E-2</v>
      </c>
      <c r="Z142" s="24">
        <f>VLOOKUP(A142,[2]Sheet14!$A$2:$D$188,4,0)</f>
        <v>5.102505834436772E-2</v>
      </c>
      <c r="AA142" t="b">
        <f t="shared" si="13"/>
        <v>0</v>
      </c>
      <c r="AB142" t="b">
        <f t="shared" si="16"/>
        <v>0</v>
      </c>
      <c r="AC142" t="b">
        <f t="shared" si="17"/>
        <v>0</v>
      </c>
    </row>
    <row r="143" spans="1:29">
      <c r="A143" t="s">
        <v>127</v>
      </c>
      <c r="B143">
        <v>20</v>
      </c>
      <c r="C143" t="s">
        <v>405</v>
      </c>
      <c r="D143">
        <v>709.75</v>
      </c>
      <c r="E143">
        <v>716</v>
      </c>
      <c r="F143" s="22">
        <v>43458</v>
      </c>
      <c r="G143" s="22">
        <v>43461</v>
      </c>
      <c r="H143">
        <f t="shared" si="12"/>
        <v>3</v>
      </c>
      <c r="I143">
        <v>720</v>
      </c>
      <c r="J143">
        <v>5.3000001907348633</v>
      </c>
      <c r="K143">
        <v>26</v>
      </c>
      <c r="L143">
        <v>17</v>
      </c>
      <c r="M143">
        <v>733</v>
      </c>
      <c r="N143">
        <v>750</v>
      </c>
      <c r="O143">
        <v>767</v>
      </c>
      <c r="P143">
        <v>760</v>
      </c>
      <c r="Q143">
        <v>760</v>
      </c>
      <c r="R143">
        <v>0.64999997615814209</v>
      </c>
      <c r="S143">
        <v>0.64999997615814209</v>
      </c>
      <c r="T143" t="s">
        <v>439</v>
      </c>
      <c r="U143" s="18">
        <f>VLOOKUP(A143,'[1]MARGIN REQUIREMNT'!$A$3:$M$210,13,0)</f>
        <v>3.6690749999999999</v>
      </c>
      <c r="V143" s="23">
        <f t="shared" si="14"/>
        <v>-8.7290502793295754E-3</v>
      </c>
      <c r="W143" s="23">
        <f t="shared" si="15"/>
        <v>8.7290502793295754E-3</v>
      </c>
      <c r="X143" s="24">
        <f>VLOOKUP(A143,[2]Sheet14!$A$2:$B$188,2,0)</f>
        <v>3.3207516322026405E-2</v>
      </c>
      <c r="Y143" s="24">
        <f>VLOOKUP(A143,[2]Sheet14!$A$2:$C$188,3,0)</f>
        <v>4.3331157661758386E-2</v>
      </c>
      <c r="Z143" s="24">
        <f>VLOOKUP(A143,[2]Sheet14!$A$2:$D$188,4,0)</f>
        <v>6.0515376216187459E-2</v>
      </c>
      <c r="AA143" t="b">
        <f t="shared" si="13"/>
        <v>0</v>
      </c>
      <c r="AB143" t="b">
        <f t="shared" si="16"/>
        <v>0</v>
      </c>
      <c r="AC143" t="b">
        <f t="shared" si="17"/>
        <v>0</v>
      </c>
    </row>
    <row r="144" spans="1:29">
      <c r="A144" t="s">
        <v>127</v>
      </c>
      <c r="B144">
        <v>20</v>
      </c>
      <c r="C144" t="s">
        <v>406</v>
      </c>
      <c r="D144">
        <v>709.75</v>
      </c>
      <c r="E144">
        <v>716</v>
      </c>
      <c r="F144" s="22">
        <v>43458</v>
      </c>
      <c r="G144" s="22">
        <v>43461</v>
      </c>
      <c r="H144">
        <f t="shared" si="12"/>
        <v>3</v>
      </c>
      <c r="I144">
        <v>720</v>
      </c>
      <c r="J144">
        <v>8.5</v>
      </c>
      <c r="K144">
        <v>26</v>
      </c>
      <c r="L144">
        <v>17</v>
      </c>
      <c r="M144">
        <v>699</v>
      </c>
      <c r="N144">
        <v>682</v>
      </c>
      <c r="O144">
        <v>665</v>
      </c>
      <c r="P144">
        <v>680</v>
      </c>
      <c r="Q144">
        <v>660</v>
      </c>
      <c r="R144">
        <v>1.8999999761581421</v>
      </c>
      <c r="S144">
        <v>1.8999999761581421</v>
      </c>
      <c r="T144">
        <v>680</v>
      </c>
      <c r="U144" s="18">
        <f>VLOOKUP(A144,'[1]MARGIN REQUIREMNT'!$A$3:$M$210,13,0)</f>
        <v>3.6690749999999999</v>
      </c>
      <c r="V144" s="23">
        <f t="shared" si="14"/>
        <v>-8.7290502793295754E-3</v>
      </c>
      <c r="W144" s="23">
        <f t="shared" si="15"/>
        <v>8.7290502793295754E-3</v>
      </c>
      <c r="X144" s="24">
        <f>VLOOKUP(A144,[2]Sheet14!$A$2:$B$188,2,0)</f>
        <v>3.3207516322026405E-2</v>
      </c>
      <c r="Y144" s="24">
        <f>VLOOKUP(A144,[2]Sheet14!$A$2:$C$188,3,0)</f>
        <v>4.3331157661758386E-2</v>
      </c>
      <c r="Z144" s="24">
        <f>VLOOKUP(A144,[2]Sheet14!$A$2:$D$188,4,0)</f>
        <v>6.0515376216187459E-2</v>
      </c>
      <c r="AA144" t="b">
        <f t="shared" si="13"/>
        <v>0</v>
      </c>
      <c r="AB144" t="b">
        <f t="shared" si="16"/>
        <v>0</v>
      </c>
      <c r="AC144" t="b">
        <f t="shared" si="17"/>
        <v>0</v>
      </c>
    </row>
    <row r="145" spans="1:29">
      <c r="A145" t="s">
        <v>1</v>
      </c>
      <c r="B145">
        <v>50</v>
      </c>
      <c r="C145" t="s">
        <v>405</v>
      </c>
      <c r="D145" t="s">
        <v>435</v>
      </c>
      <c r="E145" t="s">
        <v>435</v>
      </c>
      <c r="F145" s="22">
        <v>43458</v>
      </c>
      <c r="G145" s="22">
        <v>43461</v>
      </c>
      <c r="H145">
        <f t="shared" si="12"/>
        <v>3</v>
      </c>
      <c r="I145" t="s">
        <v>435</v>
      </c>
      <c r="J145" t="s">
        <v>435</v>
      </c>
      <c r="K145" t="s">
        <v>435</v>
      </c>
      <c r="L145" t="s">
        <v>435</v>
      </c>
      <c r="M145" t="s">
        <v>435</v>
      </c>
      <c r="N145" t="s">
        <v>435</v>
      </c>
      <c r="O145" t="s">
        <v>435</v>
      </c>
      <c r="P145" t="s">
        <v>435</v>
      </c>
      <c r="Q145" t="s">
        <v>435</v>
      </c>
      <c r="R145" t="s">
        <v>435</v>
      </c>
      <c r="S145" t="s">
        <v>435</v>
      </c>
      <c r="T145" t="s">
        <v>435</v>
      </c>
      <c r="U145" s="18">
        <f>VLOOKUP(A145,'[1]MARGIN REQUIREMNT'!$A$3:$M$210,13,0)</f>
        <v>31.809391999999995</v>
      </c>
      <c r="V145" s="23" t="e">
        <f t="shared" si="14"/>
        <v>#VALUE!</v>
      </c>
      <c r="W145" s="23" t="e">
        <f t="shared" si="15"/>
        <v>#VALUE!</v>
      </c>
      <c r="X145" s="24" t="e">
        <f>VLOOKUP(A145,[2]Sheet14!$A$2:$B$188,2,0)</f>
        <v>#N/A</v>
      </c>
      <c r="Y145" s="24" t="e">
        <f>VLOOKUP(A145,[2]Sheet14!$A$2:$C$188,3,0)</f>
        <v>#N/A</v>
      </c>
      <c r="Z145" s="24" t="e">
        <f>VLOOKUP(A145,[2]Sheet14!$A$2:$D$188,4,0)</f>
        <v>#N/A</v>
      </c>
      <c r="AA145" t="e">
        <f t="shared" si="13"/>
        <v>#VALUE!</v>
      </c>
      <c r="AB145" t="e">
        <f t="shared" si="16"/>
        <v>#VALUE!</v>
      </c>
      <c r="AC145" t="e">
        <f t="shared" si="17"/>
        <v>#VALUE!</v>
      </c>
    </row>
    <row r="146" spans="1:29">
      <c r="A146" t="s">
        <v>1</v>
      </c>
      <c r="B146">
        <v>50</v>
      </c>
      <c r="C146" t="s">
        <v>406</v>
      </c>
      <c r="D146" t="s">
        <v>435</v>
      </c>
      <c r="E146" t="s">
        <v>435</v>
      </c>
      <c r="F146" s="22">
        <v>43458</v>
      </c>
      <c r="G146" s="22">
        <v>43461</v>
      </c>
      <c r="H146">
        <f t="shared" si="12"/>
        <v>3</v>
      </c>
      <c r="I146" t="s">
        <v>435</v>
      </c>
      <c r="J146" t="s">
        <v>435</v>
      </c>
      <c r="K146" t="s">
        <v>435</v>
      </c>
      <c r="L146" t="s">
        <v>435</v>
      </c>
      <c r="M146" t="s">
        <v>435</v>
      </c>
      <c r="N146" t="s">
        <v>435</v>
      </c>
      <c r="O146" t="s">
        <v>435</v>
      </c>
      <c r="P146" t="s">
        <v>435</v>
      </c>
      <c r="Q146" t="s">
        <v>435</v>
      </c>
      <c r="R146" t="s">
        <v>435</v>
      </c>
      <c r="S146" t="s">
        <v>435</v>
      </c>
      <c r="T146" t="s">
        <v>435</v>
      </c>
      <c r="U146" s="18">
        <f>VLOOKUP(A146,'[1]MARGIN REQUIREMNT'!$A$3:$M$210,13,0)</f>
        <v>31.809391999999995</v>
      </c>
      <c r="V146" s="23" t="e">
        <f t="shared" si="14"/>
        <v>#VALUE!</v>
      </c>
      <c r="W146" s="23" t="e">
        <f t="shared" si="15"/>
        <v>#VALUE!</v>
      </c>
      <c r="X146" s="24" t="e">
        <f>VLOOKUP(A146,[2]Sheet14!$A$2:$B$188,2,0)</f>
        <v>#N/A</v>
      </c>
      <c r="Y146" s="24" t="e">
        <f>VLOOKUP(A146,[2]Sheet14!$A$2:$C$188,3,0)</f>
        <v>#N/A</v>
      </c>
      <c r="Z146" s="24" t="e">
        <f>VLOOKUP(A146,[2]Sheet14!$A$2:$D$188,4,0)</f>
        <v>#N/A</v>
      </c>
      <c r="AA146" t="e">
        <f t="shared" si="13"/>
        <v>#VALUE!</v>
      </c>
      <c r="AB146" t="e">
        <f t="shared" si="16"/>
        <v>#VALUE!</v>
      </c>
      <c r="AC146" t="e">
        <f t="shared" si="17"/>
        <v>#VALUE!</v>
      </c>
    </row>
    <row r="147" spans="1:29">
      <c r="A147" t="s">
        <v>199</v>
      </c>
      <c r="B147">
        <v>20</v>
      </c>
      <c r="C147" t="s">
        <v>405</v>
      </c>
      <c r="D147">
        <v>748.54998779296875</v>
      </c>
      <c r="E147">
        <v>738</v>
      </c>
      <c r="F147" s="22">
        <v>43458</v>
      </c>
      <c r="G147" s="22">
        <v>43461</v>
      </c>
      <c r="H147">
        <f t="shared" si="12"/>
        <v>3</v>
      </c>
      <c r="I147">
        <v>740</v>
      </c>
      <c r="J147">
        <v>9</v>
      </c>
      <c r="K147">
        <v>36</v>
      </c>
      <c r="L147">
        <v>24</v>
      </c>
      <c r="M147">
        <v>762</v>
      </c>
      <c r="N147">
        <v>786</v>
      </c>
      <c r="O147">
        <v>810</v>
      </c>
      <c r="P147">
        <v>780</v>
      </c>
      <c r="Q147">
        <v>820</v>
      </c>
      <c r="R147">
        <v>0.89999997615814209</v>
      </c>
      <c r="S147">
        <v>0.25</v>
      </c>
      <c r="T147" t="s">
        <v>439</v>
      </c>
      <c r="U147" s="18">
        <f>VLOOKUP(A147,'[1]MARGIN REQUIREMNT'!$A$3:$M$210,13,0)</f>
        <v>3.9459</v>
      </c>
      <c r="V147" s="23">
        <f t="shared" si="14"/>
        <v>1.4295376413236749E-2</v>
      </c>
      <c r="W147" s="23">
        <f t="shared" si="15"/>
        <v>1.4295376413236749E-2</v>
      </c>
      <c r="X147" s="24">
        <f>VLOOKUP(A147,[2]Sheet14!$A$2:$B$188,2,0)</f>
        <v>2.9126910439722292E-2</v>
      </c>
      <c r="Y147" s="24">
        <f>VLOOKUP(A147,[2]Sheet14!$A$2:$C$188,3,0)</f>
        <v>3.5197473902206032E-2</v>
      </c>
      <c r="Z147" s="24">
        <f>VLOOKUP(A147,[2]Sheet14!$A$2:$D$188,4,0)</f>
        <v>4.5428089789916179E-2</v>
      </c>
      <c r="AA147" t="b">
        <f t="shared" si="13"/>
        <v>0</v>
      </c>
      <c r="AB147" t="b">
        <f t="shared" si="16"/>
        <v>0</v>
      </c>
      <c r="AC147" t="b">
        <f t="shared" si="17"/>
        <v>0</v>
      </c>
    </row>
    <row r="148" spans="1:29">
      <c r="A148" t="s">
        <v>199</v>
      </c>
      <c r="B148">
        <v>20</v>
      </c>
      <c r="C148" t="s">
        <v>406</v>
      </c>
      <c r="D148">
        <v>748.54998779296875</v>
      </c>
      <c r="E148">
        <v>738</v>
      </c>
      <c r="F148" s="22">
        <v>43458</v>
      </c>
      <c r="G148" s="22">
        <v>43461</v>
      </c>
      <c r="H148">
        <f t="shared" si="12"/>
        <v>3</v>
      </c>
      <c r="I148">
        <v>740</v>
      </c>
      <c r="J148">
        <v>9</v>
      </c>
      <c r="K148">
        <v>31</v>
      </c>
      <c r="L148">
        <v>21</v>
      </c>
      <c r="M148">
        <v>717</v>
      </c>
      <c r="N148">
        <v>696</v>
      </c>
      <c r="O148">
        <v>675</v>
      </c>
      <c r="P148">
        <v>700</v>
      </c>
      <c r="Q148">
        <v>680</v>
      </c>
      <c r="R148">
        <v>0.34999999403953552</v>
      </c>
      <c r="S148">
        <v>0.10000000149011612</v>
      </c>
      <c r="T148" t="s">
        <v>439</v>
      </c>
      <c r="U148" s="18">
        <f>VLOOKUP(A148,'[1]MARGIN REQUIREMNT'!$A$3:$M$210,13,0)</f>
        <v>3.9459</v>
      </c>
      <c r="V148" s="23">
        <f t="shared" si="14"/>
        <v>1.4295376413236749E-2</v>
      </c>
      <c r="W148" s="23">
        <f t="shared" si="15"/>
        <v>1.4295376413236749E-2</v>
      </c>
      <c r="X148" s="24">
        <f>VLOOKUP(A148,[2]Sheet14!$A$2:$B$188,2,0)</f>
        <v>2.9126910439722292E-2</v>
      </c>
      <c r="Y148" s="24">
        <f>VLOOKUP(A148,[2]Sheet14!$A$2:$C$188,3,0)</f>
        <v>3.5197473902206032E-2</v>
      </c>
      <c r="Z148" s="24">
        <f>VLOOKUP(A148,[2]Sheet14!$A$2:$D$188,4,0)</f>
        <v>4.5428089789916179E-2</v>
      </c>
      <c r="AA148" t="b">
        <f t="shared" si="13"/>
        <v>0</v>
      </c>
      <c r="AB148" t="b">
        <f t="shared" si="16"/>
        <v>0</v>
      </c>
      <c r="AC148" t="b">
        <f t="shared" si="17"/>
        <v>0</v>
      </c>
    </row>
    <row r="149" spans="1:29">
      <c r="A149" t="s">
        <v>166</v>
      </c>
      <c r="B149">
        <v>1</v>
      </c>
      <c r="C149" t="s">
        <v>405</v>
      </c>
      <c r="D149">
        <v>27.5</v>
      </c>
      <c r="E149">
        <v>27.649999618530273</v>
      </c>
      <c r="F149" s="22">
        <v>43458</v>
      </c>
      <c r="G149" s="22">
        <v>43461</v>
      </c>
      <c r="H149">
        <f t="shared" si="12"/>
        <v>3</v>
      </c>
      <c r="I149">
        <v>28</v>
      </c>
      <c r="J149">
        <v>0.34999999403953552</v>
      </c>
      <c r="K149">
        <v>49</v>
      </c>
      <c r="L149">
        <v>1</v>
      </c>
      <c r="M149">
        <v>28.649999618530273</v>
      </c>
      <c r="N149">
        <v>29.649999618530273</v>
      </c>
      <c r="O149">
        <v>30.649999618530273</v>
      </c>
      <c r="P149">
        <v>30</v>
      </c>
      <c r="Q149">
        <v>31</v>
      </c>
      <c r="R149">
        <v>0.10000000149011612</v>
      </c>
      <c r="S149">
        <v>5.000000074505806E-2</v>
      </c>
      <c r="T149" t="s">
        <v>439</v>
      </c>
      <c r="U149" s="18">
        <f>VLOOKUP(A149,'[1]MARGIN REQUIREMNT'!$A$3:$M$210,13,0)</f>
        <v>0.14197499999999999</v>
      </c>
      <c r="V149" s="23">
        <f t="shared" si="14"/>
        <v>-5.4249410705143886E-3</v>
      </c>
      <c r="W149" s="23">
        <f t="shared" si="15"/>
        <v>5.4249410705143886E-3</v>
      </c>
      <c r="X149" s="24">
        <f>VLOOKUP(A149,[2]Sheet14!$A$2:$B$188,2,0)</f>
        <v>4.0781212625501675E-2</v>
      </c>
      <c r="Y149" s="24">
        <f>VLOOKUP(A149,[2]Sheet14!$A$2:$C$188,3,0)</f>
        <v>5.4566613088962379E-2</v>
      </c>
      <c r="Z149" s="24">
        <f>VLOOKUP(A149,[2]Sheet14!$A$2:$D$188,4,0)</f>
        <v>6.9006473031620413E-2</v>
      </c>
      <c r="AA149" t="b">
        <f t="shared" si="13"/>
        <v>0</v>
      </c>
      <c r="AB149" t="b">
        <f t="shared" si="16"/>
        <v>0</v>
      </c>
      <c r="AC149" t="b">
        <f t="shared" si="17"/>
        <v>0</v>
      </c>
    </row>
    <row r="150" spans="1:29">
      <c r="A150" t="s">
        <v>166</v>
      </c>
      <c r="B150">
        <v>1</v>
      </c>
      <c r="C150" t="s">
        <v>406</v>
      </c>
      <c r="D150">
        <v>27.5</v>
      </c>
      <c r="E150">
        <v>27.649999618530273</v>
      </c>
      <c r="F150" s="22">
        <v>43458</v>
      </c>
      <c r="G150" s="22">
        <v>43461</v>
      </c>
      <c r="H150">
        <f t="shared" si="12"/>
        <v>3</v>
      </c>
      <c r="I150">
        <v>28</v>
      </c>
      <c r="J150">
        <v>0.69999998807907104</v>
      </c>
      <c r="K150">
        <v>52</v>
      </c>
      <c r="L150">
        <v>1</v>
      </c>
      <c r="M150">
        <v>26.649999618530273</v>
      </c>
      <c r="N150">
        <v>25.649999618530273</v>
      </c>
      <c r="O150">
        <v>24.649999618530273</v>
      </c>
      <c r="P150">
        <v>26</v>
      </c>
      <c r="Q150">
        <v>25</v>
      </c>
      <c r="R150">
        <v>0.10000000149011612</v>
      </c>
      <c r="S150">
        <v>0.10000000149011612</v>
      </c>
      <c r="T150">
        <v>26</v>
      </c>
      <c r="U150" s="18">
        <f>VLOOKUP(A150,'[1]MARGIN REQUIREMNT'!$A$3:$M$210,13,0)</f>
        <v>0.14197499999999999</v>
      </c>
      <c r="V150" s="23">
        <f t="shared" si="14"/>
        <v>-5.4249410705143886E-3</v>
      </c>
      <c r="W150" s="23">
        <f t="shared" si="15"/>
        <v>5.4249410705143886E-3</v>
      </c>
      <c r="X150" s="24">
        <f>VLOOKUP(A150,[2]Sheet14!$A$2:$B$188,2,0)</f>
        <v>4.0781212625501675E-2</v>
      </c>
      <c r="Y150" s="24">
        <f>VLOOKUP(A150,[2]Sheet14!$A$2:$C$188,3,0)</f>
        <v>5.4566613088962379E-2</v>
      </c>
      <c r="Z150" s="24">
        <f>VLOOKUP(A150,[2]Sheet14!$A$2:$D$188,4,0)</f>
        <v>6.9006473031620413E-2</v>
      </c>
      <c r="AA150" t="b">
        <f t="shared" si="13"/>
        <v>0</v>
      </c>
      <c r="AB150" t="b">
        <f t="shared" si="16"/>
        <v>0</v>
      </c>
      <c r="AC150" t="b">
        <f t="shared" si="17"/>
        <v>0</v>
      </c>
    </row>
    <row r="151" spans="1:29">
      <c r="A151" t="s">
        <v>79</v>
      </c>
      <c r="B151">
        <v>20</v>
      </c>
      <c r="C151" t="s">
        <v>405</v>
      </c>
      <c r="D151">
        <v>2121.14990234375</v>
      </c>
      <c r="E151">
        <v>2083</v>
      </c>
      <c r="F151" s="22">
        <v>43458</v>
      </c>
      <c r="G151" s="22">
        <v>43461</v>
      </c>
      <c r="H151">
        <f t="shared" si="12"/>
        <v>3</v>
      </c>
      <c r="I151">
        <v>2080</v>
      </c>
      <c r="J151">
        <v>18</v>
      </c>
      <c r="K151">
        <v>20</v>
      </c>
      <c r="L151">
        <v>38</v>
      </c>
      <c r="M151">
        <v>2121</v>
      </c>
      <c r="N151">
        <v>2159</v>
      </c>
      <c r="O151">
        <v>2197</v>
      </c>
      <c r="P151">
        <v>2160</v>
      </c>
      <c r="Q151">
        <v>2200</v>
      </c>
      <c r="R151">
        <v>4</v>
      </c>
      <c r="S151">
        <v>0.69999998807907104</v>
      </c>
      <c r="T151" t="s">
        <v>439</v>
      </c>
      <c r="U151" s="18">
        <f>VLOOKUP(A151,'[1]MARGIN REQUIREMNT'!$A$3:$M$210,13,0)</f>
        <v>10.855875599999999</v>
      </c>
      <c r="V151" s="23">
        <f t="shared" si="14"/>
        <v>1.8314883506361124E-2</v>
      </c>
      <c r="W151" s="23">
        <f t="shared" si="15"/>
        <v>1.8314883506361124E-2</v>
      </c>
      <c r="X151" s="24">
        <f>VLOOKUP(A151,[2]Sheet14!$A$2:$B$188,2,0)</f>
        <v>1.479092307462675E-2</v>
      </c>
      <c r="Y151" s="24">
        <f>VLOOKUP(A151,[2]Sheet14!$A$2:$C$188,3,0)</f>
        <v>1.7787520643881956E-2</v>
      </c>
      <c r="Z151" s="24">
        <f>VLOOKUP(A151,[2]Sheet14!$A$2:$D$188,4,0)</f>
        <v>2.3589240651106853E-2</v>
      </c>
      <c r="AA151" t="b">
        <f t="shared" si="13"/>
        <v>1</v>
      </c>
      <c r="AB151" t="b">
        <f t="shared" si="16"/>
        <v>1</v>
      </c>
      <c r="AC151" t="b">
        <f t="shared" si="17"/>
        <v>0</v>
      </c>
    </row>
    <row r="152" spans="1:29">
      <c r="A152" t="s">
        <v>79</v>
      </c>
      <c r="B152">
        <v>20</v>
      </c>
      <c r="C152" t="s">
        <v>406</v>
      </c>
      <c r="D152">
        <v>2121.14990234375</v>
      </c>
      <c r="E152">
        <v>2083</v>
      </c>
      <c r="F152" s="22">
        <v>43458</v>
      </c>
      <c r="G152" s="22">
        <v>43461</v>
      </c>
      <c r="H152">
        <f t="shared" si="12"/>
        <v>3</v>
      </c>
      <c r="I152">
        <v>2080</v>
      </c>
      <c r="J152">
        <v>9</v>
      </c>
      <c r="K152">
        <v>16</v>
      </c>
      <c r="L152">
        <v>30</v>
      </c>
      <c r="M152">
        <v>2053</v>
      </c>
      <c r="N152">
        <v>2023</v>
      </c>
      <c r="O152">
        <v>1993</v>
      </c>
      <c r="P152">
        <v>2020</v>
      </c>
      <c r="Q152">
        <v>2000</v>
      </c>
      <c r="R152">
        <v>0.44999998807907104</v>
      </c>
      <c r="S152">
        <v>0.30000001192092896</v>
      </c>
      <c r="T152" t="s">
        <v>439</v>
      </c>
      <c r="U152" s="18">
        <f>VLOOKUP(A152,'[1]MARGIN REQUIREMNT'!$A$3:$M$210,13,0)</f>
        <v>10.855875599999999</v>
      </c>
      <c r="V152" s="23">
        <f t="shared" si="14"/>
        <v>1.8314883506361124E-2</v>
      </c>
      <c r="W152" s="23">
        <f t="shared" si="15"/>
        <v>1.8314883506361124E-2</v>
      </c>
      <c r="X152" s="24">
        <f>VLOOKUP(A152,[2]Sheet14!$A$2:$B$188,2,0)</f>
        <v>1.479092307462675E-2</v>
      </c>
      <c r="Y152" s="24">
        <f>VLOOKUP(A152,[2]Sheet14!$A$2:$C$188,3,0)</f>
        <v>1.7787520643881956E-2</v>
      </c>
      <c r="Z152" s="24">
        <f>VLOOKUP(A152,[2]Sheet14!$A$2:$D$188,4,0)</f>
        <v>2.3589240651106853E-2</v>
      </c>
      <c r="AA152" t="b">
        <f t="shared" si="13"/>
        <v>1</v>
      </c>
      <c r="AB152" t="b">
        <f t="shared" si="16"/>
        <v>1</v>
      </c>
      <c r="AC152" t="b">
        <f t="shared" si="17"/>
        <v>0</v>
      </c>
    </row>
    <row r="153" spans="1:29">
      <c r="A153" t="s">
        <v>12</v>
      </c>
      <c r="B153">
        <v>20</v>
      </c>
      <c r="C153" t="s">
        <v>405</v>
      </c>
      <c r="D153">
        <v>1260.949951171875</v>
      </c>
      <c r="E153">
        <v>1267.9000244140625</v>
      </c>
      <c r="F153" s="22">
        <v>43458</v>
      </c>
      <c r="G153" s="22">
        <v>43461</v>
      </c>
      <c r="H153">
        <f t="shared" si="12"/>
        <v>3</v>
      </c>
      <c r="I153">
        <v>1260</v>
      </c>
      <c r="J153">
        <v>20.5</v>
      </c>
      <c r="K153">
        <v>33</v>
      </c>
      <c r="L153">
        <v>38</v>
      </c>
      <c r="M153">
        <v>1305.9000244140625</v>
      </c>
      <c r="N153">
        <v>1343.9000244140625</v>
      </c>
      <c r="O153">
        <v>1381.9000244140625</v>
      </c>
      <c r="P153">
        <v>1340</v>
      </c>
      <c r="Q153">
        <v>1380</v>
      </c>
      <c r="R153">
        <v>0.80000001192092896</v>
      </c>
      <c r="S153">
        <v>0.5</v>
      </c>
      <c r="T153" t="s">
        <v>439</v>
      </c>
      <c r="U153" s="18">
        <f>VLOOKUP(A153,'[1]MARGIN REQUIREMNT'!$A$3:$M$210,13,0)</f>
        <v>6.2190000000000003</v>
      </c>
      <c r="V153" s="23">
        <f t="shared" si="14"/>
        <v>-5.4815625115232081E-3</v>
      </c>
      <c r="W153" s="23">
        <f t="shared" si="15"/>
        <v>5.4815625115232081E-3</v>
      </c>
      <c r="X153" s="24">
        <f>VLOOKUP(A153,[2]Sheet14!$A$2:$B$188,2,0)</f>
        <v>2.9394353754600401E-2</v>
      </c>
      <c r="Y153" s="24">
        <f>VLOOKUP(A153,[2]Sheet14!$A$2:$C$188,3,0)</f>
        <v>3.766702198766065E-2</v>
      </c>
      <c r="Z153" s="24">
        <f>VLOOKUP(A153,[2]Sheet14!$A$2:$D$188,4,0)</f>
        <v>4.8187557192148935E-2</v>
      </c>
      <c r="AA153" t="b">
        <f t="shared" si="13"/>
        <v>0</v>
      </c>
      <c r="AB153" t="b">
        <f t="shared" si="16"/>
        <v>0</v>
      </c>
      <c r="AC153" t="b">
        <f t="shared" si="17"/>
        <v>0</v>
      </c>
    </row>
    <row r="154" spans="1:29">
      <c r="A154" t="s">
        <v>12</v>
      </c>
      <c r="B154">
        <v>20</v>
      </c>
      <c r="C154" t="s">
        <v>406</v>
      </c>
      <c r="D154">
        <v>1260.949951171875</v>
      </c>
      <c r="E154">
        <v>1267.9000244140625</v>
      </c>
      <c r="F154" s="22">
        <v>43458</v>
      </c>
      <c r="G154" s="22">
        <v>43461</v>
      </c>
      <c r="H154">
        <f t="shared" si="12"/>
        <v>3</v>
      </c>
      <c r="I154">
        <v>1260</v>
      </c>
      <c r="J154">
        <v>13</v>
      </c>
      <c r="K154">
        <v>24</v>
      </c>
      <c r="L154">
        <v>28</v>
      </c>
      <c r="M154">
        <v>1239.9000244140625</v>
      </c>
      <c r="N154">
        <v>1211.9000244140625</v>
      </c>
      <c r="O154">
        <v>1183.9000244140625</v>
      </c>
      <c r="P154">
        <v>1220</v>
      </c>
      <c r="Q154">
        <v>1180</v>
      </c>
      <c r="R154">
        <v>1.2000000476837158</v>
      </c>
      <c r="S154">
        <v>0.5</v>
      </c>
      <c r="T154">
        <v>1200</v>
      </c>
      <c r="U154" s="18">
        <f>VLOOKUP(A154,'[1]MARGIN REQUIREMNT'!$A$3:$M$210,13,0)</f>
        <v>6.2190000000000003</v>
      </c>
      <c r="V154" s="23">
        <f t="shared" si="14"/>
        <v>-5.4815625115232081E-3</v>
      </c>
      <c r="W154" s="23">
        <f t="shared" si="15"/>
        <v>5.4815625115232081E-3</v>
      </c>
      <c r="X154" s="24">
        <f>VLOOKUP(A154,[2]Sheet14!$A$2:$B$188,2,0)</f>
        <v>2.9394353754600401E-2</v>
      </c>
      <c r="Y154" s="24">
        <f>VLOOKUP(A154,[2]Sheet14!$A$2:$C$188,3,0)</f>
        <v>3.766702198766065E-2</v>
      </c>
      <c r="Z154" s="24">
        <f>VLOOKUP(A154,[2]Sheet14!$A$2:$D$188,4,0)</f>
        <v>4.8187557192148935E-2</v>
      </c>
      <c r="AA154" t="b">
        <f t="shared" si="13"/>
        <v>0</v>
      </c>
      <c r="AB154" t="b">
        <f t="shared" si="16"/>
        <v>0</v>
      </c>
      <c r="AC154" t="b">
        <f t="shared" si="17"/>
        <v>0</v>
      </c>
    </row>
    <row r="155" spans="1:29">
      <c r="A155" t="s">
        <v>184</v>
      </c>
      <c r="B155">
        <v>5</v>
      </c>
      <c r="C155" t="s">
        <v>405</v>
      </c>
      <c r="D155">
        <v>170.69999694824219</v>
      </c>
      <c r="E155">
        <v>172.19999694824219</v>
      </c>
      <c r="F155" s="22">
        <v>43458</v>
      </c>
      <c r="G155" s="22">
        <v>43461</v>
      </c>
      <c r="H155">
        <f t="shared" si="12"/>
        <v>3</v>
      </c>
      <c r="I155">
        <v>170</v>
      </c>
      <c r="J155">
        <v>3.7000000476837158</v>
      </c>
      <c r="K155">
        <v>34</v>
      </c>
      <c r="L155">
        <v>5</v>
      </c>
      <c r="M155">
        <v>177.19999694824219</v>
      </c>
      <c r="N155">
        <v>182.19999694824219</v>
      </c>
      <c r="O155">
        <v>187.19999694824219</v>
      </c>
      <c r="P155">
        <v>180</v>
      </c>
      <c r="Q155">
        <v>185</v>
      </c>
      <c r="R155">
        <v>0.10000000149011612</v>
      </c>
      <c r="S155">
        <v>0.15000000596046448</v>
      </c>
      <c r="T155" t="s">
        <v>439</v>
      </c>
      <c r="U155" s="18">
        <f>VLOOKUP(A155,'[1]MARGIN REQUIREMNT'!$A$3:$M$210,13,0)</f>
        <v>0.83384999999999987</v>
      </c>
      <c r="V155" s="23">
        <f t="shared" si="14"/>
        <v>-8.7108015481025536E-3</v>
      </c>
      <c r="W155" s="23">
        <f t="shared" si="15"/>
        <v>8.7108015481025536E-3</v>
      </c>
      <c r="X155" s="24">
        <f>VLOOKUP(A155,[2]Sheet14!$A$2:$B$188,2,0)</f>
        <v>3.253394179577377E-2</v>
      </c>
      <c r="Y155" s="24">
        <f>VLOOKUP(A155,[2]Sheet14!$A$2:$C$188,3,0)</f>
        <v>3.787276672903539E-2</v>
      </c>
      <c r="Z155" s="24">
        <f>VLOOKUP(A155,[2]Sheet14!$A$2:$D$188,4,0)</f>
        <v>4.6375787654753878E-2</v>
      </c>
      <c r="AA155" t="b">
        <f t="shared" si="13"/>
        <v>0</v>
      </c>
      <c r="AB155" t="b">
        <f t="shared" si="16"/>
        <v>0</v>
      </c>
      <c r="AC155" t="b">
        <f t="shared" si="17"/>
        <v>0</v>
      </c>
    </row>
    <row r="156" spans="1:29">
      <c r="A156" t="s">
        <v>184</v>
      </c>
      <c r="B156">
        <v>5</v>
      </c>
      <c r="C156" t="s">
        <v>406</v>
      </c>
      <c r="D156">
        <v>170.69999694824219</v>
      </c>
      <c r="E156">
        <v>172.19999694824219</v>
      </c>
      <c r="F156" s="22">
        <v>43458</v>
      </c>
      <c r="G156" s="22">
        <v>43461</v>
      </c>
      <c r="H156">
        <f t="shared" si="12"/>
        <v>3</v>
      </c>
      <c r="I156">
        <v>170</v>
      </c>
      <c r="J156">
        <v>1.2999999523162842</v>
      </c>
      <c r="K156">
        <v>36</v>
      </c>
      <c r="L156">
        <v>6</v>
      </c>
      <c r="M156">
        <v>166.19999694824219</v>
      </c>
      <c r="N156">
        <v>160.19999694824219</v>
      </c>
      <c r="O156">
        <v>154.19999694824219</v>
      </c>
      <c r="P156">
        <v>160</v>
      </c>
      <c r="Q156">
        <v>155</v>
      </c>
      <c r="R156">
        <v>0.10000000149011612</v>
      </c>
      <c r="S156">
        <v>5.000000074505806E-2</v>
      </c>
      <c r="T156" t="s">
        <v>439</v>
      </c>
      <c r="U156" s="18">
        <f>VLOOKUP(A156,'[1]MARGIN REQUIREMNT'!$A$3:$M$210,13,0)</f>
        <v>0.83384999999999987</v>
      </c>
      <c r="V156" s="23">
        <f t="shared" si="14"/>
        <v>-8.7108015481025536E-3</v>
      </c>
      <c r="W156" s="23">
        <f t="shared" si="15"/>
        <v>8.7108015481025536E-3</v>
      </c>
      <c r="X156" s="24">
        <f>VLOOKUP(A156,[2]Sheet14!$A$2:$B$188,2,0)</f>
        <v>3.253394179577377E-2</v>
      </c>
      <c r="Y156" s="24">
        <f>VLOOKUP(A156,[2]Sheet14!$A$2:$C$188,3,0)</f>
        <v>3.787276672903539E-2</v>
      </c>
      <c r="Z156" s="24">
        <f>VLOOKUP(A156,[2]Sheet14!$A$2:$D$188,4,0)</f>
        <v>4.6375787654753878E-2</v>
      </c>
      <c r="AA156" t="b">
        <f t="shared" si="13"/>
        <v>0</v>
      </c>
      <c r="AB156" t="b">
        <f t="shared" si="16"/>
        <v>0</v>
      </c>
      <c r="AC156" t="b">
        <f t="shared" si="17"/>
        <v>0</v>
      </c>
    </row>
    <row r="157" spans="1:29">
      <c r="A157" t="s">
        <v>163</v>
      </c>
      <c r="B157">
        <v>20</v>
      </c>
      <c r="C157" t="s">
        <v>405</v>
      </c>
      <c r="D157">
        <v>1097.5999755859375</v>
      </c>
      <c r="E157">
        <v>1089.300048828125</v>
      </c>
      <c r="F157" s="22">
        <v>43458</v>
      </c>
      <c r="G157" s="22">
        <v>43461</v>
      </c>
      <c r="H157">
        <f t="shared" si="12"/>
        <v>3</v>
      </c>
      <c r="I157">
        <v>1080</v>
      </c>
      <c r="J157">
        <v>17</v>
      </c>
      <c r="K157">
        <v>28</v>
      </c>
      <c r="L157">
        <v>28</v>
      </c>
      <c r="M157">
        <v>1117.300048828125</v>
      </c>
      <c r="N157">
        <v>1145.300048828125</v>
      </c>
      <c r="O157">
        <v>1173.300048828125</v>
      </c>
      <c r="P157">
        <v>1140</v>
      </c>
      <c r="Q157">
        <v>1180</v>
      </c>
      <c r="R157">
        <v>0.69999998807907104</v>
      </c>
      <c r="S157">
        <v>0.30000001192092896</v>
      </c>
      <c r="T157" t="s">
        <v>439</v>
      </c>
      <c r="U157" s="18">
        <f>VLOOKUP(A157,'[1]MARGIN REQUIREMNT'!$A$3:$M$210,13,0)</f>
        <v>5.7854999999999999</v>
      </c>
      <c r="V157" s="23">
        <f t="shared" si="14"/>
        <v>7.6195046229379226E-3</v>
      </c>
      <c r="W157" s="23">
        <f t="shared" si="15"/>
        <v>7.6195046229379226E-3</v>
      </c>
      <c r="X157" s="24">
        <f>VLOOKUP(A157,[2]Sheet14!$A$2:$B$188,2,0)</f>
        <v>2.2226917659111337E-2</v>
      </c>
      <c r="Y157" s="24">
        <f>VLOOKUP(A157,[2]Sheet14!$A$2:$C$188,3,0)</f>
        <v>2.8498709429628594E-2</v>
      </c>
      <c r="Z157" s="24">
        <f>VLOOKUP(A157,[2]Sheet14!$A$2:$D$188,4,0)</f>
        <v>3.7282666830261053E-2</v>
      </c>
      <c r="AA157" t="b">
        <f t="shared" si="13"/>
        <v>0</v>
      </c>
      <c r="AB157" t="b">
        <f t="shared" si="16"/>
        <v>0</v>
      </c>
      <c r="AC157" t="b">
        <f t="shared" si="17"/>
        <v>0</v>
      </c>
    </row>
    <row r="158" spans="1:29">
      <c r="A158" t="s">
        <v>163</v>
      </c>
      <c r="B158">
        <v>20</v>
      </c>
      <c r="C158" t="s">
        <v>406</v>
      </c>
      <c r="D158">
        <v>1097.5999755859375</v>
      </c>
      <c r="E158">
        <v>1089.300048828125</v>
      </c>
      <c r="F158" s="22">
        <v>43458</v>
      </c>
      <c r="G158" s="22">
        <v>43461</v>
      </c>
      <c r="H158">
        <f t="shared" si="12"/>
        <v>3</v>
      </c>
      <c r="I158">
        <v>1080</v>
      </c>
      <c r="J158">
        <v>5.0500001907348633</v>
      </c>
      <c r="K158">
        <v>24</v>
      </c>
      <c r="L158">
        <v>24</v>
      </c>
      <c r="M158">
        <v>1065.300048828125</v>
      </c>
      <c r="N158">
        <v>1041.300048828125</v>
      </c>
      <c r="O158">
        <v>1017.2999877929687</v>
      </c>
      <c r="P158">
        <v>1040</v>
      </c>
      <c r="Q158">
        <v>1020</v>
      </c>
      <c r="R158">
        <v>0.44999998807907104</v>
      </c>
      <c r="S158">
        <v>0.34999999403953552</v>
      </c>
      <c r="T158" t="s">
        <v>439</v>
      </c>
      <c r="U158" s="18">
        <f>VLOOKUP(A158,'[1]MARGIN REQUIREMNT'!$A$3:$M$210,13,0)</f>
        <v>5.7854999999999999</v>
      </c>
      <c r="V158" s="23">
        <f t="shared" si="14"/>
        <v>7.6195046229379226E-3</v>
      </c>
      <c r="W158" s="23">
        <f t="shared" si="15"/>
        <v>7.6195046229379226E-3</v>
      </c>
      <c r="X158" s="24">
        <f>VLOOKUP(A158,[2]Sheet14!$A$2:$B$188,2,0)</f>
        <v>2.2226917659111337E-2</v>
      </c>
      <c r="Y158" s="24">
        <f>VLOOKUP(A158,[2]Sheet14!$A$2:$C$188,3,0)</f>
        <v>2.8498709429628594E-2</v>
      </c>
      <c r="Z158" s="24">
        <f>VLOOKUP(A158,[2]Sheet14!$A$2:$D$188,4,0)</f>
        <v>3.7282666830261053E-2</v>
      </c>
      <c r="AA158" t="b">
        <f t="shared" si="13"/>
        <v>0</v>
      </c>
      <c r="AB158" t="b">
        <f t="shared" si="16"/>
        <v>0</v>
      </c>
      <c r="AC158" t="b">
        <f t="shared" si="17"/>
        <v>0</v>
      </c>
    </row>
    <row r="159" spans="1:29">
      <c r="A159" t="s">
        <v>67</v>
      </c>
      <c r="B159">
        <v>10</v>
      </c>
      <c r="C159" t="s">
        <v>405</v>
      </c>
      <c r="D159">
        <v>669.70001220703125</v>
      </c>
      <c r="E159">
        <v>678.1500244140625</v>
      </c>
      <c r="F159" s="22">
        <v>43458</v>
      </c>
      <c r="G159" s="22">
        <v>43461</v>
      </c>
      <c r="H159">
        <f t="shared" si="12"/>
        <v>3</v>
      </c>
      <c r="I159">
        <v>680</v>
      </c>
      <c r="J159">
        <v>6</v>
      </c>
      <c r="K159">
        <v>27</v>
      </c>
      <c r="L159">
        <v>17</v>
      </c>
      <c r="M159">
        <v>695.1500244140625</v>
      </c>
      <c r="N159">
        <v>712.1500244140625</v>
      </c>
      <c r="O159">
        <v>729.1500244140625</v>
      </c>
      <c r="P159">
        <v>710</v>
      </c>
      <c r="Q159">
        <v>730</v>
      </c>
      <c r="R159">
        <v>0.5</v>
      </c>
      <c r="S159">
        <v>0.15000000596046448</v>
      </c>
      <c r="T159" t="s">
        <v>439</v>
      </c>
      <c r="U159" s="18">
        <f>VLOOKUP(A159,'[1]MARGIN REQUIREMNT'!$A$3:$M$210,13,0)</f>
        <v>3.5056500000000002</v>
      </c>
      <c r="V159" s="23">
        <f t="shared" si="14"/>
        <v>-1.2460387676506035E-2</v>
      </c>
      <c r="W159" s="23">
        <f t="shared" si="15"/>
        <v>1.2460387676506035E-2</v>
      </c>
      <c r="X159" s="24">
        <f>VLOOKUP(A159,[2]Sheet14!$A$2:$B$188,2,0)</f>
        <v>2.7508804280067706E-2</v>
      </c>
      <c r="Y159" s="24">
        <f>VLOOKUP(A159,[2]Sheet14!$A$2:$C$188,3,0)</f>
        <v>3.3323131893144974E-2</v>
      </c>
      <c r="Z159" s="24">
        <f>VLOOKUP(A159,[2]Sheet14!$A$2:$D$188,4,0)</f>
        <v>4.211393023343412E-2</v>
      </c>
      <c r="AA159" t="b">
        <f t="shared" si="13"/>
        <v>0</v>
      </c>
      <c r="AB159" t="b">
        <f t="shared" si="16"/>
        <v>0</v>
      </c>
      <c r="AC159" t="b">
        <f t="shared" si="17"/>
        <v>0</v>
      </c>
    </row>
    <row r="160" spans="1:29">
      <c r="A160" t="s">
        <v>67</v>
      </c>
      <c r="B160">
        <v>10</v>
      </c>
      <c r="C160" t="s">
        <v>406</v>
      </c>
      <c r="D160">
        <v>669.70001220703125</v>
      </c>
      <c r="E160">
        <v>678.1500244140625</v>
      </c>
      <c r="F160" s="22">
        <v>43458</v>
      </c>
      <c r="G160" s="22">
        <v>43461</v>
      </c>
      <c r="H160">
        <f t="shared" si="12"/>
        <v>3</v>
      </c>
      <c r="I160">
        <v>680</v>
      </c>
      <c r="J160">
        <v>7.5</v>
      </c>
      <c r="K160">
        <v>28</v>
      </c>
      <c r="L160">
        <v>17</v>
      </c>
      <c r="M160">
        <v>661.1500244140625</v>
      </c>
      <c r="N160">
        <v>644.1500244140625</v>
      </c>
      <c r="O160">
        <v>627.1500244140625</v>
      </c>
      <c r="P160">
        <v>640</v>
      </c>
      <c r="Q160">
        <v>630</v>
      </c>
      <c r="R160">
        <v>0.30000001192092896</v>
      </c>
      <c r="S160">
        <v>0.15000000596046448</v>
      </c>
      <c r="T160" t="s">
        <v>439</v>
      </c>
      <c r="U160" s="18">
        <f>VLOOKUP(A160,'[1]MARGIN REQUIREMNT'!$A$3:$M$210,13,0)</f>
        <v>3.5056500000000002</v>
      </c>
      <c r="V160" s="23">
        <f t="shared" si="14"/>
        <v>-1.2460387676506035E-2</v>
      </c>
      <c r="W160" s="23">
        <f t="shared" si="15"/>
        <v>1.2460387676506035E-2</v>
      </c>
      <c r="X160" s="24">
        <f>VLOOKUP(A160,[2]Sheet14!$A$2:$B$188,2,0)</f>
        <v>2.7508804280067706E-2</v>
      </c>
      <c r="Y160" s="24">
        <f>VLOOKUP(A160,[2]Sheet14!$A$2:$C$188,3,0)</f>
        <v>3.3323131893144974E-2</v>
      </c>
      <c r="Z160" s="24">
        <f>VLOOKUP(A160,[2]Sheet14!$A$2:$D$188,4,0)</f>
        <v>4.211393023343412E-2</v>
      </c>
      <c r="AA160" t="b">
        <f t="shared" si="13"/>
        <v>0</v>
      </c>
      <c r="AB160" t="b">
        <f t="shared" si="16"/>
        <v>0</v>
      </c>
      <c r="AC160" t="b">
        <f t="shared" si="17"/>
        <v>0</v>
      </c>
    </row>
    <row r="161" spans="1:29">
      <c r="A161" t="s">
        <v>179</v>
      </c>
      <c r="B161">
        <v>1</v>
      </c>
      <c r="C161" t="s">
        <v>405</v>
      </c>
      <c r="D161">
        <v>37.75</v>
      </c>
      <c r="E161">
        <v>37.650001525878906</v>
      </c>
      <c r="F161" s="22">
        <v>43458</v>
      </c>
      <c r="G161" s="22">
        <v>43461</v>
      </c>
      <c r="H161">
        <f t="shared" si="12"/>
        <v>3</v>
      </c>
      <c r="I161">
        <v>38</v>
      </c>
      <c r="J161">
        <v>0.5</v>
      </c>
      <c r="K161">
        <v>47</v>
      </c>
      <c r="L161">
        <v>2</v>
      </c>
      <c r="M161">
        <v>39.650001525878906</v>
      </c>
      <c r="N161">
        <v>41.650001525878906</v>
      </c>
      <c r="O161">
        <v>43.650001525878906</v>
      </c>
      <c r="P161">
        <v>42</v>
      </c>
      <c r="Q161">
        <v>44</v>
      </c>
      <c r="R161" t="s">
        <v>435</v>
      </c>
      <c r="S161">
        <v>5.000000074505806E-2</v>
      </c>
      <c r="T161">
        <v>40</v>
      </c>
      <c r="U161" s="18">
        <f>VLOOKUP(A161,'[1]MARGIN REQUIREMNT'!$A$3:$M$210,13,0)</f>
        <v>0.16552499999999998</v>
      </c>
      <c r="V161" s="23">
        <f t="shared" si="14"/>
        <v>2.6560018610453096E-3</v>
      </c>
      <c r="W161" s="23">
        <f t="shared" si="15"/>
        <v>2.6560018610453096E-3</v>
      </c>
      <c r="X161" s="24">
        <f>VLOOKUP(A161,[2]Sheet14!$A$2:$B$188,2,0)</f>
        <v>4.2076056095672346E-2</v>
      </c>
      <c r="Y161" s="24">
        <f>VLOOKUP(A161,[2]Sheet14!$A$2:$C$188,3,0)</f>
        <v>5.200513158350957E-2</v>
      </c>
      <c r="Z161" s="24">
        <f>VLOOKUP(A161,[2]Sheet14!$A$2:$D$188,4,0)</f>
        <v>6.8667195144930776E-2</v>
      </c>
      <c r="AA161" t="b">
        <f t="shared" si="13"/>
        <v>0</v>
      </c>
      <c r="AB161" t="b">
        <f t="shared" si="16"/>
        <v>0</v>
      </c>
      <c r="AC161" t="b">
        <f t="shared" si="17"/>
        <v>0</v>
      </c>
    </row>
    <row r="162" spans="1:29">
      <c r="A162" t="s">
        <v>179</v>
      </c>
      <c r="B162">
        <v>1</v>
      </c>
      <c r="C162" t="s">
        <v>406</v>
      </c>
      <c r="D162">
        <v>37.75</v>
      </c>
      <c r="E162">
        <v>37.650001525878906</v>
      </c>
      <c r="F162" s="22">
        <v>43458</v>
      </c>
      <c r="G162" s="22">
        <v>43461</v>
      </c>
      <c r="H162">
        <f t="shared" si="12"/>
        <v>3</v>
      </c>
      <c r="I162">
        <v>38</v>
      </c>
      <c r="J162" t="s">
        <v>435</v>
      </c>
      <c r="K162" t="s">
        <v>435</v>
      </c>
      <c r="L162" t="s">
        <v>435</v>
      </c>
      <c r="M162" t="s">
        <v>435</v>
      </c>
      <c r="N162" t="s">
        <v>435</v>
      </c>
      <c r="O162" t="s">
        <v>435</v>
      </c>
      <c r="P162" t="s">
        <v>435</v>
      </c>
      <c r="Q162" t="s">
        <v>435</v>
      </c>
      <c r="R162" t="s">
        <v>435</v>
      </c>
      <c r="S162" t="s">
        <v>435</v>
      </c>
      <c r="T162" t="s">
        <v>435</v>
      </c>
      <c r="U162" s="18">
        <f>VLOOKUP(A162,'[1]MARGIN REQUIREMNT'!$A$3:$M$210,13,0)</f>
        <v>0.16552499999999998</v>
      </c>
      <c r="V162" s="23">
        <f t="shared" si="14"/>
        <v>2.6560018610453096E-3</v>
      </c>
      <c r="W162" s="23">
        <f t="shared" si="15"/>
        <v>2.6560018610453096E-3</v>
      </c>
      <c r="X162" s="24">
        <f>VLOOKUP(A162,[2]Sheet14!$A$2:$B$188,2,0)</f>
        <v>4.2076056095672346E-2</v>
      </c>
      <c r="Y162" s="24">
        <f>VLOOKUP(A162,[2]Sheet14!$A$2:$C$188,3,0)</f>
        <v>5.200513158350957E-2</v>
      </c>
      <c r="Z162" s="24">
        <f>VLOOKUP(A162,[2]Sheet14!$A$2:$D$188,4,0)</f>
        <v>6.8667195144930776E-2</v>
      </c>
      <c r="AA162" t="b">
        <f t="shared" si="13"/>
        <v>0</v>
      </c>
      <c r="AB162" t="b">
        <f t="shared" si="16"/>
        <v>0</v>
      </c>
      <c r="AC162" t="b">
        <f t="shared" si="17"/>
        <v>0</v>
      </c>
    </row>
    <row r="163" spans="1:29">
      <c r="A163" t="s">
        <v>108</v>
      </c>
      <c r="B163">
        <v>1</v>
      </c>
      <c r="C163" t="s">
        <v>405</v>
      </c>
      <c r="D163">
        <v>7.1500000953674316</v>
      </c>
      <c r="E163">
        <v>7.1999998092651367</v>
      </c>
      <c r="F163" s="22">
        <v>43458</v>
      </c>
      <c r="G163" s="22">
        <v>43461</v>
      </c>
      <c r="H163">
        <f t="shared" si="12"/>
        <v>3</v>
      </c>
      <c r="I163">
        <v>7</v>
      </c>
      <c r="J163">
        <v>0.25</v>
      </c>
      <c r="K163">
        <v>47</v>
      </c>
      <c r="L163">
        <v>0</v>
      </c>
      <c r="M163">
        <v>7.1999998092651367</v>
      </c>
      <c r="N163">
        <v>7.1999998092651367</v>
      </c>
      <c r="O163">
        <v>7.1999998092651367</v>
      </c>
      <c r="P163">
        <v>7</v>
      </c>
      <c r="Q163">
        <v>7</v>
      </c>
      <c r="R163">
        <v>0.25</v>
      </c>
      <c r="S163">
        <v>0.25</v>
      </c>
      <c r="T163" t="s">
        <v>439</v>
      </c>
      <c r="U163" s="18">
        <f>VLOOKUP(A163,'[1]MARGIN REQUIREMNT'!$A$3:$M$210,13,0)</f>
        <v>3.9699899999999996E-2</v>
      </c>
      <c r="V163" s="23">
        <f t="shared" si="14"/>
        <v>-6.9444048919784507E-3</v>
      </c>
      <c r="W163" s="23">
        <f t="shared" si="15"/>
        <v>6.9444048919784507E-3</v>
      </c>
      <c r="X163" s="24">
        <f>VLOOKUP(A163,[2]Sheet14!$A$2:$B$188,2,0)</f>
        <v>7.8577326397489891E-2</v>
      </c>
      <c r="Y163" s="24">
        <f>VLOOKUP(A163,[2]Sheet14!$A$2:$C$188,3,0)</f>
        <v>9.6256761630003559E-2</v>
      </c>
      <c r="Z163" s="24">
        <f>VLOOKUP(A163,[2]Sheet14!$A$2:$D$188,4,0)</f>
        <v>0.12891381504744356</v>
      </c>
      <c r="AA163" t="b">
        <f t="shared" si="13"/>
        <v>0</v>
      </c>
      <c r="AB163" t="b">
        <f t="shared" si="16"/>
        <v>0</v>
      </c>
      <c r="AC163" t="b">
        <f t="shared" si="17"/>
        <v>0</v>
      </c>
    </row>
    <row r="164" spans="1:29">
      <c r="A164" t="s">
        <v>108</v>
      </c>
      <c r="B164">
        <v>1</v>
      </c>
      <c r="C164" t="s">
        <v>406</v>
      </c>
      <c r="D164">
        <v>7.1500000953674316</v>
      </c>
      <c r="E164">
        <v>7.1999998092651367</v>
      </c>
      <c r="F164" s="22">
        <v>43458</v>
      </c>
      <c r="G164" s="22">
        <v>43461</v>
      </c>
      <c r="H164">
        <f t="shared" si="12"/>
        <v>3</v>
      </c>
      <c r="I164">
        <v>7</v>
      </c>
      <c r="J164">
        <v>0.10000000149011612</v>
      </c>
      <c r="K164">
        <v>72</v>
      </c>
      <c r="L164">
        <v>0</v>
      </c>
      <c r="M164">
        <v>7.1999998092651367</v>
      </c>
      <c r="N164">
        <v>7.1999998092651367</v>
      </c>
      <c r="O164">
        <v>7.1999998092651367</v>
      </c>
      <c r="P164">
        <v>7</v>
      </c>
      <c r="Q164">
        <v>7</v>
      </c>
      <c r="R164">
        <v>5.000000074505806E-2</v>
      </c>
      <c r="S164">
        <v>5.000000074505806E-2</v>
      </c>
      <c r="T164" t="s">
        <v>439</v>
      </c>
      <c r="U164" s="18">
        <f>VLOOKUP(A164,'[1]MARGIN REQUIREMNT'!$A$3:$M$210,13,0)</f>
        <v>3.9699899999999996E-2</v>
      </c>
      <c r="V164" s="23">
        <f t="shared" si="14"/>
        <v>-6.9444048919784507E-3</v>
      </c>
      <c r="W164" s="23">
        <f t="shared" si="15"/>
        <v>6.9444048919784507E-3</v>
      </c>
      <c r="X164" s="24">
        <f>VLOOKUP(A164,[2]Sheet14!$A$2:$B$188,2,0)</f>
        <v>7.8577326397489891E-2</v>
      </c>
      <c r="Y164" s="24">
        <f>VLOOKUP(A164,[2]Sheet14!$A$2:$C$188,3,0)</f>
        <v>9.6256761630003559E-2</v>
      </c>
      <c r="Z164" s="24">
        <f>VLOOKUP(A164,[2]Sheet14!$A$2:$D$188,4,0)</f>
        <v>0.12891381504744356</v>
      </c>
      <c r="AA164" t="b">
        <f t="shared" si="13"/>
        <v>0</v>
      </c>
      <c r="AB164" t="b">
        <f t="shared" si="16"/>
        <v>0</v>
      </c>
      <c r="AC164" t="b">
        <f t="shared" si="17"/>
        <v>0</v>
      </c>
    </row>
    <row r="165" spans="1:29">
      <c r="A165" t="s">
        <v>149</v>
      </c>
      <c r="B165">
        <v>50</v>
      </c>
      <c r="C165" t="s">
        <v>405</v>
      </c>
      <c r="D165">
        <v>2315.64990234375</v>
      </c>
      <c r="E165">
        <v>2300.199951171875</v>
      </c>
      <c r="F165" s="22">
        <v>43458</v>
      </c>
      <c r="G165" s="22">
        <v>43461</v>
      </c>
      <c r="H165">
        <f t="shared" si="12"/>
        <v>3</v>
      </c>
      <c r="I165">
        <v>2300</v>
      </c>
      <c r="J165">
        <v>46.599998474121094</v>
      </c>
      <c r="K165">
        <v>40</v>
      </c>
      <c r="L165">
        <v>83</v>
      </c>
      <c r="M165">
        <v>2383.199951171875</v>
      </c>
      <c r="N165">
        <v>2466.199951171875</v>
      </c>
      <c r="O165">
        <v>2549.199951171875</v>
      </c>
      <c r="P165">
        <v>2450</v>
      </c>
      <c r="Q165">
        <v>2550</v>
      </c>
      <c r="R165">
        <v>3</v>
      </c>
      <c r="S165">
        <v>0.5</v>
      </c>
      <c r="T165" t="s">
        <v>439</v>
      </c>
      <c r="U165" s="18">
        <f>VLOOKUP(A165,'[1]MARGIN REQUIREMNT'!$A$3:$M$210,13,0)</f>
        <v>11.013339735099336</v>
      </c>
      <c r="V165" s="23">
        <f t="shared" si="14"/>
        <v>6.7167861489623171E-3</v>
      </c>
      <c r="W165" s="23">
        <f t="shared" si="15"/>
        <v>6.7167861489623171E-3</v>
      </c>
      <c r="X165" s="24">
        <f>VLOOKUP(A165,[2]Sheet14!$A$2:$B$188,2,0)</f>
        <v>3.3858556416340856E-2</v>
      </c>
      <c r="Y165" s="24">
        <f>VLOOKUP(A165,[2]Sheet14!$A$2:$C$188,3,0)</f>
        <v>4.2423819942933191E-2</v>
      </c>
      <c r="Z165" s="24">
        <f>VLOOKUP(A165,[2]Sheet14!$A$2:$D$188,4,0)</f>
        <v>6.6492419709612449E-2</v>
      </c>
      <c r="AA165" t="b">
        <f t="shared" si="13"/>
        <v>0</v>
      </c>
      <c r="AB165" t="b">
        <f t="shared" si="16"/>
        <v>0</v>
      </c>
      <c r="AC165" t="b">
        <f t="shared" si="17"/>
        <v>0</v>
      </c>
    </row>
    <row r="166" spans="1:29">
      <c r="A166" t="s">
        <v>149</v>
      </c>
      <c r="B166">
        <v>50</v>
      </c>
      <c r="C166" t="s">
        <v>406</v>
      </c>
      <c r="D166">
        <v>2315.64990234375</v>
      </c>
      <c r="E166">
        <v>2300.199951171875</v>
      </c>
      <c r="F166" s="22">
        <v>43458</v>
      </c>
      <c r="G166" s="22">
        <v>43461</v>
      </c>
      <c r="H166">
        <f t="shared" si="12"/>
        <v>3</v>
      </c>
      <c r="I166">
        <v>2300</v>
      </c>
      <c r="J166">
        <v>38.799999237060547</v>
      </c>
      <c r="K166">
        <v>48</v>
      </c>
      <c r="L166">
        <v>100</v>
      </c>
      <c r="M166">
        <v>2200.199951171875</v>
      </c>
      <c r="N166">
        <v>2100.199951171875</v>
      </c>
      <c r="O166">
        <v>2000.199951171875</v>
      </c>
      <c r="P166">
        <v>2100</v>
      </c>
      <c r="Q166">
        <v>2000</v>
      </c>
      <c r="R166">
        <v>0.5</v>
      </c>
      <c r="S166">
        <v>0.34999999403953552</v>
      </c>
      <c r="T166" t="s">
        <v>439</v>
      </c>
      <c r="U166" s="18">
        <f>VLOOKUP(A166,'[1]MARGIN REQUIREMNT'!$A$3:$M$210,13,0)</f>
        <v>11.013339735099336</v>
      </c>
      <c r="V166" s="23">
        <f t="shared" si="14"/>
        <v>6.7167861489623171E-3</v>
      </c>
      <c r="W166" s="23">
        <f t="shared" si="15"/>
        <v>6.7167861489623171E-3</v>
      </c>
      <c r="X166" s="24">
        <f>VLOOKUP(A166,[2]Sheet14!$A$2:$B$188,2,0)</f>
        <v>3.3858556416340856E-2</v>
      </c>
      <c r="Y166" s="24">
        <f>VLOOKUP(A166,[2]Sheet14!$A$2:$C$188,3,0)</f>
        <v>4.2423819942933191E-2</v>
      </c>
      <c r="Z166" s="24">
        <f>VLOOKUP(A166,[2]Sheet14!$A$2:$D$188,4,0)</f>
        <v>6.6492419709612449E-2</v>
      </c>
      <c r="AA166" t="b">
        <f t="shared" si="13"/>
        <v>0</v>
      </c>
      <c r="AB166" t="b">
        <f t="shared" si="16"/>
        <v>0</v>
      </c>
      <c r="AC166" t="b">
        <f t="shared" si="17"/>
        <v>0</v>
      </c>
    </row>
    <row r="167" spans="1:29">
      <c r="A167" t="s">
        <v>11</v>
      </c>
      <c r="B167">
        <v>10</v>
      </c>
      <c r="C167" t="s">
        <v>405</v>
      </c>
      <c r="D167">
        <v>221.80000305175781</v>
      </c>
      <c r="E167">
        <v>212.89999389648437</v>
      </c>
      <c r="F167" s="22">
        <v>43458</v>
      </c>
      <c r="G167" s="22">
        <v>43461</v>
      </c>
      <c r="H167">
        <f t="shared" si="12"/>
        <v>3</v>
      </c>
      <c r="I167">
        <v>210</v>
      </c>
      <c r="J167">
        <v>4.5</v>
      </c>
      <c r="K167">
        <v>35</v>
      </c>
      <c r="L167">
        <v>7</v>
      </c>
      <c r="M167">
        <v>219.89999389648437</v>
      </c>
      <c r="N167">
        <v>226.89999389648437</v>
      </c>
      <c r="O167">
        <v>233.89999389648437</v>
      </c>
      <c r="P167">
        <v>230</v>
      </c>
      <c r="Q167">
        <v>230</v>
      </c>
      <c r="R167">
        <v>0.15000000596046448</v>
      </c>
      <c r="S167">
        <v>0.15000000596046448</v>
      </c>
      <c r="T167" t="s">
        <v>439</v>
      </c>
      <c r="U167" s="18">
        <f>VLOOKUP(A167,'[1]MARGIN REQUIREMNT'!$A$3:$M$210,13,0)</f>
        <v>1.1224499999999999</v>
      </c>
      <c r="V167" s="23">
        <f t="shared" si="14"/>
        <v>4.1803707893015574E-2</v>
      </c>
      <c r="W167" s="23">
        <f t="shared" si="15"/>
        <v>4.1803707893015574E-2</v>
      </c>
      <c r="X167" s="24">
        <f>VLOOKUP(A167,[2]Sheet14!$A$2:$B$188,2,0)</f>
        <v>2.48845047464481E-2</v>
      </c>
      <c r="Y167" s="24">
        <f>VLOOKUP(A167,[2]Sheet14!$A$2:$C$188,3,0)</f>
        <v>3.1202840358727064E-2</v>
      </c>
      <c r="Z167" s="24">
        <f>VLOOKUP(A167,[2]Sheet14!$A$2:$D$188,4,0)</f>
        <v>4.1955760589494497E-2</v>
      </c>
      <c r="AA167" t="b">
        <f t="shared" si="13"/>
        <v>1</v>
      </c>
      <c r="AB167" t="b">
        <f t="shared" si="16"/>
        <v>1</v>
      </c>
      <c r="AC167" t="b">
        <f t="shared" si="17"/>
        <v>0</v>
      </c>
    </row>
    <row r="168" spans="1:29">
      <c r="A168" t="s">
        <v>11</v>
      </c>
      <c r="B168">
        <v>10</v>
      </c>
      <c r="C168" t="s">
        <v>406</v>
      </c>
      <c r="D168">
        <v>221.80000305175781</v>
      </c>
      <c r="E168">
        <v>212.89999389648437</v>
      </c>
      <c r="F168" s="22">
        <v>43458</v>
      </c>
      <c r="G168" s="22">
        <v>43461</v>
      </c>
      <c r="H168">
        <f t="shared" si="12"/>
        <v>3</v>
      </c>
      <c r="I168">
        <v>210</v>
      </c>
      <c r="J168">
        <v>1.2000000476837158</v>
      </c>
      <c r="K168">
        <v>34</v>
      </c>
      <c r="L168">
        <v>7</v>
      </c>
      <c r="M168">
        <v>205.89999389648437</v>
      </c>
      <c r="N168">
        <v>198.89999389648437</v>
      </c>
      <c r="O168">
        <v>191.89999389648437</v>
      </c>
      <c r="P168">
        <v>200</v>
      </c>
      <c r="Q168">
        <v>190</v>
      </c>
      <c r="R168">
        <v>5.000000074505806E-2</v>
      </c>
      <c r="S168">
        <v>5.000000074505806E-2</v>
      </c>
      <c r="T168" t="s">
        <v>439</v>
      </c>
      <c r="U168" s="18">
        <f>VLOOKUP(A168,'[1]MARGIN REQUIREMNT'!$A$3:$M$210,13,0)</f>
        <v>1.1224499999999999</v>
      </c>
      <c r="V168" s="23">
        <f t="shared" si="14"/>
        <v>4.1803707893015574E-2</v>
      </c>
      <c r="W168" s="23">
        <f t="shared" si="15"/>
        <v>4.1803707893015574E-2</v>
      </c>
      <c r="X168" s="24">
        <f>VLOOKUP(A168,[2]Sheet14!$A$2:$B$188,2,0)</f>
        <v>2.48845047464481E-2</v>
      </c>
      <c r="Y168" s="24">
        <f>VLOOKUP(A168,[2]Sheet14!$A$2:$C$188,3,0)</f>
        <v>3.1202840358727064E-2</v>
      </c>
      <c r="Z168" s="24">
        <f>VLOOKUP(A168,[2]Sheet14!$A$2:$D$188,4,0)</f>
        <v>4.1955760589494497E-2</v>
      </c>
      <c r="AA168" t="b">
        <f t="shared" si="13"/>
        <v>1</v>
      </c>
      <c r="AB168" t="b">
        <f t="shared" si="16"/>
        <v>1</v>
      </c>
      <c r="AC168" t="b">
        <f t="shared" si="17"/>
        <v>0</v>
      </c>
    </row>
    <row r="169" spans="1:29">
      <c r="A169" t="s">
        <v>93</v>
      </c>
      <c r="B169">
        <v>1</v>
      </c>
      <c r="C169" t="s">
        <v>405</v>
      </c>
      <c r="D169">
        <v>14.600000381469727</v>
      </c>
      <c r="E169">
        <v>14.350000381469727</v>
      </c>
      <c r="F169" s="22">
        <v>43458</v>
      </c>
      <c r="G169" s="22">
        <v>43461</v>
      </c>
      <c r="H169">
        <f t="shared" si="12"/>
        <v>3</v>
      </c>
      <c r="I169">
        <v>14</v>
      </c>
      <c r="J169">
        <v>0.5</v>
      </c>
      <c r="K169">
        <v>55</v>
      </c>
      <c r="L169">
        <v>1</v>
      </c>
      <c r="M169">
        <v>15.350000381469727</v>
      </c>
      <c r="N169">
        <v>16.350000381469727</v>
      </c>
      <c r="O169">
        <v>17.350000381469727</v>
      </c>
      <c r="P169">
        <v>16</v>
      </c>
      <c r="Q169">
        <v>17</v>
      </c>
      <c r="R169">
        <v>5.000000074505806E-2</v>
      </c>
      <c r="S169">
        <v>5.000000074505806E-2</v>
      </c>
      <c r="T169" t="s">
        <v>439</v>
      </c>
      <c r="U169" s="18">
        <f>VLOOKUP(A169,'[1]MARGIN REQUIREMNT'!$A$3:$M$210,13,0)</f>
        <v>6.6824999999999996E-2</v>
      </c>
      <c r="V169" s="23">
        <f t="shared" si="14"/>
        <v>1.7421602324333429E-2</v>
      </c>
      <c r="W169" s="23">
        <f t="shared" si="15"/>
        <v>1.7421602324333429E-2</v>
      </c>
      <c r="X169" s="24">
        <f>VLOOKUP(A169,[2]Sheet14!$A$2:$B$188,2,0)</f>
        <v>4.0762732449866432E-2</v>
      </c>
      <c r="Y169" s="24">
        <f>VLOOKUP(A169,[2]Sheet14!$A$2:$C$188,3,0)</f>
        <v>5.4083509135055524E-2</v>
      </c>
      <c r="Z169" s="24">
        <f>VLOOKUP(A169,[2]Sheet14!$A$2:$D$188,4,0)</f>
        <v>7.0085717153467814E-2</v>
      </c>
      <c r="AA169" t="b">
        <f t="shared" si="13"/>
        <v>0</v>
      </c>
      <c r="AB169" t="b">
        <f t="shared" si="16"/>
        <v>0</v>
      </c>
      <c r="AC169" t="b">
        <f t="shared" si="17"/>
        <v>0</v>
      </c>
    </row>
    <row r="170" spans="1:29">
      <c r="A170" t="s">
        <v>93</v>
      </c>
      <c r="B170">
        <v>1</v>
      </c>
      <c r="C170" t="s">
        <v>406</v>
      </c>
      <c r="D170">
        <v>14.600000381469727</v>
      </c>
      <c r="E170">
        <v>14.350000381469727</v>
      </c>
      <c r="F170" s="22">
        <v>43458</v>
      </c>
      <c r="G170" s="22">
        <v>43461</v>
      </c>
      <c r="H170">
        <f t="shared" si="12"/>
        <v>3</v>
      </c>
      <c r="I170">
        <v>14</v>
      </c>
      <c r="J170">
        <v>0.15000000596046448</v>
      </c>
      <c r="K170">
        <v>58</v>
      </c>
      <c r="L170">
        <v>1</v>
      </c>
      <c r="M170">
        <v>13.350000381469727</v>
      </c>
      <c r="N170">
        <v>12.350000381469727</v>
      </c>
      <c r="O170">
        <v>11.350000381469727</v>
      </c>
      <c r="P170">
        <v>12</v>
      </c>
      <c r="Q170">
        <v>11</v>
      </c>
      <c r="R170" t="s">
        <v>435</v>
      </c>
      <c r="S170">
        <v>5.000000074505806E-2</v>
      </c>
      <c r="T170">
        <v>13</v>
      </c>
      <c r="U170" s="18">
        <f>VLOOKUP(A170,'[1]MARGIN REQUIREMNT'!$A$3:$M$210,13,0)</f>
        <v>6.6824999999999996E-2</v>
      </c>
      <c r="V170" s="23">
        <f t="shared" si="14"/>
        <v>1.7421602324333429E-2</v>
      </c>
      <c r="W170" s="23">
        <f t="shared" si="15"/>
        <v>1.7421602324333429E-2</v>
      </c>
      <c r="X170" s="24">
        <f>VLOOKUP(A170,[2]Sheet14!$A$2:$B$188,2,0)</f>
        <v>4.0762732449866432E-2</v>
      </c>
      <c r="Y170" s="24">
        <f>VLOOKUP(A170,[2]Sheet14!$A$2:$C$188,3,0)</f>
        <v>5.4083509135055524E-2</v>
      </c>
      <c r="Z170" s="24">
        <f>VLOOKUP(A170,[2]Sheet14!$A$2:$D$188,4,0)</f>
        <v>7.0085717153467814E-2</v>
      </c>
      <c r="AA170" t="b">
        <f t="shared" si="13"/>
        <v>0</v>
      </c>
      <c r="AB170" t="b">
        <f t="shared" si="16"/>
        <v>0</v>
      </c>
      <c r="AC170" t="b">
        <f t="shared" si="17"/>
        <v>0</v>
      </c>
    </row>
    <row r="171" spans="1:29">
      <c r="A171" t="s">
        <v>38</v>
      </c>
      <c r="B171">
        <v>10</v>
      </c>
      <c r="C171" t="s">
        <v>405</v>
      </c>
      <c r="D171">
        <v>269.29998779296875</v>
      </c>
      <c r="E171">
        <v>266</v>
      </c>
      <c r="F171" s="22">
        <v>43458</v>
      </c>
      <c r="G171" s="22">
        <v>43461</v>
      </c>
      <c r="H171">
        <f t="shared" si="12"/>
        <v>3</v>
      </c>
      <c r="I171">
        <v>270</v>
      </c>
      <c r="J171">
        <v>1.25</v>
      </c>
      <c r="K171">
        <v>28</v>
      </c>
      <c r="L171">
        <v>7</v>
      </c>
      <c r="M171">
        <v>273</v>
      </c>
      <c r="N171">
        <v>280</v>
      </c>
      <c r="O171">
        <v>287</v>
      </c>
      <c r="P171">
        <v>280</v>
      </c>
      <c r="Q171">
        <v>290</v>
      </c>
      <c r="R171">
        <v>0.40000000596046448</v>
      </c>
      <c r="S171">
        <v>0.15000000596046448</v>
      </c>
      <c r="T171" t="s">
        <v>439</v>
      </c>
      <c r="U171" s="18">
        <f>VLOOKUP(A171,'[1]MARGIN REQUIREMNT'!$A$3:$M$210,13,0)</f>
        <v>1.3091250000000001</v>
      </c>
      <c r="V171" s="23">
        <f t="shared" si="14"/>
        <v>1.2405969146499052E-2</v>
      </c>
      <c r="W171" s="23">
        <f t="shared" si="15"/>
        <v>1.2405969146499052E-2</v>
      </c>
      <c r="X171" s="24">
        <f>VLOOKUP(A171,[2]Sheet14!$A$2:$B$188,2,0)</f>
        <v>3.8043469510702511E-2</v>
      </c>
      <c r="Y171" s="24">
        <f>VLOOKUP(A171,[2]Sheet14!$A$2:$C$188,3,0)</f>
        <v>4.6323292367360762E-2</v>
      </c>
      <c r="Z171" s="24">
        <f>VLOOKUP(A171,[2]Sheet14!$A$2:$D$188,4,0)</f>
        <v>5.9135227722626027E-2</v>
      </c>
      <c r="AA171" t="b">
        <f t="shared" si="13"/>
        <v>0</v>
      </c>
      <c r="AB171" t="b">
        <f t="shared" si="16"/>
        <v>0</v>
      </c>
      <c r="AC171" t="b">
        <f t="shared" si="17"/>
        <v>0</v>
      </c>
    </row>
    <row r="172" spans="1:29">
      <c r="A172" t="s">
        <v>38</v>
      </c>
      <c r="B172">
        <v>10</v>
      </c>
      <c r="C172" t="s">
        <v>406</v>
      </c>
      <c r="D172">
        <v>269.29998779296875</v>
      </c>
      <c r="E172">
        <v>266</v>
      </c>
      <c r="F172" s="22">
        <v>43458</v>
      </c>
      <c r="G172" s="22">
        <v>43461</v>
      </c>
      <c r="H172">
        <f t="shared" si="12"/>
        <v>3</v>
      </c>
      <c r="I172">
        <v>270</v>
      </c>
      <c r="J172">
        <v>4.8499999046325684</v>
      </c>
      <c r="K172">
        <v>26</v>
      </c>
      <c r="L172">
        <v>6</v>
      </c>
      <c r="M172">
        <v>260</v>
      </c>
      <c r="N172">
        <v>254</v>
      </c>
      <c r="O172">
        <v>248</v>
      </c>
      <c r="P172">
        <v>250</v>
      </c>
      <c r="Q172">
        <v>250</v>
      </c>
      <c r="R172">
        <v>0.20000000298023224</v>
      </c>
      <c r="S172">
        <v>0.20000000298023224</v>
      </c>
      <c r="T172" t="s">
        <v>439</v>
      </c>
      <c r="U172" s="18">
        <f>VLOOKUP(A172,'[1]MARGIN REQUIREMNT'!$A$3:$M$210,13,0)</f>
        <v>1.3091250000000001</v>
      </c>
      <c r="V172" s="23">
        <f t="shared" si="14"/>
        <v>1.2405969146499052E-2</v>
      </c>
      <c r="W172" s="23">
        <f t="shared" si="15"/>
        <v>1.2405969146499052E-2</v>
      </c>
      <c r="X172" s="24">
        <f>VLOOKUP(A172,[2]Sheet14!$A$2:$B$188,2,0)</f>
        <v>3.8043469510702511E-2</v>
      </c>
      <c r="Y172" s="24">
        <f>VLOOKUP(A172,[2]Sheet14!$A$2:$C$188,3,0)</f>
        <v>4.6323292367360762E-2</v>
      </c>
      <c r="Z172" s="24">
        <f>VLOOKUP(A172,[2]Sheet14!$A$2:$D$188,4,0)</f>
        <v>5.9135227722626027E-2</v>
      </c>
      <c r="AA172" t="b">
        <f t="shared" si="13"/>
        <v>0</v>
      </c>
      <c r="AB172" t="b">
        <f t="shared" si="16"/>
        <v>0</v>
      </c>
      <c r="AC172" t="b">
        <f t="shared" si="17"/>
        <v>0</v>
      </c>
    </row>
    <row r="173" spans="1:29">
      <c r="A173" t="s">
        <v>60</v>
      </c>
      <c r="B173">
        <v>500</v>
      </c>
      <c r="C173" t="s">
        <v>405</v>
      </c>
      <c r="D173">
        <v>23160</v>
      </c>
      <c r="E173">
        <v>23164.30078125</v>
      </c>
      <c r="F173" s="22">
        <v>43458</v>
      </c>
      <c r="G173" s="22">
        <v>43461</v>
      </c>
      <c r="H173">
        <f t="shared" si="12"/>
        <v>3</v>
      </c>
      <c r="I173">
        <v>23000</v>
      </c>
      <c r="J173">
        <v>375</v>
      </c>
      <c r="K173">
        <v>33</v>
      </c>
      <c r="L173">
        <v>693</v>
      </c>
      <c r="M173">
        <v>23857.30078125</v>
      </c>
      <c r="N173">
        <v>24550.30078125</v>
      </c>
      <c r="O173">
        <v>25243.30078125</v>
      </c>
      <c r="P173">
        <v>24500</v>
      </c>
      <c r="Q173">
        <v>25000</v>
      </c>
      <c r="R173">
        <v>12.5</v>
      </c>
      <c r="S173">
        <v>7.4000000953674316</v>
      </c>
      <c r="T173" t="s">
        <v>439</v>
      </c>
      <c r="U173" s="18">
        <f>VLOOKUP(A173,'[1]MARGIN REQUIREMNT'!$A$3:$M$210,13,0)</f>
        <v>119.3514</v>
      </c>
      <c r="V173" s="23">
        <f t="shared" si="14"/>
        <v>-1.8566419468535322E-4</v>
      </c>
      <c r="W173" s="23">
        <f t="shared" si="15"/>
        <v>1.8566419468535322E-4</v>
      </c>
      <c r="X173" s="24">
        <f>VLOOKUP(A173,[2]Sheet14!$A$2:$B$188,2,0)</f>
        <v>3.744497013640076E-2</v>
      </c>
      <c r="Y173" s="24">
        <f>VLOOKUP(A173,[2]Sheet14!$A$2:$C$188,3,0)</f>
        <v>4.6976630765994704E-2</v>
      </c>
      <c r="Z173" s="24">
        <f>VLOOKUP(A173,[2]Sheet14!$A$2:$D$188,4,0)</f>
        <v>7.3121303099962384E-2</v>
      </c>
      <c r="AA173" t="b">
        <f t="shared" si="13"/>
        <v>0</v>
      </c>
      <c r="AB173" t="b">
        <f t="shared" si="16"/>
        <v>0</v>
      </c>
      <c r="AC173" t="b">
        <f t="shared" si="17"/>
        <v>0</v>
      </c>
    </row>
    <row r="174" spans="1:29">
      <c r="A174" t="s">
        <v>60</v>
      </c>
      <c r="B174">
        <v>500</v>
      </c>
      <c r="C174" t="s">
        <v>406</v>
      </c>
      <c r="D174">
        <v>23160</v>
      </c>
      <c r="E174">
        <v>23164.30078125</v>
      </c>
      <c r="F174" s="22">
        <v>43458</v>
      </c>
      <c r="G174" s="22">
        <v>43461</v>
      </c>
      <c r="H174">
        <f t="shared" si="12"/>
        <v>3</v>
      </c>
      <c r="I174">
        <v>23000</v>
      </c>
      <c r="J174">
        <v>180</v>
      </c>
      <c r="K174">
        <v>31</v>
      </c>
      <c r="L174">
        <v>651</v>
      </c>
      <c r="M174">
        <v>22513.30078125</v>
      </c>
      <c r="N174">
        <v>21862.30078125</v>
      </c>
      <c r="O174">
        <v>21211.30078125</v>
      </c>
      <c r="P174">
        <v>22000</v>
      </c>
      <c r="Q174">
        <v>21000</v>
      </c>
      <c r="R174">
        <v>14</v>
      </c>
      <c r="S174">
        <v>20</v>
      </c>
      <c r="T174" t="s">
        <v>439</v>
      </c>
      <c r="U174" s="18">
        <f>VLOOKUP(A174,'[1]MARGIN REQUIREMNT'!$A$3:$M$210,13,0)</f>
        <v>119.3514</v>
      </c>
      <c r="V174" s="23">
        <f t="shared" si="14"/>
        <v>-1.8566419468535322E-4</v>
      </c>
      <c r="W174" s="23">
        <f t="shared" si="15"/>
        <v>1.8566419468535322E-4</v>
      </c>
      <c r="X174" s="24">
        <f>VLOOKUP(A174,[2]Sheet14!$A$2:$B$188,2,0)</f>
        <v>3.744497013640076E-2</v>
      </c>
      <c r="Y174" s="24">
        <f>VLOOKUP(A174,[2]Sheet14!$A$2:$C$188,3,0)</f>
        <v>4.6976630765994704E-2</v>
      </c>
      <c r="Z174" s="24">
        <f>VLOOKUP(A174,[2]Sheet14!$A$2:$D$188,4,0)</f>
        <v>7.3121303099962384E-2</v>
      </c>
      <c r="AA174" t="b">
        <f t="shared" si="13"/>
        <v>0</v>
      </c>
      <c r="AB174" t="b">
        <f t="shared" si="16"/>
        <v>0</v>
      </c>
      <c r="AC174" t="b">
        <f t="shared" si="17"/>
        <v>0</v>
      </c>
    </row>
    <row r="175" spans="1:29">
      <c r="A175" t="s">
        <v>32</v>
      </c>
      <c r="B175">
        <v>2.5</v>
      </c>
      <c r="C175" t="s">
        <v>405</v>
      </c>
      <c r="D175">
        <v>71.349998474121094</v>
      </c>
      <c r="E175">
        <v>71.099998474121094</v>
      </c>
      <c r="F175" s="22">
        <v>43458</v>
      </c>
      <c r="G175" s="22">
        <v>43461</v>
      </c>
      <c r="H175">
        <f t="shared" si="12"/>
        <v>3</v>
      </c>
      <c r="I175">
        <v>70</v>
      </c>
      <c r="J175">
        <v>1.75</v>
      </c>
      <c r="K175">
        <v>42</v>
      </c>
      <c r="L175">
        <v>3</v>
      </c>
      <c r="M175">
        <v>74.099998474121094</v>
      </c>
      <c r="N175">
        <v>77.099998474121094</v>
      </c>
      <c r="O175">
        <v>80.099998474121094</v>
      </c>
      <c r="P175">
        <v>77.5</v>
      </c>
      <c r="Q175">
        <v>80</v>
      </c>
      <c r="R175">
        <v>5.000000074505806E-2</v>
      </c>
      <c r="S175">
        <v>5.000000074505806E-2</v>
      </c>
      <c r="T175" t="s">
        <v>439</v>
      </c>
      <c r="U175" s="18">
        <f>VLOOKUP(A175,'[1]MARGIN REQUIREMNT'!$A$3:$M$210,13,0)</f>
        <v>0.34079999999999999</v>
      </c>
      <c r="V175" s="23">
        <f t="shared" si="14"/>
        <v>3.5161744777110204E-3</v>
      </c>
      <c r="W175" s="23">
        <f t="shared" si="15"/>
        <v>3.5161744777110204E-3</v>
      </c>
      <c r="X175" s="24">
        <f>VLOOKUP(A175,[2]Sheet14!$A$2:$B$188,2,0)</f>
        <v>3.2028904473048604E-2</v>
      </c>
      <c r="Y175" s="24">
        <f>VLOOKUP(A175,[2]Sheet14!$A$2:$C$188,3,0)</f>
        <v>3.8044488637817654E-2</v>
      </c>
      <c r="Z175" s="24">
        <f>VLOOKUP(A175,[2]Sheet14!$A$2:$D$188,4,0)</f>
        <v>5.8390056746387239E-2</v>
      </c>
      <c r="AA175" t="b">
        <f t="shared" si="13"/>
        <v>0</v>
      </c>
      <c r="AB175" t="b">
        <f t="shared" si="16"/>
        <v>0</v>
      </c>
      <c r="AC175" t="b">
        <f t="shared" si="17"/>
        <v>0</v>
      </c>
    </row>
    <row r="176" spans="1:29">
      <c r="A176" t="s">
        <v>32</v>
      </c>
      <c r="B176">
        <v>2.5</v>
      </c>
      <c r="C176" t="s">
        <v>406</v>
      </c>
      <c r="D176">
        <v>71.349998474121094</v>
      </c>
      <c r="E176">
        <v>71.099998474121094</v>
      </c>
      <c r="F176" s="22">
        <v>43458</v>
      </c>
      <c r="G176" s="22">
        <v>43461</v>
      </c>
      <c r="H176">
        <f t="shared" si="12"/>
        <v>3</v>
      </c>
      <c r="I176">
        <v>70</v>
      </c>
      <c r="J176">
        <v>0.44999998807907104</v>
      </c>
      <c r="K176">
        <v>38</v>
      </c>
      <c r="L176">
        <v>2</v>
      </c>
      <c r="M176">
        <v>69.099998474121094</v>
      </c>
      <c r="N176">
        <v>67.099998474121094</v>
      </c>
      <c r="O176">
        <v>65.099998474121094</v>
      </c>
      <c r="P176">
        <v>67.5</v>
      </c>
      <c r="Q176">
        <v>65</v>
      </c>
      <c r="R176">
        <v>5.000000074505806E-2</v>
      </c>
      <c r="S176">
        <v>5.000000074505806E-2</v>
      </c>
      <c r="T176" t="s">
        <v>439</v>
      </c>
      <c r="U176" s="18">
        <f>VLOOKUP(A176,'[1]MARGIN REQUIREMNT'!$A$3:$M$210,13,0)</f>
        <v>0.34079999999999999</v>
      </c>
      <c r="V176" s="23">
        <f t="shared" si="14"/>
        <v>3.5161744777110204E-3</v>
      </c>
      <c r="W176" s="23">
        <f t="shared" si="15"/>
        <v>3.5161744777110204E-3</v>
      </c>
      <c r="X176" s="24">
        <f>VLOOKUP(A176,[2]Sheet14!$A$2:$B$188,2,0)</f>
        <v>3.2028904473048604E-2</v>
      </c>
      <c r="Y176" s="24">
        <f>VLOOKUP(A176,[2]Sheet14!$A$2:$C$188,3,0)</f>
        <v>3.8044488637817654E-2</v>
      </c>
      <c r="Z176" s="24">
        <f>VLOOKUP(A176,[2]Sheet14!$A$2:$D$188,4,0)</f>
        <v>5.8390056746387239E-2</v>
      </c>
      <c r="AA176" t="b">
        <f t="shared" si="13"/>
        <v>0</v>
      </c>
      <c r="AB176" t="b">
        <f t="shared" si="16"/>
        <v>0</v>
      </c>
      <c r="AC176" t="b">
        <f t="shared" si="17"/>
        <v>0</v>
      </c>
    </row>
    <row r="177" spans="1:29">
      <c r="A177" t="s">
        <v>33</v>
      </c>
      <c r="B177">
        <v>10</v>
      </c>
      <c r="C177" t="s">
        <v>405</v>
      </c>
      <c r="D177">
        <v>613.3499755859375</v>
      </c>
      <c r="E177">
        <v>611.5</v>
      </c>
      <c r="F177" s="22">
        <v>43458</v>
      </c>
      <c r="G177" s="22">
        <v>43461</v>
      </c>
      <c r="H177">
        <f t="shared" si="12"/>
        <v>3</v>
      </c>
      <c r="I177">
        <v>610</v>
      </c>
      <c r="J177">
        <v>6.9499998092651367</v>
      </c>
      <c r="K177">
        <v>27</v>
      </c>
      <c r="L177">
        <v>15</v>
      </c>
      <c r="M177">
        <v>626.5</v>
      </c>
      <c r="N177">
        <v>641.5</v>
      </c>
      <c r="O177">
        <v>656.5</v>
      </c>
      <c r="P177">
        <v>640</v>
      </c>
      <c r="Q177">
        <v>660</v>
      </c>
      <c r="R177">
        <v>0.75</v>
      </c>
      <c r="S177">
        <v>0.34999999403953552</v>
      </c>
      <c r="T177" t="s">
        <v>439</v>
      </c>
      <c r="U177" s="18">
        <f>VLOOKUP(A177,'[1]MARGIN REQUIREMNT'!$A$3:$M$210,13,0)</f>
        <v>3.31995</v>
      </c>
      <c r="V177" s="23">
        <f t="shared" si="14"/>
        <v>3.0253075812551877E-3</v>
      </c>
      <c r="W177" s="23">
        <f t="shared" si="15"/>
        <v>3.0253075812551877E-3</v>
      </c>
      <c r="X177" s="24">
        <f>VLOOKUP(A177,[2]Sheet14!$A$2:$B$188,2,0)</f>
        <v>3.5003271058858906E-2</v>
      </c>
      <c r="Y177" s="24">
        <f>VLOOKUP(A177,[2]Sheet14!$A$2:$C$188,3,0)</f>
        <v>4.9863090874774162E-2</v>
      </c>
      <c r="Z177" s="24">
        <f>VLOOKUP(A177,[2]Sheet14!$A$2:$D$188,4,0)</f>
        <v>6.9198813586743999E-2</v>
      </c>
      <c r="AA177" t="b">
        <f t="shared" si="13"/>
        <v>0</v>
      </c>
      <c r="AB177" t="b">
        <f t="shared" si="16"/>
        <v>0</v>
      </c>
      <c r="AC177" t="b">
        <f t="shared" si="17"/>
        <v>0</v>
      </c>
    </row>
    <row r="178" spans="1:29">
      <c r="A178" t="s">
        <v>33</v>
      </c>
      <c r="B178">
        <v>10</v>
      </c>
      <c r="C178" t="s">
        <v>406</v>
      </c>
      <c r="D178">
        <v>613.3499755859375</v>
      </c>
      <c r="E178">
        <v>611.5</v>
      </c>
      <c r="F178" s="22">
        <v>43458</v>
      </c>
      <c r="G178" s="22">
        <v>43461</v>
      </c>
      <c r="H178">
        <f t="shared" si="12"/>
        <v>3</v>
      </c>
      <c r="I178">
        <v>610</v>
      </c>
      <c r="J178">
        <v>5.0999999046325684</v>
      </c>
      <c r="K178">
        <v>27</v>
      </c>
      <c r="L178">
        <v>15</v>
      </c>
      <c r="M178">
        <v>596.5</v>
      </c>
      <c r="N178">
        <v>581.5</v>
      </c>
      <c r="O178">
        <v>566.5</v>
      </c>
      <c r="P178">
        <v>580</v>
      </c>
      <c r="Q178">
        <v>570</v>
      </c>
      <c r="R178">
        <v>0.30000001192092896</v>
      </c>
      <c r="S178">
        <v>0.20000000298023224</v>
      </c>
      <c r="T178" t="s">
        <v>439</v>
      </c>
      <c r="U178" s="18">
        <f>VLOOKUP(A178,'[1]MARGIN REQUIREMNT'!$A$3:$M$210,13,0)</f>
        <v>3.31995</v>
      </c>
      <c r="V178" s="23">
        <f t="shared" si="14"/>
        <v>3.0253075812551877E-3</v>
      </c>
      <c r="W178" s="23">
        <f t="shared" si="15"/>
        <v>3.0253075812551877E-3</v>
      </c>
      <c r="X178" s="24">
        <f>VLOOKUP(A178,[2]Sheet14!$A$2:$B$188,2,0)</f>
        <v>3.5003271058858906E-2</v>
      </c>
      <c r="Y178" s="24">
        <f>VLOOKUP(A178,[2]Sheet14!$A$2:$C$188,3,0)</f>
        <v>4.9863090874774162E-2</v>
      </c>
      <c r="Z178" s="24">
        <f>VLOOKUP(A178,[2]Sheet14!$A$2:$D$188,4,0)</f>
        <v>6.9198813586743999E-2</v>
      </c>
      <c r="AA178" t="b">
        <f t="shared" si="13"/>
        <v>0</v>
      </c>
      <c r="AB178" t="b">
        <f t="shared" si="16"/>
        <v>0</v>
      </c>
      <c r="AC178" t="b">
        <f t="shared" si="17"/>
        <v>0</v>
      </c>
    </row>
    <row r="179" spans="1:29">
      <c r="A179" t="s">
        <v>83</v>
      </c>
      <c r="B179">
        <v>5</v>
      </c>
      <c r="C179" t="s">
        <v>405</v>
      </c>
      <c r="D179">
        <v>248.75</v>
      </c>
      <c r="E179">
        <v>247</v>
      </c>
      <c r="F179" s="22">
        <v>43458</v>
      </c>
      <c r="G179" s="22">
        <v>43461</v>
      </c>
      <c r="H179">
        <f t="shared" si="12"/>
        <v>3</v>
      </c>
      <c r="I179">
        <v>245</v>
      </c>
      <c r="J179">
        <v>5.5</v>
      </c>
      <c r="K179">
        <v>44</v>
      </c>
      <c r="L179">
        <v>10</v>
      </c>
      <c r="M179">
        <v>257</v>
      </c>
      <c r="N179">
        <v>267</v>
      </c>
      <c r="O179">
        <v>277</v>
      </c>
      <c r="P179">
        <v>265</v>
      </c>
      <c r="Q179">
        <v>275</v>
      </c>
      <c r="R179">
        <v>0.20000000298023224</v>
      </c>
      <c r="S179">
        <v>5.000000074505806E-2</v>
      </c>
      <c r="T179" t="s">
        <v>439</v>
      </c>
      <c r="U179" s="18">
        <f>VLOOKUP(A179,'[1]MARGIN REQUIREMNT'!$A$3:$M$210,13,0)</f>
        <v>1.7007209523809523</v>
      </c>
      <c r="V179" s="23">
        <f t="shared" si="14"/>
        <v>7.0850202429149078E-3</v>
      </c>
      <c r="W179" s="23">
        <f t="shared" si="15"/>
        <v>7.0850202429149078E-3</v>
      </c>
      <c r="X179" s="24">
        <f>VLOOKUP(A179,[2]Sheet14!$A$2:$B$188,2,0)</f>
        <v>4.0689195147288061E-2</v>
      </c>
      <c r="Y179" s="24">
        <f>VLOOKUP(A179,[2]Sheet14!$A$2:$C$188,3,0)</f>
        <v>5.1175303493829129E-2</v>
      </c>
      <c r="Z179" s="24">
        <f>VLOOKUP(A179,[2]Sheet14!$A$2:$D$188,4,0)</f>
        <v>6.8716539706314791E-2</v>
      </c>
      <c r="AA179" t="b">
        <f t="shared" si="13"/>
        <v>0</v>
      </c>
      <c r="AB179" t="b">
        <f t="shared" si="16"/>
        <v>0</v>
      </c>
      <c r="AC179" t="b">
        <f t="shared" si="17"/>
        <v>0</v>
      </c>
    </row>
    <row r="180" spans="1:29">
      <c r="A180" t="s">
        <v>83</v>
      </c>
      <c r="B180">
        <v>5</v>
      </c>
      <c r="C180" t="s">
        <v>406</v>
      </c>
      <c r="D180">
        <v>248.75</v>
      </c>
      <c r="E180">
        <v>247</v>
      </c>
      <c r="F180" s="22">
        <v>43458</v>
      </c>
      <c r="G180" s="22">
        <v>43461</v>
      </c>
      <c r="H180">
        <f t="shared" si="12"/>
        <v>3</v>
      </c>
      <c r="I180">
        <v>245</v>
      </c>
      <c r="J180">
        <v>2.4500000476837158</v>
      </c>
      <c r="K180">
        <v>41</v>
      </c>
      <c r="L180">
        <v>9</v>
      </c>
      <c r="M180">
        <v>238</v>
      </c>
      <c r="N180">
        <v>229</v>
      </c>
      <c r="O180">
        <v>220</v>
      </c>
      <c r="P180">
        <v>230</v>
      </c>
      <c r="Q180">
        <v>220</v>
      </c>
      <c r="R180">
        <v>0.15000000596046448</v>
      </c>
      <c r="S180">
        <v>0.10000000149011612</v>
      </c>
      <c r="T180" t="s">
        <v>439</v>
      </c>
      <c r="U180" s="18">
        <f>VLOOKUP(A180,'[1]MARGIN REQUIREMNT'!$A$3:$M$210,13,0)</f>
        <v>1.7007209523809523</v>
      </c>
      <c r="V180" s="23">
        <f t="shared" si="14"/>
        <v>7.0850202429149078E-3</v>
      </c>
      <c r="W180" s="23">
        <f t="shared" si="15"/>
        <v>7.0850202429149078E-3</v>
      </c>
      <c r="X180" s="24">
        <f>VLOOKUP(A180,[2]Sheet14!$A$2:$B$188,2,0)</f>
        <v>4.0689195147288061E-2</v>
      </c>
      <c r="Y180" s="24">
        <f>VLOOKUP(A180,[2]Sheet14!$A$2:$C$188,3,0)</f>
        <v>5.1175303493829129E-2</v>
      </c>
      <c r="Z180" s="24">
        <f>VLOOKUP(A180,[2]Sheet14!$A$2:$D$188,4,0)</f>
        <v>6.8716539706314791E-2</v>
      </c>
      <c r="AA180" t="b">
        <f t="shared" si="13"/>
        <v>0</v>
      </c>
      <c r="AB180" t="b">
        <f t="shared" si="16"/>
        <v>0</v>
      </c>
      <c r="AC180" t="b">
        <f t="shared" si="17"/>
        <v>0</v>
      </c>
    </row>
    <row r="181" spans="1:29">
      <c r="A181" t="s">
        <v>205</v>
      </c>
      <c r="B181">
        <v>5</v>
      </c>
      <c r="C181" t="s">
        <v>405</v>
      </c>
      <c r="D181">
        <v>179.44999694824219</v>
      </c>
      <c r="E181">
        <v>182.35000610351562</v>
      </c>
      <c r="F181" s="22">
        <v>43458</v>
      </c>
      <c r="G181" s="22">
        <v>43461</v>
      </c>
      <c r="H181">
        <f t="shared" si="12"/>
        <v>3</v>
      </c>
      <c r="I181">
        <v>180</v>
      </c>
      <c r="J181">
        <v>5.6500000953674316</v>
      </c>
      <c r="K181">
        <v>67</v>
      </c>
      <c r="L181">
        <v>11</v>
      </c>
      <c r="M181">
        <v>193.35000610351562</v>
      </c>
      <c r="N181">
        <v>204.35000610351562</v>
      </c>
      <c r="O181">
        <v>215.35000610351562</v>
      </c>
      <c r="P181">
        <v>205</v>
      </c>
      <c r="Q181">
        <v>215</v>
      </c>
      <c r="R181">
        <v>0.10000000149011612</v>
      </c>
      <c r="S181">
        <v>5.000000074505806E-2</v>
      </c>
      <c r="T181" t="s">
        <v>439</v>
      </c>
      <c r="U181" s="18">
        <f>VLOOKUP(A181,'[1]MARGIN REQUIREMNT'!$A$3:$M$210,13,0)</f>
        <v>1.2971672571428572</v>
      </c>
      <c r="V181" s="23">
        <f t="shared" si="14"/>
        <v>-1.5903531989064912E-2</v>
      </c>
      <c r="W181" s="23">
        <f t="shared" si="15"/>
        <v>1.5903531989064912E-2</v>
      </c>
      <c r="X181" s="24">
        <f>VLOOKUP(A181,[2]Sheet14!$A$2:$B$188,2,0)</f>
        <v>3.0218080402484703E-2</v>
      </c>
      <c r="Y181" s="24">
        <f>VLOOKUP(A181,[2]Sheet14!$A$2:$C$188,3,0)</f>
        <v>3.8258733979460044E-2</v>
      </c>
      <c r="Z181" s="24">
        <f>VLOOKUP(A181,[2]Sheet14!$A$2:$D$188,4,0)</f>
        <v>5.0890387597284925E-2</v>
      </c>
      <c r="AA181" t="b">
        <f t="shared" si="13"/>
        <v>0</v>
      </c>
      <c r="AB181" t="b">
        <f t="shared" si="16"/>
        <v>0</v>
      </c>
      <c r="AC181" t="b">
        <f t="shared" si="17"/>
        <v>0</v>
      </c>
    </row>
    <row r="182" spans="1:29">
      <c r="A182" t="s">
        <v>205</v>
      </c>
      <c r="B182">
        <v>5</v>
      </c>
      <c r="C182" t="s">
        <v>406</v>
      </c>
      <c r="D182">
        <v>179.44999694824219</v>
      </c>
      <c r="E182">
        <v>182.35000610351562</v>
      </c>
      <c r="F182" s="22">
        <v>43458</v>
      </c>
      <c r="G182" s="22">
        <v>43461</v>
      </c>
      <c r="H182">
        <f t="shared" si="12"/>
        <v>3</v>
      </c>
      <c r="I182">
        <v>180</v>
      </c>
      <c r="J182">
        <v>2.5499999523162842</v>
      </c>
      <c r="K182">
        <v>60</v>
      </c>
      <c r="L182">
        <v>10</v>
      </c>
      <c r="M182">
        <v>172.35000610351562</v>
      </c>
      <c r="N182">
        <v>162.35000610351562</v>
      </c>
      <c r="O182">
        <v>152.35000610351562</v>
      </c>
      <c r="P182">
        <v>160</v>
      </c>
      <c r="Q182">
        <v>150</v>
      </c>
      <c r="R182">
        <v>0.20000000298023224</v>
      </c>
      <c r="S182">
        <v>0.10000000149011612</v>
      </c>
      <c r="T182" t="s">
        <v>439</v>
      </c>
      <c r="U182" s="18">
        <f>VLOOKUP(A182,'[1]MARGIN REQUIREMNT'!$A$3:$M$210,13,0)</f>
        <v>1.2971672571428572</v>
      </c>
      <c r="V182" s="23">
        <f t="shared" si="14"/>
        <v>-1.5903531989064912E-2</v>
      </c>
      <c r="W182" s="23">
        <f t="shared" si="15"/>
        <v>1.5903531989064912E-2</v>
      </c>
      <c r="X182" s="24">
        <f>VLOOKUP(A182,[2]Sheet14!$A$2:$B$188,2,0)</f>
        <v>3.0218080402484703E-2</v>
      </c>
      <c r="Y182" s="24">
        <f>VLOOKUP(A182,[2]Sheet14!$A$2:$C$188,3,0)</f>
        <v>3.8258733979460044E-2</v>
      </c>
      <c r="Z182" s="24">
        <f>VLOOKUP(A182,[2]Sheet14!$A$2:$D$188,4,0)</f>
        <v>5.0890387597284925E-2</v>
      </c>
      <c r="AA182" t="b">
        <f t="shared" si="13"/>
        <v>0</v>
      </c>
      <c r="AB182" t="b">
        <f t="shared" si="16"/>
        <v>0</v>
      </c>
      <c r="AC182" t="b">
        <f t="shared" si="17"/>
        <v>0</v>
      </c>
    </row>
    <row r="183" spans="1:29">
      <c r="A183" t="s">
        <v>31</v>
      </c>
      <c r="B183">
        <v>10</v>
      </c>
      <c r="C183" t="s">
        <v>405</v>
      </c>
      <c r="D183">
        <v>318.5</v>
      </c>
      <c r="E183">
        <v>309.89999389648437</v>
      </c>
      <c r="F183" s="22">
        <v>43458</v>
      </c>
      <c r="G183" s="22">
        <v>43461</v>
      </c>
      <c r="H183">
        <f t="shared" si="12"/>
        <v>3</v>
      </c>
      <c r="I183">
        <v>310</v>
      </c>
      <c r="J183">
        <v>4.1500000953674316</v>
      </c>
      <c r="K183">
        <v>39</v>
      </c>
      <c r="L183">
        <v>11</v>
      </c>
      <c r="M183">
        <v>320.89999389648437</v>
      </c>
      <c r="N183">
        <v>331.89999389648437</v>
      </c>
      <c r="O183">
        <v>342.89999389648437</v>
      </c>
      <c r="P183">
        <v>330</v>
      </c>
      <c r="Q183">
        <v>340</v>
      </c>
      <c r="R183">
        <v>0.80000001192092896</v>
      </c>
      <c r="S183">
        <v>0.25</v>
      </c>
      <c r="T183" t="s">
        <v>439</v>
      </c>
      <c r="U183" s="18">
        <f>VLOOKUP(A183,'[1]MARGIN REQUIREMNT'!$A$3:$M$210,13,0)</f>
        <v>1.53</v>
      </c>
      <c r="V183" s="23">
        <f t="shared" si="14"/>
        <v>2.7750907624697341E-2</v>
      </c>
      <c r="W183" s="23">
        <f t="shared" si="15"/>
        <v>2.7750907624697341E-2</v>
      </c>
      <c r="X183" s="24">
        <f>VLOOKUP(A183,[2]Sheet14!$A$2:$B$188,2,0)</f>
        <v>2.7937655175455302E-2</v>
      </c>
      <c r="Y183" s="24">
        <f>VLOOKUP(A183,[2]Sheet14!$A$2:$C$188,3,0)</f>
        <v>3.9319380903659495E-2</v>
      </c>
      <c r="Z183" s="24">
        <f>VLOOKUP(A183,[2]Sheet14!$A$2:$D$188,4,0)</f>
        <v>5.0890417942651166E-2</v>
      </c>
      <c r="AA183" t="b">
        <f t="shared" si="13"/>
        <v>0</v>
      </c>
      <c r="AB183" t="b">
        <f t="shared" si="16"/>
        <v>0</v>
      </c>
      <c r="AC183" t="b">
        <f t="shared" si="17"/>
        <v>0</v>
      </c>
    </row>
    <row r="184" spans="1:29">
      <c r="A184" t="s">
        <v>31</v>
      </c>
      <c r="B184">
        <v>10</v>
      </c>
      <c r="C184" t="s">
        <v>406</v>
      </c>
      <c r="D184">
        <v>318.5</v>
      </c>
      <c r="E184">
        <v>309.89999389648437</v>
      </c>
      <c r="F184" s="22">
        <v>43458</v>
      </c>
      <c r="G184" s="22">
        <v>43461</v>
      </c>
      <c r="H184">
        <f t="shared" si="12"/>
        <v>3</v>
      </c>
      <c r="I184">
        <v>310</v>
      </c>
      <c r="J184">
        <v>4.1500000953674316</v>
      </c>
      <c r="K184">
        <v>36</v>
      </c>
      <c r="L184">
        <v>10</v>
      </c>
      <c r="M184">
        <v>299.89999389648437</v>
      </c>
      <c r="N184">
        <v>289.89999389648437</v>
      </c>
      <c r="O184">
        <v>279.89999389648437</v>
      </c>
      <c r="P184">
        <v>290</v>
      </c>
      <c r="Q184">
        <v>280</v>
      </c>
      <c r="R184">
        <v>0.25</v>
      </c>
      <c r="S184">
        <v>0.20000000298023224</v>
      </c>
      <c r="T184" t="s">
        <v>439</v>
      </c>
      <c r="U184" s="18">
        <f>VLOOKUP(A184,'[1]MARGIN REQUIREMNT'!$A$3:$M$210,13,0)</f>
        <v>1.53</v>
      </c>
      <c r="V184" s="23">
        <f t="shared" si="14"/>
        <v>2.7750907624697341E-2</v>
      </c>
      <c r="W184" s="23">
        <f t="shared" si="15"/>
        <v>2.7750907624697341E-2</v>
      </c>
      <c r="X184" s="24">
        <f>VLOOKUP(A184,[2]Sheet14!$A$2:$B$188,2,0)</f>
        <v>2.7937655175455302E-2</v>
      </c>
      <c r="Y184" s="24">
        <f>VLOOKUP(A184,[2]Sheet14!$A$2:$C$188,3,0)</f>
        <v>3.9319380903659495E-2</v>
      </c>
      <c r="Z184" s="24">
        <f>VLOOKUP(A184,[2]Sheet14!$A$2:$D$188,4,0)</f>
        <v>5.0890417942651166E-2</v>
      </c>
      <c r="AA184" t="b">
        <f t="shared" si="13"/>
        <v>0</v>
      </c>
      <c r="AB184" t="b">
        <f t="shared" si="16"/>
        <v>0</v>
      </c>
      <c r="AC184" t="b">
        <f t="shared" si="17"/>
        <v>0</v>
      </c>
    </row>
    <row r="185" spans="1:29">
      <c r="A185" t="s">
        <v>48</v>
      </c>
      <c r="B185">
        <v>10</v>
      </c>
      <c r="C185" t="s">
        <v>405</v>
      </c>
      <c r="D185">
        <v>514.0999755859375</v>
      </c>
      <c r="E185">
        <v>517.70001220703125</v>
      </c>
      <c r="F185" s="22">
        <v>43458</v>
      </c>
      <c r="G185" s="22">
        <v>43461</v>
      </c>
      <c r="H185">
        <f t="shared" si="12"/>
        <v>3</v>
      </c>
      <c r="I185">
        <v>520</v>
      </c>
      <c r="J185">
        <v>3.2000000476837158</v>
      </c>
      <c r="K185">
        <v>22</v>
      </c>
      <c r="L185">
        <v>10</v>
      </c>
      <c r="M185">
        <v>527.70001220703125</v>
      </c>
      <c r="N185">
        <v>537.70001220703125</v>
      </c>
      <c r="O185">
        <v>547.70001220703125</v>
      </c>
      <c r="P185">
        <v>540</v>
      </c>
      <c r="Q185">
        <v>550</v>
      </c>
      <c r="R185">
        <v>0.30000001192092896</v>
      </c>
      <c r="S185">
        <v>0.15000000596046448</v>
      </c>
      <c r="T185" t="s">
        <v>439</v>
      </c>
      <c r="U185" s="18">
        <f>VLOOKUP(A185,'[1]MARGIN REQUIREMNT'!$A$3:$M$210,13,0)</f>
        <v>2.7372749999999999</v>
      </c>
      <c r="V185" s="23">
        <f t="shared" si="14"/>
        <v>-6.953904841041525E-3</v>
      </c>
      <c r="W185" s="23">
        <f t="shared" si="15"/>
        <v>6.953904841041525E-3</v>
      </c>
      <c r="X185" s="24">
        <f>VLOOKUP(A185,[2]Sheet14!$A$2:$B$188,2,0)</f>
        <v>2.3522662350107609E-2</v>
      </c>
      <c r="Y185" s="24">
        <f>VLOOKUP(A185,[2]Sheet14!$A$2:$C$188,3,0)</f>
        <v>2.9364067895484573E-2</v>
      </c>
      <c r="Z185" s="24">
        <f>VLOOKUP(A185,[2]Sheet14!$A$2:$D$188,4,0)</f>
        <v>4.0364975904953415E-2</v>
      </c>
      <c r="AA185" t="b">
        <f t="shared" si="13"/>
        <v>0</v>
      </c>
      <c r="AB185" t="b">
        <f t="shared" si="16"/>
        <v>0</v>
      </c>
      <c r="AC185" t="b">
        <f t="shared" si="17"/>
        <v>0</v>
      </c>
    </row>
    <row r="186" spans="1:29">
      <c r="A186" t="s">
        <v>48</v>
      </c>
      <c r="B186">
        <v>10</v>
      </c>
      <c r="C186" t="s">
        <v>406</v>
      </c>
      <c r="D186">
        <v>514.0999755859375</v>
      </c>
      <c r="E186">
        <v>517.70001220703125</v>
      </c>
      <c r="F186" s="22">
        <v>43458</v>
      </c>
      <c r="G186" s="22">
        <v>43461</v>
      </c>
      <c r="H186">
        <f t="shared" si="12"/>
        <v>3</v>
      </c>
      <c r="I186">
        <v>520</v>
      </c>
      <c r="J186">
        <v>5.4000000953674316</v>
      </c>
      <c r="K186">
        <v>23</v>
      </c>
      <c r="L186">
        <v>11</v>
      </c>
      <c r="M186">
        <v>506.70001220703125</v>
      </c>
      <c r="N186">
        <v>495.70001220703125</v>
      </c>
      <c r="O186">
        <v>484.70001220703125</v>
      </c>
      <c r="P186">
        <v>500</v>
      </c>
      <c r="Q186">
        <v>480</v>
      </c>
      <c r="R186">
        <v>1</v>
      </c>
      <c r="S186">
        <v>0.34999999403953552</v>
      </c>
      <c r="T186" t="s">
        <v>439</v>
      </c>
      <c r="U186" s="18">
        <f>VLOOKUP(A186,'[1]MARGIN REQUIREMNT'!$A$3:$M$210,13,0)</f>
        <v>2.7372749999999999</v>
      </c>
      <c r="V186" s="23">
        <f t="shared" si="14"/>
        <v>-6.953904841041525E-3</v>
      </c>
      <c r="W186" s="23">
        <f t="shared" si="15"/>
        <v>6.953904841041525E-3</v>
      </c>
      <c r="X186" s="24">
        <f>VLOOKUP(A186,[2]Sheet14!$A$2:$B$188,2,0)</f>
        <v>2.3522662350107609E-2</v>
      </c>
      <c r="Y186" s="24">
        <f>VLOOKUP(A186,[2]Sheet14!$A$2:$C$188,3,0)</f>
        <v>2.9364067895484573E-2</v>
      </c>
      <c r="Z186" s="24">
        <f>VLOOKUP(A186,[2]Sheet14!$A$2:$D$188,4,0)</f>
        <v>4.0364975904953415E-2</v>
      </c>
      <c r="AA186" t="b">
        <f t="shared" si="13"/>
        <v>0</v>
      </c>
      <c r="AB186" t="b">
        <f t="shared" si="16"/>
        <v>0</v>
      </c>
      <c r="AC186" t="b">
        <f t="shared" si="17"/>
        <v>0</v>
      </c>
    </row>
    <row r="187" spans="1:29">
      <c r="A187" t="s">
        <v>200</v>
      </c>
      <c r="B187">
        <v>5</v>
      </c>
      <c r="C187" t="s">
        <v>405</v>
      </c>
      <c r="D187">
        <v>196.35000610351562</v>
      </c>
      <c r="E187">
        <v>196.39999389648437</v>
      </c>
      <c r="F187" s="22">
        <v>43458</v>
      </c>
      <c r="G187" s="22">
        <v>43461</v>
      </c>
      <c r="H187">
        <f t="shared" si="12"/>
        <v>3</v>
      </c>
      <c r="I187">
        <v>195</v>
      </c>
      <c r="J187">
        <v>3.25</v>
      </c>
      <c r="K187">
        <v>34</v>
      </c>
      <c r="L187">
        <v>6</v>
      </c>
      <c r="M187">
        <v>202.39999389648437</v>
      </c>
      <c r="N187">
        <v>208.39999389648437</v>
      </c>
      <c r="O187">
        <v>214.39999389648437</v>
      </c>
      <c r="P187">
        <v>210</v>
      </c>
      <c r="Q187">
        <v>215</v>
      </c>
      <c r="R187">
        <v>0.15000000596046448</v>
      </c>
      <c r="S187">
        <v>0.10000000149011612</v>
      </c>
      <c r="T187" t="s">
        <v>439</v>
      </c>
      <c r="U187" s="18">
        <f>VLOOKUP(A187,'[1]MARGIN REQUIREMNT'!$A$3:$M$210,13,0)</f>
        <v>1.0204585714285714</v>
      </c>
      <c r="V187" s="23">
        <f t="shared" si="14"/>
        <v>-2.5452033870787538E-4</v>
      </c>
      <c r="W187" s="23">
        <f t="shared" si="15"/>
        <v>2.5452033870787538E-4</v>
      </c>
      <c r="X187" s="24">
        <f>VLOOKUP(A187,[2]Sheet14!$A$2:$B$188,2,0)</f>
        <v>3.5060521427790807E-2</v>
      </c>
      <c r="Y187" s="24">
        <f>VLOOKUP(A187,[2]Sheet14!$A$2:$C$188,3,0)</f>
        <v>4.551293794366839E-2</v>
      </c>
      <c r="Z187" s="24">
        <f>VLOOKUP(A187,[2]Sheet14!$A$2:$D$188,4,0)</f>
        <v>5.4301553863027326E-2</v>
      </c>
      <c r="AA187" t="b">
        <f t="shared" si="13"/>
        <v>0</v>
      </c>
      <c r="AB187" t="b">
        <f t="shared" si="16"/>
        <v>0</v>
      </c>
      <c r="AC187" t="b">
        <f t="shared" si="17"/>
        <v>0</v>
      </c>
    </row>
    <row r="188" spans="1:29">
      <c r="A188" t="s">
        <v>200</v>
      </c>
      <c r="B188">
        <v>5</v>
      </c>
      <c r="C188" t="s">
        <v>406</v>
      </c>
      <c r="D188">
        <v>196.35000610351562</v>
      </c>
      <c r="E188">
        <v>196.39999389648437</v>
      </c>
      <c r="F188" s="22">
        <v>43458</v>
      </c>
      <c r="G188" s="22">
        <v>43461</v>
      </c>
      <c r="H188">
        <f t="shared" si="12"/>
        <v>3</v>
      </c>
      <c r="I188">
        <v>195</v>
      </c>
      <c r="J188">
        <v>1.75</v>
      </c>
      <c r="K188">
        <v>35</v>
      </c>
      <c r="L188">
        <v>6</v>
      </c>
      <c r="M188">
        <v>190.39999389648437</v>
      </c>
      <c r="N188">
        <v>184.39999389648437</v>
      </c>
      <c r="O188">
        <v>178.39999389648437</v>
      </c>
      <c r="P188">
        <v>185</v>
      </c>
      <c r="Q188">
        <v>180</v>
      </c>
      <c r="R188">
        <v>0.10000000149011612</v>
      </c>
      <c r="S188">
        <v>5.000000074505806E-2</v>
      </c>
      <c r="T188" t="s">
        <v>439</v>
      </c>
      <c r="U188" s="18">
        <f>VLOOKUP(A188,'[1]MARGIN REQUIREMNT'!$A$3:$M$210,13,0)</f>
        <v>1.0204585714285714</v>
      </c>
      <c r="V188" s="23">
        <f t="shared" si="14"/>
        <v>-2.5452033870787538E-4</v>
      </c>
      <c r="W188" s="23">
        <f t="shared" si="15"/>
        <v>2.5452033870787538E-4</v>
      </c>
      <c r="X188" s="24">
        <f>VLOOKUP(A188,[2]Sheet14!$A$2:$B$188,2,0)</f>
        <v>3.5060521427790807E-2</v>
      </c>
      <c r="Y188" s="24">
        <f>VLOOKUP(A188,[2]Sheet14!$A$2:$C$188,3,0)</f>
        <v>4.551293794366839E-2</v>
      </c>
      <c r="Z188" s="24">
        <f>VLOOKUP(A188,[2]Sheet14!$A$2:$D$188,4,0)</f>
        <v>5.4301553863027326E-2</v>
      </c>
      <c r="AA188" t="b">
        <f t="shared" si="13"/>
        <v>0</v>
      </c>
      <c r="AB188" t="b">
        <f t="shared" si="16"/>
        <v>0</v>
      </c>
      <c r="AC188" t="b">
        <f t="shared" si="17"/>
        <v>0</v>
      </c>
    </row>
    <row r="189" spans="1:29">
      <c r="A189" t="s">
        <v>153</v>
      </c>
      <c r="B189">
        <v>2.5</v>
      </c>
      <c r="C189" t="s">
        <v>405</v>
      </c>
      <c r="D189">
        <v>77.449996948242187</v>
      </c>
      <c r="E189">
        <v>76.849998474121094</v>
      </c>
      <c r="F189" s="22">
        <v>43458</v>
      </c>
      <c r="G189" s="22">
        <v>43461</v>
      </c>
      <c r="H189">
        <f t="shared" si="12"/>
        <v>3</v>
      </c>
      <c r="I189">
        <v>77.5</v>
      </c>
      <c r="J189">
        <v>0.85000002384185791</v>
      </c>
      <c r="K189">
        <v>38</v>
      </c>
      <c r="L189">
        <v>3</v>
      </c>
      <c r="M189">
        <v>79.849998474121094</v>
      </c>
      <c r="N189">
        <v>82.849998474121094</v>
      </c>
      <c r="O189">
        <v>85.849998474121094</v>
      </c>
      <c r="P189">
        <v>82.5</v>
      </c>
      <c r="Q189">
        <v>85</v>
      </c>
      <c r="R189">
        <v>5.000000074505806E-2</v>
      </c>
      <c r="S189">
        <v>5.000000074505806E-2</v>
      </c>
      <c r="T189" t="s">
        <v>439</v>
      </c>
      <c r="U189" s="18">
        <f>VLOOKUP(A189,'[1]MARGIN REQUIREMNT'!$A$3:$M$210,13,0)</f>
        <v>0.36217499999999997</v>
      </c>
      <c r="V189" s="23">
        <f t="shared" si="14"/>
        <v>7.8073973459236168E-3</v>
      </c>
      <c r="W189" s="23">
        <f t="shared" si="15"/>
        <v>7.8073973459236168E-3</v>
      </c>
      <c r="X189" s="24">
        <f>VLOOKUP(A189,[2]Sheet14!$A$2:$B$188,2,0)</f>
        <v>4.1691804927099119E-2</v>
      </c>
      <c r="Y189" s="24">
        <f>VLOOKUP(A189,[2]Sheet14!$A$2:$C$188,3,0)</f>
        <v>5.2974797935252525E-2</v>
      </c>
      <c r="Z189" s="24">
        <f>VLOOKUP(A189,[2]Sheet14!$A$2:$D$188,4,0)</f>
        <v>7.266452328854156E-2</v>
      </c>
      <c r="AA189" t="b">
        <f t="shared" si="13"/>
        <v>0</v>
      </c>
      <c r="AB189" t="b">
        <f t="shared" si="16"/>
        <v>0</v>
      </c>
      <c r="AC189" t="b">
        <f t="shared" si="17"/>
        <v>0</v>
      </c>
    </row>
    <row r="190" spans="1:29">
      <c r="A190" t="s">
        <v>153</v>
      </c>
      <c r="B190">
        <v>2.5</v>
      </c>
      <c r="C190" t="s">
        <v>406</v>
      </c>
      <c r="D190">
        <v>77.449996948242187</v>
      </c>
      <c r="E190">
        <v>76.849998474121094</v>
      </c>
      <c r="F190" s="22">
        <v>43458</v>
      </c>
      <c r="G190" s="22">
        <v>43461</v>
      </c>
      <c r="H190">
        <f t="shared" si="12"/>
        <v>3</v>
      </c>
      <c r="I190">
        <v>77.5</v>
      </c>
      <c r="J190">
        <v>1.2999999523162842</v>
      </c>
      <c r="K190">
        <v>35</v>
      </c>
      <c r="L190">
        <v>2</v>
      </c>
      <c r="M190">
        <v>74.849998474121094</v>
      </c>
      <c r="N190">
        <v>72.849998474121094</v>
      </c>
      <c r="O190">
        <v>70.849998474121094</v>
      </c>
      <c r="P190">
        <v>72.5</v>
      </c>
      <c r="Q190">
        <v>70</v>
      </c>
      <c r="R190">
        <v>5.000000074505806E-2</v>
      </c>
      <c r="S190">
        <v>5.000000074505806E-2</v>
      </c>
      <c r="T190" t="s">
        <v>439</v>
      </c>
      <c r="U190" s="18">
        <f>VLOOKUP(A190,'[1]MARGIN REQUIREMNT'!$A$3:$M$210,13,0)</f>
        <v>0.36217499999999997</v>
      </c>
      <c r="V190" s="23">
        <f t="shared" si="14"/>
        <v>7.8073973459236168E-3</v>
      </c>
      <c r="W190" s="23">
        <f t="shared" si="15"/>
        <v>7.8073973459236168E-3</v>
      </c>
      <c r="X190" s="24">
        <f>VLOOKUP(A190,[2]Sheet14!$A$2:$B$188,2,0)</f>
        <v>4.1691804927099119E-2</v>
      </c>
      <c r="Y190" s="24">
        <f>VLOOKUP(A190,[2]Sheet14!$A$2:$C$188,3,0)</f>
        <v>5.2974797935252525E-2</v>
      </c>
      <c r="Z190" s="24">
        <f>VLOOKUP(A190,[2]Sheet14!$A$2:$D$188,4,0)</f>
        <v>7.266452328854156E-2</v>
      </c>
      <c r="AA190" t="b">
        <f t="shared" si="13"/>
        <v>0</v>
      </c>
      <c r="AB190" t="b">
        <f t="shared" si="16"/>
        <v>0</v>
      </c>
      <c r="AC190" t="b">
        <f t="shared" si="17"/>
        <v>0</v>
      </c>
    </row>
    <row r="191" spans="1:29">
      <c r="A191" t="s">
        <v>15</v>
      </c>
      <c r="B191">
        <v>5</v>
      </c>
      <c r="C191" t="s">
        <v>405</v>
      </c>
      <c r="D191">
        <v>103.94999694824219</v>
      </c>
      <c r="E191">
        <v>104.34999847412109</v>
      </c>
      <c r="F191" s="22">
        <v>43458</v>
      </c>
      <c r="G191" s="22">
        <v>43461</v>
      </c>
      <c r="H191">
        <f t="shared" si="12"/>
        <v>3</v>
      </c>
      <c r="I191">
        <v>105</v>
      </c>
      <c r="J191">
        <v>0.94999998807907104</v>
      </c>
      <c r="K191">
        <v>32</v>
      </c>
      <c r="L191">
        <v>3</v>
      </c>
      <c r="M191">
        <v>107.34999847412109</v>
      </c>
      <c r="N191">
        <v>110.34999847412109</v>
      </c>
      <c r="O191">
        <v>113.34999847412109</v>
      </c>
      <c r="P191">
        <v>110</v>
      </c>
      <c r="Q191">
        <v>115</v>
      </c>
      <c r="R191">
        <v>0.10000000149011612</v>
      </c>
      <c r="S191">
        <v>5.000000074505806E-2</v>
      </c>
      <c r="T191" t="s">
        <v>439</v>
      </c>
      <c r="U191" s="18">
        <f>VLOOKUP(A191,'[1]MARGIN REQUIREMNT'!$A$3:$M$210,13,0)</f>
        <v>0.54412499999999997</v>
      </c>
      <c r="V191" s="23">
        <f t="shared" si="14"/>
        <v>-3.8332681526402901E-3</v>
      </c>
      <c r="W191" s="23">
        <f t="shared" si="15"/>
        <v>3.8332681526402901E-3</v>
      </c>
      <c r="X191" s="24">
        <f>VLOOKUP(A191,[2]Sheet14!$A$2:$B$188,2,0)</f>
        <v>3.120253665032122E-2</v>
      </c>
      <c r="Y191" s="24">
        <f>VLOOKUP(A191,[2]Sheet14!$A$2:$C$188,3,0)</f>
        <v>4.1916465949437078E-2</v>
      </c>
      <c r="Z191" s="24">
        <f>VLOOKUP(A191,[2]Sheet14!$A$2:$D$188,4,0)</f>
        <v>5.4527594992106722E-2</v>
      </c>
      <c r="AA191" t="b">
        <f t="shared" si="13"/>
        <v>0</v>
      </c>
      <c r="AB191" t="b">
        <f t="shared" si="16"/>
        <v>0</v>
      </c>
      <c r="AC191" t="b">
        <f t="shared" si="17"/>
        <v>0</v>
      </c>
    </row>
    <row r="192" spans="1:29">
      <c r="A192" t="s">
        <v>15</v>
      </c>
      <c r="B192">
        <v>5</v>
      </c>
      <c r="C192" t="s">
        <v>406</v>
      </c>
      <c r="D192">
        <v>103.94999694824219</v>
      </c>
      <c r="E192">
        <v>104.34999847412109</v>
      </c>
      <c r="F192" s="22">
        <v>43458</v>
      </c>
      <c r="G192" s="22">
        <v>43461</v>
      </c>
      <c r="H192">
        <f t="shared" si="12"/>
        <v>3</v>
      </c>
      <c r="I192">
        <v>105</v>
      </c>
      <c r="J192">
        <v>1.4500000476837158</v>
      </c>
      <c r="K192">
        <v>33</v>
      </c>
      <c r="L192">
        <v>3</v>
      </c>
      <c r="M192">
        <v>101.34999847412109</v>
      </c>
      <c r="N192">
        <v>98.349998474121094</v>
      </c>
      <c r="O192">
        <v>95.349998474121094</v>
      </c>
      <c r="P192">
        <v>100</v>
      </c>
      <c r="Q192">
        <v>95</v>
      </c>
      <c r="R192">
        <v>0.15000000596046448</v>
      </c>
      <c r="S192">
        <v>0.10000000149011612</v>
      </c>
      <c r="T192" t="s">
        <v>439</v>
      </c>
      <c r="U192" s="18">
        <f>VLOOKUP(A192,'[1]MARGIN REQUIREMNT'!$A$3:$M$210,13,0)</f>
        <v>0.54412499999999997</v>
      </c>
      <c r="V192" s="23">
        <f t="shared" si="14"/>
        <v>-3.8332681526402901E-3</v>
      </c>
      <c r="W192" s="23">
        <f t="shared" si="15"/>
        <v>3.8332681526402901E-3</v>
      </c>
      <c r="X192" s="24">
        <f>VLOOKUP(A192,[2]Sheet14!$A$2:$B$188,2,0)</f>
        <v>3.120253665032122E-2</v>
      </c>
      <c r="Y192" s="24">
        <f>VLOOKUP(A192,[2]Sheet14!$A$2:$C$188,3,0)</f>
        <v>4.1916465949437078E-2</v>
      </c>
      <c r="Z192" s="24">
        <f>VLOOKUP(A192,[2]Sheet14!$A$2:$D$188,4,0)</f>
        <v>5.4527594992106722E-2</v>
      </c>
      <c r="AA192" t="b">
        <f t="shared" si="13"/>
        <v>0</v>
      </c>
      <c r="AB192" t="b">
        <f t="shared" si="16"/>
        <v>0</v>
      </c>
      <c r="AC192" t="b">
        <f t="shared" si="17"/>
        <v>0</v>
      </c>
    </row>
    <row r="193" spans="1:29">
      <c r="A193" t="s">
        <v>16</v>
      </c>
      <c r="B193">
        <v>20</v>
      </c>
      <c r="C193" t="s">
        <v>405</v>
      </c>
      <c r="D193">
        <v>1364.1500244140625</v>
      </c>
      <c r="E193">
        <v>1360</v>
      </c>
      <c r="F193" s="22">
        <v>43458</v>
      </c>
      <c r="G193" s="22">
        <v>43461</v>
      </c>
      <c r="H193">
        <f t="shared" si="12"/>
        <v>3</v>
      </c>
      <c r="I193">
        <v>1360</v>
      </c>
      <c r="J193">
        <v>12.25</v>
      </c>
      <c r="K193">
        <v>24</v>
      </c>
      <c r="L193">
        <v>30</v>
      </c>
      <c r="M193">
        <v>1390</v>
      </c>
      <c r="N193">
        <v>1420</v>
      </c>
      <c r="O193">
        <v>1450</v>
      </c>
      <c r="P193">
        <v>1420</v>
      </c>
      <c r="Q193">
        <v>1460</v>
      </c>
      <c r="R193">
        <v>0.5</v>
      </c>
      <c r="S193">
        <v>0.10000000149011612</v>
      </c>
      <c r="T193" t="s">
        <v>439</v>
      </c>
      <c r="U193" s="18">
        <f>VLOOKUP(A193,'[1]MARGIN REQUIREMNT'!$A$3:$M$210,13,0)</f>
        <v>6.9773999999999994</v>
      </c>
      <c r="V193" s="23">
        <f t="shared" si="14"/>
        <v>3.0514885397519009E-3</v>
      </c>
      <c r="W193" s="23">
        <f t="shared" si="15"/>
        <v>3.0514885397519009E-3</v>
      </c>
      <c r="X193" s="24">
        <f>VLOOKUP(A193,[2]Sheet14!$A$2:$B$188,2,0)</f>
        <v>2.1960203554300999E-2</v>
      </c>
      <c r="Y193" s="24">
        <f>VLOOKUP(A193,[2]Sheet14!$A$2:$C$188,3,0)</f>
        <v>2.7860966937859548E-2</v>
      </c>
      <c r="Z193" s="24">
        <f>VLOOKUP(A193,[2]Sheet14!$A$2:$D$188,4,0)</f>
        <v>3.6286213492185894E-2</v>
      </c>
      <c r="AA193" t="b">
        <f t="shared" si="13"/>
        <v>0</v>
      </c>
      <c r="AB193" t="b">
        <f t="shared" si="16"/>
        <v>0</v>
      </c>
      <c r="AC193" t="b">
        <f t="shared" si="17"/>
        <v>0</v>
      </c>
    </row>
    <row r="194" spans="1:29">
      <c r="A194" t="s">
        <v>16</v>
      </c>
      <c r="B194">
        <v>20</v>
      </c>
      <c r="C194" t="s">
        <v>406</v>
      </c>
      <c r="D194">
        <v>1364.1500244140625</v>
      </c>
      <c r="E194">
        <v>1360</v>
      </c>
      <c r="F194" s="22">
        <v>43458</v>
      </c>
      <c r="G194" s="22">
        <v>43461</v>
      </c>
      <c r="H194">
        <f t="shared" si="12"/>
        <v>3</v>
      </c>
      <c r="I194">
        <v>1360</v>
      </c>
      <c r="J194">
        <v>10.050000190734863</v>
      </c>
      <c r="K194">
        <v>22</v>
      </c>
      <c r="L194">
        <v>27</v>
      </c>
      <c r="M194">
        <v>1333</v>
      </c>
      <c r="N194">
        <v>1306</v>
      </c>
      <c r="O194">
        <v>1279</v>
      </c>
      <c r="P194">
        <v>1300</v>
      </c>
      <c r="Q194">
        <v>1280</v>
      </c>
      <c r="R194">
        <v>0.5</v>
      </c>
      <c r="S194">
        <v>0.75</v>
      </c>
      <c r="T194" t="s">
        <v>439</v>
      </c>
      <c r="U194" s="18">
        <f>VLOOKUP(A194,'[1]MARGIN REQUIREMNT'!$A$3:$M$210,13,0)</f>
        <v>6.9773999999999994</v>
      </c>
      <c r="V194" s="23">
        <f t="shared" si="14"/>
        <v>3.0514885397519009E-3</v>
      </c>
      <c r="W194" s="23">
        <f t="shared" si="15"/>
        <v>3.0514885397519009E-3</v>
      </c>
      <c r="X194" s="24">
        <f>VLOOKUP(A194,[2]Sheet14!$A$2:$B$188,2,0)</f>
        <v>2.1960203554300999E-2</v>
      </c>
      <c r="Y194" s="24">
        <f>VLOOKUP(A194,[2]Sheet14!$A$2:$C$188,3,0)</f>
        <v>2.7860966937859548E-2</v>
      </c>
      <c r="Z194" s="24">
        <f>VLOOKUP(A194,[2]Sheet14!$A$2:$D$188,4,0)</f>
        <v>3.6286213492185894E-2</v>
      </c>
      <c r="AA194" t="b">
        <f t="shared" si="13"/>
        <v>0</v>
      </c>
      <c r="AB194" t="b">
        <f t="shared" si="16"/>
        <v>0</v>
      </c>
      <c r="AC194" t="b">
        <f t="shared" si="17"/>
        <v>0</v>
      </c>
    </row>
    <row r="195" spans="1:29">
      <c r="A195" t="s">
        <v>168</v>
      </c>
      <c r="B195">
        <v>5</v>
      </c>
      <c r="C195" t="s">
        <v>405</v>
      </c>
      <c r="D195">
        <v>293.39999389648437</v>
      </c>
      <c r="E195">
        <v>293.5</v>
      </c>
      <c r="F195" s="22">
        <v>43458</v>
      </c>
      <c r="G195" s="22">
        <v>43461</v>
      </c>
      <c r="H195">
        <f t="shared" ref="H195:H258" si="18">G195-F195</f>
        <v>3</v>
      </c>
      <c r="I195">
        <v>295</v>
      </c>
      <c r="J195">
        <v>2</v>
      </c>
      <c r="K195">
        <v>24</v>
      </c>
      <c r="L195">
        <v>6</v>
      </c>
      <c r="M195">
        <v>299.5</v>
      </c>
      <c r="N195">
        <v>305.5</v>
      </c>
      <c r="O195">
        <v>311.5</v>
      </c>
      <c r="P195">
        <v>305</v>
      </c>
      <c r="Q195">
        <v>310</v>
      </c>
      <c r="R195">
        <v>0.25</v>
      </c>
      <c r="S195">
        <v>0.15000000596046448</v>
      </c>
      <c r="T195" t="s">
        <v>439</v>
      </c>
      <c r="U195" s="18">
        <f>VLOOKUP(A195,'[1]MARGIN REQUIREMNT'!$A$3:$M$210,13,0)</f>
        <v>1.4834249999999998</v>
      </c>
      <c r="V195" s="23">
        <f t="shared" si="14"/>
        <v>-3.4073629817932272E-4</v>
      </c>
      <c r="W195" s="23">
        <f t="shared" si="15"/>
        <v>3.4073629817932272E-4</v>
      </c>
      <c r="X195" s="24">
        <f>VLOOKUP(A195,[2]Sheet14!$A$2:$B$188,2,0)</f>
        <v>2.8034285804268855E-2</v>
      </c>
      <c r="Y195" s="24">
        <f>VLOOKUP(A195,[2]Sheet14!$A$2:$C$188,3,0)</f>
        <v>3.5021941577268567E-2</v>
      </c>
      <c r="Z195" s="24">
        <f>VLOOKUP(A195,[2]Sheet14!$A$2:$D$188,4,0)</f>
        <v>4.5898555684175148E-2</v>
      </c>
      <c r="AA195" t="b">
        <f t="shared" ref="AA195:AA258" si="19">W195&gt;X195</f>
        <v>0</v>
      </c>
      <c r="AB195" t="b">
        <f t="shared" si="16"/>
        <v>0</v>
      </c>
      <c r="AC195" t="b">
        <f t="shared" si="17"/>
        <v>0</v>
      </c>
    </row>
    <row r="196" spans="1:29">
      <c r="A196" t="s">
        <v>168</v>
      </c>
      <c r="B196">
        <v>5</v>
      </c>
      <c r="C196" t="s">
        <v>406</v>
      </c>
      <c r="D196">
        <v>293.39999389648437</v>
      </c>
      <c r="E196">
        <v>293.5</v>
      </c>
      <c r="F196" s="22">
        <v>43458</v>
      </c>
      <c r="G196" s="22">
        <v>43461</v>
      </c>
      <c r="H196">
        <f t="shared" si="18"/>
        <v>3</v>
      </c>
      <c r="I196">
        <v>295</v>
      </c>
      <c r="J196">
        <v>3.2000000476837158</v>
      </c>
      <c r="K196">
        <v>25</v>
      </c>
      <c r="L196">
        <v>7</v>
      </c>
      <c r="M196">
        <v>286.5</v>
      </c>
      <c r="N196">
        <v>279.5</v>
      </c>
      <c r="O196">
        <v>272.5</v>
      </c>
      <c r="P196">
        <v>280</v>
      </c>
      <c r="Q196">
        <v>275</v>
      </c>
      <c r="R196">
        <v>0.10000000149011612</v>
      </c>
      <c r="S196">
        <v>5.000000074505806E-2</v>
      </c>
      <c r="T196" t="s">
        <v>439</v>
      </c>
      <c r="U196" s="18">
        <f>VLOOKUP(A196,'[1]MARGIN REQUIREMNT'!$A$3:$M$210,13,0)</f>
        <v>1.4834249999999998</v>
      </c>
      <c r="V196" s="23">
        <f t="shared" ref="V196:V259" si="20">D196/E196-1</f>
        <v>-3.4073629817932272E-4</v>
      </c>
      <c r="W196" s="23">
        <f t="shared" ref="W196:W259" si="21">IF(V196&gt;0,V196,-V196)</f>
        <v>3.4073629817932272E-4</v>
      </c>
      <c r="X196" s="24">
        <f>VLOOKUP(A196,[2]Sheet14!$A$2:$B$188,2,0)</f>
        <v>2.8034285804268855E-2</v>
      </c>
      <c r="Y196" s="24">
        <f>VLOOKUP(A196,[2]Sheet14!$A$2:$C$188,3,0)</f>
        <v>3.5021941577268567E-2</v>
      </c>
      <c r="Z196" s="24">
        <f>VLOOKUP(A196,[2]Sheet14!$A$2:$D$188,4,0)</f>
        <v>4.5898555684175148E-2</v>
      </c>
      <c r="AA196" t="b">
        <f t="shared" si="19"/>
        <v>0</v>
      </c>
      <c r="AB196" t="b">
        <f t="shared" ref="AB196:AB259" si="22">W196&gt;Y196</f>
        <v>0</v>
      </c>
      <c r="AC196" t="b">
        <f t="shared" ref="AC196:AC259" si="23">W196&gt;Z196</f>
        <v>0</v>
      </c>
    </row>
    <row r="197" spans="1:29">
      <c r="A197" t="s">
        <v>68</v>
      </c>
      <c r="B197">
        <v>1</v>
      </c>
      <c r="C197" t="s">
        <v>405</v>
      </c>
      <c r="D197">
        <v>16.25</v>
      </c>
      <c r="E197">
        <v>15.800000190734863</v>
      </c>
      <c r="F197" s="22">
        <v>43458</v>
      </c>
      <c r="G197" s="22">
        <v>43461</v>
      </c>
      <c r="H197">
        <f t="shared" si="18"/>
        <v>3</v>
      </c>
      <c r="I197">
        <v>16</v>
      </c>
      <c r="J197">
        <v>0.15000000596046448</v>
      </c>
      <c r="K197">
        <v>40</v>
      </c>
      <c r="L197">
        <v>1</v>
      </c>
      <c r="M197">
        <v>16.799999237060547</v>
      </c>
      <c r="N197">
        <v>17.799999237060547</v>
      </c>
      <c r="O197">
        <v>18.799999237060547</v>
      </c>
      <c r="P197">
        <v>18</v>
      </c>
      <c r="Q197">
        <v>19</v>
      </c>
      <c r="R197" t="s">
        <v>435</v>
      </c>
      <c r="S197">
        <v>5.000000074505806E-2</v>
      </c>
      <c r="T197">
        <v>17</v>
      </c>
      <c r="U197" s="18">
        <f>VLOOKUP(A197,'[1]MARGIN REQUIREMNT'!$A$3:$M$210,13,0)</f>
        <v>7.7850000000000003E-2</v>
      </c>
      <c r="V197" s="23">
        <f t="shared" si="20"/>
        <v>2.8481000242583265E-2</v>
      </c>
      <c r="W197" s="23">
        <f t="shared" si="21"/>
        <v>2.8481000242583265E-2</v>
      </c>
      <c r="X197" s="24">
        <f>VLOOKUP(A197,[2]Sheet14!$A$2:$B$188,2,0)</f>
        <v>4.6308660664488889E-2</v>
      </c>
      <c r="Y197" s="24">
        <f>VLOOKUP(A197,[2]Sheet14!$A$2:$C$188,3,0)</f>
        <v>6.2009897221164921E-2</v>
      </c>
      <c r="Z197" s="24">
        <f>VLOOKUP(A197,[2]Sheet14!$A$2:$D$188,4,0)</f>
        <v>8.230342561953978E-2</v>
      </c>
      <c r="AA197" t="b">
        <f t="shared" si="19"/>
        <v>0</v>
      </c>
      <c r="AB197" t="b">
        <f t="shared" si="22"/>
        <v>0</v>
      </c>
      <c r="AC197" t="b">
        <f t="shared" si="23"/>
        <v>0</v>
      </c>
    </row>
    <row r="198" spans="1:29">
      <c r="A198" t="s">
        <v>68</v>
      </c>
      <c r="B198">
        <v>1</v>
      </c>
      <c r="C198" t="s">
        <v>406</v>
      </c>
      <c r="D198">
        <v>16.25</v>
      </c>
      <c r="E198">
        <v>15.800000190734863</v>
      </c>
      <c r="F198" s="22">
        <v>43458</v>
      </c>
      <c r="G198" s="22">
        <v>43461</v>
      </c>
      <c r="H198">
        <f t="shared" si="18"/>
        <v>3</v>
      </c>
      <c r="I198">
        <v>16</v>
      </c>
      <c r="J198">
        <v>0.40000000596046448</v>
      </c>
      <c r="K198">
        <v>52</v>
      </c>
      <c r="L198">
        <v>1</v>
      </c>
      <c r="M198">
        <v>14.800000190734863</v>
      </c>
      <c r="N198">
        <v>13.800000190734863</v>
      </c>
      <c r="O198">
        <v>12.800000190734863</v>
      </c>
      <c r="P198">
        <v>14</v>
      </c>
      <c r="Q198">
        <v>13</v>
      </c>
      <c r="R198" t="s">
        <v>435</v>
      </c>
      <c r="S198">
        <v>5.000000074505806E-2</v>
      </c>
      <c r="T198">
        <v>15</v>
      </c>
      <c r="U198" s="18">
        <f>VLOOKUP(A198,'[1]MARGIN REQUIREMNT'!$A$3:$M$210,13,0)</f>
        <v>7.7850000000000003E-2</v>
      </c>
      <c r="V198" s="23">
        <f t="shared" si="20"/>
        <v>2.8481000242583265E-2</v>
      </c>
      <c r="W198" s="23">
        <f t="shared" si="21"/>
        <v>2.8481000242583265E-2</v>
      </c>
      <c r="X198" s="24">
        <f>VLOOKUP(A198,[2]Sheet14!$A$2:$B$188,2,0)</f>
        <v>4.6308660664488889E-2</v>
      </c>
      <c r="Y198" s="24">
        <f>VLOOKUP(A198,[2]Sheet14!$A$2:$C$188,3,0)</f>
        <v>6.2009897221164921E-2</v>
      </c>
      <c r="Z198" s="24">
        <f>VLOOKUP(A198,[2]Sheet14!$A$2:$D$188,4,0)</f>
        <v>8.230342561953978E-2</v>
      </c>
      <c r="AA198" t="b">
        <f t="shared" si="19"/>
        <v>0</v>
      </c>
      <c r="AB198" t="b">
        <f t="shared" si="22"/>
        <v>0</v>
      </c>
      <c r="AC198" t="b">
        <f t="shared" si="23"/>
        <v>0</v>
      </c>
    </row>
    <row r="199" spans="1:29">
      <c r="A199" t="s">
        <v>50</v>
      </c>
      <c r="B199">
        <v>20</v>
      </c>
      <c r="C199" t="s">
        <v>405</v>
      </c>
      <c r="D199">
        <v>1304.1500244140625</v>
      </c>
      <c r="E199">
        <v>1315.25</v>
      </c>
      <c r="F199" s="22">
        <v>43458</v>
      </c>
      <c r="G199" s="22">
        <v>43461</v>
      </c>
      <c r="H199">
        <f t="shared" si="18"/>
        <v>3</v>
      </c>
      <c r="I199">
        <v>1320</v>
      </c>
      <c r="J199">
        <v>5.5999999046325684</v>
      </c>
      <c r="K199">
        <v>15</v>
      </c>
      <c r="L199">
        <v>18</v>
      </c>
      <c r="M199">
        <v>1333.25</v>
      </c>
      <c r="N199">
        <v>1351.25</v>
      </c>
      <c r="O199">
        <v>1369.25</v>
      </c>
      <c r="P199">
        <v>1360</v>
      </c>
      <c r="Q199">
        <v>1360</v>
      </c>
      <c r="R199">
        <v>0.60000002384185791</v>
      </c>
      <c r="S199">
        <v>0.60000002384185791</v>
      </c>
      <c r="T199" t="s">
        <v>439</v>
      </c>
      <c r="U199" s="18">
        <f>VLOOKUP(A199,'[1]MARGIN REQUIREMNT'!$A$3:$M$210,13,0)</f>
        <v>6.5470499999999996</v>
      </c>
      <c r="V199" s="23">
        <f t="shared" si="20"/>
        <v>-8.4394416163752206E-3</v>
      </c>
      <c r="W199" s="23">
        <f t="shared" si="21"/>
        <v>8.4394416163752206E-3</v>
      </c>
      <c r="X199" s="24">
        <f>VLOOKUP(A199,[2]Sheet14!$A$2:$B$188,2,0)</f>
        <v>1.8653051791550856E-2</v>
      </c>
      <c r="Y199" s="24">
        <f>VLOOKUP(A199,[2]Sheet14!$A$2:$C$188,3,0)</f>
        <v>2.2402612076972025E-2</v>
      </c>
      <c r="Z199" s="24">
        <f>VLOOKUP(A199,[2]Sheet14!$A$2:$D$188,4,0)</f>
        <v>2.7432622595228041E-2</v>
      </c>
      <c r="AA199" t="b">
        <f t="shared" si="19"/>
        <v>0</v>
      </c>
      <c r="AB199" t="b">
        <f t="shared" si="22"/>
        <v>0</v>
      </c>
      <c r="AC199" t="b">
        <f t="shared" si="23"/>
        <v>0</v>
      </c>
    </row>
    <row r="200" spans="1:29">
      <c r="A200" t="s">
        <v>50</v>
      </c>
      <c r="B200">
        <v>20</v>
      </c>
      <c r="C200" t="s">
        <v>406</v>
      </c>
      <c r="D200">
        <v>1304.1500244140625</v>
      </c>
      <c r="E200">
        <v>1315.25</v>
      </c>
      <c r="F200" s="22">
        <v>43458</v>
      </c>
      <c r="G200" s="22">
        <v>43461</v>
      </c>
      <c r="H200">
        <f t="shared" si="18"/>
        <v>3</v>
      </c>
      <c r="I200">
        <v>1320</v>
      </c>
      <c r="J200">
        <v>17.25</v>
      </c>
      <c r="K200">
        <v>32</v>
      </c>
      <c r="L200">
        <v>38</v>
      </c>
      <c r="M200">
        <v>1277.25</v>
      </c>
      <c r="N200">
        <v>1239.25</v>
      </c>
      <c r="O200">
        <v>1201.25</v>
      </c>
      <c r="P200">
        <v>1240</v>
      </c>
      <c r="Q200">
        <v>1200</v>
      </c>
      <c r="R200">
        <v>0.60000002384185791</v>
      </c>
      <c r="S200">
        <v>0.10000000149011612</v>
      </c>
      <c r="T200" t="s">
        <v>439</v>
      </c>
      <c r="U200" s="18">
        <f>VLOOKUP(A200,'[1]MARGIN REQUIREMNT'!$A$3:$M$210,13,0)</f>
        <v>6.5470499999999996</v>
      </c>
      <c r="V200" s="23">
        <f t="shared" si="20"/>
        <v>-8.4394416163752206E-3</v>
      </c>
      <c r="W200" s="23">
        <f t="shared" si="21"/>
        <v>8.4394416163752206E-3</v>
      </c>
      <c r="X200" s="24">
        <f>VLOOKUP(A200,[2]Sheet14!$A$2:$B$188,2,0)</f>
        <v>1.8653051791550856E-2</v>
      </c>
      <c r="Y200" s="24">
        <f>VLOOKUP(A200,[2]Sheet14!$A$2:$C$188,3,0)</f>
        <v>2.2402612076972025E-2</v>
      </c>
      <c r="Z200" s="24">
        <f>VLOOKUP(A200,[2]Sheet14!$A$2:$D$188,4,0)</f>
        <v>2.7432622595228041E-2</v>
      </c>
      <c r="AA200" t="b">
        <f t="shared" si="19"/>
        <v>0</v>
      </c>
      <c r="AB200" t="b">
        <f t="shared" si="22"/>
        <v>0</v>
      </c>
      <c r="AC200" t="b">
        <f t="shared" si="23"/>
        <v>0</v>
      </c>
    </row>
    <row r="201" spans="1:29">
      <c r="A201" t="s">
        <v>18</v>
      </c>
      <c r="B201">
        <v>10</v>
      </c>
      <c r="C201" t="s">
        <v>405</v>
      </c>
      <c r="D201">
        <v>619.70001220703125</v>
      </c>
      <c r="E201">
        <v>614.20001220703125</v>
      </c>
      <c r="F201" s="22">
        <v>43458</v>
      </c>
      <c r="G201" s="22">
        <v>43461</v>
      </c>
      <c r="H201">
        <f t="shared" si="18"/>
        <v>3</v>
      </c>
      <c r="I201">
        <v>610</v>
      </c>
      <c r="J201">
        <v>9.3999996185302734</v>
      </c>
      <c r="K201">
        <v>34</v>
      </c>
      <c r="L201">
        <v>19</v>
      </c>
      <c r="M201">
        <v>633.20001220703125</v>
      </c>
      <c r="N201">
        <v>652.20001220703125</v>
      </c>
      <c r="O201">
        <v>671.20001220703125</v>
      </c>
      <c r="P201">
        <v>650</v>
      </c>
      <c r="Q201">
        <v>670</v>
      </c>
      <c r="R201">
        <v>0.30000001192092896</v>
      </c>
      <c r="S201">
        <v>0.15000000596046448</v>
      </c>
      <c r="T201" t="s">
        <v>439</v>
      </c>
      <c r="U201" s="18">
        <f>VLOOKUP(A201,'[1]MARGIN REQUIREMNT'!$A$3:$M$210,13,0)</f>
        <v>3.1849500000000002</v>
      </c>
      <c r="V201" s="23">
        <f t="shared" si="20"/>
        <v>8.9547376924279387E-3</v>
      </c>
      <c r="W201" s="23">
        <f t="shared" si="21"/>
        <v>8.9547376924279387E-3</v>
      </c>
      <c r="X201" s="24">
        <f>VLOOKUP(A201,[2]Sheet14!$A$2:$B$188,2,0)</f>
        <v>2.6113983430541117E-2</v>
      </c>
      <c r="Y201" s="24">
        <f>VLOOKUP(A201,[2]Sheet14!$A$2:$C$188,3,0)</f>
        <v>3.6086411422198809E-2</v>
      </c>
      <c r="Z201" s="24">
        <f>VLOOKUP(A201,[2]Sheet14!$A$2:$D$188,4,0)</f>
        <v>4.6605278386550805E-2</v>
      </c>
      <c r="AA201" t="b">
        <f t="shared" si="19"/>
        <v>0</v>
      </c>
      <c r="AB201" t="b">
        <f t="shared" si="22"/>
        <v>0</v>
      </c>
      <c r="AC201" t="b">
        <f t="shared" si="23"/>
        <v>0</v>
      </c>
    </row>
    <row r="202" spans="1:29">
      <c r="A202" t="s">
        <v>18</v>
      </c>
      <c r="B202">
        <v>10</v>
      </c>
      <c r="C202" t="s">
        <v>406</v>
      </c>
      <c r="D202">
        <v>619.70001220703125</v>
      </c>
      <c r="E202">
        <v>614.20001220703125</v>
      </c>
      <c r="F202" s="22">
        <v>43458</v>
      </c>
      <c r="G202" s="22">
        <v>43461</v>
      </c>
      <c r="H202">
        <f t="shared" si="18"/>
        <v>3</v>
      </c>
      <c r="I202">
        <v>610</v>
      </c>
      <c r="J202">
        <v>4</v>
      </c>
      <c r="K202">
        <v>26</v>
      </c>
      <c r="L202">
        <v>14</v>
      </c>
      <c r="M202">
        <v>600.20001220703125</v>
      </c>
      <c r="N202">
        <v>586.20001220703125</v>
      </c>
      <c r="O202">
        <v>572.20001220703125</v>
      </c>
      <c r="P202">
        <v>590</v>
      </c>
      <c r="Q202">
        <v>570</v>
      </c>
      <c r="R202">
        <v>0.40000000596046448</v>
      </c>
      <c r="S202">
        <v>0.15000000596046448</v>
      </c>
      <c r="T202" t="s">
        <v>439</v>
      </c>
      <c r="U202" s="18">
        <f>VLOOKUP(A202,'[1]MARGIN REQUIREMNT'!$A$3:$M$210,13,0)</f>
        <v>3.1849500000000002</v>
      </c>
      <c r="V202" s="23">
        <f t="shared" si="20"/>
        <v>8.9547376924279387E-3</v>
      </c>
      <c r="W202" s="23">
        <f t="shared" si="21"/>
        <v>8.9547376924279387E-3</v>
      </c>
      <c r="X202" s="24">
        <f>VLOOKUP(A202,[2]Sheet14!$A$2:$B$188,2,0)</f>
        <v>2.6113983430541117E-2</v>
      </c>
      <c r="Y202" s="24">
        <f>VLOOKUP(A202,[2]Sheet14!$A$2:$C$188,3,0)</f>
        <v>3.6086411422198809E-2</v>
      </c>
      <c r="Z202" s="24">
        <f>VLOOKUP(A202,[2]Sheet14!$A$2:$D$188,4,0)</f>
        <v>4.6605278386550805E-2</v>
      </c>
      <c r="AA202" t="b">
        <f t="shared" si="19"/>
        <v>0</v>
      </c>
      <c r="AB202" t="b">
        <f t="shared" si="22"/>
        <v>0</v>
      </c>
      <c r="AC202" t="b">
        <f t="shared" si="23"/>
        <v>0</v>
      </c>
    </row>
    <row r="203" spans="1:29">
      <c r="A203" t="s">
        <v>155</v>
      </c>
      <c r="B203">
        <v>5</v>
      </c>
      <c r="C203" t="s">
        <v>405</v>
      </c>
      <c r="D203">
        <v>88.900001525878906</v>
      </c>
      <c r="E203">
        <v>87.949996948242188</v>
      </c>
      <c r="F203" s="22">
        <v>43458</v>
      </c>
      <c r="G203" s="22">
        <v>43461</v>
      </c>
      <c r="H203">
        <f t="shared" si="18"/>
        <v>3</v>
      </c>
      <c r="I203">
        <v>90</v>
      </c>
      <c r="J203">
        <v>0.40000000596046448</v>
      </c>
      <c r="K203">
        <v>35</v>
      </c>
      <c r="L203">
        <v>3</v>
      </c>
      <c r="M203">
        <v>90.949996948242188</v>
      </c>
      <c r="N203">
        <v>93.949996948242187</v>
      </c>
      <c r="O203">
        <v>96.949996948242188</v>
      </c>
      <c r="P203">
        <v>95</v>
      </c>
      <c r="Q203">
        <v>95</v>
      </c>
      <c r="R203">
        <v>5.000000074505806E-2</v>
      </c>
      <c r="S203">
        <v>5.000000074505806E-2</v>
      </c>
      <c r="T203" t="s">
        <v>439</v>
      </c>
      <c r="U203" s="18">
        <f>VLOOKUP(A203,'[1]MARGIN REQUIREMNT'!$A$3:$M$210,13,0)</f>
        <v>0.43739999999999996</v>
      </c>
      <c r="V203" s="23">
        <f t="shared" si="20"/>
        <v>1.0801644236506203E-2</v>
      </c>
      <c r="W203" s="23">
        <f t="shared" si="21"/>
        <v>1.0801644236506203E-2</v>
      </c>
      <c r="X203" s="24">
        <f>VLOOKUP(A203,[2]Sheet14!$A$2:$B$188,2,0)</f>
        <v>3.3680141817692466E-2</v>
      </c>
      <c r="Y203" s="24">
        <f>VLOOKUP(A203,[2]Sheet14!$A$2:$C$188,3,0)</f>
        <v>4.2821972289836016E-2</v>
      </c>
      <c r="Z203" s="24">
        <f>VLOOKUP(A203,[2]Sheet14!$A$2:$D$188,4,0)</f>
        <v>6.1873011327276968E-2</v>
      </c>
      <c r="AA203" t="b">
        <f t="shared" si="19"/>
        <v>0</v>
      </c>
      <c r="AB203" t="b">
        <f t="shared" si="22"/>
        <v>0</v>
      </c>
      <c r="AC203" t="b">
        <f t="shared" si="23"/>
        <v>0</v>
      </c>
    </row>
    <row r="204" spans="1:29">
      <c r="A204" t="s">
        <v>155</v>
      </c>
      <c r="B204">
        <v>5</v>
      </c>
      <c r="C204" t="s">
        <v>406</v>
      </c>
      <c r="D204">
        <v>88.900001525878906</v>
      </c>
      <c r="E204">
        <v>87.949996948242188</v>
      </c>
      <c r="F204" s="22">
        <v>43458</v>
      </c>
      <c r="G204" s="22">
        <v>43461</v>
      </c>
      <c r="H204">
        <f t="shared" si="18"/>
        <v>3</v>
      </c>
      <c r="I204">
        <v>90</v>
      </c>
      <c r="J204">
        <v>1.3999999761581421</v>
      </c>
      <c r="K204" t="s">
        <v>435</v>
      </c>
      <c r="L204" t="s">
        <v>435</v>
      </c>
      <c r="M204" t="s">
        <v>435</v>
      </c>
      <c r="N204" t="s">
        <v>435</v>
      </c>
      <c r="O204" t="s">
        <v>435</v>
      </c>
      <c r="P204" t="s">
        <v>435</v>
      </c>
      <c r="Q204" t="s">
        <v>435</v>
      </c>
      <c r="R204" t="s">
        <v>435</v>
      </c>
      <c r="S204" t="s">
        <v>435</v>
      </c>
      <c r="T204" t="s">
        <v>435</v>
      </c>
      <c r="U204" s="18">
        <f>VLOOKUP(A204,'[1]MARGIN REQUIREMNT'!$A$3:$M$210,13,0)</f>
        <v>0.43739999999999996</v>
      </c>
      <c r="V204" s="23">
        <f t="shared" si="20"/>
        <v>1.0801644236506203E-2</v>
      </c>
      <c r="W204" s="23">
        <f t="shared" si="21"/>
        <v>1.0801644236506203E-2</v>
      </c>
      <c r="X204" s="24">
        <f>VLOOKUP(A204,[2]Sheet14!$A$2:$B$188,2,0)</f>
        <v>3.3680141817692466E-2</v>
      </c>
      <c r="Y204" s="24">
        <f>VLOOKUP(A204,[2]Sheet14!$A$2:$C$188,3,0)</f>
        <v>4.2821972289836016E-2</v>
      </c>
      <c r="Z204" s="24">
        <f>VLOOKUP(A204,[2]Sheet14!$A$2:$D$188,4,0)</f>
        <v>6.1873011327276968E-2</v>
      </c>
      <c r="AA204" t="b">
        <f t="shared" si="19"/>
        <v>0</v>
      </c>
      <c r="AB204" t="b">
        <f t="shared" si="22"/>
        <v>0</v>
      </c>
      <c r="AC204" t="b">
        <f t="shared" si="23"/>
        <v>0</v>
      </c>
    </row>
    <row r="205" spans="1:29">
      <c r="A205" t="s">
        <v>110</v>
      </c>
      <c r="B205">
        <v>20</v>
      </c>
      <c r="C205" t="s">
        <v>405</v>
      </c>
      <c r="D205">
        <v>1234</v>
      </c>
      <c r="E205">
        <v>1216.800048828125</v>
      </c>
      <c r="F205" s="22">
        <v>43458</v>
      </c>
      <c r="G205" s="22">
        <v>43461</v>
      </c>
      <c r="H205">
        <f t="shared" si="18"/>
        <v>3</v>
      </c>
      <c r="I205">
        <v>1220</v>
      </c>
      <c r="J205">
        <v>21</v>
      </c>
      <c r="K205">
        <v>50</v>
      </c>
      <c r="L205">
        <v>55</v>
      </c>
      <c r="M205">
        <v>1271.800048828125</v>
      </c>
      <c r="N205">
        <v>1326.800048828125</v>
      </c>
      <c r="O205">
        <v>1381.800048828125</v>
      </c>
      <c r="P205">
        <v>1320</v>
      </c>
      <c r="Q205">
        <v>1380</v>
      </c>
      <c r="R205">
        <v>1.2000000476837158</v>
      </c>
      <c r="S205">
        <v>0.30000001192092896</v>
      </c>
      <c r="T205" t="s">
        <v>439</v>
      </c>
      <c r="U205" s="18">
        <f>VLOOKUP(A205,'[1]MARGIN REQUIREMNT'!$A$3:$M$210,13,0)</f>
        <v>6.6227999999999998</v>
      </c>
      <c r="V205" s="23">
        <f t="shared" si="20"/>
        <v>1.413539651682294E-2</v>
      </c>
      <c r="W205" s="23">
        <f t="shared" si="21"/>
        <v>1.413539651682294E-2</v>
      </c>
      <c r="X205" s="24">
        <f>VLOOKUP(A205,[2]Sheet14!$A$2:$B$188,2,0)</f>
        <v>3.4172845675225334E-2</v>
      </c>
      <c r="Y205" s="24">
        <f>VLOOKUP(A205,[2]Sheet14!$A$2:$C$188,3,0)</f>
        <v>4.5640603832813473E-2</v>
      </c>
      <c r="Z205" s="24">
        <f>VLOOKUP(A205,[2]Sheet14!$A$2:$D$188,4,0)</f>
        <v>5.6444943070246348E-2</v>
      </c>
      <c r="AA205" t="b">
        <f t="shared" si="19"/>
        <v>0</v>
      </c>
      <c r="AB205" t="b">
        <f t="shared" si="22"/>
        <v>0</v>
      </c>
      <c r="AC205" t="b">
        <f t="shared" si="23"/>
        <v>0</v>
      </c>
    </row>
    <row r="206" spans="1:29">
      <c r="A206" t="s">
        <v>110</v>
      </c>
      <c r="B206">
        <v>20</v>
      </c>
      <c r="C206" t="s">
        <v>406</v>
      </c>
      <c r="D206">
        <v>1234</v>
      </c>
      <c r="E206">
        <v>1216.800048828125</v>
      </c>
      <c r="F206" s="22">
        <v>43458</v>
      </c>
      <c r="G206" s="22">
        <v>43461</v>
      </c>
      <c r="H206">
        <f t="shared" si="18"/>
        <v>3</v>
      </c>
      <c r="I206">
        <v>1220</v>
      </c>
      <c r="J206">
        <v>20.25</v>
      </c>
      <c r="K206">
        <v>43</v>
      </c>
      <c r="L206">
        <v>47</v>
      </c>
      <c r="M206">
        <v>1169.800048828125</v>
      </c>
      <c r="N206">
        <v>1122.800048828125</v>
      </c>
      <c r="O206">
        <v>1075.800048828125</v>
      </c>
      <c r="P206">
        <v>1120</v>
      </c>
      <c r="Q206">
        <v>1080</v>
      </c>
      <c r="R206">
        <v>1</v>
      </c>
      <c r="S206">
        <v>0.5</v>
      </c>
      <c r="T206" t="s">
        <v>439</v>
      </c>
      <c r="U206" s="18">
        <f>VLOOKUP(A206,'[1]MARGIN REQUIREMNT'!$A$3:$M$210,13,0)</f>
        <v>6.6227999999999998</v>
      </c>
      <c r="V206" s="23">
        <f t="shared" si="20"/>
        <v>1.413539651682294E-2</v>
      </c>
      <c r="W206" s="23">
        <f t="shared" si="21"/>
        <v>1.413539651682294E-2</v>
      </c>
      <c r="X206" s="24">
        <f>VLOOKUP(A206,[2]Sheet14!$A$2:$B$188,2,0)</f>
        <v>3.4172845675225334E-2</v>
      </c>
      <c r="Y206" s="24">
        <f>VLOOKUP(A206,[2]Sheet14!$A$2:$C$188,3,0)</f>
        <v>4.5640603832813473E-2</v>
      </c>
      <c r="Z206" s="24">
        <f>VLOOKUP(A206,[2]Sheet14!$A$2:$D$188,4,0)</f>
        <v>5.6444943070246348E-2</v>
      </c>
      <c r="AA206" t="b">
        <f t="shared" si="19"/>
        <v>0</v>
      </c>
      <c r="AB206" t="b">
        <f t="shared" si="22"/>
        <v>0</v>
      </c>
      <c r="AC206" t="b">
        <f t="shared" si="23"/>
        <v>0</v>
      </c>
    </row>
    <row r="207" spans="1:29">
      <c r="A207" t="s">
        <v>171</v>
      </c>
      <c r="B207">
        <v>1</v>
      </c>
      <c r="C207" t="s">
        <v>405</v>
      </c>
      <c r="D207">
        <v>15.100000381469727</v>
      </c>
      <c r="E207">
        <v>15.350000381469727</v>
      </c>
      <c r="F207" s="22">
        <v>43458</v>
      </c>
      <c r="G207" s="22">
        <v>43461</v>
      </c>
      <c r="H207">
        <f t="shared" si="18"/>
        <v>3</v>
      </c>
      <c r="I207">
        <v>15</v>
      </c>
      <c r="J207">
        <v>0.34999999403953552</v>
      </c>
      <c r="K207" t="s">
        <v>435</v>
      </c>
      <c r="L207" t="s">
        <v>435</v>
      </c>
      <c r="M207" t="s">
        <v>435</v>
      </c>
      <c r="N207" t="s">
        <v>435</v>
      </c>
      <c r="O207" t="s">
        <v>435</v>
      </c>
      <c r="P207" t="s">
        <v>435</v>
      </c>
      <c r="Q207" t="s">
        <v>435</v>
      </c>
      <c r="R207" t="s">
        <v>435</v>
      </c>
      <c r="S207" t="s">
        <v>435</v>
      </c>
      <c r="T207" t="s">
        <v>435</v>
      </c>
      <c r="U207" s="18">
        <f>VLOOKUP(A207,'[1]MARGIN REQUIREMNT'!$A$3:$M$210,13,0)</f>
        <v>8.2050049787272553E-2</v>
      </c>
      <c r="V207" s="23">
        <f t="shared" si="20"/>
        <v>-1.6286644546393392E-2</v>
      </c>
      <c r="W207" s="23">
        <f t="shared" si="21"/>
        <v>1.6286644546393392E-2</v>
      </c>
      <c r="X207" s="24">
        <f>VLOOKUP(A207,[2]Sheet14!$A$2:$B$188,2,0)</f>
        <v>3.3340405351437688E-2</v>
      </c>
      <c r="Y207" s="24">
        <f>VLOOKUP(A207,[2]Sheet14!$A$2:$C$188,3,0)</f>
        <v>4.5343224211148732E-2</v>
      </c>
      <c r="Z207" s="24">
        <f>VLOOKUP(A207,[2]Sheet14!$A$2:$D$188,4,0)</f>
        <v>5.7841749502982244E-2</v>
      </c>
      <c r="AA207" t="b">
        <f t="shared" si="19"/>
        <v>0</v>
      </c>
      <c r="AB207" t="b">
        <f t="shared" si="22"/>
        <v>0</v>
      </c>
      <c r="AC207" t="b">
        <f t="shared" si="23"/>
        <v>0</v>
      </c>
    </row>
    <row r="208" spans="1:29">
      <c r="A208" t="s">
        <v>171</v>
      </c>
      <c r="B208">
        <v>1</v>
      </c>
      <c r="C208" t="s">
        <v>406</v>
      </c>
      <c r="D208">
        <v>15.100000381469727</v>
      </c>
      <c r="E208">
        <v>15.350000381469727</v>
      </c>
      <c r="F208" s="22">
        <v>43458</v>
      </c>
      <c r="G208" s="22">
        <v>43461</v>
      </c>
      <c r="H208">
        <f t="shared" si="18"/>
        <v>3</v>
      </c>
      <c r="I208">
        <v>15</v>
      </c>
      <c r="J208">
        <v>0.15000000596046448</v>
      </c>
      <c r="K208">
        <v>54</v>
      </c>
      <c r="L208">
        <v>1</v>
      </c>
      <c r="M208">
        <v>14.350000381469727</v>
      </c>
      <c r="N208">
        <v>13.350000381469727</v>
      </c>
      <c r="O208">
        <v>12.350000381469727</v>
      </c>
      <c r="P208">
        <v>13</v>
      </c>
      <c r="Q208">
        <v>12</v>
      </c>
      <c r="R208" t="s">
        <v>435</v>
      </c>
      <c r="S208">
        <v>5.000000074505806E-2</v>
      </c>
      <c r="T208">
        <v>14</v>
      </c>
      <c r="U208" s="18">
        <f>VLOOKUP(A208,'[1]MARGIN REQUIREMNT'!$A$3:$M$210,13,0)</f>
        <v>8.2050049787272553E-2</v>
      </c>
      <c r="V208" s="23">
        <f t="shared" si="20"/>
        <v>-1.6286644546393392E-2</v>
      </c>
      <c r="W208" s="23">
        <f t="shared" si="21"/>
        <v>1.6286644546393392E-2</v>
      </c>
      <c r="X208" s="24">
        <f>VLOOKUP(A208,[2]Sheet14!$A$2:$B$188,2,0)</f>
        <v>3.3340405351437688E-2</v>
      </c>
      <c r="Y208" s="24">
        <f>VLOOKUP(A208,[2]Sheet14!$A$2:$C$188,3,0)</f>
        <v>4.5343224211148732E-2</v>
      </c>
      <c r="Z208" s="24">
        <f>VLOOKUP(A208,[2]Sheet14!$A$2:$D$188,4,0)</f>
        <v>5.7841749502982244E-2</v>
      </c>
      <c r="AA208" t="b">
        <f t="shared" si="19"/>
        <v>0</v>
      </c>
      <c r="AB208" t="b">
        <f t="shared" si="22"/>
        <v>0</v>
      </c>
      <c r="AC208" t="b">
        <f t="shared" si="23"/>
        <v>0</v>
      </c>
    </row>
    <row r="209" spans="1:29">
      <c r="A209" t="s">
        <v>28</v>
      </c>
      <c r="B209">
        <v>5</v>
      </c>
      <c r="C209" t="s">
        <v>405</v>
      </c>
      <c r="D209">
        <v>327.70001220703125</v>
      </c>
      <c r="E209">
        <v>323.60000610351562</v>
      </c>
      <c r="F209" s="22">
        <v>43458</v>
      </c>
      <c r="G209" s="22">
        <v>43461</v>
      </c>
      <c r="H209">
        <f t="shared" si="18"/>
        <v>3</v>
      </c>
      <c r="I209">
        <v>325</v>
      </c>
      <c r="J209">
        <v>6.1500000953674316</v>
      </c>
      <c r="K209">
        <v>57</v>
      </c>
      <c r="L209">
        <v>17</v>
      </c>
      <c r="M209">
        <v>340.60000610351562</v>
      </c>
      <c r="N209">
        <v>357.60000610351562</v>
      </c>
      <c r="O209">
        <v>374.60000610351562</v>
      </c>
      <c r="P209">
        <v>360</v>
      </c>
      <c r="Q209">
        <v>375</v>
      </c>
      <c r="R209" t="s">
        <v>435</v>
      </c>
      <c r="S209">
        <v>2.3499999046325684</v>
      </c>
      <c r="T209">
        <v>355</v>
      </c>
      <c r="U209" s="18">
        <f>VLOOKUP(A209,'[1]MARGIN REQUIREMNT'!$A$3:$M$210,13,0)</f>
        <v>1.6435500000000001</v>
      </c>
      <c r="V209" s="23">
        <f t="shared" si="20"/>
        <v>1.2669981539506159E-2</v>
      </c>
      <c r="W209" s="23">
        <f t="shared" si="21"/>
        <v>1.2669981539506159E-2</v>
      </c>
      <c r="X209" s="24">
        <f>VLOOKUP(A209,[2]Sheet14!$A$2:$B$188,2,0)</f>
        <v>3.1055421736060955E-2</v>
      </c>
      <c r="Y209" s="24">
        <f>VLOOKUP(A209,[2]Sheet14!$A$2:$C$188,3,0)</f>
        <v>3.9349710965843693E-2</v>
      </c>
      <c r="Z209" s="24">
        <f>VLOOKUP(A209,[2]Sheet14!$A$2:$D$188,4,0)</f>
        <v>4.8795983673092853E-2</v>
      </c>
      <c r="AA209" t="b">
        <f t="shared" si="19"/>
        <v>0</v>
      </c>
      <c r="AB209" t="b">
        <f t="shared" si="22"/>
        <v>0</v>
      </c>
      <c r="AC209" t="b">
        <f t="shared" si="23"/>
        <v>0</v>
      </c>
    </row>
    <row r="210" spans="1:29">
      <c r="A210" t="s">
        <v>28</v>
      </c>
      <c r="B210">
        <v>5</v>
      </c>
      <c r="C210" t="s">
        <v>406</v>
      </c>
      <c r="D210">
        <v>327.70001220703125</v>
      </c>
      <c r="E210">
        <v>323.60000610351562</v>
      </c>
      <c r="F210" s="22">
        <v>43458</v>
      </c>
      <c r="G210" s="22">
        <v>43461</v>
      </c>
      <c r="H210">
        <f t="shared" si="18"/>
        <v>3</v>
      </c>
      <c r="I210">
        <v>325</v>
      </c>
      <c r="J210">
        <v>1.7000000476837158</v>
      </c>
      <c r="K210" t="s">
        <v>435</v>
      </c>
      <c r="L210" t="s">
        <v>435</v>
      </c>
      <c r="M210" t="s">
        <v>435</v>
      </c>
      <c r="N210" t="s">
        <v>435</v>
      </c>
      <c r="O210" t="s">
        <v>435</v>
      </c>
      <c r="P210" t="s">
        <v>435</v>
      </c>
      <c r="Q210" t="s">
        <v>435</v>
      </c>
      <c r="R210" t="s">
        <v>435</v>
      </c>
      <c r="S210" t="s">
        <v>435</v>
      </c>
      <c r="T210" t="s">
        <v>435</v>
      </c>
      <c r="U210" s="18">
        <f>VLOOKUP(A210,'[1]MARGIN REQUIREMNT'!$A$3:$M$210,13,0)</f>
        <v>1.6435500000000001</v>
      </c>
      <c r="V210" s="23">
        <f t="shared" si="20"/>
        <v>1.2669981539506159E-2</v>
      </c>
      <c r="W210" s="23">
        <f t="shared" si="21"/>
        <v>1.2669981539506159E-2</v>
      </c>
      <c r="X210" s="24">
        <f>VLOOKUP(A210,[2]Sheet14!$A$2:$B$188,2,0)</f>
        <v>3.1055421736060955E-2</v>
      </c>
      <c r="Y210" s="24">
        <f>VLOOKUP(A210,[2]Sheet14!$A$2:$C$188,3,0)</f>
        <v>3.9349710965843693E-2</v>
      </c>
      <c r="Z210" s="24">
        <f>VLOOKUP(A210,[2]Sheet14!$A$2:$D$188,4,0)</f>
        <v>4.8795983673092853E-2</v>
      </c>
      <c r="AA210" t="b">
        <f t="shared" si="19"/>
        <v>0</v>
      </c>
      <c r="AB210" t="b">
        <f t="shared" si="22"/>
        <v>0</v>
      </c>
      <c r="AC210" t="b">
        <f t="shared" si="23"/>
        <v>0</v>
      </c>
    </row>
    <row r="211" spans="1:29">
      <c r="A211" t="s">
        <v>85</v>
      </c>
      <c r="B211">
        <v>5</v>
      </c>
      <c r="C211" t="s">
        <v>405</v>
      </c>
      <c r="D211">
        <v>271.85000610351562</v>
      </c>
      <c r="E211">
        <v>271.5</v>
      </c>
      <c r="F211" s="22">
        <v>43458</v>
      </c>
      <c r="G211" s="22">
        <v>43461</v>
      </c>
      <c r="H211">
        <f t="shared" si="18"/>
        <v>3</v>
      </c>
      <c r="I211">
        <v>270</v>
      </c>
      <c r="J211">
        <v>3.2999999523162842</v>
      </c>
      <c r="K211">
        <v>24</v>
      </c>
      <c r="L211">
        <v>6</v>
      </c>
      <c r="M211">
        <v>277.5</v>
      </c>
      <c r="N211">
        <v>283.5</v>
      </c>
      <c r="O211">
        <v>289.5</v>
      </c>
      <c r="P211">
        <v>285</v>
      </c>
      <c r="Q211">
        <v>290</v>
      </c>
      <c r="R211">
        <v>5.000000074505806E-2</v>
      </c>
      <c r="S211">
        <v>0.15000000596046448</v>
      </c>
      <c r="T211" t="s">
        <v>439</v>
      </c>
      <c r="U211" s="18">
        <f>VLOOKUP(A211,'[1]MARGIN REQUIREMNT'!$A$3:$M$210,13,0)</f>
        <v>1.443975</v>
      </c>
      <c r="V211" s="23">
        <f t="shared" si="20"/>
        <v>1.289156919026313E-3</v>
      </c>
      <c r="W211" s="23">
        <f t="shared" si="21"/>
        <v>1.289156919026313E-3</v>
      </c>
      <c r="X211" s="24">
        <f>VLOOKUP(A211,[2]Sheet14!$A$2:$B$188,2,0)</f>
        <v>3.1451584594614439E-2</v>
      </c>
      <c r="Y211" s="24">
        <f>VLOOKUP(A211,[2]Sheet14!$A$2:$C$188,3,0)</f>
        <v>3.7108130453786643E-2</v>
      </c>
      <c r="Z211" s="24">
        <f>VLOOKUP(A211,[2]Sheet14!$A$2:$D$188,4,0)</f>
        <v>4.6411913295823649E-2</v>
      </c>
      <c r="AA211" t="b">
        <f t="shared" si="19"/>
        <v>0</v>
      </c>
      <c r="AB211" t="b">
        <f t="shared" si="22"/>
        <v>0</v>
      </c>
      <c r="AC211" t="b">
        <f t="shared" si="23"/>
        <v>0</v>
      </c>
    </row>
    <row r="212" spans="1:29">
      <c r="A212" t="s">
        <v>85</v>
      </c>
      <c r="B212">
        <v>5</v>
      </c>
      <c r="C212" t="s">
        <v>406</v>
      </c>
      <c r="D212">
        <v>271.85000610351562</v>
      </c>
      <c r="E212">
        <v>271.5</v>
      </c>
      <c r="F212" s="22">
        <v>43458</v>
      </c>
      <c r="G212" s="22">
        <v>43461</v>
      </c>
      <c r="H212">
        <f t="shared" si="18"/>
        <v>3</v>
      </c>
      <c r="I212">
        <v>270</v>
      </c>
      <c r="J212">
        <v>2.5499999523162842</v>
      </c>
      <c r="K212">
        <v>34</v>
      </c>
      <c r="L212">
        <v>8</v>
      </c>
      <c r="M212">
        <v>263.5</v>
      </c>
      <c r="N212">
        <v>255.5</v>
      </c>
      <c r="O212">
        <v>247.5</v>
      </c>
      <c r="P212">
        <v>255</v>
      </c>
      <c r="Q212">
        <v>250</v>
      </c>
      <c r="R212">
        <v>0.44999998807907104</v>
      </c>
      <c r="S212">
        <v>0.10000000149011612</v>
      </c>
      <c r="T212" t="s">
        <v>439</v>
      </c>
      <c r="U212" s="18">
        <f>VLOOKUP(A212,'[1]MARGIN REQUIREMNT'!$A$3:$M$210,13,0)</f>
        <v>1.443975</v>
      </c>
      <c r="V212" s="23">
        <f t="shared" si="20"/>
        <v>1.289156919026313E-3</v>
      </c>
      <c r="W212" s="23">
        <f t="shared" si="21"/>
        <v>1.289156919026313E-3</v>
      </c>
      <c r="X212" s="24">
        <f>VLOOKUP(A212,[2]Sheet14!$A$2:$B$188,2,0)</f>
        <v>3.1451584594614439E-2</v>
      </c>
      <c r="Y212" s="24">
        <f>VLOOKUP(A212,[2]Sheet14!$A$2:$C$188,3,0)</f>
        <v>3.7108130453786643E-2</v>
      </c>
      <c r="Z212" s="24">
        <f>VLOOKUP(A212,[2]Sheet14!$A$2:$D$188,4,0)</f>
        <v>4.6411913295823649E-2</v>
      </c>
      <c r="AA212" t="b">
        <f t="shared" si="19"/>
        <v>0</v>
      </c>
      <c r="AB212" t="b">
        <f t="shared" si="22"/>
        <v>0</v>
      </c>
      <c r="AC212" t="b">
        <f t="shared" si="23"/>
        <v>0</v>
      </c>
    </row>
    <row r="213" spans="1:29">
      <c r="A213" t="s">
        <v>96</v>
      </c>
      <c r="B213">
        <v>10</v>
      </c>
      <c r="C213" t="s">
        <v>405</v>
      </c>
      <c r="D213">
        <v>239.10000610351562</v>
      </c>
      <c r="E213">
        <v>237.60000610351562</v>
      </c>
      <c r="F213" s="22">
        <v>43458</v>
      </c>
      <c r="G213" s="22">
        <v>43461</v>
      </c>
      <c r="H213">
        <f t="shared" si="18"/>
        <v>3</v>
      </c>
      <c r="I213">
        <v>240</v>
      </c>
      <c r="J213">
        <v>2.25</v>
      </c>
      <c r="K213">
        <v>37</v>
      </c>
      <c r="L213">
        <v>8</v>
      </c>
      <c r="M213">
        <v>245.60000610351562</v>
      </c>
      <c r="N213">
        <v>253.60000610351562</v>
      </c>
      <c r="O213">
        <v>261.60000610351562</v>
      </c>
      <c r="P213">
        <v>250</v>
      </c>
      <c r="Q213">
        <v>260</v>
      </c>
      <c r="R213">
        <v>0.40000000596046448</v>
      </c>
      <c r="S213">
        <v>0.10000000149011612</v>
      </c>
      <c r="T213" t="s">
        <v>439</v>
      </c>
      <c r="U213" s="18">
        <f>VLOOKUP(A213,'[1]MARGIN REQUIREMNT'!$A$3:$M$210,13,0)</f>
        <v>1.1674500000000001</v>
      </c>
      <c r="V213" s="23">
        <f t="shared" si="20"/>
        <v>6.3131311509583288E-3</v>
      </c>
      <c r="W213" s="23">
        <f t="shared" si="21"/>
        <v>6.3131311509583288E-3</v>
      </c>
      <c r="X213" s="24">
        <f>VLOOKUP(A213,[2]Sheet14!$A$2:$B$188,2,0)</f>
        <v>4.5159164070196406E-2</v>
      </c>
      <c r="Y213" s="24">
        <f>VLOOKUP(A213,[2]Sheet14!$A$2:$C$188,3,0)</f>
        <v>5.7590397382684254E-2</v>
      </c>
      <c r="Z213" s="24">
        <f>VLOOKUP(A213,[2]Sheet14!$A$2:$D$188,4,0)</f>
        <v>7.8624550267146973E-2</v>
      </c>
      <c r="AA213" t="b">
        <f t="shared" si="19"/>
        <v>0</v>
      </c>
      <c r="AB213" t="b">
        <f t="shared" si="22"/>
        <v>0</v>
      </c>
      <c r="AC213" t="b">
        <f t="shared" si="23"/>
        <v>0</v>
      </c>
    </row>
    <row r="214" spans="1:29">
      <c r="A214" t="s">
        <v>96</v>
      </c>
      <c r="B214">
        <v>10</v>
      </c>
      <c r="C214" t="s">
        <v>406</v>
      </c>
      <c r="D214">
        <v>239.10000610351562</v>
      </c>
      <c r="E214">
        <v>237.60000610351562</v>
      </c>
      <c r="F214" s="22">
        <v>43458</v>
      </c>
      <c r="G214" s="22">
        <v>43461</v>
      </c>
      <c r="H214">
        <f t="shared" si="18"/>
        <v>3</v>
      </c>
      <c r="I214">
        <v>240</v>
      </c>
      <c r="J214">
        <v>2.1500000953674316</v>
      </c>
      <c r="K214" t="s">
        <v>435</v>
      </c>
      <c r="L214" t="s">
        <v>435</v>
      </c>
      <c r="M214" t="s">
        <v>435</v>
      </c>
      <c r="N214" t="s">
        <v>435</v>
      </c>
      <c r="O214" t="s">
        <v>435</v>
      </c>
      <c r="P214" t="s">
        <v>435</v>
      </c>
      <c r="Q214" t="s">
        <v>435</v>
      </c>
      <c r="R214" t="s">
        <v>435</v>
      </c>
      <c r="S214" t="s">
        <v>435</v>
      </c>
      <c r="T214" t="s">
        <v>435</v>
      </c>
      <c r="U214" s="18">
        <f>VLOOKUP(A214,'[1]MARGIN REQUIREMNT'!$A$3:$M$210,13,0)</f>
        <v>1.1674500000000001</v>
      </c>
      <c r="V214" s="23">
        <f t="shared" si="20"/>
        <v>6.3131311509583288E-3</v>
      </c>
      <c r="W214" s="23">
        <f t="shared" si="21"/>
        <v>6.3131311509583288E-3</v>
      </c>
      <c r="X214" s="24">
        <f>VLOOKUP(A214,[2]Sheet14!$A$2:$B$188,2,0)</f>
        <v>4.5159164070196406E-2</v>
      </c>
      <c r="Y214" s="24">
        <f>VLOOKUP(A214,[2]Sheet14!$A$2:$C$188,3,0)</f>
        <v>5.7590397382684254E-2</v>
      </c>
      <c r="Z214" s="24">
        <f>VLOOKUP(A214,[2]Sheet14!$A$2:$D$188,4,0)</f>
        <v>7.8624550267146973E-2</v>
      </c>
      <c r="AA214" t="b">
        <f t="shared" si="19"/>
        <v>0</v>
      </c>
      <c r="AB214" t="b">
        <f t="shared" si="22"/>
        <v>0</v>
      </c>
      <c r="AC214" t="b">
        <f t="shared" si="23"/>
        <v>0</v>
      </c>
    </row>
    <row r="215" spans="1:29">
      <c r="A215" t="s">
        <v>190</v>
      </c>
      <c r="B215">
        <v>20</v>
      </c>
      <c r="C215" t="s">
        <v>405</v>
      </c>
      <c r="D215">
        <v>889.5</v>
      </c>
      <c r="E215">
        <v>883.1500244140625</v>
      </c>
      <c r="F215" s="22">
        <v>43458</v>
      </c>
      <c r="G215" s="22">
        <v>43461</v>
      </c>
      <c r="H215">
        <f t="shared" si="18"/>
        <v>3</v>
      </c>
      <c r="I215">
        <v>880</v>
      </c>
      <c r="J215">
        <v>11.5</v>
      </c>
      <c r="K215">
        <v>29</v>
      </c>
      <c r="L215">
        <v>23</v>
      </c>
      <c r="M215">
        <v>906.1500244140625</v>
      </c>
      <c r="N215">
        <v>929.1500244140625</v>
      </c>
      <c r="O215">
        <v>952.1500244140625</v>
      </c>
      <c r="P215">
        <v>920</v>
      </c>
      <c r="Q215">
        <v>960</v>
      </c>
      <c r="R215">
        <v>0.34999999403953552</v>
      </c>
      <c r="S215">
        <v>0.20000000298023224</v>
      </c>
      <c r="T215" t="s">
        <v>439</v>
      </c>
      <c r="U215" s="18">
        <f>VLOOKUP(A215,'[1]MARGIN REQUIREMNT'!$A$3:$M$210,13,0)</f>
        <v>4.9175452000000002</v>
      </c>
      <c r="V215" s="23">
        <f t="shared" si="20"/>
        <v>7.1901437019723513E-3</v>
      </c>
      <c r="W215" s="23">
        <f t="shared" si="21"/>
        <v>7.1901437019723513E-3</v>
      </c>
      <c r="X215" s="24">
        <f>VLOOKUP(A215,[2]Sheet14!$A$2:$B$188,2,0)</f>
        <v>3.083491577878706E-2</v>
      </c>
      <c r="Y215" s="24">
        <f>VLOOKUP(A215,[2]Sheet14!$A$2:$C$188,3,0)</f>
        <v>3.9071735340392044E-2</v>
      </c>
      <c r="Z215" s="24">
        <f>VLOOKUP(A215,[2]Sheet14!$A$2:$D$188,4,0)</f>
        <v>4.9258328524279971E-2</v>
      </c>
      <c r="AA215" t="b">
        <f t="shared" si="19"/>
        <v>0</v>
      </c>
      <c r="AB215" t="b">
        <f t="shared" si="22"/>
        <v>0</v>
      </c>
      <c r="AC215" t="b">
        <f t="shared" si="23"/>
        <v>0</v>
      </c>
    </row>
    <row r="216" spans="1:29">
      <c r="A216" t="s">
        <v>190</v>
      </c>
      <c r="B216">
        <v>20</v>
      </c>
      <c r="C216" t="s">
        <v>406</v>
      </c>
      <c r="D216">
        <v>889.5</v>
      </c>
      <c r="E216">
        <v>883.1500244140625</v>
      </c>
      <c r="F216" s="22">
        <v>43458</v>
      </c>
      <c r="G216" s="22">
        <v>43461</v>
      </c>
      <c r="H216">
        <f t="shared" si="18"/>
        <v>3</v>
      </c>
      <c r="I216">
        <v>880</v>
      </c>
      <c r="J216">
        <v>8.5</v>
      </c>
      <c r="K216">
        <v>32</v>
      </c>
      <c r="L216">
        <v>26</v>
      </c>
      <c r="M216">
        <v>857.1500244140625</v>
      </c>
      <c r="N216">
        <v>831.1500244140625</v>
      </c>
      <c r="O216">
        <v>805.1500244140625</v>
      </c>
      <c r="P216">
        <v>840</v>
      </c>
      <c r="Q216">
        <v>800</v>
      </c>
      <c r="R216">
        <v>0.44999998807907104</v>
      </c>
      <c r="S216">
        <v>5.000000074505806E-2</v>
      </c>
      <c r="T216" t="s">
        <v>439</v>
      </c>
      <c r="U216" s="18">
        <f>VLOOKUP(A216,'[1]MARGIN REQUIREMNT'!$A$3:$M$210,13,0)</f>
        <v>4.9175452000000002</v>
      </c>
      <c r="V216" s="23">
        <f t="shared" si="20"/>
        <v>7.1901437019723513E-3</v>
      </c>
      <c r="W216" s="23">
        <f t="shared" si="21"/>
        <v>7.1901437019723513E-3</v>
      </c>
      <c r="X216" s="24">
        <f>VLOOKUP(A216,[2]Sheet14!$A$2:$B$188,2,0)</f>
        <v>3.083491577878706E-2</v>
      </c>
      <c r="Y216" s="24">
        <f>VLOOKUP(A216,[2]Sheet14!$A$2:$C$188,3,0)</f>
        <v>3.9071735340392044E-2</v>
      </c>
      <c r="Z216" s="24">
        <f>VLOOKUP(A216,[2]Sheet14!$A$2:$D$188,4,0)</f>
        <v>4.9258328524279971E-2</v>
      </c>
      <c r="AA216" t="b">
        <f t="shared" si="19"/>
        <v>0</v>
      </c>
      <c r="AB216" t="b">
        <f t="shared" si="22"/>
        <v>0</v>
      </c>
      <c r="AC216" t="b">
        <f t="shared" si="23"/>
        <v>0</v>
      </c>
    </row>
    <row r="217" spans="1:29">
      <c r="A217" t="s">
        <v>87</v>
      </c>
      <c r="B217">
        <v>5</v>
      </c>
      <c r="C217" t="s">
        <v>405</v>
      </c>
      <c r="D217">
        <v>354.85000610351562</v>
      </c>
      <c r="E217">
        <v>352.45001220703125</v>
      </c>
      <c r="F217" s="22">
        <v>43458</v>
      </c>
      <c r="G217" s="22">
        <v>43461</v>
      </c>
      <c r="H217">
        <f t="shared" si="18"/>
        <v>3</v>
      </c>
      <c r="I217">
        <v>350</v>
      </c>
      <c r="J217">
        <v>4.5999999046325684</v>
      </c>
      <c r="K217">
        <v>24</v>
      </c>
      <c r="L217">
        <v>8</v>
      </c>
      <c r="M217">
        <v>360.45001220703125</v>
      </c>
      <c r="N217">
        <v>368.45001220703125</v>
      </c>
      <c r="O217">
        <v>376.45001220703125</v>
      </c>
      <c r="P217">
        <v>370</v>
      </c>
      <c r="Q217">
        <v>375</v>
      </c>
      <c r="R217">
        <v>0.15000000596046448</v>
      </c>
      <c r="S217">
        <v>0.15000000596046448</v>
      </c>
      <c r="T217" t="s">
        <v>439</v>
      </c>
      <c r="U217" s="18">
        <f>VLOOKUP(A217,'[1]MARGIN REQUIREMNT'!$A$3:$M$210,13,0)</f>
        <v>1.806680509090909</v>
      </c>
      <c r="V217" s="23">
        <f t="shared" si="20"/>
        <v>6.8094589682539119E-3</v>
      </c>
      <c r="W217" s="23">
        <f t="shared" si="21"/>
        <v>6.8094589682539119E-3</v>
      </c>
      <c r="X217" s="24">
        <f>VLOOKUP(A217,[2]Sheet14!$A$2:$B$188,2,0)</f>
        <v>2.778145353346595E-2</v>
      </c>
      <c r="Y217" s="24">
        <f>VLOOKUP(A217,[2]Sheet14!$A$2:$C$188,3,0)</f>
        <v>3.6434789463873296E-2</v>
      </c>
      <c r="Z217" s="24">
        <f>VLOOKUP(A217,[2]Sheet14!$A$2:$D$188,4,0)</f>
        <v>4.6414737586665464E-2</v>
      </c>
      <c r="AA217" t="b">
        <f t="shared" si="19"/>
        <v>0</v>
      </c>
      <c r="AB217" t="b">
        <f t="shared" si="22"/>
        <v>0</v>
      </c>
      <c r="AC217" t="b">
        <f t="shared" si="23"/>
        <v>0</v>
      </c>
    </row>
    <row r="218" spans="1:29">
      <c r="A218" t="s">
        <v>87</v>
      </c>
      <c r="B218">
        <v>5</v>
      </c>
      <c r="C218" t="s">
        <v>406</v>
      </c>
      <c r="D218">
        <v>354.85000610351562</v>
      </c>
      <c r="E218">
        <v>352.45001220703125</v>
      </c>
      <c r="F218" s="22">
        <v>43458</v>
      </c>
      <c r="G218" s="22">
        <v>43461</v>
      </c>
      <c r="H218">
        <f t="shared" si="18"/>
        <v>3</v>
      </c>
      <c r="I218">
        <v>350</v>
      </c>
      <c r="J218">
        <v>1.5499999523162842</v>
      </c>
      <c r="K218">
        <v>21</v>
      </c>
      <c r="L218">
        <v>7</v>
      </c>
      <c r="M218">
        <v>345.45001220703125</v>
      </c>
      <c r="N218">
        <v>338.45001220703125</v>
      </c>
      <c r="O218">
        <v>331.45001220703125</v>
      </c>
      <c r="P218">
        <v>340</v>
      </c>
      <c r="Q218">
        <v>330</v>
      </c>
      <c r="R218">
        <v>0.15000000596046448</v>
      </c>
      <c r="S218">
        <v>0.15000000596046448</v>
      </c>
      <c r="T218" t="s">
        <v>439</v>
      </c>
      <c r="U218" s="18">
        <f>VLOOKUP(A218,'[1]MARGIN REQUIREMNT'!$A$3:$M$210,13,0)</f>
        <v>1.806680509090909</v>
      </c>
      <c r="V218" s="23">
        <f t="shared" si="20"/>
        <v>6.8094589682539119E-3</v>
      </c>
      <c r="W218" s="23">
        <f t="shared" si="21"/>
        <v>6.8094589682539119E-3</v>
      </c>
      <c r="X218" s="24">
        <f>VLOOKUP(A218,[2]Sheet14!$A$2:$B$188,2,0)</f>
        <v>2.778145353346595E-2</v>
      </c>
      <c r="Y218" s="24">
        <f>VLOOKUP(A218,[2]Sheet14!$A$2:$C$188,3,0)</f>
        <v>3.6434789463873296E-2</v>
      </c>
      <c r="Z218" s="24">
        <f>VLOOKUP(A218,[2]Sheet14!$A$2:$D$188,4,0)</f>
        <v>4.6414737586665464E-2</v>
      </c>
      <c r="AA218" t="b">
        <f t="shared" si="19"/>
        <v>0</v>
      </c>
      <c r="AB218" t="b">
        <f t="shared" si="22"/>
        <v>0</v>
      </c>
      <c r="AC218" t="b">
        <f t="shared" si="23"/>
        <v>0</v>
      </c>
    </row>
    <row r="219" spans="1:29">
      <c r="A219" t="s">
        <v>126</v>
      </c>
      <c r="B219">
        <v>10</v>
      </c>
      <c r="C219" t="s">
        <v>405</v>
      </c>
      <c r="D219">
        <v>618.29998779296875</v>
      </c>
      <c r="E219">
        <v>607</v>
      </c>
      <c r="F219" s="22">
        <v>43458</v>
      </c>
      <c r="G219" s="22">
        <v>43461</v>
      </c>
      <c r="H219">
        <f t="shared" si="18"/>
        <v>3</v>
      </c>
      <c r="I219">
        <v>610</v>
      </c>
      <c r="J219">
        <v>8.3500003814697266</v>
      </c>
      <c r="K219">
        <v>43</v>
      </c>
      <c r="L219">
        <v>24</v>
      </c>
      <c r="M219">
        <v>631</v>
      </c>
      <c r="N219">
        <v>655</v>
      </c>
      <c r="O219">
        <v>679</v>
      </c>
      <c r="P219">
        <v>660</v>
      </c>
      <c r="Q219">
        <v>680</v>
      </c>
      <c r="R219">
        <v>0.40000000596046448</v>
      </c>
      <c r="S219">
        <v>0.30000001192092896</v>
      </c>
      <c r="T219" t="s">
        <v>439</v>
      </c>
      <c r="U219" s="18">
        <f>VLOOKUP(A219,'[1]MARGIN REQUIREMNT'!$A$3:$M$210,13,0)</f>
        <v>3.2215500000000001</v>
      </c>
      <c r="V219" s="23">
        <f t="shared" si="20"/>
        <v>1.8616124864857975E-2</v>
      </c>
      <c r="W219" s="23">
        <f t="shared" si="21"/>
        <v>1.8616124864857975E-2</v>
      </c>
      <c r="X219" s="24">
        <f>VLOOKUP(A219,[2]Sheet14!$A$2:$B$188,2,0)</f>
        <v>3.2891076542485201E-2</v>
      </c>
      <c r="Y219" s="24">
        <f>VLOOKUP(A219,[2]Sheet14!$A$2:$C$188,3,0)</f>
        <v>4.2566259644574833E-2</v>
      </c>
      <c r="Z219" s="24">
        <f>VLOOKUP(A219,[2]Sheet14!$A$2:$D$188,4,0)</f>
        <v>6.1184885212448234E-2</v>
      </c>
      <c r="AA219" t="b">
        <f t="shared" si="19"/>
        <v>0</v>
      </c>
      <c r="AB219" t="b">
        <f t="shared" si="22"/>
        <v>0</v>
      </c>
      <c r="AC219" t="b">
        <f t="shared" si="23"/>
        <v>0</v>
      </c>
    </row>
    <row r="220" spans="1:29">
      <c r="A220" t="s">
        <v>126</v>
      </c>
      <c r="B220">
        <v>10</v>
      </c>
      <c r="C220" t="s">
        <v>406</v>
      </c>
      <c r="D220">
        <v>618.29998779296875</v>
      </c>
      <c r="E220">
        <v>607</v>
      </c>
      <c r="F220" s="22">
        <v>43458</v>
      </c>
      <c r="G220" s="22">
        <v>43461</v>
      </c>
      <c r="H220">
        <f t="shared" si="18"/>
        <v>3</v>
      </c>
      <c r="I220">
        <v>610</v>
      </c>
      <c r="J220">
        <v>1.6000000238418579</v>
      </c>
      <c r="K220" t="s">
        <v>435</v>
      </c>
      <c r="L220" t="s">
        <v>435</v>
      </c>
      <c r="M220" t="s">
        <v>435</v>
      </c>
      <c r="N220" t="s">
        <v>435</v>
      </c>
      <c r="O220" t="s">
        <v>435</v>
      </c>
      <c r="P220" t="s">
        <v>435</v>
      </c>
      <c r="Q220" t="s">
        <v>435</v>
      </c>
      <c r="R220" t="s">
        <v>435</v>
      </c>
      <c r="S220" t="s">
        <v>435</v>
      </c>
      <c r="T220" t="s">
        <v>435</v>
      </c>
      <c r="U220" s="18">
        <f>VLOOKUP(A220,'[1]MARGIN REQUIREMNT'!$A$3:$M$210,13,0)</f>
        <v>3.2215500000000001</v>
      </c>
      <c r="V220" s="23">
        <f t="shared" si="20"/>
        <v>1.8616124864857975E-2</v>
      </c>
      <c r="W220" s="23">
        <f t="shared" si="21"/>
        <v>1.8616124864857975E-2</v>
      </c>
      <c r="X220" s="24">
        <f>VLOOKUP(A220,[2]Sheet14!$A$2:$B$188,2,0)</f>
        <v>3.2891076542485201E-2</v>
      </c>
      <c r="Y220" s="24">
        <f>VLOOKUP(A220,[2]Sheet14!$A$2:$C$188,3,0)</f>
        <v>4.2566259644574833E-2</v>
      </c>
      <c r="Z220" s="24">
        <f>VLOOKUP(A220,[2]Sheet14!$A$2:$D$188,4,0)</f>
        <v>6.1184885212448234E-2</v>
      </c>
      <c r="AA220" t="b">
        <f t="shared" si="19"/>
        <v>0</v>
      </c>
      <c r="AB220" t="b">
        <f t="shared" si="22"/>
        <v>0</v>
      </c>
      <c r="AC220" t="b">
        <f t="shared" si="23"/>
        <v>0</v>
      </c>
    </row>
    <row r="221" spans="1:29">
      <c r="A221" t="s">
        <v>49</v>
      </c>
      <c r="B221">
        <v>5</v>
      </c>
      <c r="C221" t="s">
        <v>405</v>
      </c>
      <c r="D221">
        <v>247.10000610351562</v>
      </c>
      <c r="E221">
        <v>248.69999694824219</v>
      </c>
      <c r="F221" s="22">
        <v>43458</v>
      </c>
      <c r="G221" s="22">
        <v>43461</v>
      </c>
      <c r="H221">
        <f t="shared" si="18"/>
        <v>3</v>
      </c>
      <c r="I221">
        <v>250</v>
      </c>
      <c r="J221">
        <v>1.7000000476837158</v>
      </c>
      <c r="K221">
        <v>24</v>
      </c>
      <c r="L221">
        <v>5</v>
      </c>
      <c r="M221">
        <v>253.69999694824219</v>
      </c>
      <c r="N221">
        <v>258.70001220703125</v>
      </c>
      <c r="O221">
        <v>263.70001220703125</v>
      </c>
      <c r="P221">
        <v>260</v>
      </c>
      <c r="Q221">
        <v>265</v>
      </c>
      <c r="R221">
        <v>5.000000074505806E-2</v>
      </c>
      <c r="S221">
        <v>0.10000000149011612</v>
      </c>
      <c r="T221" t="s">
        <v>439</v>
      </c>
      <c r="U221" s="18">
        <f>VLOOKUP(A221,'[1]MARGIN REQUIREMNT'!$A$3:$M$210,13,0)</f>
        <v>1.2766500000000001</v>
      </c>
      <c r="V221" s="23">
        <f t="shared" si="20"/>
        <v>-6.4334172270196222E-3</v>
      </c>
      <c r="W221" s="23">
        <f t="shared" si="21"/>
        <v>6.4334172270196222E-3</v>
      </c>
      <c r="X221" s="24">
        <f>VLOOKUP(A221,[2]Sheet14!$A$2:$B$188,2,0)</f>
        <v>2.4042923476069924E-2</v>
      </c>
      <c r="Y221" s="24">
        <f>VLOOKUP(A221,[2]Sheet14!$A$2:$C$188,3,0)</f>
        <v>2.876633920010779E-2</v>
      </c>
      <c r="Z221" s="24">
        <f>VLOOKUP(A221,[2]Sheet14!$A$2:$D$188,4,0)</f>
        <v>3.6300608570462051E-2</v>
      </c>
      <c r="AA221" t="b">
        <f t="shared" si="19"/>
        <v>0</v>
      </c>
      <c r="AB221" t="b">
        <f t="shared" si="22"/>
        <v>0</v>
      </c>
      <c r="AC221" t="b">
        <f t="shared" si="23"/>
        <v>0</v>
      </c>
    </row>
    <row r="222" spans="1:29">
      <c r="A222" t="s">
        <v>49</v>
      </c>
      <c r="B222">
        <v>5</v>
      </c>
      <c r="C222" t="s">
        <v>406</v>
      </c>
      <c r="D222">
        <v>247.10000610351562</v>
      </c>
      <c r="E222">
        <v>248.69999694824219</v>
      </c>
      <c r="F222" s="22">
        <v>43458</v>
      </c>
      <c r="G222" s="22">
        <v>43461</v>
      </c>
      <c r="H222">
        <f t="shared" si="18"/>
        <v>3</v>
      </c>
      <c r="I222">
        <v>250</v>
      </c>
      <c r="J222">
        <v>2.4500000476837158</v>
      </c>
      <c r="K222">
        <v>21</v>
      </c>
      <c r="L222">
        <v>5</v>
      </c>
      <c r="M222">
        <v>243.69999694824219</v>
      </c>
      <c r="N222">
        <v>238.69999694824219</v>
      </c>
      <c r="O222">
        <v>233.69999694824219</v>
      </c>
      <c r="P222">
        <v>240</v>
      </c>
      <c r="Q222">
        <v>235</v>
      </c>
      <c r="R222">
        <v>0.25</v>
      </c>
      <c r="S222">
        <v>0.10000000149011612</v>
      </c>
      <c r="T222" t="s">
        <v>439</v>
      </c>
      <c r="U222" s="18">
        <f>VLOOKUP(A222,'[1]MARGIN REQUIREMNT'!$A$3:$M$210,13,0)</f>
        <v>1.2766500000000001</v>
      </c>
      <c r="V222" s="23">
        <f t="shared" si="20"/>
        <v>-6.4334172270196222E-3</v>
      </c>
      <c r="W222" s="23">
        <f t="shared" si="21"/>
        <v>6.4334172270196222E-3</v>
      </c>
      <c r="X222" s="24">
        <f>VLOOKUP(A222,[2]Sheet14!$A$2:$B$188,2,0)</f>
        <v>2.4042923476069924E-2</v>
      </c>
      <c r="Y222" s="24">
        <f>VLOOKUP(A222,[2]Sheet14!$A$2:$C$188,3,0)</f>
        <v>2.876633920010779E-2</v>
      </c>
      <c r="Z222" s="24">
        <f>VLOOKUP(A222,[2]Sheet14!$A$2:$D$188,4,0)</f>
        <v>3.6300608570462051E-2</v>
      </c>
      <c r="AA222" t="b">
        <f t="shared" si="19"/>
        <v>0</v>
      </c>
      <c r="AB222" t="b">
        <f t="shared" si="22"/>
        <v>0</v>
      </c>
      <c r="AC222" t="b">
        <f t="shared" si="23"/>
        <v>0</v>
      </c>
    </row>
    <row r="223" spans="1:29">
      <c r="A223" t="s">
        <v>162</v>
      </c>
      <c r="B223">
        <v>10</v>
      </c>
      <c r="C223" t="s">
        <v>405</v>
      </c>
      <c r="D223">
        <v>212.14999389648437</v>
      </c>
      <c r="E223">
        <v>215.55000305175781</v>
      </c>
      <c r="F223" s="22">
        <v>43458</v>
      </c>
      <c r="G223" s="22">
        <v>43461</v>
      </c>
      <c r="H223">
        <f t="shared" si="18"/>
        <v>3</v>
      </c>
      <c r="I223">
        <v>220</v>
      </c>
      <c r="J223">
        <v>2.25</v>
      </c>
      <c r="K223">
        <v>52</v>
      </c>
      <c r="L223">
        <v>10</v>
      </c>
      <c r="M223">
        <v>225.55000305175781</v>
      </c>
      <c r="N223">
        <v>235.55000305175781</v>
      </c>
      <c r="O223">
        <v>245.55000305175781</v>
      </c>
      <c r="P223">
        <v>240</v>
      </c>
      <c r="Q223">
        <v>250</v>
      </c>
      <c r="R223">
        <v>0.25</v>
      </c>
      <c r="S223">
        <v>0.15000000596046448</v>
      </c>
      <c r="T223" t="s">
        <v>439</v>
      </c>
      <c r="U223" s="18">
        <f>VLOOKUP(A223,'[1]MARGIN REQUIREMNT'!$A$3:$M$210,13,0)</f>
        <v>1.082025</v>
      </c>
      <c r="V223" s="23">
        <f t="shared" si="20"/>
        <v>-1.5773644663122699E-2</v>
      </c>
      <c r="W223" s="23">
        <f t="shared" si="21"/>
        <v>1.5773644663122699E-2</v>
      </c>
      <c r="X223" s="24">
        <f>VLOOKUP(A223,[2]Sheet14!$A$2:$B$188,2,0)</f>
        <v>4.4455597938834211E-2</v>
      </c>
      <c r="Y223" s="24">
        <f>VLOOKUP(A223,[2]Sheet14!$A$2:$C$188,3,0)</f>
        <v>5.9832617563123761E-2</v>
      </c>
      <c r="Z223" s="24">
        <f>VLOOKUP(A223,[2]Sheet14!$A$2:$D$188,4,0)</f>
        <v>8.0390747268234419E-2</v>
      </c>
      <c r="AA223" t="b">
        <f t="shared" si="19"/>
        <v>0</v>
      </c>
      <c r="AB223" t="b">
        <f t="shared" si="22"/>
        <v>0</v>
      </c>
      <c r="AC223" t="b">
        <f t="shared" si="23"/>
        <v>0</v>
      </c>
    </row>
    <row r="224" spans="1:29">
      <c r="A224" t="s">
        <v>162</v>
      </c>
      <c r="B224">
        <v>10</v>
      </c>
      <c r="C224" t="s">
        <v>406</v>
      </c>
      <c r="D224">
        <v>212.14999389648437</v>
      </c>
      <c r="E224">
        <v>215.55000305175781</v>
      </c>
      <c r="F224" s="22">
        <v>43458</v>
      </c>
      <c r="G224" s="22">
        <v>43461</v>
      </c>
      <c r="H224">
        <f t="shared" si="18"/>
        <v>3</v>
      </c>
      <c r="I224">
        <v>220</v>
      </c>
      <c r="J224">
        <v>5.9000000953674316</v>
      </c>
      <c r="K224">
        <v>33</v>
      </c>
      <c r="L224">
        <v>6</v>
      </c>
      <c r="M224">
        <v>209.55000305175781</v>
      </c>
      <c r="N224">
        <v>203.55000305175781</v>
      </c>
      <c r="O224">
        <v>197.55000305175781</v>
      </c>
      <c r="P224">
        <v>200</v>
      </c>
      <c r="Q224">
        <v>200</v>
      </c>
      <c r="R224">
        <v>0.5</v>
      </c>
      <c r="S224">
        <v>0.5</v>
      </c>
      <c r="T224" t="s">
        <v>439</v>
      </c>
      <c r="U224" s="18">
        <f>VLOOKUP(A224,'[1]MARGIN REQUIREMNT'!$A$3:$M$210,13,0)</f>
        <v>1.082025</v>
      </c>
      <c r="V224" s="23">
        <f t="shared" si="20"/>
        <v>-1.5773644663122699E-2</v>
      </c>
      <c r="W224" s="23">
        <f t="shared" si="21"/>
        <v>1.5773644663122699E-2</v>
      </c>
      <c r="X224" s="24">
        <f>VLOOKUP(A224,[2]Sheet14!$A$2:$B$188,2,0)</f>
        <v>4.4455597938834211E-2</v>
      </c>
      <c r="Y224" s="24">
        <f>VLOOKUP(A224,[2]Sheet14!$A$2:$C$188,3,0)</f>
        <v>5.9832617563123761E-2</v>
      </c>
      <c r="Z224" s="24">
        <f>VLOOKUP(A224,[2]Sheet14!$A$2:$D$188,4,0)</f>
        <v>8.0390747268234419E-2</v>
      </c>
      <c r="AA224" t="b">
        <f t="shared" si="19"/>
        <v>0</v>
      </c>
      <c r="AB224" t="b">
        <f t="shared" si="22"/>
        <v>0</v>
      </c>
      <c r="AC224" t="b">
        <f t="shared" si="23"/>
        <v>0</v>
      </c>
    </row>
    <row r="225" spans="1:29">
      <c r="A225" t="s">
        <v>183</v>
      </c>
      <c r="B225">
        <v>5</v>
      </c>
      <c r="C225" t="s">
        <v>405</v>
      </c>
      <c r="D225">
        <v>218.85000610351562</v>
      </c>
      <c r="E225">
        <v>219.05000305175781</v>
      </c>
      <c r="F225" s="22">
        <v>43458</v>
      </c>
      <c r="G225" s="22">
        <v>43461</v>
      </c>
      <c r="H225">
        <f t="shared" si="18"/>
        <v>3</v>
      </c>
      <c r="I225">
        <v>220</v>
      </c>
      <c r="J225">
        <v>2.4000000953674316</v>
      </c>
      <c r="K225">
        <v>38</v>
      </c>
      <c r="L225">
        <v>8</v>
      </c>
      <c r="M225">
        <v>227.05000305175781</v>
      </c>
      <c r="N225">
        <v>235.05000305175781</v>
      </c>
      <c r="O225">
        <v>243.05000305175781</v>
      </c>
      <c r="P225">
        <v>235</v>
      </c>
      <c r="Q225">
        <v>245</v>
      </c>
      <c r="R225">
        <v>0.10000000149011612</v>
      </c>
      <c r="S225">
        <v>5.000000074505806E-2</v>
      </c>
      <c r="T225">
        <v>240</v>
      </c>
      <c r="U225" s="18">
        <f>VLOOKUP(A225,'[1]MARGIN REQUIREMNT'!$A$3:$M$210,13,0)</f>
        <v>1.0697250666666667</v>
      </c>
      <c r="V225" s="23">
        <f t="shared" si="20"/>
        <v>-9.1301960947676175E-4</v>
      </c>
      <c r="W225" s="23">
        <f t="shared" si="21"/>
        <v>9.1301960947676175E-4</v>
      </c>
      <c r="X225" s="24">
        <f>VLOOKUP(A225,[2]Sheet14!$A$2:$B$188,2,0)</f>
        <v>2.578204450114403E-2</v>
      </c>
      <c r="Y225" s="24">
        <f>VLOOKUP(A225,[2]Sheet14!$A$2:$C$188,3,0)</f>
        <v>3.0647986940056948E-2</v>
      </c>
      <c r="Z225" s="24">
        <f>VLOOKUP(A225,[2]Sheet14!$A$2:$D$188,4,0)</f>
        <v>4.1272592531140219E-2</v>
      </c>
      <c r="AA225" t="b">
        <f t="shared" si="19"/>
        <v>0</v>
      </c>
      <c r="AB225" t="b">
        <f t="shared" si="22"/>
        <v>0</v>
      </c>
      <c r="AC225" t="b">
        <f t="shared" si="23"/>
        <v>0</v>
      </c>
    </row>
    <row r="226" spans="1:29">
      <c r="A226" t="s">
        <v>183</v>
      </c>
      <c r="B226">
        <v>5</v>
      </c>
      <c r="C226" t="s">
        <v>406</v>
      </c>
      <c r="D226">
        <v>218.85000610351562</v>
      </c>
      <c r="E226">
        <v>219.05000305175781</v>
      </c>
      <c r="F226" s="22">
        <v>43458</v>
      </c>
      <c r="G226" s="22">
        <v>43461</v>
      </c>
      <c r="H226">
        <f t="shared" si="18"/>
        <v>3</v>
      </c>
      <c r="I226">
        <v>220</v>
      </c>
      <c r="J226">
        <v>4.0999999046325684</v>
      </c>
      <c r="K226">
        <v>51</v>
      </c>
      <c r="L226">
        <v>10</v>
      </c>
      <c r="M226">
        <v>209.05000305175781</v>
      </c>
      <c r="N226">
        <v>199.05000305175781</v>
      </c>
      <c r="O226">
        <v>189.05000305175781</v>
      </c>
      <c r="P226">
        <v>200</v>
      </c>
      <c r="Q226">
        <v>190</v>
      </c>
      <c r="R226">
        <v>5.000000074505806E-2</v>
      </c>
      <c r="S226">
        <v>5.000000074505806E-2</v>
      </c>
      <c r="T226" t="s">
        <v>439</v>
      </c>
      <c r="U226" s="18">
        <f>VLOOKUP(A226,'[1]MARGIN REQUIREMNT'!$A$3:$M$210,13,0)</f>
        <v>1.0697250666666667</v>
      </c>
      <c r="V226" s="23">
        <f t="shared" si="20"/>
        <v>-9.1301960947676175E-4</v>
      </c>
      <c r="W226" s="23">
        <f t="shared" si="21"/>
        <v>9.1301960947676175E-4</v>
      </c>
      <c r="X226" s="24">
        <f>VLOOKUP(A226,[2]Sheet14!$A$2:$B$188,2,0)</f>
        <v>2.578204450114403E-2</v>
      </c>
      <c r="Y226" s="24">
        <f>VLOOKUP(A226,[2]Sheet14!$A$2:$C$188,3,0)</f>
        <v>3.0647986940056948E-2</v>
      </c>
      <c r="Z226" s="24">
        <f>VLOOKUP(A226,[2]Sheet14!$A$2:$D$188,4,0)</f>
        <v>4.1272592531140219E-2</v>
      </c>
      <c r="AA226" t="b">
        <f t="shared" si="19"/>
        <v>0</v>
      </c>
      <c r="AB226" t="b">
        <f t="shared" si="22"/>
        <v>0</v>
      </c>
      <c r="AC226" t="b">
        <f t="shared" si="23"/>
        <v>0</v>
      </c>
    </row>
    <row r="227" spans="1:29">
      <c r="A227" t="s">
        <v>74</v>
      </c>
      <c r="B227">
        <v>5</v>
      </c>
      <c r="C227" t="s">
        <v>405</v>
      </c>
      <c r="D227">
        <v>109.80000305175781</v>
      </c>
      <c r="E227">
        <v>108.25</v>
      </c>
      <c r="F227" s="22">
        <v>43458</v>
      </c>
      <c r="G227" s="22">
        <v>43461</v>
      </c>
      <c r="H227">
        <f t="shared" si="18"/>
        <v>3</v>
      </c>
      <c r="I227">
        <v>110</v>
      </c>
      <c r="J227">
        <v>0.40000000596046448</v>
      </c>
      <c r="K227">
        <v>26</v>
      </c>
      <c r="L227">
        <v>3</v>
      </c>
      <c r="M227">
        <v>111.25</v>
      </c>
      <c r="N227">
        <v>114.25</v>
      </c>
      <c r="O227">
        <v>117.25</v>
      </c>
      <c r="P227">
        <v>115</v>
      </c>
      <c r="Q227">
        <v>115</v>
      </c>
      <c r="R227">
        <v>0.20000000298023224</v>
      </c>
      <c r="S227">
        <v>0.20000000298023224</v>
      </c>
      <c r="T227" t="s">
        <v>439</v>
      </c>
      <c r="U227" s="18">
        <f>VLOOKUP(A227,'[1]MARGIN REQUIREMNT'!$A$3:$M$210,13,0)</f>
        <v>0.55912499999999998</v>
      </c>
      <c r="V227" s="23">
        <f t="shared" si="20"/>
        <v>1.4318734889217755E-2</v>
      </c>
      <c r="W227" s="23">
        <f t="shared" si="21"/>
        <v>1.4318734889217755E-2</v>
      </c>
      <c r="X227" s="24">
        <f>VLOOKUP(A227,[2]Sheet14!$A$2:$B$188,2,0)</f>
        <v>4.1390030832476866E-2</v>
      </c>
      <c r="Y227" s="24">
        <f>VLOOKUP(A227,[2]Sheet14!$A$2:$C$188,3,0)</f>
        <v>4.9669640395446898E-2</v>
      </c>
      <c r="Z227" s="24">
        <f>VLOOKUP(A227,[2]Sheet14!$A$2:$D$188,4,0)</f>
        <v>6.5647753332454595E-2</v>
      </c>
      <c r="AA227" t="b">
        <f t="shared" si="19"/>
        <v>0</v>
      </c>
      <c r="AB227" t="b">
        <f t="shared" si="22"/>
        <v>0</v>
      </c>
      <c r="AC227" t="b">
        <f t="shared" si="23"/>
        <v>0</v>
      </c>
    </row>
    <row r="228" spans="1:29">
      <c r="A228" t="s">
        <v>74</v>
      </c>
      <c r="B228">
        <v>5</v>
      </c>
      <c r="C228" t="s">
        <v>406</v>
      </c>
      <c r="D228">
        <v>109.80000305175781</v>
      </c>
      <c r="E228">
        <v>108.25</v>
      </c>
      <c r="F228" s="22">
        <v>43458</v>
      </c>
      <c r="G228" s="22">
        <v>43461</v>
      </c>
      <c r="H228">
        <f t="shared" si="18"/>
        <v>3</v>
      </c>
      <c r="I228">
        <v>110</v>
      </c>
      <c r="J228">
        <v>2</v>
      </c>
      <c r="K228">
        <v>24</v>
      </c>
      <c r="L228">
        <v>2</v>
      </c>
      <c r="M228">
        <v>106.25</v>
      </c>
      <c r="N228">
        <v>104.25</v>
      </c>
      <c r="O228">
        <v>102.25</v>
      </c>
      <c r="P228">
        <v>105</v>
      </c>
      <c r="Q228">
        <v>100</v>
      </c>
      <c r="R228">
        <v>0.5</v>
      </c>
      <c r="S228">
        <v>0.10000000149011612</v>
      </c>
      <c r="T228" t="s">
        <v>439</v>
      </c>
      <c r="U228" s="18">
        <f>VLOOKUP(A228,'[1]MARGIN REQUIREMNT'!$A$3:$M$210,13,0)</f>
        <v>0.55912499999999998</v>
      </c>
      <c r="V228" s="23">
        <f t="shared" si="20"/>
        <v>1.4318734889217755E-2</v>
      </c>
      <c r="W228" s="23">
        <f t="shared" si="21"/>
        <v>1.4318734889217755E-2</v>
      </c>
      <c r="X228" s="24">
        <f>VLOOKUP(A228,[2]Sheet14!$A$2:$B$188,2,0)</f>
        <v>4.1390030832476866E-2</v>
      </c>
      <c r="Y228" s="24">
        <f>VLOOKUP(A228,[2]Sheet14!$A$2:$C$188,3,0)</f>
        <v>4.9669640395446898E-2</v>
      </c>
      <c r="Z228" s="24">
        <f>VLOOKUP(A228,[2]Sheet14!$A$2:$D$188,4,0)</f>
        <v>6.5647753332454595E-2</v>
      </c>
      <c r="AA228" t="b">
        <f t="shared" si="19"/>
        <v>0</v>
      </c>
      <c r="AB228" t="b">
        <f t="shared" si="22"/>
        <v>0</v>
      </c>
      <c r="AC228" t="b">
        <f t="shared" si="23"/>
        <v>0</v>
      </c>
    </row>
    <row r="229" spans="1:29">
      <c r="A229" t="s">
        <v>154</v>
      </c>
      <c r="B229">
        <v>5</v>
      </c>
      <c r="C229" t="s">
        <v>405</v>
      </c>
      <c r="D229">
        <v>194.80000305175781</v>
      </c>
      <c r="E229">
        <v>194.69999694824219</v>
      </c>
      <c r="F229" s="22">
        <v>43458</v>
      </c>
      <c r="G229" s="22">
        <v>43461</v>
      </c>
      <c r="H229">
        <f t="shared" si="18"/>
        <v>3</v>
      </c>
      <c r="I229">
        <v>195</v>
      </c>
      <c r="J229">
        <v>1.6000000238418579</v>
      </c>
      <c r="K229">
        <v>29</v>
      </c>
      <c r="L229">
        <v>5</v>
      </c>
      <c r="M229">
        <v>199.69999694824219</v>
      </c>
      <c r="N229">
        <v>204.69999694824219</v>
      </c>
      <c r="O229">
        <v>209.69999694824219</v>
      </c>
      <c r="P229">
        <v>205</v>
      </c>
      <c r="Q229">
        <v>210</v>
      </c>
      <c r="R229">
        <v>0.15000000596046448</v>
      </c>
      <c r="S229">
        <v>0.15000000596046448</v>
      </c>
      <c r="T229">
        <v>205</v>
      </c>
      <c r="U229" s="18">
        <f>VLOOKUP(A229,'[1]MARGIN REQUIREMNT'!$A$3:$M$210,13,0)</f>
        <v>0.94972499999999993</v>
      </c>
      <c r="V229" s="23">
        <f t="shared" si="20"/>
        <v>5.1364203946135945E-4</v>
      </c>
      <c r="W229" s="23">
        <f t="shared" si="21"/>
        <v>5.1364203946135945E-4</v>
      </c>
      <c r="X229" s="24">
        <f>VLOOKUP(A229,[2]Sheet14!$A$2:$B$188,2,0)</f>
        <v>1.8935185126548994E-2</v>
      </c>
      <c r="Y229" s="24">
        <f>VLOOKUP(A229,[2]Sheet14!$A$2:$C$188,3,0)</f>
        <v>2.3264248950002734E-2</v>
      </c>
      <c r="Z229" s="24">
        <f>VLOOKUP(A229,[2]Sheet14!$A$2:$D$188,4,0)</f>
        <v>3.3494301536600615E-2</v>
      </c>
      <c r="AA229" t="b">
        <f t="shared" si="19"/>
        <v>0</v>
      </c>
      <c r="AB229" t="b">
        <f t="shared" si="22"/>
        <v>0</v>
      </c>
      <c r="AC229" t="b">
        <f t="shared" si="23"/>
        <v>0</v>
      </c>
    </row>
    <row r="230" spans="1:29">
      <c r="A230" t="s">
        <v>154</v>
      </c>
      <c r="B230">
        <v>5</v>
      </c>
      <c r="C230" t="s">
        <v>406</v>
      </c>
      <c r="D230">
        <v>194.80000305175781</v>
      </c>
      <c r="E230">
        <v>194.69999694824219</v>
      </c>
      <c r="F230" s="22">
        <v>43458</v>
      </c>
      <c r="G230" s="22">
        <v>43461</v>
      </c>
      <c r="H230">
        <f t="shared" si="18"/>
        <v>3</v>
      </c>
      <c r="I230">
        <v>195</v>
      </c>
      <c r="J230">
        <v>1.5499999523162842</v>
      </c>
      <c r="K230">
        <v>21</v>
      </c>
      <c r="L230">
        <v>4</v>
      </c>
      <c r="M230">
        <v>190.69999694824219</v>
      </c>
      <c r="N230">
        <v>186.69999694824219</v>
      </c>
      <c r="O230">
        <v>182.69999694824219</v>
      </c>
      <c r="P230">
        <v>185</v>
      </c>
      <c r="Q230">
        <v>185</v>
      </c>
      <c r="R230">
        <v>0.20000000298023224</v>
      </c>
      <c r="S230">
        <v>0.20000000298023224</v>
      </c>
      <c r="T230" t="s">
        <v>439</v>
      </c>
      <c r="U230" s="18">
        <f>VLOOKUP(A230,'[1]MARGIN REQUIREMNT'!$A$3:$M$210,13,0)</f>
        <v>0.94972499999999993</v>
      </c>
      <c r="V230" s="23">
        <f t="shared" si="20"/>
        <v>5.1364203946135945E-4</v>
      </c>
      <c r="W230" s="23">
        <f t="shared" si="21"/>
        <v>5.1364203946135945E-4</v>
      </c>
      <c r="X230" s="24">
        <f>VLOOKUP(A230,[2]Sheet14!$A$2:$B$188,2,0)</f>
        <v>1.8935185126548994E-2</v>
      </c>
      <c r="Y230" s="24">
        <f>VLOOKUP(A230,[2]Sheet14!$A$2:$C$188,3,0)</f>
        <v>2.3264248950002734E-2</v>
      </c>
      <c r="Z230" s="24">
        <f>VLOOKUP(A230,[2]Sheet14!$A$2:$D$188,4,0)</f>
        <v>3.3494301536600615E-2</v>
      </c>
      <c r="AA230" t="b">
        <f t="shared" si="19"/>
        <v>0</v>
      </c>
      <c r="AB230" t="b">
        <f t="shared" si="22"/>
        <v>0</v>
      </c>
      <c r="AC230" t="b">
        <f t="shared" si="23"/>
        <v>0</v>
      </c>
    </row>
    <row r="231" spans="1:29">
      <c r="A231" t="s">
        <v>37</v>
      </c>
      <c r="B231">
        <v>10</v>
      </c>
      <c r="C231" t="s">
        <v>405</v>
      </c>
      <c r="D231">
        <v>339.85000610351562</v>
      </c>
      <c r="E231">
        <v>341.79998779296875</v>
      </c>
      <c r="F231" s="22">
        <v>43458</v>
      </c>
      <c r="G231" s="22">
        <v>43461</v>
      </c>
      <c r="H231">
        <f t="shared" si="18"/>
        <v>3</v>
      </c>
      <c r="I231">
        <v>340</v>
      </c>
      <c r="J231">
        <v>6.0999999046325684</v>
      </c>
      <c r="K231">
        <v>41</v>
      </c>
      <c r="L231">
        <v>13</v>
      </c>
      <c r="M231">
        <v>354.79998779296875</v>
      </c>
      <c r="N231">
        <v>367.79998779296875</v>
      </c>
      <c r="O231">
        <v>380.79998779296875</v>
      </c>
      <c r="P231">
        <v>370</v>
      </c>
      <c r="Q231">
        <v>380</v>
      </c>
      <c r="R231">
        <v>0.10000000149011612</v>
      </c>
      <c r="S231">
        <v>0.15000000596046448</v>
      </c>
      <c r="T231" t="s">
        <v>439</v>
      </c>
      <c r="U231" s="18">
        <f>VLOOKUP(A231,'[1]MARGIN REQUIREMNT'!$A$3:$M$210,13,0)</f>
        <v>1.8236249999999998</v>
      </c>
      <c r="V231" s="23">
        <f t="shared" si="20"/>
        <v>-5.7050373291243073E-3</v>
      </c>
      <c r="W231" s="23">
        <f t="shared" si="21"/>
        <v>5.7050373291243073E-3</v>
      </c>
      <c r="X231" s="24">
        <f>VLOOKUP(A231,[2]Sheet14!$A$2:$B$188,2,0)</f>
        <v>3.3862524452064918E-2</v>
      </c>
      <c r="Y231" s="24">
        <f>VLOOKUP(A231,[2]Sheet14!$A$2:$C$188,3,0)</f>
        <v>4.4681148486518114E-2</v>
      </c>
      <c r="Z231" s="24">
        <f>VLOOKUP(A231,[2]Sheet14!$A$2:$D$188,4,0)</f>
        <v>5.6199089518834101E-2</v>
      </c>
      <c r="AA231" t="b">
        <f t="shared" si="19"/>
        <v>0</v>
      </c>
      <c r="AB231" t="b">
        <f t="shared" si="22"/>
        <v>0</v>
      </c>
      <c r="AC231" t="b">
        <f t="shared" si="23"/>
        <v>0</v>
      </c>
    </row>
    <row r="232" spans="1:29">
      <c r="A232" t="s">
        <v>37</v>
      </c>
      <c r="B232">
        <v>10</v>
      </c>
      <c r="C232" t="s">
        <v>406</v>
      </c>
      <c r="D232">
        <v>339.85000610351562</v>
      </c>
      <c r="E232">
        <v>341.79998779296875</v>
      </c>
      <c r="F232" s="22">
        <v>43458</v>
      </c>
      <c r="G232" s="22">
        <v>43461</v>
      </c>
      <c r="H232">
        <f t="shared" si="18"/>
        <v>3</v>
      </c>
      <c r="I232">
        <v>340</v>
      </c>
      <c r="J232">
        <v>4.25</v>
      </c>
      <c r="K232">
        <v>42</v>
      </c>
      <c r="L232">
        <v>13</v>
      </c>
      <c r="M232">
        <v>328.79998779296875</v>
      </c>
      <c r="N232">
        <v>315.79998779296875</v>
      </c>
      <c r="O232">
        <v>302.79998779296875</v>
      </c>
      <c r="P232">
        <v>320</v>
      </c>
      <c r="Q232">
        <v>300</v>
      </c>
      <c r="R232">
        <v>0.25</v>
      </c>
      <c r="S232">
        <v>0.10000000149011612</v>
      </c>
      <c r="T232">
        <v>310</v>
      </c>
      <c r="U232" s="18">
        <f>VLOOKUP(A232,'[1]MARGIN REQUIREMNT'!$A$3:$M$210,13,0)</f>
        <v>1.8236249999999998</v>
      </c>
      <c r="V232" s="23">
        <f t="shared" si="20"/>
        <v>-5.7050373291243073E-3</v>
      </c>
      <c r="W232" s="23">
        <f t="shared" si="21"/>
        <v>5.7050373291243073E-3</v>
      </c>
      <c r="X232" s="24">
        <f>VLOOKUP(A232,[2]Sheet14!$A$2:$B$188,2,0)</f>
        <v>3.3862524452064918E-2</v>
      </c>
      <c r="Y232" s="24">
        <f>VLOOKUP(A232,[2]Sheet14!$A$2:$C$188,3,0)</f>
        <v>4.4681148486518114E-2</v>
      </c>
      <c r="Z232" s="24">
        <f>VLOOKUP(A232,[2]Sheet14!$A$2:$D$188,4,0)</f>
        <v>5.6199089518834101E-2</v>
      </c>
      <c r="AA232" t="b">
        <f t="shared" si="19"/>
        <v>0</v>
      </c>
      <c r="AB232" t="b">
        <f t="shared" si="22"/>
        <v>0</v>
      </c>
      <c r="AC232" t="b">
        <f t="shared" si="23"/>
        <v>0</v>
      </c>
    </row>
    <row r="233" spans="1:29">
      <c r="A233" t="s">
        <v>39</v>
      </c>
      <c r="B233">
        <v>10</v>
      </c>
      <c r="C233" t="s">
        <v>405</v>
      </c>
      <c r="D233">
        <v>287.29998779296875</v>
      </c>
      <c r="E233">
        <v>276</v>
      </c>
      <c r="F233" s="22">
        <v>43458</v>
      </c>
      <c r="G233" s="22">
        <v>43461</v>
      </c>
      <c r="H233">
        <f t="shared" si="18"/>
        <v>3</v>
      </c>
      <c r="I233">
        <v>280</v>
      </c>
      <c r="J233">
        <v>1.7999999523162842</v>
      </c>
      <c r="K233">
        <v>33</v>
      </c>
      <c r="L233">
        <v>8</v>
      </c>
      <c r="M233">
        <v>284</v>
      </c>
      <c r="N233">
        <v>292</v>
      </c>
      <c r="O233">
        <v>300</v>
      </c>
      <c r="P233">
        <v>290</v>
      </c>
      <c r="Q233">
        <v>300</v>
      </c>
      <c r="R233">
        <v>3.2000000476837158</v>
      </c>
      <c r="S233">
        <v>0.85000002384185791</v>
      </c>
      <c r="T233" t="s">
        <v>439</v>
      </c>
      <c r="U233" s="18">
        <f>VLOOKUP(A233,'[1]MARGIN REQUIREMNT'!$A$3:$M$210,13,0)</f>
        <v>1.24013712</v>
      </c>
      <c r="V233" s="23">
        <f t="shared" si="20"/>
        <v>4.0941984757133065E-2</v>
      </c>
      <c r="W233" s="23">
        <f t="shared" si="21"/>
        <v>4.0941984757133065E-2</v>
      </c>
      <c r="X233" s="24">
        <f>VLOOKUP(A233,[2]Sheet14!$A$2:$B$188,2,0)</f>
        <v>4.0744296360003908E-2</v>
      </c>
      <c r="Y233" s="24">
        <f>VLOOKUP(A233,[2]Sheet14!$A$2:$C$188,3,0)</f>
        <v>5.3655909337200519E-2</v>
      </c>
      <c r="Z233" s="24">
        <f>VLOOKUP(A233,[2]Sheet14!$A$2:$D$188,4,0)</f>
        <v>8.3814539166648827E-2</v>
      </c>
      <c r="AA233" t="b">
        <f t="shared" si="19"/>
        <v>1</v>
      </c>
      <c r="AB233" t="b">
        <f t="shared" si="22"/>
        <v>0</v>
      </c>
      <c r="AC233" t="b">
        <f t="shared" si="23"/>
        <v>0</v>
      </c>
    </row>
    <row r="234" spans="1:29">
      <c r="A234" t="s">
        <v>39</v>
      </c>
      <c r="B234">
        <v>10</v>
      </c>
      <c r="C234" t="s">
        <v>406</v>
      </c>
      <c r="D234">
        <v>287.29998779296875</v>
      </c>
      <c r="E234">
        <v>276</v>
      </c>
      <c r="F234" s="22">
        <v>43458</v>
      </c>
      <c r="G234" s="22">
        <v>43461</v>
      </c>
      <c r="H234">
        <f t="shared" si="18"/>
        <v>3</v>
      </c>
      <c r="I234">
        <v>280</v>
      </c>
      <c r="J234">
        <v>5</v>
      </c>
      <c r="K234">
        <v>27</v>
      </c>
      <c r="L234">
        <v>7</v>
      </c>
      <c r="M234">
        <v>269</v>
      </c>
      <c r="N234">
        <v>262</v>
      </c>
      <c r="O234">
        <v>255</v>
      </c>
      <c r="P234">
        <v>260</v>
      </c>
      <c r="Q234">
        <v>260</v>
      </c>
      <c r="R234">
        <v>0.25</v>
      </c>
      <c r="S234">
        <v>0.25</v>
      </c>
      <c r="T234" t="s">
        <v>439</v>
      </c>
      <c r="U234" s="18">
        <f>VLOOKUP(A234,'[1]MARGIN REQUIREMNT'!$A$3:$M$210,13,0)</f>
        <v>1.24013712</v>
      </c>
      <c r="V234" s="23">
        <f t="shared" si="20"/>
        <v>4.0941984757133065E-2</v>
      </c>
      <c r="W234" s="23">
        <f t="shared" si="21"/>
        <v>4.0941984757133065E-2</v>
      </c>
      <c r="X234" s="24">
        <f>VLOOKUP(A234,[2]Sheet14!$A$2:$B$188,2,0)</f>
        <v>4.0744296360003908E-2</v>
      </c>
      <c r="Y234" s="24">
        <f>VLOOKUP(A234,[2]Sheet14!$A$2:$C$188,3,0)</f>
        <v>5.3655909337200519E-2</v>
      </c>
      <c r="Z234" s="24">
        <f>VLOOKUP(A234,[2]Sheet14!$A$2:$D$188,4,0)</f>
        <v>8.3814539166648827E-2</v>
      </c>
      <c r="AA234" t="b">
        <f t="shared" si="19"/>
        <v>1</v>
      </c>
      <c r="AB234" t="b">
        <f t="shared" si="22"/>
        <v>0</v>
      </c>
      <c r="AC234" t="b">
        <f t="shared" si="23"/>
        <v>0</v>
      </c>
    </row>
    <row r="235" spans="1:29">
      <c r="A235" t="s">
        <v>21</v>
      </c>
      <c r="B235">
        <v>50</v>
      </c>
      <c r="C235" t="s">
        <v>405</v>
      </c>
      <c r="D235">
        <v>2568.89990234375</v>
      </c>
      <c r="E235">
        <v>2566.199951171875</v>
      </c>
      <c r="F235" s="22">
        <v>43458</v>
      </c>
      <c r="G235" s="22">
        <v>43461</v>
      </c>
      <c r="H235">
        <f t="shared" si="18"/>
        <v>3</v>
      </c>
      <c r="I235">
        <v>2550</v>
      </c>
      <c r="J235">
        <v>41.25</v>
      </c>
      <c r="K235">
        <v>34</v>
      </c>
      <c r="L235">
        <v>79</v>
      </c>
      <c r="M235">
        <v>2645.199951171875</v>
      </c>
      <c r="N235">
        <v>2724.199951171875</v>
      </c>
      <c r="O235">
        <v>2803.199951171875</v>
      </c>
      <c r="P235">
        <v>2700</v>
      </c>
      <c r="Q235">
        <v>2800</v>
      </c>
      <c r="R235">
        <v>2.0999999046325684</v>
      </c>
      <c r="S235">
        <v>1</v>
      </c>
      <c r="T235" t="s">
        <v>439</v>
      </c>
      <c r="U235" s="18">
        <f>VLOOKUP(A235,'[1]MARGIN REQUIREMNT'!$A$3:$M$210,13,0)</f>
        <v>12.801825600000001</v>
      </c>
      <c r="V235" s="23">
        <f t="shared" si="20"/>
        <v>1.0521203426265835E-3</v>
      </c>
      <c r="W235" s="23">
        <f t="shared" si="21"/>
        <v>1.0521203426265835E-3</v>
      </c>
      <c r="X235" s="24">
        <f>VLOOKUP(A235,[2]Sheet14!$A$2:$B$188,2,0)</f>
        <v>3.3123670315272503E-2</v>
      </c>
      <c r="Y235" s="24">
        <f>VLOOKUP(A235,[2]Sheet14!$A$2:$C$188,3,0)</f>
        <v>4.3900390882324482E-2</v>
      </c>
      <c r="Z235" s="24">
        <f>VLOOKUP(A235,[2]Sheet14!$A$2:$D$188,4,0)</f>
        <v>5.7350696488313299E-2</v>
      </c>
      <c r="AA235" t="b">
        <f t="shared" si="19"/>
        <v>0</v>
      </c>
      <c r="AB235" t="b">
        <f t="shared" si="22"/>
        <v>0</v>
      </c>
      <c r="AC235" t="b">
        <f t="shared" si="23"/>
        <v>0</v>
      </c>
    </row>
    <row r="236" spans="1:29">
      <c r="A236" t="s">
        <v>21</v>
      </c>
      <c r="B236">
        <v>50</v>
      </c>
      <c r="C236" t="s">
        <v>406</v>
      </c>
      <c r="D236">
        <v>2568.89990234375</v>
      </c>
      <c r="E236">
        <v>2566.199951171875</v>
      </c>
      <c r="F236" s="22">
        <v>43458</v>
      </c>
      <c r="G236" s="22">
        <v>43461</v>
      </c>
      <c r="H236">
        <f t="shared" si="18"/>
        <v>3</v>
      </c>
      <c r="I236">
        <v>2550</v>
      </c>
      <c r="J236">
        <v>19.799999237060547</v>
      </c>
      <c r="K236">
        <v>28</v>
      </c>
      <c r="L236">
        <v>65</v>
      </c>
      <c r="M236">
        <v>2501.199951171875</v>
      </c>
      <c r="N236">
        <v>2436.199951171875</v>
      </c>
      <c r="O236">
        <v>2371.199951171875</v>
      </c>
      <c r="P236">
        <v>2450</v>
      </c>
      <c r="Q236">
        <v>2350</v>
      </c>
      <c r="R236">
        <v>1</v>
      </c>
      <c r="S236">
        <v>1.1000000238418579</v>
      </c>
      <c r="T236" t="s">
        <v>439</v>
      </c>
      <c r="U236" s="18">
        <f>VLOOKUP(A236,'[1]MARGIN REQUIREMNT'!$A$3:$M$210,13,0)</f>
        <v>12.801825600000001</v>
      </c>
      <c r="V236" s="23">
        <f t="shared" si="20"/>
        <v>1.0521203426265835E-3</v>
      </c>
      <c r="W236" s="23">
        <f t="shared" si="21"/>
        <v>1.0521203426265835E-3</v>
      </c>
      <c r="X236" s="24">
        <f>VLOOKUP(A236,[2]Sheet14!$A$2:$B$188,2,0)</f>
        <v>3.3123670315272503E-2</v>
      </c>
      <c r="Y236" s="24">
        <f>VLOOKUP(A236,[2]Sheet14!$A$2:$C$188,3,0)</f>
        <v>4.3900390882324482E-2</v>
      </c>
      <c r="Z236" s="24">
        <f>VLOOKUP(A236,[2]Sheet14!$A$2:$D$188,4,0)</f>
        <v>5.7350696488313299E-2</v>
      </c>
      <c r="AA236" t="b">
        <f t="shared" si="19"/>
        <v>0</v>
      </c>
      <c r="AB236" t="b">
        <f t="shared" si="22"/>
        <v>0</v>
      </c>
      <c r="AC236" t="b">
        <f t="shared" si="23"/>
        <v>0</v>
      </c>
    </row>
    <row r="237" spans="1:29">
      <c r="A237" t="s">
        <v>84</v>
      </c>
      <c r="B237">
        <v>20</v>
      </c>
      <c r="C237" t="s">
        <v>405</v>
      </c>
      <c r="D237">
        <v>1790</v>
      </c>
      <c r="E237">
        <v>1788</v>
      </c>
      <c r="F237" s="22">
        <v>43458</v>
      </c>
      <c r="G237" s="22">
        <v>43461</v>
      </c>
      <c r="H237">
        <f t="shared" si="18"/>
        <v>3</v>
      </c>
      <c r="I237">
        <v>1780</v>
      </c>
      <c r="J237">
        <v>18.600000381469727</v>
      </c>
      <c r="K237">
        <v>21</v>
      </c>
      <c r="L237">
        <v>34</v>
      </c>
      <c r="M237">
        <v>1822</v>
      </c>
      <c r="N237">
        <v>1856</v>
      </c>
      <c r="O237">
        <v>1890</v>
      </c>
      <c r="P237">
        <v>1860</v>
      </c>
      <c r="Q237">
        <v>1900</v>
      </c>
      <c r="R237">
        <v>0.69999998807907104</v>
      </c>
      <c r="S237">
        <v>0.5</v>
      </c>
      <c r="T237" t="s">
        <v>439</v>
      </c>
      <c r="U237" s="18">
        <f>VLOOKUP(A237,'[1]MARGIN REQUIREMNT'!$A$3:$M$210,13,0)</f>
        <v>9.4682999999999993</v>
      </c>
      <c r="V237" s="23">
        <f t="shared" si="20"/>
        <v>1.1185682326622093E-3</v>
      </c>
      <c r="W237" s="23">
        <f t="shared" si="21"/>
        <v>1.1185682326622093E-3</v>
      </c>
      <c r="X237" s="24">
        <f>VLOOKUP(A237,[2]Sheet14!$A$2:$B$188,2,0)</f>
        <v>1.8973392143088175E-2</v>
      </c>
      <c r="Y237" s="24">
        <f>VLOOKUP(A237,[2]Sheet14!$A$2:$C$188,3,0)</f>
        <v>2.392936105458281E-2</v>
      </c>
      <c r="Z237" s="24">
        <f>VLOOKUP(A237,[2]Sheet14!$A$2:$D$188,4,0)</f>
        <v>2.7842430248627086E-2</v>
      </c>
      <c r="AA237" t="b">
        <f t="shared" si="19"/>
        <v>0</v>
      </c>
      <c r="AB237" t="b">
        <f t="shared" si="22"/>
        <v>0</v>
      </c>
      <c r="AC237" t="b">
        <f t="shared" si="23"/>
        <v>0</v>
      </c>
    </row>
    <row r="238" spans="1:29">
      <c r="A238" t="s">
        <v>84</v>
      </c>
      <c r="B238">
        <v>20</v>
      </c>
      <c r="C238" t="s">
        <v>406</v>
      </c>
      <c r="D238">
        <v>1790</v>
      </c>
      <c r="E238">
        <v>1788</v>
      </c>
      <c r="F238" s="22">
        <v>43458</v>
      </c>
      <c r="G238" s="22">
        <v>43461</v>
      </c>
      <c r="H238">
        <f t="shared" si="18"/>
        <v>3</v>
      </c>
      <c r="I238">
        <v>1780</v>
      </c>
      <c r="J238">
        <v>9</v>
      </c>
      <c r="K238">
        <v>21</v>
      </c>
      <c r="L238">
        <v>34</v>
      </c>
      <c r="M238">
        <v>1754</v>
      </c>
      <c r="N238">
        <v>1720</v>
      </c>
      <c r="O238">
        <v>1686</v>
      </c>
      <c r="P238">
        <v>1720</v>
      </c>
      <c r="Q238">
        <v>1680</v>
      </c>
      <c r="R238">
        <v>1.2999999523162842</v>
      </c>
      <c r="S238">
        <v>1</v>
      </c>
      <c r="T238" t="s">
        <v>439</v>
      </c>
      <c r="U238" s="18">
        <f>VLOOKUP(A238,'[1]MARGIN REQUIREMNT'!$A$3:$M$210,13,0)</f>
        <v>9.4682999999999993</v>
      </c>
      <c r="V238" s="23">
        <f t="shared" si="20"/>
        <v>1.1185682326622093E-3</v>
      </c>
      <c r="W238" s="23">
        <f t="shared" si="21"/>
        <v>1.1185682326622093E-3</v>
      </c>
      <c r="X238" s="24">
        <f>VLOOKUP(A238,[2]Sheet14!$A$2:$B$188,2,0)</f>
        <v>1.8973392143088175E-2</v>
      </c>
      <c r="Y238" s="24">
        <f>VLOOKUP(A238,[2]Sheet14!$A$2:$C$188,3,0)</f>
        <v>2.392936105458281E-2</v>
      </c>
      <c r="Z238" s="24">
        <f>VLOOKUP(A238,[2]Sheet14!$A$2:$D$188,4,0)</f>
        <v>2.7842430248627086E-2</v>
      </c>
      <c r="AA238" t="b">
        <f t="shared" si="19"/>
        <v>0</v>
      </c>
      <c r="AB238" t="b">
        <f t="shared" si="22"/>
        <v>0</v>
      </c>
      <c r="AC238" t="b">
        <f t="shared" si="23"/>
        <v>0</v>
      </c>
    </row>
    <row r="239" spans="1:29">
      <c r="A239" t="s">
        <v>173</v>
      </c>
      <c r="B239">
        <v>50</v>
      </c>
      <c r="C239" t="s">
        <v>405</v>
      </c>
      <c r="D239">
        <v>1963.9000244140625</v>
      </c>
      <c r="E239">
        <v>1963.050048828125</v>
      </c>
      <c r="F239" s="22">
        <v>43458</v>
      </c>
      <c r="G239" s="22">
        <v>43461</v>
      </c>
      <c r="H239">
        <f t="shared" si="18"/>
        <v>3</v>
      </c>
      <c r="I239">
        <v>1950</v>
      </c>
      <c r="J239">
        <v>40</v>
      </c>
      <c r="K239">
        <v>45</v>
      </c>
      <c r="L239">
        <v>80</v>
      </c>
      <c r="M239">
        <v>2043.050048828125</v>
      </c>
      <c r="N239">
        <v>2123.050048828125</v>
      </c>
      <c r="O239">
        <v>2203.050048828125</v>
      </c>
      <c r="P239">
        <v>2100</v>
      </c>
      <c r="Q239">
        <v>2200</v>
      </c>
      <c r="R239">
        <v>0.34999999403953552</v>
      </c>
      <c r="S239">
        <v>0.75</v>
      </c>
      <c r="T239" t="s">
        <v>439</v>
      </c>
      <c r="U239" s="18">
        <f>VLOOKUP(A239,'[1]MARGIN REQUIREMNT'!$A$3:$M$210,13,0)</f>
        <v>11.24085</v>
      </c>
      <c r="V239" s="23">
        <f t="shared" si="20"/>
        <v>4.3298722131157596E-4</v>
      </c>
      <c r="W239" s="23">
        <f t="shared" si="21"/>
        <v>4.3298722131157596E-4</v>
      </c>
      <c r="X239" s="24">
        <f>VLOOKUP(A239,[2]Sheet14!$A$2:$B$188,2,0)</f>
        <v>2.9479843876441515E-2</v>
      </c>
      <c r="Y239" s="24">
        <f>VLOOKUP(A239,[2]Sheet14!$A$2:$C$188,3,0)</f>
        <v>3.8276912014881141E-2</v>
      </c>
      <c r="Z239" s="24">
        <f>VLOOKUP(A239,[2]Sheet14!$A$2:$D$188,4,0)</f>
        <v>5.3742270482144319E-2</v>
      </c>
      <c r="AA239" t="b">
        <f t="shared" si="19"/>
        <v>0</v>
      </c>
      <c r="AB239" t="b">
        <f t="shared" si="22"/>
        <v>0</v>
      </c>
      <c r="AC239" t="b">
        <f t="shared" si="23"/>
        <v>0</v>
      </c>
    </row>
    <row r="240" spans="1:29">
      <c r="A240" t="s">
        <v>173</v>
      </c>
      <c r="B240">
        <v>50</v>
      </c>
      <c r="C240" t="s">
        <v>406</v>
      </c>
      <c r="D240">
        <v>1963.9000244140625</v>
      </c>
      <c r="E240">
        <v>1963.050048828125</v>
      </c>
      <c r="F240" s="22">
        <v>43458</v>
      </c>
      <c r="G240" s="22">
        <v>43461</v>
      </c>
      <c r="H240">
        <f t="shared" si="18"/>
        <v>3</v>
      </c>
      <c r="I240">
        <v>1950</v>
      </c>
      <c r="J240">
        <v>19.200000762939453</v>
      </c>
      <c r="K240">
        <v>37</v>
      </c>
      <c r="L240">
        <v>66</v>
      </c>
      <c r="M240">
        <v>1897.050048828125</v>
      </c>
      <c r="N240">
        <v>1831.050048828125</v>
      </c>
      <c r="O240">
        <v>1765.050048828125</v>
      </c>
      <c r="P240">
        <v>1850</v>
      </c>
      <c r="Q240">
        <v>1750</v>
      </c>
      <c r="R240">
        <v>3.2000000476837158</v>
      </c>
      <c r="S240">
        <v>1</v>
      </c>
      <c r="T240" t="s">
        <v>439</v>
      </c>
      <c r="U240" s="18">
        <f>VLOOKUP(A240,'[1]MARGIN REQUIREMNT'!$A$3:$M$210,13,0)</f>
        <v>11.24085</v>
      </c>
      <c r="V240" s="23">
        <f t="shared" si="20"/>
        <v>4.3298722131157596E-4</v>
      </c>
      <c r="W240" s="23">
        <f t="shared" si="21"/>
        <v>4.3298722131157596E-4</v>
      </c>
      <c r="X240" s="24">
        <f>VLOOKUP(A240,[2]Sheet14!$A$2:$B$188,2,0)</f>
        <v>2.9479843876441515E-2</v>
      </c>
      <c r="Y240" s="24">
        <f>VLOOKUP(A240,[2]Sheet14!$A$2:$C$188,3,0)</f>
        <v>3.8276912014881141E-2</v>
      </c>
      <c r="Z240" s="24">
        <f>VLOOKUP(A240,[2]Sheet14!$A$2:$D$188,4,0)</f>
        <v>5.3742270482144319E-2</v>
      </c>
      <c r="AA240" t="b">
        <f t="shared" si="19"/>
        <v>0</v>
      </c>
      <c r="AB240" t="b">
        <f t="shared" si="22"/>
        <v>0</v>
      </c>
      <c r="AC240" t="b">
        <f t="shared" si="23"/>
        <v>0</v>
      </c>
    </row>
    <row r="241" spans="1:29">
      <c r="A241" t="s">
        <v>56</v>
      </c>
      <c r="B241">
        <v>1</v>
      </c>
      <c r="C241" t="s">
        <v>405</v>
      </c>
      <c r="D241">
        <v>37.549999237060547</v>
      </c>
      <c r="E241">
        <v>36.400001525878906</v>
      </c>
      <c r="F241" s="22">
        <v>43458</v>
      </c>
      <c r="G241" s="22">
        <v>43461</v>
      </c>
      <c r="H241">
        <f t="shared" si="18"/>
        <v>3</v>
      </c>
      <c r="I241">
        <v>36</v>
      </c>
      <c r="J241">
        <v>1</v>
      </c>
      <c r="K241">
        <v>59</v>
      </c>
      <c r="L241">
        <v>2</v>
      </c>
      <c r="M241">
        <v>38.400001525878906</v>
      </c>
      <c r="N241">
        <v>40.400001525878906</v>
      </c>
      <c r="O241">
        <v>42.400001525878906</v>
      </c>
      <c r="P241">
        <v>40</v>
      </c>
      <c r="Q241">
        <v>42</v>
      </c>
      <c r="R241">
        <v>5.000000074505806E-2</v>
      </c>
      <c r="S241">
        <v>5.000000074505806E-2</v>
      </c>
      <c r="T241" t="s">
        <v>439</v>
      </c>
      <c r="U241" s="18">
        <f>VLOOKUP(A241,'[1]MARGIN REQUIREMNT'!$A$3:$M$210,13,0)</f>
        <v>0.23774999999999999</v>
      </c>
      <c r="V241" s="23">
        <f t="shared" si="20"/>
        <v>3.1593342389396373E-2</v>
      </c>
      <c r="W241" s="23">
        <f t="shared" si="21"/>
        <v>3.1593342389396373E-2</v>
      </c>
      <c r="X241" s="24">
        <f>VLOOKUP(A241,[2]Sheet14!$A$2:$B$188,2,0)</f>
        <v>3.5507369325958389E-2</v>
      </c>
      <c r="Y241" s="24">
        <f>VLOOKUP(A241,[2]Sheet14!$A$2:$C$188,3,0)</f>
        <v>4.718096835640468E-2</v>
      </c>
      <c r="Z241" s="24">
        <f>VLOOKUP(A241,[2]Sheet14!$A$2:$D$188,4,0)</f>
        <v>6.7510184210767196E-2</v>
      </c>
      <c r="AA241" t="b">
        <f t="shared" si="19"/>
        <v>0</v>
      </c>
      <c r="AB241" t="b">
        <f t="shared" si="22"/>
        <v>0</v>
      </c>
      <c r="AC241" t="b">
        <f t="shared" si="23"/>
        <v>0</v>
      </c>
    </row>
    <row r="242" spans="1:29">
      <c r="A242" t="s">
        <v>56</v>
      </c>
      <c r="B242">
        <v>1</v>
      </c>
      <c r="C242" t="s">
        <v>406</v>
      </c>
      <c r="D242">
        <v>37.549999237060547</v>
      </c>
      <c r="E242">
        <v>36.400001525878906</v>
      </c>
      <c r="F242" s="22">
        <v>43458</v>
      </c>
      <c r="G242" s="22">
        <v>43461</v>
      </c>
      <c r="H242">
        <f t="shared" si="18"/>
        <v>3</v>
      </c>
      <c r="I242">
        <v>36</v>
      </c>
      <c r="J242">
        <v>0.25</v>
      </c>
      <c r="K242">
        <v>33</v>
      </c>
      <c r="L242">
        <v>1</v>
      </c>
      <c r="M242">
        <v>35.400001525878906</v>
      </c>
      <c r="N242">
        <v>34.400001525878906</v>
      </c>
      <c r="O242">
        <v>33.400001525878906</v>
      </c>
      <c r="P242">
        <v>34</v>
      </c>
      <c r="Q242">
        <v>33</v>
      </c>
      <c r="R242">
        <v>5.000000074505806E-2</v>
      </c>
      <c r="S242">
        <v>0.10000000149011612</v>
      </c>
      <c r="T242" t="s">
        <v>439</v>
      </c>
      <c r="U242" s="18">
        <f>VLOOKUP(A242,'[1]MARGIN REQUIREMNT'!$A$3:$M$210,13,0)</f>
        <v>0.23774999999999999</v>
      </c>
      <c r="V242" s="23">
        <f t="shared" si="20"/>
        <v>3.1593342389396373E-2</v>
      </c>
      <c r="W242" s="23">
        <f t="shared" si="21"/>
        <v>3.1593342389396373E-2</v>
      </c>
      <c r="X242" s="24">
        <f>VLOOKUP(A242,[2]Sheet14!$A$2:$B$188,2,0)</f>
        <v>3.5507369325958389E-2</v>
      </c>
      <c r="Y242" s="24">
        <f>VLOOKUP(A242,[2]Sheet14!$A$2:$C$188,3,0)</f>
        <v>4.718096835640468E-2</v>
      </c>
      <c r="Z242" s="24">
        <f>VLOOKUP(A242,[2]Sheet14!$A$2:$D$188,4,0)</f>
        <v>6.7510184210767196E-2</v>
      </c>
      <c r="AA242" t="b">
        <f t="shared" si="19"/>
        <v>0</v>
      </c>
      <c r="AB242" t="b">
        <f t="shared" si="22"/>
        <v>0</v>
      </c>
      <c r="AC242" t="b">
        <f t="shared" si="23"/>
        <v>0</v>
      </c>
    </row>
    <row r="243" spans="1:29">
      <c r="A243" t="s">
        <v>176</v>
      </c>
      <c r="B243">
        <v>10</v>
      </c>
      <c r="C243" t="s">
        <v>405</v>
      </c>
      <c r="D243">
        <v>413.70001220703125</v>
      </c>
      <c r="E243">
        <v>423.5</v>
      </c>
      <c r="F243" s="22">
        <v>43458</v>
      </c>
      <c r="G243" s="22">
        <v>43461</v>
      </c>
      <c r="H243">
        <f t="shared" si="18"/>
        <v>3</v>
      </c>
      <c r="I243">
        <v>420</v>
      </c>
      <c r="J243">
        <v>7.25</v>
      </c>
      <c r="K243">
        <v>33</v>
      </c>
      <c r="L243">
        <v>13</v>
      </c>
      <c r="M243">
        <v>436.5</v>
      </c>
      <c r="N243">
        <v>449.5</v>
      </c>
      <c r="O243">
        <v>462.5</v>
      </c>
      <c r="P243">
        <v>450</v>
      </c>
      <c r="Q243">
        <v>460</v>
      </c>
      <c r="R243">
        <v>0.25</v>
      </c>
      <c r="S243">
        <v>0.20000000298023224</v>
      </c>
      <c r="T243" t="s">
        <v>439</v>
      </c>
      <c r="U243" s="18">
        <f>VLOOKUP(A243,'[1]MARGIN REQUIREMNT'!$A$3:$M$210,13,0)</f>
        <v>2.2260749999999998</v>
      </c>
      <c r="V243" s="23">
        <f t="shared" si="20"/>
        <v>-2.3140467043609836E-2</v>
      </c>
      <c r="W243" s="23">
        <f t="shared" si="21"/>
        <v>2.3140467043609836E-2</v>
      </c>
      <c r="X243" s="24">
        <f>VLOOKUP(A243,[2]Sheet14!$A$2:$B$188,2,0)</f>
        <v>3.0514148884360749E-2</v>
      </c>
      <c r="Y243" s="24">
        <f>VLOOKUP(A243,[2]Sheet14!$A$2:$C$188,3,0)</f>
        <v>3.9580675681421873E-2</v>
      </c>
      <c r="Z243" s="24">
        <f>VLOOKUP(A243,[2]Sheet14!$A$2:$D$188,4,0)</f>
        <v>4.9258328524279971E-2</v>
      </c>
      <c r="AA243" t="b">
        <f t="shared" si="19"/>
        <v>0</v>
      </c>
      <c r="AB243" t="b">
        <f t="shared" si="22"/>
        <v>0</v>
      </c>
      <c r="AC243" t="b">
        <f t="shared" si="23"/>
        <v>0</v>
      </c>
    </row>
    <row r="244" spans="1:29">
      <c r="A244" t="s">
        <v>176</v>
      </c>
      <c r="B244">
        <v>10</v>
      </c>
      <c r="C244" t="s">
        <v>406</v>
      </c>
      <c r="D244">
        <v>413.70001220703125</v>
      </c>
      <c r="E244">
        <v>423.5</v>
      </c>
      <c r="F244" s="22">
        <v>43458</v>
      </c>
      <c r="G244" s="22">
        <v>43461</v>
      </c>
      <c r="H244">
        <f t="shared" si="18"/>
        <v>3</v>
      </c>
      <c r="I244">
        <v>420</v>
      </c>
      <c r="J244">
        <v>3.0999999046325684</v>
      </c>
      <c r="K244">
        <v>31</v>
      </c>
      <c r="L244">
        <v>12</v>
      </c>
      <c r="M244">
        <v>411.5</v>
      </c>
      <c r="N244">
        <v>399.5</v>
      </c>
      <c r="O244">
        <v>387.5</v>
      </c>
      <c r="P244">
        <v>400</v>
      </c>
      <c r="Q244">
        <v>390</v>
      </c>
      <c r="R244">
        <v>1.2999999523162842</v>
      </c>
      <c r="S244">
        <v>0.40000000596046448</v>
      </c>
      <c r="T244" t="s">
        <v>439</v>
      </c>
      <c r="U244" s="18">
        <f>VLOOKUP(A244,'[1]MARGIN REQUIREMNT'!$A$3:$M$210,13,0)</f>
        <v>2.2260749999999998</v>
      </c>
      <c r="V244" s="23">
        <f t="shared" si="20"/>
        <v>-2.3140467043609836E-2</v>
      </c>
      <c r="W244" s="23">
        <f t="shared" si="21"/>
        <v>2.3140467043609836E-2</v>
      </c>
      <c r="X244" s="24">
        <f>VLOOKUP(A244,[2]Sheet14!$A$2:$B$188,2,0)</f>
        <v>3.0514148884360749E-2</v>
      </c>
      <c r="Y244" s="24">
        <f>VLOOKUP(A244,[2]Sheet14!$A$2:$C$188,3,0)</f>
        <v>3.9580675681421873E-2</v>
      </c>
      <c r="Z244" s="24">
        <f>VLOOKUP(A244,[2]Sheet14!$A$2:$D$188,4,0)</f>
        <v>4.9258328524279971E-2</v>
      </c>
      <c r="AA244" t="b">
        <f t="shared" si="19"/>
        <v>0</v>
      </c>
      <c r="AB244" t="b">
        <f t="shared" si="22"/>
        <v>0</v>
      </c>
      <c r="AC244" t="b">
        <f t="shared" si="23"/>
        <v>0</v>
      </c>
    </row>
    <row r="245" spans="1:29">
      <c r="A245" t="s">
        <v>61</v>
      </c>
      <c r="B245">
        <v>5</v>
      </c>
      <c r="C245" t="s">
        <v>405</v>
      </c>
      <c r="D245">
        <v>126.69999694824219</v>
      </c>
      <c r="E245">
        <v>125.84999847412109</v>
      </c>
      <c r="F245" s="22">
        <v>43458</v>
      </c>
      <c r="G245" s="22">
        <v>43461</v>
      </c>
      <c r="H245">
        <f t="shared" si="18"/>
        <v>3</v>
      </c>
      <c r="I245">
        <v>125</v>
      </c>
      <c r="J245">
        <v>2.5</v>
      </c>
      <c r="K245">
        <v>42</v>
      </c>
      <c r="L245">
        <v>5</v>
      </c>
      <c r="M245">
        <v>130.85000610351562</v>
      </c>
      <c r="N245">
        <v>135.85000610351562</v>
      </c>
      <c r="O245">
        <v>140.85000610351562</v>
      </c>
      <c r="P245">
        <v>135</v>
      </c>
      <c r="Q245">
        <v>140</v>
      </c>
      <c r="R245">
        <v>0.25</v>
      </c>
      <c r="S245">
        <v>0.25</v>
      </c>
      <c r="T245">
        <v>135</v>
      </c>
      <c r="U245" s="18">
        <f>VLOOKUP(A245,'[1]MARGIN REQUIREMNT'!$A$3:$M$210,13,0)</f>
        <v>0.59212500000000001</v>
      </c>
      <c r="V245" s="23">
        <f t="shared" si="20"/>
        <v>6.7540602656095405E-3</v>
      </c>
      <c r="W245" s="23">
        <f t="shared" si="21"/>
        <v>6.7540602656095405E-3</v>
      </c>
      <c r="X245" s="24">
        <f>VLOOKUP(A245,[2]Sheet14!$A$2:$B$188,2,0)</f>
        <v>3.2016644002830948E-2</v>
      </c>
      <c r="Y245" s="24">
        <f>VLOOKUP(A245,[2]Sheet14!$A$2:$C$188,3,0)</f>
        <v>4.3695453846478272E-2</v>
      </c>
      <c r="Z245" s="24">
        <f>VLOOKUP(A245,[2]Sheet14!$A$2:$D$188,4,0)</f>
        <v>5.6608268306497331E-2</v>
      </c>
      <c r="AA245" t="b">
        <f t="shared" si="19"/>
        <v>0</v>
      </c>
      <c r="AB245" t="b">
        <f t="shared" si="22"/>
        <v>0</v>
      </c>
      <c r="AC245" t="b">
        <f t="shared" si="23"/>
        <v>0</v>
      </c>
    </row>
    <row r="246" spans="1:29">
      <c r="A246" t="s">
        <v>61</v>
      </c>
      <c r="B246">
        <v>5</v>
      </c>
      <c r="C246" t="s">
        <v>406</v>
      </c>
      <c r="D246">
        <v>126.69999694824219</v>
      </c>
      <c r="E246">
        <v>125.84999847412109</v>
      </c>
      <c r="F246" s="22">
        <v>43458</v>
      </c>
      <c r="G246" s="22">
        <v>43461</v>
      </c>
      <c r="H246">
        <f t="shared" si="18"/>
        <v>3</v>
      </c>
      <c r="I246">
        <v>125</v>
      </c>
      <c r="J246">
        <v>1.8999999761581421</v>
      </c>
      <c r="K246">
        <v>52</v>
      </c>
      <c r="L246">
        <v>6</v>
      </c>
      <c r="M246">
        <v>119.84999847412109</v>
      </c>
      <c r="N246">
        <v>113.84999847412109</v>
      </c>
      <c r="O246">
        <v>107.84999847412109</v>
      </c>
      <c r="P246">
        <v>115</v>
      </c>
      <c r="Q246">
        <v>110</v>
      </c>
      <c r="R246">
        <v>5.000000074505806E-2</v>
      </c>
      <c r="S246">
        <v>5.000000074505806E-2</v>
      </c>
      <c r="T246" t="s">
        <v>439</v>
      </c>
      <c r="U246" s="18">
        <f>VLOOKUP(A246,'[1]MARGIN REQUIREMNT'!$A$3:$M$210,13,0)</f>
        <v>0.59212500000000001</v>
      </c>
      <c r="V246" s="23">
        <f t="shared" si="20"/>
        <v>6.7540602656095405E-3</v>
      </c>
      <c r="W246" s="23">
        <f t="shared" si="21"/>
        <v>6.7540602656095405E-3</v>
      </c>
      <c r="X246" s="24">
        <f>VLOOKUP(A246,[2]Sheet14!$A$2:$B$188,2,0)</f>
        <v>3.2016644002830948E-2</v>
      </c>
      <c r="Y246" s="24">
        <f>VLOOKUP(A246,[2]Sheet14!$A$2:$C$188,3,0)</f>
        <v>4.3695453846478272E-2</v>
      </c>
      <c r="Z246" s="24">
        <f>VLOOKUP(A246,[2]Sheet14!$A$2:$D$188,4,0)</f>
        <v>5.6608268306497331E-2</v>
      </c>
      <c r="AA246" t="b">
        <f t="shared" si="19"/>
        <v>0</v>
      </c>
      <c r="AB246" t="b">
        <f t="shared" si="22"/>
        <v>0</v>
      </c>
      <c r="AC246" t="b">
        <f t="shared" si="23"/>
        <v>0</v>
      </c>
    </row>
    <row r="247" spans="1:29">
      <c r="A247" t="s">
        <v>35</v>
      </c>
      <c r="B247">
        <v>10</v>
      </c>
      <c r="C247" t="s">
        <v>405</v>
      </c>
      <c r="D247">
        <v>366.20001220703125</v>
      </c>
      <c r="E247">
        <v>365.70001220703125</v>
      </c>
      <c r="F247" s="22">
        <v>43458</v>
      </c>
      <c r="G247" s="22">
        <v>43461</v>
      </c>
      <c r="H247">
        <f t="shared" si="18"/>
        <v>3</v>
      </c>
      <c r="I247">
        <v>370</v>
      </c>
      <c r="J247">
        <v>3.5</v>
      </c>
      <c r="K247">
        <v>40</v>
      </c>
      <c r="L247">
        <v>13</v>
      </c>
      <c r="M247">
        <v>378.70001220703125</v>
      </c>
      <c r="N247">
        <v>391.70001220703125</v>
      </c>
      <c r="O247">
        <v>404.70001220703125</v>
      </c>
      <c r="P247">
        <v>390</v>
      </c>
      <c r="Q247">
        <v>400</v>
      </c>
      <c r="R247">
        <v>0.15000000596046448</v>
      </c>
      <c r="S247">
        <v>5.000000074505806E-2</v>
      </c>
      <c r="T247" t="s">
        <v>439</v>
      </c>
      <c r="U247" s="18">
        <f>VLOOKUP(A247,'[1]MARGIN REQUIREMNT'!$A$3:$M$210,13,0)</f>
        <v>1.7217005000000001</v>
      </c>
      <c r="V247" s="23">
        <f t="shared" si="20"/>
        <v>1.3672408622096288E-3</v>
      </c>
      <c r="W247" s="23">
        <f t="shared" si="21"/>
        <v>1.3672408622096288E-3</v>
      </c>
      <c r="X247" s="24">
        <f>VLOOKUP(A247,[2]Sheet14!$A$2:$B$188,2,0)</f>
        <v>2.962151750958042E-2</v>
      </c>
      <c r="Y247" s="24">
        <f>VLOOKUP(A247,[2]Sheet14!$A$2:$C$188,3,0)</f>
        <v>3.6765241254801385E-2</v>
      </c>
      <c r="Z247" s="24">
        <f>VLOOKUP(A247,[2]Sheet14!$A$2:$D$188,4,0)</f>
        <v>5.330701779571001E-2</v>
      </c>
      <c r="AA247" t="b">
        <f t="shared" si="19"/>
        <v>0</v>
      </c>
      <c r="AB247" t="b">
        <f t="shared" si="22"/>
        <v>0</v>
      </c>
      <c r="AC247" t="b">
        <f t="shared" si="23"/>
        <v>0</v>
      </c>
    </row>
    <row r="248" spans="1:29">
      <c r="A248" t="s">
        <v>35</v>
      </c>
      <c r="B248">
        <v>10</v>
      </c>
      <c r="C248" t="s">
        <v>406</v>
      </c>
      <c r="D248">
        <v>366.20001220703125</v>
      </c>
      <c r="E248">
        <v>365.70001220703125</v>
      </c>
      <c r="F248" s="22">
        <v>43458</v>
      </c>
      <c r="G248" s="22">
        <v>43461</v>
      </c>
      <c r="H248">
        <f t="shared" si="18"/>
        <v>3</v>
      </c>
      <c r="I248">
        <v>370</v>
      </c>
      <c r="J248">
        <v>6.3000001907348633</v>
      </c>
      <c r="K248">
        <v>32</v>
      </c>
      <c r="L248">
        <v>11</v>
      </c>
      <c r="M248">
        <v>354.70001220703125</v>
      </c>
      <c r="N248">
        <v>343.70001220703125</v>
      </c>
      <c r="O248">
        <v>332.70001220703125</v>
      </c>
      <c r="P248">
        <v>340</v>
      </c>
      <c r="Q248">
        <v>330</v>
      </c>
      <c r="R248">
        <v>0.15000000596046448</v>
      </c>
      <c r="S248">
        <v>5.000000074505806E-2</v>
      </c>
      <c r="T248" t="s">
        <v>439</v>
      </c>
      <c r="U248" s="18">
        <f>VLOOKUP(A248,'[1]MARGIN REQUIREMNT'!$A$3:$M$210,13,0)</f>
        <v>1.7217005000000001</v>
      </c>
      <c r="V248" s="23">
        <f t="shared" si="20"/>
        <v>1.3672408622096288E-3</v>
      </c>
      <c r="W248" s="23">
        <f t="shared" si="21"/>
        <v>1.3672408622096288E-3</v>
      </c>
      <c r="X248" s="24">
        <f>VLOOKUP(A248,[2]Sheet14!$A$2:$B$188,2,0)</f>
        <v>2.962151750958042E-2</v>
      </c>
      <c r="Y248" s="24">
        <f>VLOOKUP(A248,[2]Sheet14!$A$2:$C$188,3,0)</f>
        <v>3.6765241254801385E-2</v>
      </c>
      <c r="Z248" s="24">
        <f>VLOOKUP(A248,[2]Sheet14!$A$2:$D$188,4,0)</f>
        <v>5.330701779571001E-2</v>
      </c>
      <c r="AA248" t="b">
        <f t="shared" si="19"/>
        <v>0</v>
      </c>
      <c r="AB248" t="b">
        <f t="shared" si="22"/>
        <v>0</v>
      </c>
      <c r="AC248" t="b">
        <f t="shared" si="23"/>
        <v>0</v>
      </c>
    </row>
    <row r="249" spans="1:29">
      <c r="A249" s="30" t="s">
        <v>105</v>
      </c>
      <c r="B249" s="30">
        <v>10</v>
      </c>
      <c r="C249" s="30" t="s">
        <v>405</v>
      </c>
      <c r="D249" s="30" t="s">
        <v>435</v>
      </c>
      <c r="E249" s="30" t="s">
        <v>435</v>
      </c>
      <c r="F249" s="22">
        <v>43458</v>
      </c>
      <c r="G249" s="30">
        <v>43461</v>
      </c>
      <c r="H249" s="30">
        <f t="shared" si="18"/>
        <v>3</v>
      </c>
      <c r="I249" s="30" t="s">
        <v>435</v>
      </c>
      <c r="J249" s="30" t="s">
        <v>435</v>
      </c>
      <c r="K249" s="30" t="s">
        <v>435</v>
      </c>
      <c r="L249" s="30" t="s">
        <v>435</v>
      </c>
      <c r="M249" s="30" t="s">
        <v>435</v>
      </c>
      <c r="N249" s="30" t="s">
        <v>435</v>
      </c>
      <c r="O249" s="30" t="s">
        <v>435</v>
      </c>
      <c r="P249" s="30" t="s">
        <v>435</v>
      </c>
      <c r="Q249" s="30" t="s">
        <v>435</v>
      </c>
      <c r="R249" s="30" t="s">
        <v>435</v>
      </c>
      <c r="S249" s="30" t="s">
        <v>435</v>
      </c>
      <c r="T249" s="30" t="s">
        <v>435</v>
      </c>
      <c r="U249" s="18">
        <f>VLOOKUP(A249,'[1]MARGIN REQUIREMNT'!$A$3:$M$210,13,0)</f>
        <v>2.0397392500000002</v>
      </c>
      <c r="V249" s="23" t="e">
        <f t="shared" si="20"/>
        <v>#VALUE!</v>
      </c>
      <c r="W249" s="23" t="e">
        <f t="shared" si="21"/>
        <v>#VALUE!</v>
      </c>
      <c r="X249" s="24">
        <f>VLOOKUP(A249,[2]Sheet14!$A$2:$B$188,2,0)</f>
        <v>5.0086962442128256E-2</v>
      </c>
      <c r="Y249" s="24">
        <f>VLOOKUP(A249,[2]Sheet14!$A$2:$C$188,3,0)</f>
        <v>6.8749887520837216E-2</v>
      </c>
      <c r="Z249" s="24">
        <f>VLOOKUP(A249,[2]Sheet14!$A$2:$D$188,4,0)</f>
        <v>8.5578541602192013E-2</v>
      </c>
      <c r="AA249" t="e">
        <f t="shared" si="19"/>
        <v>#VALUE!</v>
      </c>
      <c r="AB249" t="e">
        <f t="shared" si="22"/>
        <v>#VALUE!</v>
      </c>
      <c r="AC249" t="e">
        <f t="shared" si="23"/>
        <v>#VALUE!</v>
      </c>
    </row>
    <row r="250" spans="1:29">
      <c r="A250" s="30" t="s">
        <v>105</v>
      </c>
      <c r="B250" s="30">
        <v>10</v>
      </c>
      <c r="C250" s="30" t="s">
        <v>406</v>
      </c>
      <c r="D250" s="30" t="s">
        <v>435</v>
      </c>
      <c r="E250" s="30" t="s">
        <v>435</v>
      </c>
      <c r="F250" s="22">
        <v>43458</v>
      </c>
      <c r="G250" s="30">
        <v>43461</v>
      </c>
      <c r="H250" s="30">
        <f t="shared" si="18"/>
        <v>3</v>
      </c>
      <c r="I250" s="30" t="s">
        <v>435</v>
      </c>
      <c r="J250" s="30" t="s">
        <v>435</v>
      </c>
      <c r="K250" s="30" t="s">
        <v>435</v>
      </c>
      <c r="L250" s="30" t="s">
        <v>435</v>
      </c>
      <c r="M250" s="30" t="s">
        <v>435</v>
      </c>
      <c r="N250" s="30" t="s">
        <v>435</v>
      </c>
      <c r="O250" s="30" t="s">
        <v>435</v>
      </c>
      <c r="P250" s="30" t="s">
        <v>435</v>
      </c>
      <c r="Q250" s="30" t="s">
        <v>435</v>
      </c>
      <c r="R250" s="30" t="s">
        <v>435</v>
      </c>
      <c r="S250" s="30" t="s">
        <v>435</v>
      </c>
      <c r="T250" s="30" t="s">
        <v>435</v>
      </c>
      <c r="U250" s="18">
        <f>VLOOKUP(A250,'[1]MARGIN REQUIREMNT'!$A$3:$M$210,13,0)</f>
        <v>2.0397392500000002</v>
      </c>
      <c r="V250" s="23" t="e">
        <f t="shared" si="20"/>
        <v>#VALUE!</v>
      </c>
      <c r="W250" s="23" t="e">
        <f t="shared" si="21"/>
        <v>#VALUE!</v>
      </c>
      <c r="X250" s="24">
        <f>VLOOKUP(A250,[2]Sheet14!$A$2:$B$188,2,0)</f>
        <v>5.0086962442128256E-2</v>
      </c>
      <c r="Y250" s="24">
        <f>VLOOKUP(A250,[2]Sheet14!$A$2:$C$188,3,0)</f>
        <v>6.8749887520837216E-2</v>
      </c>
      <c r="Z250" s="24">
        <f>VLOOKUP(A250,[2]Sheet14!$A$2:$D$188,4,0)</f>
        <v>8.5578541602192013E-2</v>
      </c>
      <c r="AA250" t="e">
        <f t="shared" si="19"/>
        <v>#VALUE!</v>
      </c>
      <c r="AB250" t="e">
        <f t="shared" si="22"/>
        <v>#VALUE!</v>
      </c>
      <c r="AC250" t="e">
        <f t="shared" si="23"/>
        <v>#VALUE!</v>
      </c>
    </row>
    <row r="251" spans="1:29">
      <c r="A251" t="s">
        <v>202</v>
      </c>
      <c r="B251">
        <v>10</v>
      </c>
      <c r="C251" t="s">
        <v>405</v>
      </c>
      <c r="D251">
        <v>550.3499755859375</v>
      </c>
      <c r="E251">
        <v>555.5</v>
      </c>
      <c r="F251" s="22">
        <v>43458</v>
      </c>
      <c r="G251" s="22">
        <v>43461</v>
      </c>
      <c r="H251">
        <f t="shared" si="18"/>
        <v>3</v>
      </c>
      <c r="I251">
        <v>560</v>
      </c>
      <c r="J251">
        <v>3.7999999523162842</v>
      </c>
      <c r="K251">
        <v>28</v>
      </c>
      <c r="L251">
        <v>14</v>
      </c>
      <c r="M251">
        <v>569.5</v>
      </c>
      <c r="N251">
        <v>583.5</v>
      </c>
      <c r="O251">
        <v>597.5</v>
      </c>
      <c r="P251">
        <v>580</v>
      </c>
      <c r="Q251">
        <v>600</v>
      </c>
      <c r="R251">
        <v>0.20000000298023224</v>
      </c>
      <c r="S251">
        <v>5.000000074505806E-2</v>
      </c>
      <c r="T251" t="s">
        <v>439</v>
      </c>
      <c r="U251" s="18">
        <f>VLOOKUP(A251,'[1]MARGIN REQUIREMNT'!$A$3:$M$210,13,0)</f>
        <v>2.909475</v>
      </c>
      <c r="V251" s="23">
        <f t="shared" si="20"/>
        <v>-9.270971042416698E-3</v>
      </c>
      <c r="W251" s="23">
        <f t="shared" si="21"/>
        <v>9.270971042416698E-3</v>
      </c>
      <c r="X251" s="24">
        <f>VLOOKUP(A251,[2]Sheet14!$A$2:$B$188,2,0)</f>
        <v>3.1566905086653593E-2</v>
      </c>
      <c r="Y251" s="24">
        <f>VLOOKUP(A251,[2]Sheet14!$A$2:$C$188,3,0)</f>
        <v>4.1006405492127841E-2</v>
      </c>
      <c r="Z251" s="24">
        <f>VLOOKUP(A251,[2]Sheet14!$A$2:$D$188,4,0)</f>
        <v>5.2091007468170109E-2</v>
      </c>
      <c r="AA251" t="b">
        <f t="shared" si="19"/>
        <v>0</v>
      </c>
      <c r="AB251" t="b">
        <f t="shared" si="22"/>
        <v>0</v>
      </c>
      <c r="AC251" t="b">
        <f t="shared" si="23"/>
        <v>0</v>
      </c>
    </row>
    <row r="252" spans="1:29">
      <c r="A252" t="s">
        <v>202</v>
      </c>
      <c r="B252">
        <v>10</v>
      </c>
      <c r="C252" t="s">
        <v>406</v>
      </c>
      <c r="D252">
        <v>550.3499755859375</v>
      </c>
      <c r="E252">
        <v>555.5</v>
      </c>
      <c r="F252" s="22">
        <v>43458</v>
      </c>
      <c r="G252" s="22">
        <v>43461</v>
      </c>
      <c r="H252">
        <f t="shared" si="18"/>
        <v>3</v>
      </c>
      <c r="I252">
        <v>560</v>
      </c>
      <c r="J252">
        <v>7.5</v>
      </c>
      <c r="K252">
        <v>26</v>
      </c>
      <c r="L252">
        <v>13</v>
      </c>
      <c r="M252">
        <v>542.5</v>
      </c>
      <c r="N252">
        <v>529.5</v>
      </c>
      <c r="O252">
        <v>516.5</v>
      </c>
      <c r="P252">
        <v>530</v>
      </c>
      <c r="Q252">
        <v>520</v>
      </c>
      <c r="R252">
        <v>0.44999998807907104</v>
      </c>
      <c r="S252">
        <v>0.25</v>
      </c>
      <c r="T252" t="s">
        <v>439</v>
      </c>
      <c r="U252" s="18">
        <f>VLOOKUP(A252,'[1]MARGIN REQUIREMNT'!$A$3:$M$210,13,0)</f>
        <v>2.909475</v>
      </c>
      <c r="V252" s="23">
        <f t="shared" si="20"/>
        <v>-9.270971042416698E-3</v>
      </c>
      <c r="W252" s="23">
        <f t="shared" si="21"/>
        <v>9.270971042416698E-3</v>
      </c>
      <c r="X252" s="24">
        <f>VLOOKUP(A252,[2]Sheet14!$A$2:$B$188,2,0)</f>
        <v>3.1566905086653593E-2</v>
      </c>
      <c r="Y252" s="24">
        <f>VLOOKUP(A252,[2]Sheet14!$A$2:$C$188,3,0)</f>
        <v>4.1006405492127841E-2</v>
      </c>
      <c r="Z252" s="24">
        <f>VLOOKUP(A252,[2]Sheet14!$A$2:$D$188,4,0)</f>
        <v>5.2091007468170109E-2</v>
      </c>
      <c r="AA252" t="b">
        <f t="shared" si="19"/>
        <v>0</v>
      </c>
      <c r="AB252" t="b">
        <f t="shared" si="22"/>
        <v>0</v>
      </c>
      <c r="AC252" t="b">
        <f t="shared" si="23"/>
        <v>0</v>
      </c>
    </row>
    <row r="253" spans="1:29">
      <c r="A253" t="s">
        <v>122</v>
      </c>
      <c r="B253">
        <v>10</v>
      </c>
      <c r="C253" t="s">
        <v>405</v>
      </c>
      <c r="D253" t="s">
        <v>435</v>
      </c>
      <c r="E253" t="s">
        <v>435</v>
      </c>
      <c r="F253" s="22">
        <v>43458</v>
      </c>
      <c r="G253" s="22">
        <v>43461</v>
      </c>
      <c r="H253">
        <f t="shared" si="18"/>
        <v>3</v>
      </c>
      <c r="I253" t="s">
        <v>435</v>
      </c>
      <c r="J253" t="s">
        <v>435</v>
      </c>
      <c r="K253" t="s">
        <v>435</v>
      </c>
      <c r="L253" t="s">
        <v>435</v>
      </c>
      <c r="M253" t="s">
        <v>435</v>
      </c>
      <c r="N253" t="s">
        <v>435</v>
      </c>
      <c r="O253" t="s">
        <v>435</v>
      </c>
      <c r="P253" t="s">
        <v>435</v>
      </c>
      <c r="Q253" t="s">
        <v>435</v>
      </c>
      <c r="R253" t="s">
        <v>435</v>
      </c>
      <c r="S253" t="s">
        <v>435</v>
      </c>
      <c r="T253" t="s">
        <v>435</v>
      </c>
      <c r="U253" s="18">
        <f>VLOOKUP(A253,'[1]MARGIN REQUIREMNT'!$A$3:$M$210,13,0)</f>
        <v>2.3114520000000001</v>
      </c>
      <c r="V253" s="23" t="e">
        <f t="shared" si="20"/>
        <v>#VALUE!</v>
      </c>
      <c r="W253" s="23" t="e">
        <f t="shared" si="21"/>
        <v>#VALUE!</v>
      </c>
      <c r="X253" s="24">
        <f>VLOOKUP(A253,[2]Sheet14!$A$2:$B$188,2,0)</f>
        <v>3.5658284135540862E-2</v>
      </c>
      <c r="Y253" s="24">
        <f>VLOOKUP(A253,[2]Sheet14!$A$2:$C$188,3,0)</f>
        <v>4.4724386528742596E-2</v>
      </c>
      <c r="Z253" s="24">
        <f>VLOOKUP(A253,[2]Sheet14!$A$2:$D$188,4,0)</f>
        <v>5.7957746564332641E-2</v>
      </c>
      <c r="AA253" t="e">
        <f t="shared" si="19"/>
        <v>#VALUE!</v>
      </c>
      <c r="AB253" t="e">
        <f t="shared" si="22"/>
        <v>#VALUE!</v>
      </c>
      <c r="AC253" t="e">
        <f t="shared" si="23"/>
        <v>#VALUE!</v>
      </c>
    </row>
    <row r="254" spans="1:29">
      <c r="A254" t="s">
        <v>122</v>
      </c>
      <c r="B254">
        <v>10</v>
      </c>
      <c r="C254" t="s">
        <v>406</v>
      </c>
      <c r="D254" t="s">
        <v>435</v>
      </c>
      <c r="E254" t="s">
        <v>435</v>
      </c>
      <c r="F254" s="22">
        <v>43458</v>
      </c>
      <c r="G254" s="22">
        <v>43461</v>
      </c>
      <c r="H254">
        <f t="shared" si="18"/>
        <v>3</v>
      </c>
      <c r="I254" t="s">
        <v>435</v>
      </c>
      <c r="J254" t="s">
        <v>435</v>
      </c>
      <c r="K254" t="s">
        <v>435</v>
      </c>
      <c r="L254" t="s">
        <v>435</v>
      </c>
      <c r="M254" t="s">
        <v>435</v>
      </c>
      <c r="N254" t="s">
        <v>435</v>
      </c>
      <c r="O254" t="s">
        <v>435</v>
      </c>
      <c r="P254" t="s">
        <v>435</v>
      </c>
      <c r="Q254" t="s">
        <v>435</v>
      </c>
      <c r="R254" t="s">
        <v>435</v>
      </c>
      <c r="S254" t="s">
        <v>435</v>
      </c>
      <c r="T254" t="s">
        <v>435</v>
      </c>
      <c r="U254" s="18">
        <f>VLOOKUP(A254,'[1]MARGIN REQUIREMNT'!$A$3:$M$210,13,0)</f>
        <v>2.3114520000000001</v>
      </c>
      <c r="V254" s="23" t="e">
        <f t="shared" si="20"/>
        <v>#VALUE!</v>
      </c>
      <c r="W254" s="23" t="e">
        <f t="shared" si="21"/>
        <v>#VALUE!</v>
      </c>
      <c r="X254" s="24">
        <f>VLOOKUP(A254,[2]Sheet14!$A$2:$B$188,2,0)</f>
        <v>3.5658284135540862E-2</v>
      </c>
      <c r="Y254" s="24">
        <f>VLOOKUP(A254,[2]Sheet14!$A$2:$C$188,3,0)</f>
        <v>4.4724386528742596E-2</v>
      </c>
      <c r="Z254" s="24">
        <f>VLOOKUP(A254,[2]Sheet14!$A$2:$D$188,4,0)</f>
        <v>5.7957746564332641E-2</v>
      </c>
      <c r="AA254" t="e">
        <f t="shared" si="19"/>
        <v>#VALUE!</v>
      </c>
      <c r="AB254" t="e">
        <f t="shared" si="22"/>
        <v>#VALUE!</v>
      </c>
      <c r="AC254" t="e">
        <f t="shared" si="23"/>
        <v>#VALUE!</v>
      </c>
    </row>
    <row r="255" spans="1:29">
      <c r="A255" t="s">
        <v>17</v>
      </c>
      <c r="B255">
        <v>20</v>
      </c>
      <c r="C255" t="s">
        <v>405</v>
      </c>
      <c r="D255">
        <v>717.0999755859375</v>
      </c>
      <c r="E255">
        <v>714.95001220703125</v>
      </c>
      <c r="F255" s="22">
        <v>43458</v>
      </c>
      <c r="G255" s="22">
        <v>43461</v>
      </c>
      <c r="H255">
        <f t="shared" si="18"/>
        <v>3</v>
      </c>
      <c r="I255">
        <v>720</v>
      </c>
      <c r="J255">
        <v>6.5</v>
      </c>
      <c r="K255">
        <v>35</v>
      </c>
      <c r="L255">
        <v>23</v>
      </c>
      <c r="M255">
        <v>737.95001220703125</v>
      </c>
      <c r="N255">
        <v>760.95001220703125</v>
      </c>
      <c r="O255">
        <v>783.95001220703125</v>
      </c>
      <c r="P255">
        <v>760</v>
      </c>
      <c r="Q255">
        <v>780</v>
      </c>
      <c r="R255">
        <v>0.44999998807907104</v>
      </c>
      <c r="S255">
        <v>0.40000000596046448</v>
      </c>
      <c r="T255" t="s">
        <v>439</v>
      </c>
      <c r="U255" s="18">
        <f>VLOOKUP(A255,'[1]MARGIN REQUIREMNT'!$A$3:$M$210,13,0)</f>
        <v>3.8748749999999998</v>
      </c>
      <c r="V255" s="23">
        <f t="shared" si="20"/>
        <v>3.0071520276913066E-3</v>
      </c>
      <c r="W255" s="23">
        <f t="shared" si="21"/>
        <v>3.0071520276913066E-3</v>
      </c>
      <c r="X255" s="24">
        <f>VLOOKUP(A255,[2]Sheet14!$A$2:$B$188,2,0)</f>
        <v>3.2312546994303595E-2</v>
      </c>
      <c r="Y255" s="24">
        <f>VLOOKUP(A255,[2]Sheet14!$A$2:$C$188,3,0)</f>
        <v>4.0708659453055969E-2</v>
      </c>
      <c r="Z255" s="24">
        <f>VLOOKUP(A255,[2]Sheet14!$A$2:$D$188,4,0)</f>
        <v>5.3577866304077605E-2</v>
      </c>
      <c r="AA255" t="b">
        <f t="shared" si="19"/>
        <v>0</v>
      </c>
      <c r="AB255" t="b">
        <f t="shared" si="22"/>
        <v>0</v>
      </c>
      <c r="AC255" t="b">
        <f t="shared" si="23"/>
        <v>0</v>
      </c>
    </row>
    <row r="256" spans="1:29">
      <c r="A256" t="s">
        <v>17</v>
      </c>
      <c r="B256">
        <v>20</v>
      </c>
      <c r="C256" t="s">
        <v>406</v>
      </c>
      <c r="D256">
        <v>717.0999755859375</v>
      </c>
      <c r="E256">
        <v>714.95001220703125</v>
      </c>
      <c r="F256" s="22">
        <v>43458</v>
      </c>
      <c r="G256" s="22">
        <v>43461</v>
      </c>
      <c r="H256">
        <f t="shared" si="18"/>
        <v>3</v>
      </c>
      <c r="I256">
        <v>720</v>
      </c>
      <c r="J256">
        <v>10.949999809265137</v>
      </c>
      <c r="K256">
        <v>29</v>
      </c>
      <c r="L256">
        <v>19</v>
      </c>
      <c r="M256">
        <v>695.95001220703125</v>
      </c>
      <c r="N256">
        <v>676.95001220703125</v>
      </c>
      <c r="O256">
        <v>657.95001220703125</v>
      </c>
      <c r="P256">
        <v>680</v>
      </c>
      <c r="Q256">
        <v>660</v>
      </c>
      <c r="R256">
        <v>0.25</v>
      </c>
      <c r="S256">
        <v>5.000000074505806E-2</v>
      </c>
      <c r="T256" t="s">
        <v>439</v>
      </c>
      <c r="U256" s="18">
        <f>VLOOKUP(A256,'[1]MARGIN REQUIREMNT'!$A$3:$M$210,13,0)</f>
        <v>3.8748749999999998</v>
      </c>
      <c r="V256" s="23">
        <f t="shared" si="20"/>
        <v>3.0071520276913066E-3</v>
      </c>
      <c r="W256" s="23">
        <f t="shared" si="21"/>
        <v>3.0071520276913066E-3</v>
      </c>
      <c r="X256" s="24">
        <f>VLOOKUP(A256,[2]Sheet14!$A$2:$B$188,2,0)</f>
        <v>3.2312546994303595E-2</v>
      </c>
      <c r="Y256" s="24">
        <f>VLOOKUP(A256,[2]Sheet14!$A$2:$C$188,3,0)</f>
        <v>4.0708659453055969E-2</v>
      </c>
      <c r="Z256" s="24">
        <f>VLOOKUP(A256,[2]Sheet14!$A$2:$D$188,4,0)</f>
        <v>5.3577866304077605E-2</v>
      </c>
      <c r="AA256" t="b">
        <f t="shared" si="19"/>
        <v>0</v>
      </c>
      <c r="AB256" t="b">
        <f t="shared" si="22"/>
        <v>0</v>
      </c>
      <c r="AC256" t="b">
        <f t="shared" si="23"/>
        <v>0</v>
      </c>
    </row>
    <row r="257" spans="1:29">
      <c r="A257" t="s">
        <v>185</v>
      </c>
      <c r="B257">
        <v>5</v>
      </c>
      <c r="C257" t="s">
        <v>405</v>
      </c>
      <c r="D257">
        <v>93.050003051757813</v>
      </c>
      <c r="E257">
        <v>94</v>
      </c>
      <c r="F257" s="22">
        <v>43458</v>
      </c>
      <c r="G257" s="22">
        <v>43461</v>
      </c>
      <c r="H257">
        <f t="shared" si="18"/>
        <v>3</v>
      </c>
      <c r="I257">
        <v>95</v>
      </c>
      <c r="J257">
        <v>0.89999997615814209</v>
      </c>
      <c r="K257">
        <v>38</v>
      </c>
      <c r="L257">
        <v>3</v>
      </c>
      <c r="M257">
        <v>97</v>
      </c>
      <c r="N257">
        <v>100</v>
      </c>
      <c r="O257">
        <v>103</v>
      </c>
      <c r="P257">
        <v>100</v>
      </c>
      <c r="Q257">
        <v>105</v>
      </c>
      <c r="R257">
        <v>0.15000000596046448</v>
      </c>
      <c r="S257">
        <v>5.000000074505806E-2</v>
      </c>
      <c r="T257" t="s">
        <v>439</v>
      </c>
      <c r="U257" s="18">
        <f>VLOOKUP(A257,'[1]MARGIN REQUIREMNT'!$A$3:$M$210,13,0)</f>
        <v>0.45329999999999998</v>
      </c>
      <c r="V257" s="23">
        <f t="shared" si="20"/>
        <v>-1.0106350513214735E-2</v>
      </c>
      <c r="W257" s="23">
        <f t="shared" si="21"/>
        <v>1.0106350513214735E-2</v>
      </c>
      <c r="X257" s="24">
        <f>VLOOKUP(A257,[2]Sheet14!$A$2:$B$188,2,0)</f>
        <v>3.0253268454213458E-2</v>
      </c>
      <c r="Y257" s="24">
        <f>VLOOKUP(A257,[2]Sheet14!$A$2:$C$188,3,0)</f>
        <v>3.7437127241899487E-2</v>
      </c>
      <c r="Z257" s="24">
        <f>VLOOKUP(A257,[2]Sheet14!$A$2:$D$188,4,0)</f>
        <v>4.9689867062495792E-2</v>
      </c>
      <c r="AA257" t="b">
        <f t="shared" si="19"/>
        <v>0</v>
      </c>
      <c r="AB257" t="b">
        <f t="shared" si="22"/>
        <v>0</v>
      </c>
      <c r="AC257" t="b">
        <f t="shared" si="23"/>
        <v>0</v>
      </c>
    </row>
    <row r="258" spans="1:29">
      <c r="A258" t="s">
        <v>185</v>
      </c>
      <c r="B258">
        <v>5</v>
      </c>
      <c r="C258" t="s">
        <v>406</v>
      </c>
      <c r="D258">
        <v>93.050003051757813</v>
      </c>
      <c r="E258">
        <v>94</v>
      </c>
      <c r="F258" s="22">
        <v>43458</v>
      </c>
      <c r="G258" s="22">
        <v>43461</v>
      </c>
      <c r="H258">
        <f t="shared" si="18"/>
        <v>3</v>
      </c>
      <c r="I258">
        <v>95</v>
      </c>
      <c r="J258">
        <v>1.8500000238418579</v>
      </c>
      <c r="K258">
        <v>39</v>
      </c>
      <c r="L258">
        <v>3</v>
      </c>
      <c r="M258">
        <v>91</v>
      </c>
      <c r="N258">
        <v>88</v>
      </c>
      <c r="O258">
        <v>85</v>
      </c>
      <c r="P258">
        <v>90</v>
      </c>
      <c r="Q258">
        <v>85</v>
      </c>
      <c r="R258">
        <v>0.15000000596046448</v>
      </c>
      <c r="S258">
        <v>5.000000074505806E-2</v>
      </c>
      <c r="T258" t="s">
        <v>439</v>
      </c>
      <c r="U258" s="18">
        <f>VLOOKUP(A258,'[1]MARGIN REQUIREMNT'!$A$3:$M$210,13,0)</f>
        <v>0.45329999999999998</v>
      </c>
      <c r="V258" s="23">
        <f t="shared" si="20"/>
        <v>-1.0106350513214735E-2</v>
      </c>
      <c r="W258" s="23">
        <f t="shared" si="21"/>
        <v>1.0106350513214735E-2</v>
      </c>
      <c r="X258" s="24">
        <f>VLOOKUP(A258,[2]Sheet14!$A$2:$B$188,2,0)</f>
        <v>3.0253268454213458E-2</v>
      </c>
      <c r="Y258" s="24">
        <f>VLOOKUP(A258,[2]Sheet14!$A$2:$C$188,3,0)</f>
        <v>3.7437127241899487E-2</v>
      </c>
      <c r="Z258" s="24">
        <f>VLOOKUP(A258,[2]Sheet14!$A$2:$D$188,4,0)</f>
        <v>4.9689867062495792E-2</v>
      </c>
      <c r="AA258" t="b">
        <f t="shared" si="19"/>
        <v>0</v>
      </c>
      <c r="AB258" t="b">
        <f t="shared" si="22"/>
        <v>0</v>
      </c>
      <c r="AC258" t="b">
        <f t="shared" si="23"/>
        <v>0</v>
      </c>
    </row>
    <row r="259" spans="1:29">
      <c r="A259" t="s">
        <v>10</v>
      </c>
      <c r="B259">
        <v>20</v>
      </c>
      <c r="C259" t="s">
        <v>405</v>
      </c>
      <c r="D259">
        <v>730.8499755859375</v>
      </c>
      <c r="E259">
        <v>743.5999755859375</v>
      </c>
      <c r="F259" s="22">
        <v>43458</v>
      </c>
      <c r="G259" s="22">
        <v>43461</v>
      </c>
      <c r="H259">
        <f t="shared" ref="H259:H322" si="24">G259-F259</f>
        <v>3</v>
      </c>
      <c r="I259">
        <v>740</v>
      </c>
      <c r="J259">
        <v>7.1999998092651367</v>
      </c>
      <c r="K259">
        <v>18</v>
      </c>
      <c r="L259">
        <v>12</v>
      </c>
      <c r="M259">
        <v>755.5999755859375</v>
      </c>
      <c r="N259">
        <v>767.5999755859375</v>
      </c>
      <c r="O259">
        <v>779.5999755859375</v>
      </c>
      <c r="P259">
        <v>760</v>
      </c>
      <c r="Q259">
        <v>780</v>
      </c>
      <c r="R259">
        <v>1.3500000238418579</v>
      </c>
      <c r="S259">
        <v>0.30000001192092896</v>
      </c>
      <c r="T259" t="s">
        <v>439</v>
      </c>
      <c r="U259" s="18">
        <f>VLOOKUP(A259,'[1]MARGIN REQUIREMNT'!$A$3:$M$210,13,0)</f>
        <v>3.7892999999999994</v>
      </c>
      <c r="V259" s="23">
        <f t="shared" si="20"/>
        <v>-1.7146315786190414E-2</v>
      </c>
      <c r="W259" s="23">
        <f t="shared" si="21"/>
        <v>1.7146315786190414E-2</v>
      </c>
      <c r="X259" s="24">
        <f>VLOOKUP(A259,[2]Sheet14!$A$2:$B$188,2,0)</f>
        <v>2.7242040129014548E-2</v>
      </c>
      <c r="Y259" s="24">
        <f>VLOOKUP(A259,[2]Sheet14!$A$2:$C$188,3,0)</f>
        <v>3.4282222629143218E-2</v>
      </c>
      <c r="Z259" s="24">
        <f>VLOOKUP(A259,[2]Sheet14!$A$2:$D$188,4,0)</f>
        <v>4.4265602428317043E-2</v>
      </c>
      <c r="AA259" t="b">
        <f t="shared" ref="AA259:AA322" si="25">W259&gt;X259</f>
        <v>0</v>
      </c>
      <c r="AB259" t="b">
        <f t="shared" si="22"/>
        <v>0</v>
      </c>
      <c r="AC259" t="b">
        <f t="shared" si="23"/>
        <v>0</v>
      </c>
    </row>
    <row r="260" spans="1:29">
      <c r="A260" t="s">
        <v>10</v>
      </c>
      <c r="B260">
        <v>20</v>
      </c>
      <c r="C260" t="s">
        <v>406</v>
      </c>
      <c r="D260">
        <v>730.8499755859375</v>
      </c>
      <c r="E260">
        <v>743.5999755859375</v>
      </c>
      <c r="F260" s="22">
        <v>43458</v>
      </c>
      <c r="G260" s="22">
        <v>43461</v>
      </c>
      <c r="H260">
        <f t="shared" si="24"/>
        <v>3</v>
      </c>
      <c r="I260">
        <v>740</v>
      </c>
      <c r="J260">
        <v>6</v>
      </c>
      <c r="K260">
        <v>30</v>
      </c>
      <c r="L260">
        <v>20</v>
      </c>
      <c r="M260">
        <v>723.5999755859375</v>
      </c>
      <c r="N260">
        <v>703.5999755859375</v>
      </c>
      <c r="O260">
        <v>683.5999755859375</v>
      </c>
      <c r="P260">
        <v>700</v>
      </c>
      <c r="Q260">
        <v>680</v>
      </c>
      <c r="R260">
        <v>0.60000002384185791</v>
      </c>
      <c r="S260">
        <v>0.20000000298023224</v>
      </c>
      <c r="T260" t="s">
        <v>439</v>
      </c>
      <c r="U260" s="18">
        <f>VLOOKUP(A260,'[1]MARGIN REQUIREMNT'!$A$3:$M$210,13,0)</f>
        <v>3.7892999999999994</v>
      </c>
      <c r="V260" s="23">
        <f t="shared" ref="V260:V323" si="26">D260/E260-1</f>
        <v>-1.7146315786190414E-2</v>
      </c>
      <c r="W260" s="23">
        <f t="shared" ref="W260:W323" si="27">IF(V260&gt;0,V260,-V260)</f>
        <v>1.7146315786190414E-2</v>
      </c>
      <c r="X260" s="24">
        <f>VLOOKUP(A260,[2]Sheet14!$A$2:$B$188,2,0)</f>
        <v>2.7242040129014548E-2</v>
      </c>
      <c r="Y260" s="24">
        <f>VLOOKUP(A260,[2]Sheet14!$A$2:$C$188,3,0)</f>
        <v>3.4282222629143218E-2</v>
      </c>
      <c r="Z260" s="24">
        <f>VLOOKUP(A260,[2]Sheet14!$A$2:$D$188,4,0)</f>
        <v>4.4265602428317043E-2</v>
      </c>
      <c r="AA260" t="b">
        <f t="shared" si="25"/>
        <v>0</v>
      </c>
      <c r="AB260" t="b">
        <f t="shared" ref="AB260:AB323" si="28">W260&gt;Y260</f>
        <v>0</v>
      </c>
      <c r="AC260" t="b">
        <f t="shared" ref="AC260:AC323" si="29">W260&gt;Z260</f>
        <v>0</v>
      </c>
    </row>
    <row r="261" spans="1:29">
      <c r="A261" t="s">
        <v>146</v>
      </c>
      <c r="B261">
        <v>2.5</v>
      </c>
      <c r="C261" t="s">
        <v>405</v>
      </c>
      <c r="D261">
        <v>94.900001525878906</v>
      </c>
      <c r="E261">
        <v>95.400001525878906</v>
      </c>
      <c r="F261" s="22">
        <v>43458</v>
      </c>
      <c r="G261" s="22">
        <v>43461</v>
      </c>
      <c r="H261">
        <f t="shared" si="24"/>
        <v>3</v>
      </c>
      <c r="I261">
        <v>95</v>
      </c>
      <c r="J261">
        <v>2.0999999046325684</v>
      </c>
      <c r="K261">
        <v>57</v>
      </c>
      <c r="L261">
        <v>5</v>
      </c>
      <c r="M261">
        <v>100.40000152587891</v>
      </c>
      <c r="N261">
        <v>105.40000152587891</v>
      </c>
      <c r="O261">
        <v>110.40000152587891</v>
      </c>
      <c r="P261">
        <v>105</v>
      </c>
      <c r="Q261">
        <v>110</v>
      </c>
      <c r="R261">
        <v>5.000000074505806E-2</v>
      </c>
      <c r="S261">
        <v>5.000000074505806E-2</v>
      </c>
      <c r="T261" t="s">
        <v>439</v>
      </c>
      <c r="U261" s="18">
        <f>VLOOKUP(A261,'[1]MARGIN REQUIREMNT'!$A$3:$M$210,13,0)</f>
        <v>0.44107499999999999</v>
      </c>
      <c r="V261" s="23">
        <f t="shared" si="26"/>
        <v>-5.2410900629217272E-3</v>
      </c>
      <c r="W261" s="23">
        <f t="shared" si="27"/>
        <v>5.2410900629217272E-3</v>
      </c>
      <c r="X261" s="24">
        <f>VLOOKUP(A261,[2]Sheet14!$A$2:$B$188,2,0)</f>
        <v>4.3737920530583896E-2</v>
      </c>
      <c r="Y261" s="24">
        <f>VLOOKUP(A261,[2]Sheet14!$A$2:$C$188,3,0)</f>
        <v>5.7057175609128437E-2</v>
      </c>
      <c r="Z261" s="24">
        <f>VLOOKUP(A261,[2]Sheet14!$A$2:$D$188,4,0)</f>
        <v>6.7554728455628488E-2</v>
      </c>
      <c r="AA261" t="b">
        <f t="shared" si="25"/>
        <v>0</v>
      </c>
      <c r="AB261" t="b">
        <f t="shared" si="28"/>
        <v>0</v>
      </c>
      <c r="AC261" t="b">
        <f t="shared" si="29"/>
        <v>0</v>
      </c>
    </row>
    <row r="262" spans="1:29">
      <c r="A262" t="s">
        <v>146</v>
      </c>
      <c r="B262">
        <v>2.5</v>
      </c>
      <c r="C262" t="s">
        <v>406</v>
      </c>
      <c r="D262">
        <v>94.900001525878906</v>
      </c>
      <c r="E262">
        <v>95.400001525878906</v>
      </c>
      <c r="F262" s="22">
        <v>43458</v>
      </c>
      <c r="G262" s="22">
        <v>43461</v>
      </c>
      <c r="H262">
        <f t="shared" si="24"/>
        <v>3</v>
      </c>
      <c r="I262">
        <v>95</v>
      </c>
      <c r="J262">
        <v>1.4500000476837158</v>
      </c>
      <c r="K262">
        <v>49</v>
      </c>
      <c r="L262">
        <v>4</v>
      </c>
      <c r="M262">
        <v>91.400001525878906</v>
      </c>
      <c r="N262">
        <v>87.400001525878906</v>
      </c>
      <c r="O262">
        <v>83.400001525878906</v>
      </c>
      <c r="P262">
        <v>87.5</v>
      </c>
      <c r="Q262">
        <v>82.5</v>
      </c>
      <c r="R262">
        <v>0.30000001192092896</v>
      </c>
      <c r="S262">
        <v>0.10000000149011612</v>
      </c>
      <c r="T262">
        <v>85</v>
      </c>
      <c r="U262" s="18">
        <f>VLOOKUP(A262,'[1]MARGIN REQUIREMNT'!$A$3:$M$210,13,0)</f>
        <v>0.44107499999999999</v>
      </c>
      <c r="V262" s="23">
        <f t="shared" si="26"/>
        <v>-5.2410900629217272E-3</v>
      </c>
      <c r="W262" s="23">
        <f t="shared" si="27"/>
        <v>5.2410900629217272E-3</v>
      </c>
      <c r="X262" s="24">
        <f>VLOOKUP(A262,[2]Sheet14!$A$2:$B$188,2,0)</f>
        <v>4.3737920530583896E-2</v>
      </c>
      <c r="Y262" s="24">
        <f>VLOOKUP(A262,[2]Sheet14!$A$2:$C$188,3,0)</f>
        <v>5.7057175609128437E-2</v>
      </c>
      <c r="Z262" s="24">
        <f>VLOOKUP(A262,[2]Sheet14!$A$2:$D$188,4,0)</f>
        <v>6.7554728455628488E-2</v>
      </c>
      <c r="AA262" t="b">
        <f t="shared" si="25"/>
        <v>0</v>
      </c>
      <c r="AB262" t="b">
        <f t="shared" si="28"/>
        <v>0</v>
      </c>
      <c r="AC262" t="b">
        <f t="shared" si="29"/>
        <v>0</v>
      </c>
    </row>
    <row r="263" spans="1:29">
      <c r="A263" t="s">
        <v>137</v>
      </c>
      <c r="B263">
        <v>2.5</v>
      </c>
      <c r="C263" t="s">
        <v>405</v>
      </c>
      <c r="D263">
        <v>83.800003051757813</v>
      </c>
      <c r="E263">
        <v>83.050003051757813</v>
      </c>
      <c r="F263" s="22">
        <v>43458</v>
      </c>
      <c r="G263" s="22">
        <v>43461</v>
      </c>
      <c r="H263">
        <f t="shared" si="24"/>
        <v>3</v>
      </c>
      <c r="I263">
        <v>82.5</v>
      </c>
      <c r="J263">
        <v>1.7999999523162842</v>
      </c>
      <c r="K263">
        <v>46</v>
      </c>
      <c r="L263">
        <v>3</v>
      </c>
      <c r="M263">
        <v>86.050003051757813</v>
      </c>
      <c r="N263">
        <v>89.050003051757813</v>
      </c>
      <c r="O263">
        <v>92.050003051757812</v>
      </c>
      <c r="P263">
        <v>90</v>
      </c>
      <c r="Q263">
        <v>92.5</v>
      </c>
      <c r="R263">
        <v>0.10000000149011612</v>
      </c>
      <c r="S263">
        <v>5.000000074505806E-2</v>
      </c>
      <c r="T263" t="s">
        <v>439</v>
      </c>
      <c r="U263" s="18">
        <f>VLOOKUP(A263,'[1]MARGIN REQUIREMNT'!$A$3:$M$210,13,0)</f>
        <v>0.42494999999999999</v>
      </c>
      <c r="V263" s="23">
        <f t="shared" si="26"/>
        <v>9.0307040631003588E-3</v>
      </c>
      <c r="W263" s="23">
        <f t="shared" si="27"/>
        <v>9.0307040631003588E-3</v>
      </c>
      <c r="X263" s="24">
        <f>VLOOKUP(A263,[2]Sheet14!$A$2:$B$188,2,0)</f>
        <v>4.2939810832309543E-2</v>
      </c>
      <c r="Y263" s="24">
        <f>VLOOKUP(A263,[2]Sheet14!$A$2:$C$188,3,0)</f>
        <v>5.6635792611519166E-2</v>
      </c>
      <c r="Z263" s="24">
        <f>VLOOKUP(A263,[2]Sheet14!$A$2:$D$188,4,0)</f>
        <v>7.6314618946619173E-2</v>
      </c>
      <c r="AA263" t="b">
        <f t="shared" si="25"/>
        <v>0</v>
      </c>
      <c r="AB263" t="b">
        <f t="shared" si="28"/>
        <v>0</v>
      </c>
      <c r="AC263" t="b">
        <f t="shared" si="29"/>
        <v>0</v>
      </c>
    </row>
    <row r="264" spans="1:29">
      <c r="A264" t="s">
        <v>137</v>
      </c>
      <c r="B264">
        <v>2.5</v>
      </c>
      <c r="C264" t="s">
        <v>406</v>
      </c>
      <c r="D264">
        <v>83.800003051757813</v>
      </c>
      <c r="E264">
        <v>83.050003051757813</v>
      </c>
      <c r="F264" s="22">
        <v>43458</v>
      </c>
      <c r="G264" s="22">
        <v>43461</v>
      </c>
      <c r="H264">
        <f t="shared" si="24"/>
        <v>3</v>
      </c>
      <c r="I264">
        <v>82.5</v>
      </c>
      <c r="J264">
        <v>1.1499999761581421</v>
      </c>
      <c r="K264">
        <v>45</v>
      </c>
      <c r="L264">
        <v>3</v>
      </c>
      <c r="M264">
        <v>80.050003051757812</v>
      </c>
      <c r="N264">
        <v>77.050003051757813</v>
      </c>
      <c r="O264">
        <v>74.050003051757813</v>
      </c>
      <c r="P264">
        <v>77.5</v>
      </c>
      <c r="Q264">
        <v>75</v>
      </c>
      <c r="R264">
        <v>5.000000074505806E-2</v>
      </c>
      <c r="S264">
        <v>5.000000074505806E-2</v>
      </c>
      <c r="T264" t="s">
        <v>439</v>
      </c>
      <c r="U264" s="18">
        <f>VLOOKUP(A264,'[1]MARGIN REQUIREMNT'!$A$3:$M$210,13,0)</f>
        <v>0.42494999999999999</v>
      </c>
      <c r="V264" s="23">
        <f t="shared" si="26"/>
        <v>9.0307040631003588E-3</v>
      </c>
      <c r="W264" s="23">
        <f t="shared" si="27"/>
        <v>9.0307040631003588E-3</v>
      </c>
      <c r="X264" s="24">
        <f>VLOOKUP(A264,[2]Sheet14!$A$2:$B$188,2,0)</f>
        <v>4.2939810832309543E-2</v>
      </c>
      <c r="Y264" s="24">
        <f>VLOOKUP(A264,[2]Sheet14!$A$2:$C$188,3,0)</f>
        <v>5.6635792611519166E-2</v>
      </c>
      <c r="Z264" s="24">
        <f>VLOOKUP(A264,[2]Sheet14!$A$2:$D$188,4,0)</f>
        <v>7.6314618946619173E-2</v>
      </c>
      <c r="AA264" t="b">
        <f t="shared" si="25"/>
        <v>0</v>
      </c>
      <c r="AB264" t="b">
        <f t="shared" si="28"/>
        <v>0</v>
      </c>
      <c r="AC264" t="b">
        <f t="shared" si="29"/>
        <v>0</v>
      </c>
    </row>
    <row r="265" spans="1:29">
      <c r="A265" t="s">
        <v>117</v>
      </c>
      <c r="B265">
        <v>5</v>
      </c>
      <c r="C265" t="s">
        <v>405</v>
      </c>
      <c r="D265" t="s">
        <v>435</v>
      </c>
      <c r="E265" t="s">
        <v>435</v>
      </c>
      <c r="F265" s="22">
        <v>43458</v>
      </c>
      <c r="G265" s="22">
        <v>43461</v>
      </c>
      <c r="H265">
        <f t="shared" si="24"/>
        <v>3</v>
      </c>
      <c r="I265" t="s">
        <v>435</v>
      </c>
      <c r="J265" t="s">
        <v>435</v>
      </c>
      <c r="K265" t="s">
        <v>435</v>
      </c>
      <c r="L265" t="s">
        <v>435</v>
      </c>
      <c r="M265" t="s">
        <v>435</v>
      </c>
      <c r="N265" t="s">
        <v>435</v>
      </c>
      <c r="O265" t="s">
        <v>435</v>
      </c>
      <c r="P265" t="s">
        <v>435</v>
      </c>
      <c r="Q265" t="s">
        <v>435</v>
      </c>
      <c r="R265" t="s">
        <v>435</v>
      </c>
      <c r="S265" t="s">
        <v>435</v>
      </c>
      <c r="T265" t="s">
        <v>435</v>
      </c>
      <c r="U265" s="18">
        <f>VLOOKUP(A265,'[1]MARGIN REQUIREMNT'!$A$3:$M$210,13,0)</f>
        <v>0.76676999999999995</v>
      </c>
      <c r="V265" s="23" t="e">
        <f t="shared" si="26"/>
        <v>#VALUE!</v>
      </c>
      <c r="W265" s="23" t="e">
        <f t="shared" si="27"/>
        <v>#VALUE!</v>
      </c>
      <c r="X265" s="24">
        <f>VLOOKUP(A265,[2]Sheet14!$A$2:$B$188,2,0)</f>
        <v>3.3664454000885358E-2</v>
      </c>
      <c r="Y265" s="24">
        <f>VLOOKUP(A265,[2]Sheet14!$A$2:$C$188,3,0)</f>
        <v>4.1706959322533627E-2</v>
      </c>
      <c r="Z265" s="24">
        <f>VLOOKUP(A265,[2]Sheet14!$A$2:$D$188,4,0)</f>
        <v>6.1910240179627103E-2</v>
      </c>
      <c r="AA265" t="e">
        <f t="shared" si="25"/>
        <v>#VALUE!</v>
      </c>
      <c r="AB265" t="e">
        <f t="shared" si="28"/>
        <v>#VALUE!</v>
      </c>
      <c r="AC265" t="e">
        <f t="shared" si="29"/>
        <v>#VALUE!</v>
      </c>
    </row>
    <row r="266" spans="1:29">
      <c r="A266" t="s">
        <v>117</v>
      </c>
      <c r="B266">
        <v>5</v>
      </c>
      <c r="C266" t="s">
        <v>406</v>
      </c>
      <c r="D266" t="s">
        <v>435</v>
      </c>
      <c r="E266" t="s">
        <v>435</v>
      </c>
      <c r="F266" s="22">
        <v>43458</v>
      </c>
      <c r="G266" s="22">
        <v>43461</v>
      </c>
      <c r="H266">
        <f t="shared" si="24"/>
        <v>3</v>
      </c>
      <c r="I266" t="s">
        <v>435</v>
      </c>
      <c r="J266" t="s">
        <v>435</v>
      </c>
      <c r="K266" t="s">
        <v>435</v>
      </c>
      <c r="L266" t="s">
        <v>435</v>
      </c>
      <c r="M266" t="s">
        <v>435</v>
      </c>
      <c r="N266" t="s">
        <v>435</v>
      </c>
      <c r="O266" t="s">
        <v>435</v>
      </c>
      <c r="P266" t="s">
        <v>435</v>
      </c>
      <c r="Q266" t="s">
        <v>435</v>
      </c>
      <c r="R266" t="s">
        <v>435</v>
      </c>
      <c r="S266" t="s">
        <v>435</v>
      </c>
      <c r="T266" t="s">
        <v>435</v>
      </c>
      <c r="U266" s="18">
        <f>VLOOKUP(A266,'[1]MARGIN REQUIREMNT'!$A$3:$M$210,13,0)</f>
        <v>0.76676999999999995</v>
      </c>
      <c r="V266" s="23" t="e">
        <f t="shared" si="26"/>
        <v>#VALUE!</v>
      </c>
      <c r="W266" s="23" t="e">
        <f t="shared" si="27"/>
        <v>#VALUE!</v>
      </c>
      <c r="X266" s="24">
        <f>VLOOKUP(A266,[2]Sheet14!$A$2:$B$188,2,0)</f>
        <v>3.3664454000885358E-2</v>
      </c>
      <c r="Y266" s="24">
        <f>VLOOKUP(A266,[2]Sheet14!$A$2:$C$188,3,0)</f>
        <v>4.1706959322533627E-2</v>
      </c>
      <c r="Z266" s="24">
        <f>VLOOKUP(A266,[2]Sheet14!$A$2:$D$188,4,0)</f>
        <v>6.1910240179627103E-2</v>
      </c>
      <c r="AA266" t="e">
        <f t="shared" si="25"/>
        <v>#VALUE!</v>
      </c>
      <c r="AB266" t="e">
        <f t="shared" si="28"/>
        <v>#VALUE!</v>
      </c>
      <c r="AC266" t="e">
        <f t="shared" si="29"/>
        <v>#VALUE!</v>
      </c>
    </row>
    <row r="267" spans="1:29">
      <c r="A267" t="s">
        <v>140</v>
      </c>
      <c r="B267">
        <v>20</v>
      </c>
      <c r="C267" t="s">
        <v>405</v>
      </c>
      <c r="D267">
        <v>1114.699951171875</v>
      </c>
      <c r="E267">
        <v>1118.050048828125</v>
      </c>
      <c r="F267" s="22">
        <v>43458</v>
      </c>
      <c r="G267" s="22">
        <v>43461</v>
      </c>
      <c r="H267">
        <f t="shared" si="24"/>
        <v>3</v>
      </c>
      <c r="I267">
        <v>1120</v>
      </c>
      <c r="J267">
        <v>14</v>
      </c>
      <c r="K267">
        <v>36</v>
      </c>
      <c r="L267">
        <v>36</v>
      </c>
      <c r="M267">
        <v>1154.050048828125</v>
      </c>
      <c r="N267">
        <v>1190.050048828125</v>
      </c>
      <c r="O267">
        <v>1226.050048828125</v>
      </c>
      <c r="P267">
        <v>1200</v>
      </c>
      <c r="Q267">
        <v>1220</v>
      </c>
      <c r="R267">
        <v>5.000000074505806E-2</v>
      </c>
      <c r="S267">
        <v>0.10000000149011612</v>
      </c>
      <c r="T267" t="s">
        <v>439</v>
      </c>
      <c r="U267" s="18">
        <f>VLOOKUP(A267,'[1]MARGIN REQUIREMNT'!$A$3:$M$210,13,0)</f>
        <v>5.8374751999999992</v>
      </c>
      <c r="V267" s="23">
        <f t="shared" si="26"/>
        <v>-2.9963753946090632E-3</v>
      </c>
      <c r="W267" s="23">
        <f t="shared" si="27"/>
        <v>2.9963753946090632E-3</v>
      </c>
      <c r="X267" s="24">
        <f>VLOOKUP(A267,[2]Sheet14!$A$2:$B$188,2,0)</f>
        <v>4.0298791003838687E-2</v>
      </c>
      <c r="Y267" s="24">
        <f>VLOOKUP(A267,[2]Sheet14!$A$2:$C$188,3,0)</f>
        <v>5.1635157985967024E-2</v>
      </c>
      <c r="Z267" s="24">
        <f>VLOOKUP(A267,[2]Sheet14!$A$2:$D$188,4,0)</f>
        <v>6.1070407334621747E-2</v>
      </c>
      <c r="AA267" t="b">
        <f t="shared" si="25"/>
        <v>0</v>
      </c>
      <c r="AB267" t="b">
        <f t="shared" si="28"/>
        <v>0</v>
      </c>
      <c r="AC267" t="b">
        <f t="shared" si="29"/>
        <v>0</v>
      </c>
    </row>
    <row r="268" spans="1:29">
      <c r="A268" t="s">
        <v>140</v>
      </c>
      <c r="B268">
        <v>20</v>
      </c>
      <c r="C268" t="s">
        <v>406</v>
      </c>
      <c r="D268">
        <v>1114.699951171875</v>
      </c>
      <c r="E268">
        <v>1118.050048828125</v>
      </c>
      <c r="F268" s="22">
        <v>43458</v>
      </c>
      <c r="G268" s="22">
        <v>43461</v>
      </c>
      <c r="H268">
        <f t="shared" si="24"/>
        <v>3</v>
      </c>
      <c r="I268">
        <v>1120</v>
      </c>
      <c r="J268">
        <v>16</v>
      </c>
      <c r="K268">
        <v>38</v>
      </c>
      <c r="L268">
        <v>39</v>
      </c>
      <c r="M268">
        <v>1079.050048828125</v>
      </c>
      <c r="N268">
        <v>1040.050048828125</v>
      </c>
      <c r="O268">
        <v>1001.0499877929687</v>
      </c>
      <c r="P268">
        <v>1040</v>
      </c>
      <c r="Q268">
        <v>1000</v>
      </c>
      <c r="R268">
        <v>0.40000000596046448</v>
      </c>
      <c r="S268">
        <v>0.40000000596046448</v>
      </c>
      <c r="T268">
        <v>1040</v>
      </c>
      <c r="U268" s="18">
        <f>VLOOKUP(A268,'[1]MARGIN REQUIREMNT'!$A$3:$M$210,13,0)</f>
        <v>5.8374751999999992</v>
      </c>
      <c r="V268" s="23">
        <f t="shared" si="26"/>
        <v>-2.9963753946090632E-3</v>
      </c>
      <c r="W268" s="23">
        <f t="shared" si="27"/>
        <v>2.9963753946090632E-3</v>
      </c>
      <c r="X268" s="24">
        <f>VLOOKUP(A268,[2]Sheet14!$A$2:$B$188,2,0)</f>
        <v>4.0298791003838687E-2</v>
      </c>
      <c r="Y268" s="24">
        <f>VLOOKUP(A268,[2]Sheet14!$A$2:$C$188,3,0)</f>
        <v>5.1635157985967024E-2</v>
      </c>
      <c r="Z268" s="24">
        <f>VLOOKUP(A268,[2]Sheet14!$A$2:$D$188,4,0)</f>
        <v>6.1070407334621747E-2</v>
      </c>
      <c r="AA268" t="b">
        <f t="shared" si="25"/>
        <v>0</v>
      </c>
      <c r="AB268" t="b">
        <f t="shared" si="28"/>
        <v>0</v>
      </c>
      <c r="AC268" t="b">
        <f t="shared" si="29"/>
        <v>0</v>
      </c>
    </row>
    <row r="269" spans="1:29">
      <c r="A269" t="s">
        <v>98</v>
      </c>
      <c r="B269">
        <v>20</v>
      </c>
      <c r="C269" t="s">
        <v>405</v>
      </c>
      <c r="D269">
        <v>1556</v>
      </c>
      <c r="E269">
        <v>1562</v>
      </c>
      <c r="F269" s="22">
        <v>43458</v>
      </c>
      <c r="G269" s="22">
        <v>43461</v>
      </c>
      <c r="H269">
        <f t="shared" si="24"/>
        <v>3</v>
      </c>
      <c r="I269">
        <v>1560</v>
      </c>
      <c r="J269">
        <v>18.5</v>
      </c>
      <c r="K269">
        <v>30</v>
      </c>
      <c r="L269">
        <v>42</v>
      </c>
      <c r="M269">
        <v>1604</v>
      </c>
      <c r="N269">
        <v>1646</v>
      </c>
      <c r="O269">
        <v>1688</v>
      </c>
      <c r="P269">
        <v>1640</v>
      </c>
      <c r="Q269">
        <v>1680</v>
      </c>
      <c r="R269">
        <v>0.85000002384185791</v>
      </c>
      <c r="S269">
        <v>0.60000002384185791</v>
      </c>
      <c r="T269" t="s">
        <v>439</v>
      </c>
      <c r="U269" s="18">
        <f>VLOOKUP(A269,'[1]MARGIN REQUIREMNT'!$A$3:$M$210,13,0)</f>
        <v>8.1908250000000002</v>
      </c>
      <c r="V269" s="23">
        <f t="shared" si="26"/>
        <v>-3.8412291933418441E-3</v>
      </c>
      <c r="W269" s="23">
        <f t="shared" si="27"/>
        <v>3.8412291933418441E-3</v>
      </c>
      <c r="X269" s="24">
        <f>VLOOKUP(A269,[2]Sheet14!$A$2:$B$188,2,0)</f>
        <v>1.9729865360092316E-2</v>
      </c>
      <c r="Y269" s="24">
        <f>VLOOKUP(A269,[2]Sheet14!$A$2:$C$188,3,0)</f>
        <v>2.4784081319058113E-2</v>
      </c>
      <c r="Z269" s="24">
        <f>VLOOKUP(A269,[2]Sheet14!$A$2:$D$188,4,0)</f>
        <v>3.1546482171198327E-2</v>
      </c>
      <c r="AA269" t="b">
        <f t="shared" si="25"/>
        <v>0</v>
      </c>
      <c r="AB269" t="b">
        <f t="shared" si="28"/>
        <v>0</v>
      </c>
      <c r="AC269" t="b">
        <f t="shared" si="29"/>
        <v>0</v>
      </c>
    </row>
    <row r="270" spans="1:29">
      <c r="A270" t="s">
        <v>98</v>
      </c>
      <c r="B270">
        <v>20</v>
      </c>
      <c r="C270" t="s">
        <v>406</v>
      </c>
      <c r="D270">
        <v>1556</v>
      </c>
      <c r="E270">
        <v>1562</v>
      </c>
      <c r="F270" s="22">
        <v>43458</v>
      </c>
      <c r="G270" s="22">
        <v>43461</v>
      </c>
      <c r="H270">
        <f t="shared" si="24"/>
        <v>3</v>
      </c>
      <c r="I270">
        <v>1560</v>
      </c>
      <c r="J270">
        <v>15</v>
      </c>
      <c r="K270">
        <v>29</v>
      </c>
      <c r="L270">
        <v>41</v>
      </c>
      <c r="M270">
        <v>1521</v>
      </c>
      <c r="N270">
        <v>1480</v>
      </c>
      <c r="O270">
        <v>1439</v>
      </c>
      <c r="P270">
        <v>1480</v>
      </c>
      <c r="Q270">
        <v>1440</v>
      </c>
      <c r="R270">
        <v>1</v>
      </c>
      <c r="S270">
        <v>1.25</v>
      </c>
      <c r="T270">
        <v>1460</v>
      </c>
      <c r="U270" s="18">
        <f>VLOOKUP(A270,'[1]MARGIN REQUIREMNT'!$A$3:$M$210,13,0)</f>
        <v>8.1908250000000002</v>
      </c>
      <c r="V270" s="23">
        <f t="shared" si="26"/>
        <v>-3.8412291933418441E-3</v>
      </c>
      <c r="W270" s="23">
        <f t="shared" si="27"/>
        <v>3.8412291933418441E-3</v>
      </c>
      <c r="X270" s="24">
        <f>VLOOKUP(A270,[2]Sheet14!$A$2:$B$188,2,0)</f>
        <v>1.9729865360092316E-2</v>
      </c>
      <c r="Y270" s="24">
        <f>VLOOKUP(A270,[2]Sheet14!$A$2:$C$188,3,0)</f>
        <v>2.4784081319058113E-2</v>
      </c>
      <c r="Z270" s="24">
        <f>VLOOKUP(A270,[2]Sheet14!$A$2:$D$188,4,0)</f>
        <v>3.1546482171198327E-2</v>
      </c>
      <c r="AA270" t="b">
        <f t="shared" si="25"/>
        <v>0</v>
      </c>
      <c r="AB270" t="b">
        <f t="shared" si="28"/>
        <v>0</v>
      </c>
      <c r="AC270" t="b">
        <f t="shared" si="29"/>
        <v>0</v>
      </c>
    </row>
    <row r="271" spans="1:29">
      <c r="A271" t="s">
        <v>25</v>
      </c>
      <c r="B271">
        <v>20</v>
      </c>
      <c r="C271" t="s">
        <v>405</v>
      </c>
      <c r="D271">
        <v>1095.6500244140625</v>
      </c>
      <c r="E271">
        <v>1111.6500244140625</v>
      </c>
      <c r="F271" s="22">
        <v>43458</v>
      </c>
      <c r="G271" s="22">
        <v>43461</v>
      </c>
      <c r="H271">
        <f t="shared" si="24"/>
        <v>3</v>
      </c>
      <c r="I271">
        <v>1120</v>
      </c>
      <c r="J271">
        <v>7.9499998092651367</v>
      </c>
      <c r="K271">
        <v>28</v>
      </c>
      <c r="L271">
        <v>28</v>
      </c>
      <c r="M271">
        <v>1139.6500244140625</v>
      </c>
      <c r="N271">
        <v>1167.6500244140625</v>
      </c>
      <c r="O271">
        <v>1195.6500244140625</v>
      </c>
      <c r="P271">
        <v>1160</v>
      </c>
      <c r="Q271">
        <v>1200</v>
      </c>
      <c r="R271">
        <v>1.1000000238418579</v>
      </c>
      <c r="S271">
        <v>0.34999999403953552</v>
      </c>
      <c r="T271" t="s">
        <v>439</v>
      </c>
      <c r="U271" s="18">
        <f>VLOOKUP(A271,'[1]MARGIN REQUIREMNT'!$A$3:$M$210,13,0)</f>
        <v>5.6399252727272726</v>
      </c>
      <c r="V271" s="23">
        <f t="shared" si="26"/>
        <v>-1.4393019069498414E-2</v>
      </c>
      <c r="W271" s="23">
        <f t="shared" si="27"/>
        <v>1.4393019069498414E-2</v>
      </c>
      <c r="X271" s="24">
        <f>VLOOKUP(A271,[2]Sheet14!$A$2:$B$188,2,0)</f>
        <v>0</v>
      </c>
      <c r="Y271" s="24">
        <f>VLOOKUP(A271,[2]Sheet14!$A$2:$C$188,3,0)</f>
        <v>3.2800866092644564E-2</v>
      </c>
      <c r="Z271" s="24">
        <f>VLOOKUP(A271,[2]Sheet14!$A$2:$D$188,4,0)</f>
        <v>4.3985581552182171E-2</v>
      </c>
      <c r="AA271" t="b">
        <f t="shared" si="25"/>
        <v>1</v>
      </c>
      <c r="AB271" t="b">
        <f t="shared" si="28"/>
        <v>0</v>
      </c>
      <c r="AC271" t="b">
        <f t="shared" si="29"/>
        <v>0</v>
      </c>
    </row>
    <row r="272" spans="1:29">
      <c r="A272" t="s">
        <v>25</v>
      </c>
      <c r="B272">
        <v>20</v>
      </c>
      <c r="C272" t="s">
        <v>406</v>
      </c>
      <c r="D272">
        <v>1095.6500244140625</v>
      </c>
      <c r="E272">
        <v>1111.6500244140625</v>
      </c>
      <c r="F272" s="22">
        <v>43458</v>
      </c>
      <c r="G272" s="22">
        <v>43461</v>
      </c>
      <c r="H272">
        <f t="shared" si="24"/>
        <v>3</v>
      </c>
      <c r="I272">
        <v>1120</v>
      </c>
      <c r="J272">
        <v>23</v>
      </c>
      <c r="K272">
        <v>47</v>
      </c>
      <c r="L272">
        <v>47</v>
      </c>
      <c r="M272">
        <v>1064.6500244140625</v>
      </c>
      <c r="N272">
        <v>1017.6500244140625</v>
      </c>
      <c r="O272">
        <v>970.6500244140625</v>
      </c>
      <c r="P272">
        <v>1020</v>
      </c>
      <c r="Q272">
        <v>980</v>
      </c>
      <c r="R272">
        <v>0.40000000596046448</v>
      </c>
      <c r="S272">
        <v>0.10000000149011612</v>
      </c>
      <c r="T272" t="s">
        <v>439</v>
      </c>
      <c r="U272" s="18">
        <f>VLOOKUP(A272,'[1]MARGIN REQUIREMNT'!$A$3:$M$210,13,0)</f>
        <v>5.6399252727272726</v>
      </c>
      <c r="V272" s="23">
        <f t="shared" si="26"/>
        <v>-1.4393019069498414E-2</v>
      </c>
      <c r="W272" s="23">
        <f t="shared" si="27"/>
        <v>1.4393019069498414E-2</v>
      </c>
      <c r="X272" s="24">
        <f>VLOOKUP(A272,[2]Sheet14!$A$2:$B$188,2,0)</f>
        <v>0</v>
      </c>
      <c r="Y272" s="24">
        <f>VLOOKUP(A272,[2]Sheet14!$A$2:$C$188,3,0)</f>
        <v>3.2800866092644564E-2</v>
      </c>
      <c r="Z272" s="24">
        <f>VLOOKUP(A272,[2]Sheet14!$A$2:$D$188,4,0)</f>
        <v>4.3985581552182171E-2</v>
      </c>
      <c r="AA272" t="b">
        <f t="shared" si="25"/>
        <v>1</v>
      </c>
      <c r="AB272" t="b">
        <f t="shared" si="28"/>
        <v>0</v>
      </c>
      <c r="AC272" t="b">
        <f t="shared" si="29"/>
        <v>0</v>
      </c>
    </row>
    <row r="273" spans="1:29">
      <c r="A273" t="s">
        <v>57</v>
      </c>
      <c r="B273">
        <v>20</v>
      </c>
      <c r="C273" t="s">
        <v>405</v>
      </c>
      <c r="D273">
        <v>1456</v>
      </c>
      <c r="E273">
        <v>1454.699951171875</v>
      </c>
      <c r="F273" s="22">
        <v>43458</v>
      </c>
      <c r="G273" s="22">
        <v>43461</v>
      </c>
      <c r="H273">
        <f t="shared" si="24"/>
        <v>3</v>
      </c>
      <c r="I273">
        <v>1460</v>
      </c>
      <c r="J273">
        <v>9</v>
      </c>
      <c r="K273">
        <v>21</v>
      </c>
      <c r="L273">
        <v>28</v>
      </c>
      <c r="M273">
        <v>1482.699951171875</v>
      </c>
      <c r="N273">
        <v>1510.699951171875</v>
      </c>
      <c r="O273">
        <v>1538.699951171875</v>
      </c>
      <c r="P273">
        <v>1520</v>
      </c>
      <c r="Q273">
        <v>1540</v>
      </c>
      <c r="R273">
        <v>1</v>
      </c>
      <c r="S273">
        <v>0.80000001192092896</v>
      </c>
      <c r="T273" t="s">
        <v>439</v>
      </c>
      <c r="U273" s="18">
        <f>VLOOKUP(A273,'[1]MARGIN REQUIREMNT'!$A$3:$M$210,13,0)</f>
        <v>7.7969999999999997</v>
      </c>
      <c r="V273" s="23">
        <f t="shared" si="26"/>
        <v>8.9368864491801148E-4</v>
      </c>
      <c r="W273" s="23">
        <f t="shared" si="27"/>
        <v>8.9368864491801148E-4</v>
      </c>
      <c r="X273" s="24">
        <f>VLOOKUP(A273,[2]Sheet14!$A$2:$B$188,2,0)</f>
        <v>3.2334835811172538E-2</v>
      </c>
      <c r="Y273" s="24">
        <f>VLOOKUP(A273,[2]Sheet14!$A$2:$C$188,3,0)</f>
        <v>4.3171264116230804E-2</v>
      </c>
      <c r="Z273" s="24">
        <f>VLOOKUP(A273,[2]Sheet14!$A$2:$D$188,4,0)</f>
        <v>5.8217023362828371E-2</v>
      </c>
      <c r="AA273" t="b">
        <f t="shared" si="25"/>
        <v>0</v>
      </c>
      <c r="AB273" t="b">
        <f t="shared" si="28"/>
        <v>0</v>
      </c>
      <c r="AC273" t="b">
        <f t="shared" si="29"/>
        <v>0</v>
      </c>
    </row>
    <row r="274" spans="1:29">
      <c r="A274" t="s">
        <v>57</v>
      </c>
      <c r="B274">
        <v>20</v>
      </c>
      <c r="C274" t="s">
        <v>406</v>
      </c>
      <c r="D274">
        <v>1456</v>
      </c>
      <c r="E274">
        <v>1454.699951171875</v>
      </c>
      <c r="F274" s="22">
        <v>43458</v>
      </c>
      <c r="G274" s="22">
        <v>43461</v>
      </c>
      <c r="H274">
        <f t="shared" si="24"/>
        <v>3</v>
      </c>
      <c r="I274">
        <v>1460</v>
      </c>
      <c r="J274">
        <v>13.550000190734863</v>
      </c>
      <c r="K274">
        <v>22</v>
      </c>
      <c r="L274">
        <v>29</v>
      </c>
      <c r="M274">
        <v>1425.699951171875</v>
      </c>
      <c r="N274">
        <v>1396.699951171875</v>
      </c>
      <c r="O274">
        <v>1367.699951171875</v>
      </c>
      <c r="P274">
        <v>1400</v>
      </c>
      <c r="Q274">
        <v>1360</v>
      </c>
      <c r="R274">
        <v>1.8500000238418579</v>
      </c>
      <c r="S274">
        <v>1.1499999761581421</v>
      </c>
      <c r="T274">
        <v>1380</v>
      </c>
      <c r="U274" s="18">
        <f>VLOOKUP(A274,'[1]MARGIN REQUIREMNT'!$A$3:$M$210,13,0)</f>
        <v>7.7969999999999997</v>
      </c>
      <c r="V274" s="23">
        <f t="shared" si="26"/>
        <v>8.9368864491801148E-4</v>
      </c>
      <c r="W274" s="23">
        <f t="shared" si="27"/>
        <v>8.9368864491801148E-4</v>
      </c>
      <c r="X274" s="24">
        <f>VLOOKUP(A274,[2]Sheet14!$A$2:$B$188,2,0)</f>
        <v>3.2334835811172538E-2</v>
      </c>
      <c r="Y274" s="24">
        <f>VLOOKUP(A274,[2]Sheet14!$A$2:$C$188,3,0)</f>
        <v>4.3171264116230804E-2</v>
      </c>
      <c r="Z274" s="24">
        <f>VLOOKUP(A274,[2]Sheet14!$A$2:$D$188,4,0)</f>
        <v>5.8217023362828371E-2</v>
      </c>
      <c r="AA274" t="b">
        <f t="shared" si="25"/>
        <v>0</v>
      </c>
      <c r="AB274" t="b">
        <f t="shared" si="28"/>
        <v>0</v>
      </c>
      <c r="AC274" t="b">
        <f t="shared" si="29"/>
        <v>0</v>
      </c>
    </row>
    <row r="275" spans="1:29">
      <c r="A275" t="s">
        <v>73</v>
      </c>
      <c r="B275">
        <v>20</v>
      </c>
      <c r="C275" t="s">
        <v>405</v>
      </c>
      <c r="D275">
        <v>816.95001220703125</v>
      </c>
      <c r="E275">
        <v>809</v>
      </c>
      <c r="F275" s="22">
        <v>43458</v>
      </c>
      <c r="G275" s="22">
        <v>43461</v>
      </c>
      <c r="H275">
        <f t="shared" si="24"/>
        <v>3</v>
      </c>
      <c r="I275">
        <v>800</v>
      </c>
      <c r="J275">
        <v>18</v>
      </c>
      <c r="K275">
        <v>43</v>
      </c>
      <c r="L275">
        <v>32</v>
      </c>
      <c r="M275">
        <v>841</v>
      </c>
      <c r="N275">
        <v>873</v>
      </c>
      <c r="O275">
        <v>905</v>
      </c>
      <c r="P275">
        <v>880</v>
      </c>
      <c r="Q275">
        <v>900</v>
      </c>
      <c r="R275">
        <v>0.80000001192092896</v>
      </c>
      <c r="S275">
        <v>0.40000000596046448</v>
      </c>
      <c r="T275" t="s">
        <v>439</v>
      </c>
      <c r="U275" s="18">
        <f>VLOOKUP(A275,'[1]MARGIN REQUIREMNT'!$A$3:$M$210,13,0)</f>
        <v>4.2225751999999996</v>
      </c>
      <c r="V275" s="23">
        <f t="shared" si="26"/>
        <v>9.8269619369979466E-3</v>
      </c>
      <c r="W275" s="23">
        <f t="shared" si="27"/>
        <v>9.8269619369979466E-3</v>
      </c>
      <c r="X275" s="24">
        <f>VLOOKUP(A275,[2]Sheet14!$A$2:$B$188,2,0)</f>
        <v>2.8739517131201001E-2</v>
      </c>
      <c r="Y275" s="24">
        <f>VLOOKUP(A275,[2]Sheet14!$A$2:$C$188,3,0)</f>
        <v>3.6518920653109042E-2</v>
      </c>
      <c r="Z275" s="24">
        <f>VLOOKUP(A275,[2]Sheet14!$A$2:$D$188,4,0)</f>
        <v>4.3357465896792076E-2</v>
      </c>
      <c r="AA275" t="b">
        <f t="shared" si="25"/>
        <v>0</v>
      </c>
      <c r="AB275" t="b">
        <f t="shared" si="28"/>
        <v>0</v>
      </c>
      <c r="AC275" t="b">
        <f t="shared" si="29"/>
        <v>0</v>
      </c>
    </row>
    <row r="276" spans="1:29">
      <c r="A276" t="s">
        <v>73</v>
      </c>
      <c r="B276">
        <v>20</v>
      </c>
      <c r="C276" t="s">
        <v>406</v>
      </c>
      <c r="D276">
        <v>816.95001220703125</v>
      </c>
      <c r="E276">
        <v>809</v>
      </c>
      <c r="F276" s="22">
        <v>43458</v>
      </c>
      <c r="G276" s="22">
        <v>43461</v>
      </c>
      <c r="H276">
        <f t="shared" si="24"/>
        <v>3</v>
      </c>
      <c r="I276">
        <v>800</v>
      </c>
      <c r="J276">
        <v>6.3499999046325684</v>
      </c>
      <c r="K276">
        <v>38</v>
      </c>
      <c r="L276">
        <v>28</v>
      </c>
      <c r="M276">
        <v>781</v>
      </c>
      <c r="N276">
        <v>753</v>
      </c>
      <c r="O276">
        <v>725</v>
      </c>
      <c r="P276">
        <v>760</v>
      </c>
      <c r="Q276">
        <v>720</v>
      </c>
      <c r="R276">
        <v>0.25</v>
      </c>
      <c r="S276">
        <v>0.80000001192092896</v>
      </c>
      <c r="T276">
        <v>740</v>
      </c>
      <c r="U276" s="18">
        <f>VLOOKUP(A276,'[1]MARGIN REQUIREMNT'!$A$3:$M$210,13,0)</f>
        <v>4.2225751999999996</v>
      </c>
      <c r="V276" s="23">
        <f t="shared" si="26"/>
        <v>9.8269619369979466E-3</v>
      </c>
      <c r="W276" s="23">
        <f t="shared" si="27"/>
        <v>9.8269619369979466E-3</v>
      </c>
      <c r="X276" s="24">
        <f>VLOOKUP(A276,[2]Sheet14!$A$2:$B$188,2,0)</f>
        <v>2.8739517131201001E-2</v>
      </c>
      <c r="Y276" s="24">
        <f>VLOOKUP(A276,[2]Sheet14!$A$2:$C$188,3,0)</f>
        <v>3.6518920653109042E-2</v>
      </c>
      <c r="Z276" s="24">
        <f>VLOOKUP(A276,[2]Sheet14!$A$2:$D$188,4,0)</f>
        <v>4.3357465896792076E-2</v>
      </c>
      <c r="AA276" t="b">
        <f t="shared" si="25"/>
        <v>0</v>
      </c>
      <c r="AB276" t="b">
        <f t="shared" si="28"/>
        <v>0</v>
      </c>
      <c r="AC276" t="b">
        <f t="shared" si="29"/>
        <v>0</v>
      </c>
    </row>
    <row r="277" spans="1:29">
      <c r="A277" t="s">
        <v>116</v>
      </c>
      <c r="B277">
        <v>5</v>
      </c>
      <c r="C277" t="s">
        <v>405</v>
      </c>
      <c r="D277">
        <v>109.44999694824219</v>
      </c>
      <c r="E277">
        <v>108.94999694824219</v>
      </c>
      <c r="F277" s="22">
        <v>43458</v>
      </c>
      <c r="G277" s="22">
        <v>43461</v>
      </c>
      <c r="H277">
        <f t="shared" si="24"/>
        <v>3</v>
      </c>
      <c r="I277">
        <v>110</v>
      </c>
      <c r="J277">
        <v>0.44999998807907104</v>
      </c>
      <c r="K277">
        <v>21</v>
      </c>
      <c r="L277">
        <v>2</v>
      </c>
      <c r="M277">
        <v>110.94999694824219</v>
      </c>
      <c r="N277">
        <v>112.94999694824219</v>
      </c>
      <c r="O277">
        <v>114.94999694824219</v>
      </c>
      <c r="P277">
        <v>115</v>
      </c>
      <c r="Q277">
        <v>115</v>
      </c>
      <c r="R277">
        <v>0.10000000149011612</v>
      </c>
      <c r="S277">
        <v>0.10000000149011612</v>
      </c>
      <c r="T277" t="s">
        <v>439</v>
      </c>
      <c r="U277" s="18">
        <f>VLOOKUP(A277,'[1]MARGIN REQUIREMNT'!$A$3:$M$210,13,0)</f>
        <v>0.54472500000000001</v>
      </c>
      <c r="V277" s="23">
        <f t="shared" si="26"/>
        <v>4.5892612575062497E-3</v>
      </c>
      <c r="W277" s="23">
        <f t="shared" si="27"/>
        <v>4.5892612575062497E-3</v>
      </c>
      <c r="X277" s="24">
        <f>VLOOKUP(A277,[2]Sheet14!$A$2:$B$188,2,0)</f>
        <v>3.3755799006510816E-2</v>
      </c>
      <c r="Y277" s="24">
        <f>VLOOKUP(A277,[2]Sheet14!$A$2:$C$188,3,0)</f>
        <v>4.6287557500187357E-2</v>
      </c>
      <c r="Z277" s="24">
        <f>VLOOKUP(A277,[2]Sheet14!$A$2:$D$188,4,0)</f>
        <v>5.6079407092350451E-2</v>
      </c>
      <c r="AA277" t="b">
        <f t="shared" si="25"/>
        <v>0</v>
      </c>
      <c r="AB277" t="b">
        <f t="shared" si="28"/>
        <v>0</v>
      </c>
      <c r="AC277" t="b">
        <f t="shared" si="29"/>
        <v>0</v>
      </c>
    </row>
    <row r="278" spans="1:29">
      <c r="A278" t="s">
        <v>116</v>
      </c>
      <c r="B278">
        <v>5</v>
      </c>
      <c r="C278" t="s">
        <v>406</v>
      </c>
      <c r="D278">
        <v>109.44999694824219</v>
      </c>
      <c r="E278">
        <v>108.94999694824219</v>
      </c>
      <c r="F278" s="22">
        <v>43458</v>
      </c>
      <c r="G278" s="22">
        <v>43461</v>
      </c>
      <c r="H278">
        <f t="shared" si="24"/>
        <v>3</v>
      </c>
      <c r="I278">
        <v>110</v>
      </c>
      <c r="J278">
        <v>1.75</v>
      </c>
      <c r="K278">
        <v>31</v>
      </c>
      <c r="L278">
        <v>3</v>
      </c>
      <c r="M278">
        <v>105.94999694824219</v>
      </c>
      <c r="N278">
        <v>102.94999694824219</v>
      </c>
      <c r="O278">
        <v>99.949996948242188</v>
      </c>
      <c r="P278">
        <v>105</v>
      </c>
      <c r="Q278">
        <v>100</v>
      </c>
      <c r="R278">
        <v>0.20000000298023224</v>
      </c>
      <c r="S278">
        <v>0.10000000149011612</v>
      </c>
      <c r="T278" t="s">
        <v>439</v>
      </c>
      <c r="U278" s="18">
        <f>VLOOKUP(A278,'[1]MARGIN REQUIREMNT'!$A$3:$M$210,13,0)</f>
        <v>0.54472500000000001</v>
      </c>
      <c r="V278" s="23">
        <f t="shared" si="26"/>
        <v>4.5892612575062497E-3</v>
      </c>
      <c r="W278" s="23">
        <f t="shared" si="27"/>
        <v>4.5892612575062497E-3</v>
      </c>
      <c r="X278" s="24">
        <f>VLOOKUP(A278,[2]Sheet14!$A$2:$B$188,2,0)</f>
        <v>3.3755799006510816E-2</v>
      </c>
      <c r="Y278" s="24">
        <f>VLOOKUP(A278,[2]Sheet14!$A$2:$C$188,3,0)</f>
        <v>4.6287557500187357E-2</v>
      </c>
      <c r="Z278" s="24">
        <f>VLOOKUP(A278,[2]Sheet14!$A$2:$D$188,4,0)</f>
        <v>5.6079407092350451E-2</v>
      </c>
      <c r="AA278" t="b">
        <f t="shared" si="25"/>
        <v>0</v>
      </c>
      <c r="AB278" t="b">
        <f t="shared" si="28"/>
        <v>0</v>
      </c>
      <c r="AC278" t="b">
        <f t="shared" si="29"/>
        <v>0</v>
      </c>
    </row>
    <row r="279" spans="1:29">
      <c r="A279" t="s">
        <v>136</v>
      </c>
      <c r="B279">
        <v>2.5</v>
      </c>
      <c r="C279" t="s">
        <v>405</v>
      </c>
      <c r="D279">
        <v>54.549999237060547</v>
      </c>
      <c r="E279">
        <v>54</v>
      </c>
      <c r="F279" s="22">
        <v>43458</v>
      </c>
      <c r="G279" s="22">
        <v>43461</v>
      </c>
      <c r="H279">
        <f t="shared" si="24"/>
        <v>3</v>
      </c>
      <c r="I279">
        <v>55</v>
      </c>
      <c r="J279">
        <v>0.5</v>
      </c>
      <c r="K279">
        <v>46</v>
      </c>
      <c r="L279">
        <v>2</v>
      </c>
      <c r="M279">
        <v>56</v>
      </c>
      <c r="N279">
        <v>58</v>
      </c>
      <c r="O279">
        <v>60</v>
      </c>
      <c r="P279">
        <v>57.5</v>
      </c>
      <c r="Q279">
        <v>60</v>
      </c>
      <c r="R279">
        <v>0.10000000149011612</v>
      </c>
      <c r="S279">
        <v>5.000000074505806E-2</v>
      </c>
      <c r="T279" t="s">
        <v>439</v>
      </c>
      <c r="U279" s="18">
        <f>VLOOKUP(A279,'[1]MARGIN REQUIREMNT'!$A$3:$M$210,13,0)</f>
        <v>0.26332500000000003</v>
      </c>
      <c r="V279" s="23">
        <f t="shared" si="26"/>
        <v>1.0185171056676712E-2</v>
      </c>
      <c r="W279" s="23">
        <f t="shared" si="27"/>
        <v>1.0185171056676712E-2</v>
      </c>
      <c r="X279" s="24">
        <f>VLOOKUP(A279,[2]Sheet14!$A$2:$B$188,2,0)</f>
        <v>3.4736143203226766E-2</v>
      </c>
      <c r="Y279" s="24">
        <f>VLOOKUP(A279,[2]Sheet14!$A$2:$C$188,3,0)</f>
        <v>4.8446259313962799E-2</v>
      </c>
      <c r="Z279" s="24">
        <f>VLOOKUP(A279,[2]Sheet14!$A$2:$D$188,4,0)</f>
        <v>6.0754208772512808E-2</v>
      </c>
      <c r="AA279" t="b">
        <f t="shared" si="25"/>
        <v>0</v>
      </c>
      <c r="AB279" t="b">
        <f t="shared" si="28"/>
        <v>0</v>
      </c>
      <c r="AC279" t="b">
        <f t="shared" si="29"/>
        <v>0</v>
      </c>
    </row>
    <row r="280" spans="1:29">
      <c r="A280" t="s">
        <v>136</v>
      </c>
      <c r="B280">
        <v>2.5</v>
      </c>
      <c r="C280" t="s">
        <v>406</v>
      </c>
      <c r="D280">
        <v>54.549999237060547</v>
      </c>
      <c r="E280">
        <v>54</v>
      </c>
      <c r="F280" s="22">
        <v>43458</v>
      </c>
      <c r="G280" s="22">
        <v>43461</v>
      </c>
      <c r="H280">
        <f t="shared" si="24"/>
        <v>3</v>
      </c>
      <c r="I280">
        <v>55</v>
      </c>
      <c r="J280">
        <v>1.25</v>
      </c>
      <c r="K280">
        <v>34</v>
      </c>
      <c r="L280">
        <v>2</v>
      </c>
      <c r="M280">
        <v>52</v>
      </c>
      <c r="N280">
        <v>50</v>
      </c>
      <c r="O280">
        <v>48</v>
      </c>
      <c r="P280">
        <v>50</v>
      </c>
      <c r="Q280">
        <v>47.5</v>
      </c>
      <c r="R280">
        <v>5.000000074505806E-2</v>
      </c>
      <c r="S280">
        <v>5.000000074505806E-2</v>
      </c>
      <c r="T280" t="s">
        <v>439</v>
      </c>
      <c r="U280" s="18">
        <f>VLOOKUP(A280,'[1]MARGIN REQUIREMNT'!$A$3:$M$210,13,0)</f>
        <v>0.26332500000000003</v>
      </c>
      <c r="V280" s="23">
        <f t="shared" si="26"/>
        <v>1.0185171056676712E-2</v>
      </c>
      <c r="W280" s="23">
        <f t="shared" si="27"/>
        <v>1.0185171056676712E-2</v>
      </c>
      <c r="X280" s="24">
        <f>VLOOKUP(A280,[2]Sheet14!$A$2:$B$188,2,0)</f>
        <v>3.4736143203226766E-2</v>
      </c>
      <c r="Y280" s="24">
        <f>VLOOKUP(A280,[2]Sheet14!$A$2:$C$188,3,0)</f>
        <v>4.8446259313962799E-2</v>
      </c>
      <c r="Z280" s="24">
        <f>VLOOKUP(A280,[2]Sheet14!$A$2:$D$188,4,0)</f>
        <v>6.0754208772512808E-2</v>
      </c>
      <c r="AA280" t="b">
        <f t="shared" si="25"/>
        <v>0</v>
      </c>
      <c r="AB280" t="b">
        <f t="shared" si="28"/>
        <v>0</v>
      </c>
      <c r="AC280" t="b">
        <f t="shared" si="29"/>
        <v>0</v>
      </c>
    </row>
    <row r="281" spans="1:29">
      <c r="A281" t="s">
        <v>150</v>
      </c>
      <c r="B281">
        <v>5</v>
      </c>
      <c r="C281" t="s">
        <v>405</v>
      </c>
      <c r="D281">
        <v>222.35000610351562</v>
      </c>
      <c r="E281">
        <v>222.05000305175781</v>
      </c>
      <c r="F281" s="22">
        <v>43458</v>
      </c>
      <c r="G281" s="22">
        <v>43461</v>
      </c>
      <c r="H281">
        <f t="shared" si="24"/>
        <v>3</v>
      </c>
      <c r="I281">
        <v>220</v>
      </c>
      <c r="J281">
        <v>4.25</v>
      </c>
      <c r="K281">
        <v>38</v>
      </c>
      <c r="L281">
        <v>8</v>
      </c>
      <c r="M281">
        <v>230.05000305175781</v>
      </c>
      <c r="N281">
        <v>238.05000305175781</v>
      </c>
      <c r="O281">
        <v>246.05000305175781</v>
      </c>
      <c r="P281">
        <v>240</v>
      </c>
      <c r="Q281">
        <v>245</v>
      </c>
      <c r="R281">
        <v>5.000000074505806E-2</v>
      </c>
      <c r="S281">
        <v>5.000000074505806E-2</v>
      </c>
      <c r="T281">
        <v>240</v>
      </c>
      <c r="U281" s="18">
        <f>VLOOKUP(A281,'[1]MARGIN REQUIREMNT'!$A$3:$M$210,13,0)</f>
        <v>1.0916999999999999</v>
      </c>
      <c r="V281" s="23">
        <f t="shared" si="26"/>
        <v>1.3510607864657409E-3</v>
      </c>
      <c r="W281" s="23">
        <f t="shared" si="27"/>
        <v>1.3510607864657409E-3</v>
      </c>
      <c r="X281" s="24">
        <f>VLOOKUP(A281,[2]Sheet14!$A$2:$B$188,2,0)</f>
        <v>3.041727404760804E-2</v>
      </c>
      <c r="Y281" s="24">
        <f>VLOOKUP(A281,[2]Sheet14!$A$2:$C$188,3,0)</f>
        <v>3.6311678468860339E-2</v>
      </c>
      <c r="Z281" s="24">
        <f>VLOOKUP(A281,[2]Sheet14!$A$2:$D$188,4,0)</f>
        <v>4.5552888239455434E-2</v>
      </c>
      <c r="AA281" t="b">
        <f t="shared" si="25"/>
        <v>0</v>
      </c>
      <c r="AB281" t="b">
        <f t="shared" si="28"/>
        <v>0</v>
      </c>
      <c r="AC281" t="b">
        <f t="shared" si="29"/>
        <v>0</v>
      </c>
    </row>
    <row r="282" spans="1:29">
      <c r="A282" t="s">
        <v>150</v>
      </c>
      <c r="B282">
        <v>5</v>
      </c>
      <c r="C282" t="s">
        <v>406</v>
      </c>
      <c r="D282">
        <v>222.35000610351562</v>
      </c>
      <c r="E282">
        <v>222.05000305175781</v>
      </c>
      <c r="F282" s="22">
        <v>43458</v>
      </c>
      <c r="G282" s="22">
        <v>43461</v>
      </c>
      <c r="H282">
        <f t="shared" si="24"/>
        <v>3</v>
      </c>
      <c r="I282">
        <v>220</v>
      </c>
      <c r="J282">
        <v>1.1000000238418579</v>
      </c>
      <c r="K282">
        <v>25</v>
      </c>
      <c r="L282">
        <v>5</v>
      </c>
      <c r="M282">
        <v>217.05000305175781</v>
      </c>
      <c r="N282">
        <v>212.05000305175781</v>
      </c>
      <c r="O282">
        <v>207.05000305175781</v>
      </c>
      <c r="P282">
        <v>210</v>
      </c>
      <c r="Q282">
        <v>205</v>
      </c>
      <c r="R282">
        <v>0.10000000149011612</v>
      </c>
      <c r="S282">
        <v>5.000000074505806E-2</v>
      </c>
      <c r="T282" t="s">
        <v>439</v>
      </c>
      <c r="U282" s="18">
        <f>VLOOKUP(A282,'[1]MARGIN REQUIREMNT'!$A$3:$M$210,13,0)</f>
        <v>1.0916999999999999</v>
      </c>
      <c r="V282" s="23">
        <f t="shared" si="26"/>
        <v>1.3510607864657409E-3</v>
      </c>
      <c r="W282" s="23">
        <f t="shared" si="27"/>
        <v>1.3510607864657409E-3</v>
      </c>
      <c r="X282" s="24">
        <f>VLOOKUP(A282,[2]Sheet14!$A$2:$B$188,2,0)</f>
        <v>3.041727404760804E-2</v>
      </c>
      <c r="Y282" s="24">
        <f>VLOOKUP(A282,[2]Sheet14!$A$2:$C$188,3,0)</f>
        <v>3.6311678468860339E-2</v>
      </c>
      <c r="Z282" s="24">
        <f>VLOOKUP(A282,[2]Sheet14!$A$2:$D$188,4,0)</f>
        <v>4.5552888239455434E-2</v>
      </c>
      <c r="AA282" t="b">
        <f t="shared" si="25"/>
        <v>0</v>
      </c>
      <c r="AB282" t="b">
        <f t="shared" si="28"/>
        <v>0</v>
      </c>
      <c r="AC282" t="b">
        <f t="shared" si="29"/>
        <v>0</v>
      </c>
    </row>
    <row r="283" spans="1:29">
      <c r="A283" t="s">
        <v>23</v>
      </c>
      <c r="B283">
        <v>5</v>
      </c>
      <c r="C283" t="s">
        <v>405</v>
      </c>
      <c r="D283">
        <v>116.30000305175781</v>
      </c>
      <c r="E283">
        <v>115.25</v>
      </c>
      <c r="F283" s="22">
        <v>43458</v>
      </c>
      <c r="G283" s="22">
        <v>43461</v>
      </c>
      <c r="H283">
        <f t="shared" si="24"/>
        <v>3</v>
      </c>
      <c r="I283">
        <v>115</v>
      </c>
      <c r="J283">
        <v>1.8500000238418579</v>
      </c>
      <c r="K283">
        <v>39</v>
      </c>
      <c r="L283">
        <v>4</v>
      </c>
      <c r="M283">
        <v>119.25</v>
      </c>
      <c r="N283">
        <v>123.25</v>
      </c>
      <c r="O283">
        <v>127.25</v>
      </c>
      <c r="P283">
        <v>125</v>
      </c>
      <c r="Q283">
        <v>125</v>
      </c>
      <c r="R283">
        <v>0.10000000149011612</v>
      </c>
      <c r="S283">
        <v>0.10000000149011612</v>
      </c>
      <c r="T283" t="s">
        <v>439</v>
      </c>
      <c r="U283" s="18">
        <f>VLOOKUP(A283,'[1]MARGIN REQUIREMNT'!$A$3:$M$210,13,0)</f>
        <v>0.57472500000000004</v>
      </c>
      <c r="V283" s="23">
        <f t="shared" si="26"/>
        <v>9.1106555467055372E-3</v>
      </c>
      <c r="W283" s="23">
        <f t="shared" si="27"/>
        <v>9.1106555467055372E-3</v>
      </c>
      <c r="X283" s="24">
        <f>VLOOKUP(A283,[2]Sheet14!$A$2:$B$188,2,0)</f>
        <v>3.9478205132720226E-2</v>
      </c>
      <c r="Y283" s="24">
        <f>VLOOKUP(A283,[2]Sheet14!$A$2:$C$188,3,0)</f>
        <v>4.5548681036703939E-2</v>
      </c>
      <c r="Z283" s="24">
        <f>VLOOKUP(A283,[2]Sheet14!$A$2:$D$188,4,0)</f>
        <v>6.2351156875967692E-2</v>
      </c>
      <c r="AA283" t="b">
        <f t="shared" si="25"/>
        <v>0</v>
      </c>
      <c r="AB283" t="b">
        <f t="shared" si="28"/>
        <v>0</v>
      </c>
      <c r="AC283" t="b">
        <f t="shared" si="29"/>
        <v>0</v>
      </c>
    </row>
    <row r="284" spans="1:29">
      <c r="A284" t="s">
        <v>23</v>
      </c>
      <c r="B284">
        <v>5</v>
      </c>
      <c r="C284" t="s">
        <v>406</v>
      </c>
      <c r="D284">
        <v>116.30000305175781</v>
      </c>
      <c r="E284">
        <v>115.25</v>
      </c>
      <c r="F284" s="22">
        <v>43458</v>
      </c>
      <c r="G284" s="22">
        <v>43461</v>
      </c>
      <c r="H284">
        <f t="shared" si="24"/>
        <v>3</v>
      </c>
      <c r="I284">
        <v>115</v>
      </c>
      <c r="J284">
        <v>1.1499999761581421</v>
      </c>
      <c r="K284">
        <v>34</v>
      </c>
      <c r="L284">
        <v>4</v>
      </c>
      <c r="M284">
        <v>111.25</v>
      </c>
      <c r="N284">
        <v>107.25</v>
      </c>
      <c r="O284">
        <v>103.25</v>
      </c>
      <c r="P284">
        <v>105</v>
      </c>
      <c r="Q284">
        <v>105</v>
      </c>
      <c r="R284">
        <v>5.000000074505806E-2</v>
      </c>
      <c r="S284">
        <v>5.000000074505806E-2</v>
      </c>
      <c r="T284" t="s">
        <v>439</v>
      </c>
      <c r="U284" s="18">
        <f>VLOOKUP(A284,'[1]MARGIN REQUIREMNT'!$A$3:$M$210,13,0)</f>
        <v>0.57472500000000004</v>
      </c>
      <c r="V284" s="23">
        <f t="shared" si="26"/>
        <v>9.1106555467055372E-3</v>
      </c>
      <c r="W284" s="23">
        <f t="shared" si="27"/>
        <v>9.1106555467055372E-3</v>
      </c>
      <c r="X284" s="24">
        <f>VLOOKUP(A284,[2]Sheet14!$A$2:$B$188,2,0)</f>
        <v>3.9478205132720226E-2</v>
      </c>
      <c r="Y284" s="24">
        <f>VLOOKUP(A284,[2]Sheet14!$A$2:$C$188,3,0)</f>
        <v>4.5548681036703939E-2</v>
      </c>
      <c r="Z284" s="24">
        <f>VLOOKUP(A284,[2]Sheet14!$A$2:$D$188,4,0)</f>
        <v>6.2351156875967692E-2</v>
      </c>
      <c r="AA284" t="b">
        <f t="shared" si="25"/>
        <v>0</v>
      </c>
      <c r="AB284" t="b">
        <f t="shared" si="28"/>
        <v>0</v>
      </c>
      <c r="AC284" t="b">
        <f t="shared" si="29"/>
        <v>0</v>
      </c>
    </row>
    <row r="285" spans="1:29">
      <c r="A285" t="s">
        <v>109</v>
      </c>
      <c r="B285">
        <v>10</v>
      </c>
      <c r="C285" t="s">
        <v>405</v>
      </c>
      <c r="D285">
        <v>296.10000610351562</v>
      </c>
      <c r="E285">
        <v>292.10000610351562</v>
      </c>
      <c r="F285" s="22">
        <v>43458</v>
      </c>
      <c r="G285" s="22">
        <v>43461</v>
      </c>
      <c r="H285">
        <f t="shared" si="24"/>
        <v>3</v>
      </c>
      <c r="I285">
        <v>290</v>
      </c>
      <c r="J285">
        <v>5.1999998092651367</v>
      </c>
      <c r="K285">
        <v>37</v>
      </c>
      <c r="L285">
        <v>10</v>
      </c>
      <c r="M285">
        <v>302.10000610351562</v>
      </c>
      <c r="N285">
        <v>312.10000610351562</v>
      </c>
      <c r="O285">
        <v>322.10000610351562</v>
      </c>
      <c r="P285">
        <v>310</v>
      </c>
      <c r="Q285">
        <v>320</v>
      </c>
      <c r="R285">
        <v>0.20000000298023224</v>
      </c>
      <c r="S285">
        <v>0.15000000596046448</v>
      </c>
      <c r="T285" t="s">
        <v>439</v>
      </c>
      <c r="U285" s="18">
        <f>VLOOKUP(A285,'[1]MARGIN REQUIREMNT'!$A$3:$M$210,13,0)</f>
        <v>1.586775</v>
      </c>
      <c r="V285" s="23">
        <f t="shared" si="26"/>
        <v>1.3693940145220296E-2</v>
      </c>
      <c r="W285" s="23">
        <f t="shared" si="27"/>
        <v>1.3693940145220296E-2</v>
      </c>
      <c r="X285" s="24">
        <f>VLOOKUP(A285,[2]Sheet14!$A$2:$B$188,2,0)</f>
        <v>3.1087834490143875E-2</v>
      </c>
      <c r="Y285" s="24">
        <f>VLOOKUP(A285,[2]Sheet14!$A$2:$C$188,3,0)</f>
        <v>3.9374251063753758E-2</v>
      </c>
      <c r="Z285" s="24">
        <f>VLOOKUP(A285,[2]Sheet14!$A$2:$D$188,4,0)</f>
        <v>4.602418045148083E-2</v>
      </c>
      <c r="AA285" t="b">
        <f t="shared" si="25"/>
        <v>0</v>
      </c>
      <c r="AB285" t="b">
        <f t="shared" si="28"/>
        <v>0</v>
      </c>
      <c r="AC285" t="b">
        <f t="shared" si="29"/>
        <v>0</v>
      </c>
    </row>
    <row r="286" spans="1:29">
      <c r="A286" t="s">
        <v>109</v>
      </c>
      <c r="B286">
        <v>10</v>
      </c>
      <c r="C286" t="s">
        <v>406</v>
      </c>
      <c r="D286">
        <v>296.10000610351562</v>
      </c>
      <c r="E286">
        <v>292.10000610351562</v>
      </c>
      <c r="F286" s="22">
        <v>43458</v>
      </c>
      <c r="G286" s="22">
        <v>43461</v>
      </c>
      <c r="H286">
        <f t="shared" si="24"/>
        <v>3</v>
      </c>
      <c r="I286">
        <v>290</v>
      </c>
      <c r="J286">
        <v>3.25</v>
      </c>
      <c r="K286">
        <v>41</v>
      </c>
      <c r="L286">
        <v>11</v>
      </c>
      <c r="M286">
        <v>281.10000610351562</v>
      </c>
      <c r="N286">
        <v>270.10000610351562</v>
      </c>
      <c r="O286">
        <v>259.10000610351562</v>
      </c>
      <c r="P286">
        <v>270</v>
      </c>
      <c r="Q286">
        <v>260</v>
      </c>
      <c r="R286">
        <v>5.000000074505806E-2</v>
      </c>
      <c r="S286">
        <v>5.000000074505806E-2</v>
      </c>
      <c r="T286" t="s">
        <v>439</v>
      </c>
      <c r="U286" s="18">
        <f>VLOOKUP(A286,'[1]MARGIN REQUIREMNT'!$A$3:$M$210,13,0)</f>
        <v>1.586775</v>
      </c>
      <c r="V286" s="23">
        <f t="shared" si="26"/>
        <v>1.3693940145220296E-2</v>
      </c>
      <c r="W286" s="23">
        <f t="shared" si="27"/>
        <v>1.3693940145220296E-2</v>
      </c>
      <c r="X286" s="24">
        <f>VLOOKUP(A286,[2]Sheet14!$A$2:$B$188,2,0)</f>
        <v>3.1087834490143875E-2</v>
      </c>
      <c r="Y286" s="24">
        <f>VLOOKUP(A286,[2]Sheet14!$A$2:$C$188,3,0)</f>
        <v>3.9374251063753758E-2</v>
      </c>
      <c r="Z286" s="24">
        <f>VLOOKUP(A286,[2]Sheet14!$A$2:$D$188,4,0)</f>
        <v>4.602418045148083E-2</v>
      </c>
      <c r="AA286" t="b">
        <f t="shared" si="25"/>
        <v>0</v>
      </c>
      <c r="AB286" t="b">
        <f t="shared" si="28"/>
        <v>0</v>
      </c>
      <c r="AC286" t="b">
        <f t="shared" si="29"/>
        <v>0</v>
      </c>
    </row>
    <row r="287" spans="1:29">
      <c r="A287" t="s">
        <v>102</v>
      </c>
      <c r="B287">
        <v>5</v>
      </c>
      <c r="C287" t="s">
        <v>405</v>
      </c>
      <c r="D287">
        <v>134.55000305175781</v>
      </c>
      <c r="E287">
        <v>135.39999389648437</v>
      </c>
      <c r="F287" s="22">
        <v>43458</v>
      </c>
      <c r="G287" s="22">
        <v>43461</v>
      </c>
      <c r="H287">
        <f t="shared" si="24"/>
        <v>3</v>
      </c>
      <c r="I287">
        <v>135</v>
      </c>
      <c r="J287">
        <v>1.75</v>
      </c>
      <c r="K287">
        <v>30</v>
      </c>
      <c r="L287">
        <v>4</v>
      </c>
      <c r="M287">
        <v>139.39999389648437</v>
      </c>
      <c r="N287">
        <v>143.39999389648438</v>
      </c>
      <c r="O287">
        <v>147.39999389648437</v>
      </c>
      <c r="P287">
        <v>145</v>
      </c>
      <c r="Q287">
        <v>145</v>
      </c>
      <c r="R287">
        <v>0.10000000149011612</v>
      </c>
      <c r="S287">
        <v>0.10000000149011612</v>
      </c>
      <c r="T287" t="s">
        <v>439</v>
      </c>
      <c r="U287" s="18">
        <f>VLOOKUP(A287,'[1]MARGIN REQUIREMNT'!$A$3:$M$210,13,0)</f>
        <v>0.8115</v>
      </c>
      <c r="V287" s="23">
        <f t="shared" si="26"/>
        <v>-6.2776283828815949E-3</v>
      </c>
      <c r="W287" s="23">
        <f t="shared" si="27"/>
        <v>6.2776283828815949E-3</v>
      </c>
      <c r="X287" s="24">
        <f>VLOOKUP(A287,[2]Sheet14!$A$2:$B$188,2,0)</f>
        <v>3.0840006392658059E-2</v>
      </c>
      <c r="Y287" s="24">
        <f>VLOOKUP(A287,[2]Sheet14!$A$2:$C$188,3,0)</f>
        <v>4.2514992214239239E-2</v>
      </c>
      <c r="Z287" s="24">
        <f>VLOOKUP(A287,[2]Sheet14!$A$2:$D$188,4,0)</f>
        <v>5.3684337322717192E-2</v>
      </c>
      <c r="AA287" t="b">
        <f t="shared" si="25"/>
        <v>0</v>
      </c>
      <c r="AB287" t="b">
        <f t="shared" si="28"/>
        <v>0</v>
      </c>
      <c r="AC287" t="b">
        <f t="shared" si="29"/>
        <v>0</v>
      </c>
    </row>
    <row r="288" spans="1:29">
      <c r="A288" t="s">
        <v>102</v>
      </c>
      <c r="B288">
        <v>5</v>
      </c>
      <c r="C288" t="s">
        <v>406</v>
      </c>
      <c r="D288">
        <v>134.55000305175781</v>
      </c>
      <c r="E288">
        <v>135.39999389648437</v>
      </c>
      <c r="F288" s="22">
        <v>43458</v>
      </c>
      <c r="G288" s="22">
        <v>43461</v>
      </c>
      <c r="H288">
        <f t="shared" si="24"/>
        <v>3</v>
      </c>
      <c r="I288">
        <v>135</v>
      </c>
      <c r="J288">
        <v>1.0499999523162842</v>
      </c>
      <c r="K288">
        <v>26</v>
      </c>
      <c r="L288">
        <v>3</v>
      </c>
      <c r="M288">
        <v>132.39999389648437</v>
      </c>
      <c r="N288">
        <v>129.39999389648437</v>
      </c>
      <c r="O288">
        <v>126.40000152587891</v>
      </c>
      <c r="P288">
        <v>130</v>
      </c>
      <c r="Q288">
        <v>125</v>
      </c>
      <c r="R288">
        <v>0.20000000298023224</v>
      </c>
      <c r="S288">
        <v>5.000000074505806E-2</v>
      </c>
      <c r="T288" t="s">
        <v>439</v>
      </c>
      <c r="U288" s="18">
        <f>VLOOKUP(A288,'[1]MARGIN REQUIREMNT'!$A$3:$M$210,13,0)</f>
        <v>0.8115</v>
      </c>
      <c r="V288" s="23">
        <f t="shared" si="26"/>
        <v>-6.2776283828815949E-3</v>
      </c>
      <c r="W288" s="23">
        <f t="shared" si="27"/>
        <v>6.2776283828815949E-3</v>
      </c>
      <c r="X288" s="24">
        <f>VLOOKUP(A288,[2]Sheet14!$A$2:$B$188,2,0)</f>
        <v>3.0840006392658059E-2</v>
      </c>
      <c r="Y288" s="24">
        <f>VLOOKUP(A288,[2]Sheet14!$A$2:$C$188,3,0)</f>
        <v>4.2514992214239239E-2</v>
      </c>
      <c r="Z288" s="24">
        <f>VLOOKUP(A288,[2]Sheet14!$A$2:$D$188,4,0)</f>
        <v>5.3684337322717192E-2</v>
      </c>
      <c r="AA288" t="b">
        <f t="shared" si="25"/>
        <v>0</v>
      </c>
      <c r="AB288" t="b">
        <f t="shared" si="28"/>
        <v>0</v>
      </c>
      <c r="AC288" t="b">
        <f t="shared" si="29"/>
        <v>0</v>
      </c>
    </row>
    <row r="289" spans="1:29">
      <c r="A289" t="s">
        <v>24</v>
      </c>
      <c r="B289">
        <v>5</v>
      </c>
      <c r="C289" t="s">
        <v>405</v>
      </c>
      <c r="D289">
        <v>100.05000305175781</v>
      </c>
      <c r="E289">
        <v>100.75</v>
      </c>
      <c r="F289" s="22">
        <v>43458</v>
      </c>
      <c r="G289" s="22">
        <v>43461</v>
      </c>
      <c r="H289">
        <f t="shared" si="24"/>
        <v>3</v>
      </c>
      <c r="I289">
        <v>100</v>
      </c>
      <c r="J289">
        <v>2.5999999046325684</v>
      </c>
      <c r="K289">
        <v>59</v>
      </c>
      <c r="L289">
        <v>5</v>
      </c>
      <c r="M289">
        <v>105.75</v>
      </c>
      <c r="N289">
        <v>110.75</v>
      </c>
      <c r="O289">
        <v>115.75</v>
      </c>
      <c r="P289">
        <v>110</v>
      </c>
      <c r="Q289">
        <v>115</v>
      </c>
      <c r="R289">
        <v>0.10000000149011612</v>
      </c>
      <c r="S289">
        <v>5.000000074505806E-2</v>
      </c>
      <c r="T289" t="s">
        <v>439</v>
      </c>
      <c r="U289" s="18">
        <f>VLOOKUP(A289,'[1]MARGIN REQUIREMNT'!$A$3:$M$210,13,0)</f>
        <v>0.41917499999999996</v>
      </c>
      <c r="V289" s="23">
        <f t="shared" si="26"/>
        <v>-6.9478605284584161E-3</v>
      </c>
      <c r="W289" s="23">
        <f t="shared" si="27"/>
        <v>6.9478605284584161E-3</v>
      </c>
      <c r="X289" s="24">
        <f>VLOOKUP(A289,[2]Sheet14!$A$2:$B$188,2,0)</f>
        <v>4.1820225989695772E-2</v>
      </c>
      <c r="Y289" s="24">
        <f>VLOOKUP(A289,[2]Sheet14!$A$2:$C$188,3,0)</f>
        <v>5.1481802216728531E-2</v>
      </c>
      <c r="Z289" s="24">
        <f>VLOOKUP(A289,[2]Sheet14!$A$2:$D$188,4,0)</f>
        <v>7.0838448733829162E-2</v>
      </c>
      <c r="AA289" t="b">
        <f t="shared" si="25"/>
        <v>0</v>
      </c>
      <c r="AB289" t="b">
        <f t="shared" si="28"/>
        <v>0</v>
      </c>
      <c r="AC289" t="b">
        <f t="shared" si="29"/>
        <v>0</v>
      </c>
    </row>
    <row r="290" spans="1:29">
      <c r="A290" t="s">
        <v>24</v>
      </c>
      <c r="B290">
        <v>5</v>
      </c>
      <c r="C290" t="s">
        <v>406</v>
      </c>
      <c r="D290">
        <v>100.05000305175781</v>
      </c>
      <c r="E290">
        <v>100.75</v>
      </c>
      <c r="F290" s="22">
        <v>43458</v>
      </c>
      <c r="G290" s="22">
        <v>43461</v>
      </c>
      <c r="H290">
        <f t="shared" si="24"/>
        <v>3</v>
      </c>
      <c r="I290">
        <v>100</v>
      </c>
      <c r="J290">
        <v>1.4500000476837158</v>
      </c>
      <c r="K290">
        <v>55</v>
      </c>
      <c r="L290">
        <v>5</v>
      </c>
      <c r="M290">
        <v>95.75</v>
      </c>
      <c r="N290">
        <v>90.75</v>
      </c>
      <c r="O290">
        <v>85.75</v>
      </c>
      <c r="P290">
        <v>90</v>
      </c>
      <c r="Q290">
        <v>85</v>
      </c>
      <c r="R290">
        <v>5.000000074505806E-2</v>
      </c>
      <c r="S290">
        <v>5.000000074505806E-2</v>
      </c>
      <c r="T290" t="s">
        <v>439</v>
      </c>
      <c r="U290" s="18">
        <f>VLOOKUP(A290,'[1]MARGIN REQUIREMNT'!$A$3:$M$210,13,0)</f>
        <v>0.41917499999999996</v>
      </c>
      <c r="V290" s="23">
        <f t="shared" si="26"/>
        <v>-6.9478605284584161E-3</v>
      </c>
      <c r="W290" s="23">
        <f t="shared" si="27"/>
        <v>6.9478605284584161E-3</v>
      </c>
      <c r="X290" s="24">
        <f>VLOOKUP(A290,[2]Sheet14!$A$2:$B$188,2,0)</f>
        <v>4.1820225989695772E-2</v>
      </c>
      <c r="Y290" s="24">
        <f>VLOOKUP(A290,[2]Sheet14!$A$2:$C$188,3,0)</f>
        <v>5.1481802216728531E-2</v>
      </c>
      <c r="Z290" s="24">
        <f>VLOOKUP(A290,[2]Sheet14!$A$2:$D$188,4,0)</f>
        <v>7.0838448733829162E-2</v>
      </c>
      <c r="AA290" t="b">
        <f t="shared" si="25"/>
        <v>0</v>
      </c>
      <c r="AB290" t="b">
        <f t="shared" si="28"/>
        <v>0</v>
      </c>
      <c r="AC290" t="b">
        <f t="shared" si="29"/>
        <v>0</v>
      </c>
    </row>
    <row r="291" spans="1:29">
      <c r="A291" t="s">
        <v>75</v>
      </c>
      <c r="B291">
        <v>10</v>
      </c>
      <c r="C291" t="s">
        <v>405</v>
      </c>
      <c r="D291">
        <v>675.29998779296875</v>
      </c>
      <c r="E291">
        <v>668</v>
      </c>
      <c r="F291" s="22">
        <v>43458</v>
      </c>
      <c r="G291" s="22">
        <v>43461</v>
      </c>
      <c r="H291">
        <f t="shared" si="24"/>
        <v>3</v>
      </c>
      <c r="I291">
        <v>670</v>
      </c>
      <c r="J291">
        <v>7.4000000953674316</v>
      </c>
      <c r="K291">
        <v>34</v>
      </c>
      <c r="L291">
        <v>21</v>
      </c>
      <c r="M291">
        <v>689</v>
      </c>
      <c r="N291">
        <v>710</v>
      </c>
      <c r="O291">
        <v>731</v>
      </c>
      <c r="P291">
        <v>710</v>
      </c>
      <c r="Q291">
        <v>730</v>
      </c>
      <c r="R291">
        <v>0.30000001192092896</v>
      </c>
      <c r="S291">
        <v>0.20000000298023224</v>
      </c>
      <c r="T291" t="s">
        <v>439</v>
      </c>
      <c r="U291" s="18">
        <f>VLOOKUP(A291,'[1]MARGIN REQUIREMNT'!$A$3:$M$210,13,0)</f>
        <v>3.6449249999999997</v>
      </c>
      <c r="V291" s="23">
        <f t="shared" si="26"/>
        <v>1.092812543857602E-2</v>
      </c>
      <c r="W291" s="23">
        <f t="shared" si="27"/>
        <v>1.092812543857602E-2</v>
      </c>
      <c r="X291" s="24">
        <f>VLOOKUP(A291,[2]Sheet14!$A$2:$B$188,2,0)</f>
        <v>2.8965726521725934E-2</v>
      </c>
      <c r="Y291" s="24">
        <f>VLOOKUP(A291,[2]Sheet14!$A$2:$C$188,3,0)</f>
        <v>3.8046537420862635E-2</v>
      </c>
      <c r="Z291" s="24">
        <f>VLOOKUP(A291,[2]Sheet14!$A$2:$D$188,4,0)</f>
        <v>5.2736156071008303E-2</v>
      </c>
      <c r="AA291" t="b">
        <f t="shared" si="25"/>
        <v>0</v>
      </c>
      <c r="AB291" t="b">
        <f t="shared" si="28"/>
        <v>0</v>
      </c>
      <c r="AC291" t="b">
        <f t="shared" si="29"/>
        <v>0</v>
      </c>
    </row>
    <row r="292" spans="1:29">
      <c r="A292" t="s">
        <v>75</v>
      </c>
      <c r="B292">
        <v>10</v>
      </c>
      <c r="C292" t="s">
        <v>406</v>
      </c>
      <c r="D292">
        <v>675.29998779296875</v>
      </c>
      <c r="E292">
        <v>668</v>
      </c>
      <c r="F292" s="22">
        <v>43458</v>
      </c>
      <c r="G292" s="22">
        <v>43461</v>
      </c>
      <c r="H292">
        <f t="shared" si="24"/>
        <v>3</v>
      </c>
      <c r="I292">
        <v>670</v>
      </c>
      <c r="J292">
        <v>8.1499996185302734</v>
      </c>
      <c r="K292">
        <v>30</v>
      </c>
      <c r="L292">
        <v>18</v>
      </c>
      <c r="M292">
        <v>650</v>
      </c>
      <c r="N292">
        <v>632</v>
      </c>
      <c r="O292">
        <v>614</v>
      </c>
      <c r="P292">
        <v>630</v>
      </c>
      <c r="Q292">
        <v>610</v>
      </c>
      <c r="R292" t="s">
        <v>435</v>
      </c>
      <c r="S292">
        <v>0.20000000298023224</v>
      </c>
      <c r="T292">
        <v>620</v>
      </c>
      <c r="U292" s="18">
        <f>VLOOKUP(A292,'[1]MARGIN REQUIREMNT'!$A$3:$M$210,13,0)</f>
        <v>3.6449249999999997</v>
      </c>
      <c r="V292" s="23">
        <f t="shared" si="26"/>
        <v>1.092812543857602E-2</v>
      </c>
      <c r="W292" s="23">
        <f t="shared" si="27"/>
        <v>1.092812543857602E-2</v>
      </c>
      <c r="X292" s="24">
        <f>VLOOKUP(A292,[2]Sheet14!$A$2:$B$188,2,0)</f>
        <v>2.8965726521725934E-2</v>
      </c>
      <c r="Y292" s="24">
        <f>VLOOKUP(A292,[2]Sheet14!$A$2:$C$188,3,0)</f>
        <v>3.8046537420862635E-2</v>
      </c>
      <c r="Z292" s="24">
        <f>VLOOKUP(A292,[2]Sheet14!$A$2:$D$188,4,0)</f>
        <v>5.2736156071008303E-2</v>
      </c>
      <c r="AA292" t="b">
        <f t="shared" si="25"/>
        <v>0</v>
      </c>
      <c r="AB292" t="b">
        <f t="shared" si="28"/>
        <v>0</v>
      </c>
      <c r="AC292" t="b">
        <f t="shared" si="29"/>
        <v>0</v>
      </c>
    </row>
    <row r="293" spans="1:29">
      <c r="A293" t="s">
        <v>8</v>
      </c>
      <c r="B293">
        <v>20</v>
      </c>
      <c r="C293" t="s">
        <v>405</v>
      </c>
      <c r="D293">
        <v>1127.9000244140625</v>
      </c>
      <c r="E293">
        <v>1142.6500244140625</v>
      </c>
      <c r="F293" s="22">
        <v>43458</v>
      </c>
      <c r="G293" s="22">
        <v>43461</v>
      </c>
      <c r="H293">
        <f t="shared" si="24"/>
        <v>3</v>
      </c>
      <c r="I293">
        <v>1140</v>
      </c>
      <c r="J293">
        <v>14</v>
      </c>
      <c r="K293">
        <v>29</v>
      </c>
      <c r="L293">
        <v>30</v>
      </c>
      <c r="M293">
        <v>1172.6500244140625</v>
      </c>
      <c r="N293">
        <v>1202.6500244140625</v>
      </c>
      <c r="O293">
        <v>1232.6500244140625</v>
      </c>
      <c r="P293">
        <v>1200</v>
      </c>
      <c r="Q293">
        <v>1240</v>
      </c>
      <c r="R293">
        <v>0.34999999403953552</v>
      </c>
      <c r="S293">
        <v>0.10000000149011612</v>
      </c>
      <c r="T293">
        <v>1220</v>
      </c>
      <c r="U293" s="18">
        <f>VLOOKUP(A293,'[1]MARGIN REQUIREMNT'!$A$3:$M$210,13,0)</f>
        <v>5.6705249999999996</v>
      </c>
      <c r="V293" s="23">
        <f t="shared" si="26"/>
        <v>-1.2908589406072646E-2</v>
      </c>
      <c r="W293" s="23">
        <f t="shared" si="27"/>
        <v>1.2908589406072646E-2</v>
      </c>
      <c r="X293" s="24">
        <f>VLOOKUP(A293,[2]Sheet14!$A$2:$B$188,2,0)</f>
        <v>3.220099802783475E-2</v>
      </c>
      <c r="Y293" s="24">
        <f>VLOOKUP(A293,[2]Sheet14!$A$2:$C$188,3,0)</f>
        <v>4.1245796908300603E-2</v>
      </c>
      <c r="Z293" s="24">
        <f>VLOOKUP(A293,[2]Sheet14!$A$2:$D$188,4,0)</f>
        <v>4.9684859988284119E-2</v>
      </c>
      <c r="AA293" t="b">
        <f t="shared" si="25"/>
        <v>0</v>
      </c>
      <c r="AB293" t="b">
        <f t="shared" si="28"/>
        <v>0</v>
      </c>
      <c r="AC293" t="b">
        <f t="shared" si="29"/>
        <v>0</v>
      </c>
    </row>
    <row r="294" spans="1:29">
      <c r="A294" t="s">
        <v>8</v>
      </c>
      <c r="B294">
        <v>20</v>
      </c>
      <c r="C294" t="s">
        <v>406</v>
      </c>
      <c r="D294">
        <v>1127.9000244140625</v>
      </c>
      <c r="E294">
        <v>1142.6500244140625</v>
      </c>
      <c r="F294" s="22">
        <v>43458</v>
      </c>
      <c r="G294" s="22">
        <v>43461</v>
      </c>
      <c r="H294">
        <f t="shared" si="24"/>
        <v>3</v>
      </c>
      <c r="I294">
        <v>1140</v>
      </c>
      <c r="J294">
        <v>29</v>
      </c>
      <c r="K294" t="s">
        <v>435</v>
      </c>
      <c r="L294" t="s">
        <v>435</v>
      </c>
      <c r="M294" t="s">
        <v>435</v>
      </c>
      <c r="N294" t="s">
        <v>435</v>
      </c>
      <c r="O294" t="s">
        <v>435</v>
      </c>
      <c r="P294" t="s">
        <v>435</v>
      </c>
      <c r="Q294" t="s">
        <v>435</v>
      </c>
      <c r="R294" t="s">
        <v>435</v>
      </c>
      <c r="S294" t="s">
        <v>435</v>
      </c>
      <c r="T294" t="s">
        <v>435</v>
      </c>
      <c r="U294" s="18">
        <f>VLOOKUP(A294,'[1]MARGIN REQUIREMNT'!$A$3:$M$210,13,0)</f>
        <v>5.6705249999999996</v>
      </c>
      <c r="V294" s="23">
        <f t="shared" si="26"/>
        <v>-1.2908589406072646E-2</v>
      </c>
      <c r="W294" s="23">
        <f t="shared" si="27"/>
        <v>1.2908589406072646E-2</v>
      </c>
      <c r="X294" s="24">
        <f>VLOOKUP(A294,[2]Sheet14!$A$2:$B$188,2,0)</f>
        <v>3.220099802783475E-2</v>
      </c>
      <c r="Y294" s="24">
        <f>VLOOKUP(A294,[2]Sheet14!$A$2:$C$188,3,0)</f>
        <v>4.1245796908300603E-2</v>
      </c>
      <c r="Z294" s="24">
        <f>VLOOKUP(A294,[2]Sheet14!$A$2:$D$188,4,0)</f>
        <v>4.9684859988284119E-2</v>
      </c>
      <c r="AA294" t="b">
        <f t="shared" si="25"/>
        <v>0</v>
      </c>
      <c r="AB294" t="b">
        <f t="shared" si="28"/>
        <v>0</v>
      </c>
      <c r="AC294" t="b">
        <f t="shared" si="29"/>
        <v>0</v>
      </c>
    </row>
    <row r="295" spans="1:29">
      <c r="A295" t="s">
        <v>175</v>
      </c>
      <c r="B295">
        <v>10</v>
      </c>
      <c r="C295" t="s">
        <v>405</v>
      </c>
      <c r="D295">
        <v>459</v>
      </c>
      <c r="E295">
        <v>457</v>
      </c>
      <c r="F295" s="22">
        <v>43458</v>
      </c>
      <c r="G295" s="22">
        <v>43461</v>
      </c>
      <c r="H295">
        <f t="shared" si="24"/>
        <v>3</v>
      </c>
      <c r="I295">
        <v>460</v>
      </c>
      <c r="J295">
        <v>5.1500000953674316</v>
      </c>
      <c r="K295">
        <v>38</v>
      </c>
      <c r="L295">
        <v>16</v>
      </c>
      <c r="M295">
        <v>473</v>
      </c>
      <c r="N295">
        <v>489</v>
      </c>
      <c r="O295">
        <v>505</v>
      </c>
      <c r="P295">
        <v>490</v>
      </c>
      <c r="Q295">
        <v>510</v>
      </c>
      <c r="R295">
        <v>0.55000001192092896</v>
      </c>
      <c r="S295">
        <v>0.55000001192092896</v>
      </c>
      <c r="T295">
        <v>500</v>
      </c>
      <c r="U295" s="18">
        <f>VLOOKUP(A295,'[1]MARGIN REQUIREMNT'!$A$3:$M$210,13,0)</f>
        <v>2.4202499999999998</v>
      </c>
      <c r="V295" s="23">
        <f t="shared" si="26"/>
        <v>4.3763676148795838E-3</v>
      </c>
      <c r="W295" s="23">
        <f t="shared" si="27"/>
        <v>4.3763676148795838E-3</v>
      </c>
      <c r="X295" s="24">
        <f>VLOOKUP(A295,[2]Sheet14!$A$2:$B$188,2,0)</f>
        <v>3.571215255397564E-2</v>
      </c>
      <c r="Y295" s="24">
        <f>VLOOKUP(A295,[2]Sheet14!$A$2:$C$188,3,0)</f>
        <v>4.5364275143029542E-2</v>
      </c>
      <c r="Z295" s="24">
        <f>VLOOKUP(A295,[2]Sheet14!$A$2:$D$188,4,0)</f>
        <v>5.9075705472357035E-2</v>
      </c>
      <c r="AA295" t="b">
        <f t="shared" si="25"/>
        <v>0</v>
      </c>
      <c r="AB295" t="b">
        <f t="shared" si="28"/>
        <v>0</v>
      </c>
      <c r="AC295" t="b">
        <f t="shared" si="29"/>
        <v>0</v>
      </c>
    </row>
    <row r="296" spans="1:29">
      <c r="A296" t="s">
        <v>175</v>
      </c>
      <c r="B296">
        <v>10</v>
      </c>
      <c r="C296" t="s">
        <v>406</v>
      </c>
      <c r="D296">
        <v>459</v>
      </c>
      <c r="E296">
        <v>457</v>
      </c>
      <c r="F296" s="22">
        <v>43458</v>
      </c>
      <c r="G296" s="22">
        <v>43461</v>
      </c>
      <c r="H296">
        <f t="shared" si="24"/>
        <v>3</v>
      </c>
      <c r="I296">
        <v>460</v>
      </c>
      <c r="J296">
        <v>8.3000001907348633</v>
      </c>
      <c r="K296">
        <v>42</v>
      </c>
      <c r="L296">
        <v>17</v>
      </c>
      <c r="M296">
        <v>440</v>
      </c>
      <c r="N296">
        <v>423</v>
      </c>
      <c r="O296">
        <v>406</v>
      </c>
      <c r="P296">
        <v>420</v>
      </c>
      <c r="Q296">
        <v>410</v>
      </c>
      <c r="R296">
        <v>0.25</v>
      </c>
      <c r="S296">
        <v>0.25</v>
      </c>
      <c r="T296" t="s">
        <v>439</v>
      </c>
      <c r="U296" s="18">
        <f>VLOOKUP(A296,'[1]MARGIN REQUIREMNT'!$A$3:$M$210,13,0)</f>
        <v>2.4202499999999998</v>
      </c>
      <c r="V296" s="23">
        <f t="shared" si="26"/>
        <v>4.3763676148795838E-3</v>
      </c>
      <c r="W296" s="23">
        <f t="shared" si="27"/>
        <v>4.3763676148795838E-3</v>
      </c>
      <c r="X296" s="24">
        <f>VLOOKUP(A296,[2]Sheet14!$A$2:$B$188,2,0)</f>
        <v>3.571215255397564E-2</v>
      </c>
      <c r="Y296" s="24">
        <f>VLOOKUP(A296,[2]Sheet14!$A$2:$C$188,3,0)</f>
        <v>4.5364275143029542E-2</v>
      </c>
      <c r="Z296" s="24">
        <f>VLOOKUP(A296,[2]Sheet14!$A$2:$D$188,4,0)</f>
        <v>5.9075705472357035E-2</v>
      </c>
      <c r="AA296" t="b">
        <f t="shared" si="25"/>
        <v>0</v>
      </c>
      <c r="AB296" t="b">
        <f t="shared" si="28"/>
        <v>0</v>
      </c>
      <c r="AC296" t="b">
        <f t="shared" si="29"/>
        <v>0</v>
      </c>
    </row>
    <row r="297" spans="1:29">
      <c r="A297" t="s">
        <v>29</v>
      </c>
      <c r="B297">
        <v>10</v>
      </c>
      <c r="C297" t="s">
        <v>405</v>
      </c>
      <c r="D297">
        <v>989.5</v>
      </c>
      <c r="E297">
        <v>981.6500244140625</v>
      </c>
      <c r="F297" s="22">
        <v>43458</v>
      </c>
      <c r="G297" s="22">
        <v>43461</v>
      </c>
      <c r="H297">
        <f t="shared" si="24"/>
        <v>3</v>
      </c>
      <c r="I297">
        <v>980</v>
      </c>
      <c r="J297">
        <v>31.75</v>
      </c>
      <c r="K297" t="s">
        <v>435</v>
      </c>
      <c r="L297" t="s">
        <v>435</v>
      </c>
      <c r="M297" t="s">
        <v>435</v>
      </c>
      <c r="N297" t="s">
        <v>435</v>
      </c>
      <c r="O297" t="s">
        <v>435</v>
      </c>
      <c r="P297" t="s">
        <v>435</v>
      </c>
      <c r="Q297" t="s">
        <v>435</v>
      </c>
      <c r="R297" t="s">
        <v>435</v>
      </c>
      <c r="S297" t="s">
        <v>435</v>
      </c>
      <c r="T297" t="s">
        <v>435</v>
      </c>
      <c r="U297" s="18">
        <f>VLOOKUP(A297,'[1]MARGIN REQUIREMNT'!$A$3:$M$210,13,0)</f>
        <v>5.1915749999999994</v>
      </c>
      <c r="V297" s="23">
        <f t="shared" si="26"/>
        <v>7.9967151130293512E-3</v>
      </c>
      <c r="W297" s="23">
        <f t="shared" si="27"/>
        <v>7.9967151130293512E-3</v>
      </c>
      <c r="X297" s="24">
        <f>VLOOKUP(A297,[2]Sheet14!$A$2:$B$188,2,0)</f>
        <v>3.1151249041244E-2</v>
      </c>
      <c r="Y297" s="24">
        <f>VLOOKUP(A297,[2]Sheet14!$A$2:$C$188,3,0)</f>
        <v>4.0738524200183361E-2</v>
      </c>
      <c r="Z297" s="24">
        <f>VLOOKUP(A297,[2]Sheet14!$A$2:$D$188,4,0)</f>
        <v>6.2159782982259271E-2</v>
      </c>
      <c r="AA297" t="b">
        <f t="shared" si="25"/>
        <v>0</v>
      </c>
      <c r="AB297" t="b">
        <f t="shared" si="28"/>
        <v>0</v>
      </c>
      <c r="AC297" t="b">
        <f t="shared" si="29"/>
        <v>0</v>
      </c>
    </row>
    <row r="298" spans="1:29">
      <c r="A298" t="s">
        <v>29</v>
      </c>
      <c r="B298">
        <v>10</v>
      </c>
      <c r="C298" t="s">
        <v>406</v>
      </c>
      <c r="D298">
        <v>989.5</v>
      </c>
      <c r="E298">
        <v>981.6500244140625</v>
      </c>
      <c r="F298" s="22">
        <v>43458</v>
      </c>
      <c r="G298" s="22">
        <v>43461</v>
      </c>
      <c r="H298">
        <f t="shared" si="24"/>
        <v>3</v>
      </c>
      <c r="I298">
        <v>980</v>
      </c>
      <c r="J298">
        <v>7.6999998092651367</v>
      </c>
      <c r="K298">
        <v>25</v>
      </c>
      <c r="L298">
        <v>22</v>
      </c>
      <c r="M298">
        <v>959.6500244140625</v>
      </c>
      <c r="N298">
        <v>937.6500244140625</v>
      </c>
      <c r="O298">
        <v>915.6500244140625</v>
      </c>
      <c r="P298">
        <v>940</v>
      </c>
      <c r="Q298">
        <v>920</v>
      </c>
      <c r="R298">
        <v>1</v>
      </c>
      <c r="S298">
        <v>1</v>
      </c>
      <c r="T298" t="s">
        <v>439</v>
      </c>
      <c r="U298" s="18">
        <f>VLOOKUP(A298,'[1]MARGIN REQUIREMNT'!$A$3:$M$210,13,0)</f>
        <v>5.1915749999999994</v>
      </c>
      <c r="V298" s="23">
        <f t="shared" si="26"/>
        <v>7.9967151130293512E-3</v>
      </c>
      <c r="W298" s="23">
        <f t="shared" si="27"/>
        <v>7.9967151130293512E-3</v>
      </c>
      <c r="X298" s="24">
        <f>VLOOKUP(A298,[2]Sheet14!$A$2:$B$188,2,0)</f>
        <v>3.1151249041244E-2</v>
      </c>
      <c r="Y298" s="24">
        <f>VLOOKUP(A298,[2]Sheet14!$A$2:$C$188,3,0)</f>
        <v>4.0738524200183361E-2</v>
      </c>
      <c r="Z298" s="24">
        <f>VLOOKUP(A298,[2]Sheet14!$A$2:$D$188,4,0)</f>
        <v>6.2159782982259271E-2</v>
      </c>
      <c r="AA298" t="b">
        <f t="shared" si="25"/>
        <v>0</v>
      </c>
      <c r="AB298" t="b">
        <f t="shared" si="28"/>
        <v>0</v>
      </c>
      <c r="AC298" t="b">
        <f t="shared" si="29"/>
        <v>0</v>
      </c>
    </row>
    <row r="299" spans="1:29">
      <c r="A299" t="s">
        <v>198</v>
      </c>
      <c r="B299">
        <v>2.5</v>
      </c>
      <c r="C299" t="s">
        <v>405</v>
      </c>
      <c r="D299">
        <v>83.099998474121094</v>
      </c>
      <c r="E299">
        <v>82.849998474121094</v>
      </c>
      <c r="F299" s="22">
        <v>43458</v>
      </c>
      <c r="G299" s="22">
        <v>43461</v>
      </c>
      <c r="H299">
        <f t="shared" si="24"/>
        <v>3</v>
      </c>
      <c r="I299">
        <v>82.5</v>
      </c>
      <c r="J299">
        <v>1.2000000476837158</v>
      </c>
      <c r="K299">
        <v>33</v>
      </c>
      <c r="L299">
        <v>2</v>
      </c>
      <c r="M299">
        <v>84.849998474121094</v>
      </c>
      <c r="N299">
        <v>86.849998474121094</v>
      </c>
      <c r="O299">
        <v>88.849998474121094</v>
      </c>
      <c r="P299">
        <v>87.5</v>
      </c>
      <c r="Q299">
        <v>90</v>
      </c>
      <c r="R299">
        <v>0.15000000596046448</v>
      </c>
      <c r="S299">
        <v>5.000000074505806E-2</v>
      </c>
      <c r="T299" t="s">
        <v>439</v>
      </c>
      <c r="U299" s="18">
        <f>VLOOKUP(A299,'[1]MARGIN REQUIREMNT'!$A$3:$M$210,13,0)</f>
        <v>0.38722499999999999</v>
      </c>
      <c r="V299" s="23">
        <f t="shared" si="26"/>
        <v>3.0175015643252312E-3</v>
      </c>
      <c r="W299" s="23">
        <f t="shared" si="27"/>
        <v>3.0175015643252312E-3</v>
      </c>
      <c r="X299" s="24">
        <f>VLOOKUP(A299,[2]Sheet14!$A$2:$B$188,2,0)</f>
        <v>4.2820805192526984E-2</v>
      </c>
      <c r="Y299" s="24">
        <f>VLOOKUP(A299,[2]Sheet14!$A$2:$C$188,3,0)</f>
        <v>5.1806614006181868E-2</v>
      </c>
      <c r="Z299" s="24">
        <f>VLOOKUP(A299,[2]Sheet14!$A$2:$D$188,4,0)</f>
        <v>6.9900374965246079E-2</v>
      </c>
      <c r="AA299" t="b">
        <f t="shared" si="25"/>
        <v>0</v>
      </c>
      <c r="AB299" t="b">
        <f t="shared" si="28"/>
        <v>0</v>
      </c>
      <c r="AC299" t="b">
        <f t="shared" si="29"/>
        <v>0</v>
      </c>
    </row>
    <row r="300" spans="1:29">
      <c r="A300" t="s">
        <v>198</v>
      </c>
      <c r="B300">
        <v>2.5</v>
      </c>
      <c r="C300" t="s">
        <v>406</v>
      </c>
      <c r="D300">
        <v>83.099998474121094</v>
      </c>
      <c r="E300">
        <v>82.849998474121094</v>
      </c>
      <c r="F300" s="22">
        <v>43458</v>
      </c>
      <c r="G300" s="22">
        <v>43461</v>
      </c>
      <c r="H300">
        <f t="shared" si="24"/>
        <v>3</v>
      </c>
      <c r="I300">
        <v>82.5</v>
      </c>
      <c r="J300">
        <v>0.80000001192092896</v>
      </c>
      <c r="K300">
        <v>35</v>
      </c>
      <c r="L300">
        <v>3</v>
      </c>
      <c r="M300">
        <v>79.849998474121094</v>
      </c>
      <c r="N300">
        <v>76.849998474121094</v>
      </c>
      <c r="O300">
        <v>73.849998474121094</v>
      </c>
      <c r="P300">
        <v>77.5</v>
      </c>
      <c r="Q300">
        <v>75</v>
      </c>
      <c r="R300">
        <v>0.10000000149011612</v>
      </c>
      <c r="S300">
        <v>0.10000000149011612</v>
      </c>
      <c r="T300" t="s">
        <v>439</v>
      </c>
      <c r="U300" s="18">
        <f>VLOOKUP(A300,'[1]MARGIN REQUIREMNT'!$A$3:$M$210,13,0)</f>
        <v>0.38722499999999999</v>
      </c>
      <c r="V300" s="23">
        <f t="shared" si="26"/>
        <v>3.0175015643252312E-3</v>
      </c>
      <c r="W300" s="23">
        <f t="shared" si="27"/>
        <v>3.0175015643252312E-3</v>
      </c>
      <c r="X300" s="24">
        <f>VLOOKUP(A300,[2]Sheet14!$A$2:$B$188,2,0)</f>
        <v>4.2820805192526984E-2</v>
      </c>
      <c r="Y300" s="24">
        <f>VLOOKUP(A300,[2]Sheet14!$A$2:$C$188,3,0)</f>
        <v>5.1806614006181868E-2</v>
      </c>
      <c r="Z300" s="24">
        <f>VLOOKUP(A300,[2]Sheet14!$A$2:$D$188,4,0)</f>
        <v>6.9900374965246079E-2</v>
      </c>
      <c r="AA300" t="b">
        <f t="shared" si="25"/>
        <v>0</v>
      </c>
      <c r="AB300" t="b">
        <f t="shared" si="28"/>
        <v>0</v>
      </c>
      <c r="AC300" t="b">
        <f t="shared" si="29"/>
        <v>0</v>
      </c>
    </row>
    <row r="301" spans="1:29">
      <c r="A301" t="s">
        <v>187</v>
      </c>
      <c r="B301">
        <v>10</v>
      </c>
      <c r="C301" t="s">
        <v>405</v>
      </c>
      <c r="D301">
        <v>513.70001220703125</v>
      </c>
      <c r="E301">
        <v>514</v>
      </c>
      <c r="F301" s="22">
        <v>43458</v>
      </c>
      <c r="G301" s="22">
        <v>43461</v>
      </c>
      <c r="H301">
        <f t="shared" si="24"/>
        <v>3</v>
      </c>
      <c r="I301">
        <v>510</v>
      </c>
      <c r="J301">
        <v>7.8499999046325684</v>
      </c>
      <c r="K301">
        <v>28</v>
      </c>
      <c r="L301">
        <v>13</v>
      </c>
      <c r="M301">
        <v>527</v>
      </c>
      <c r="N301">
        <v>540</v>
      </c>
      <c r="O301">
        <v>553</v>
      </c>
      <c r="P301">
        <v>540</v>
      </c>
      <c r="Q301">
        <v>550</v>
      </c>
      <c r="R301">
        <v>0.34999999403953552</v>
      </c>
      <c r="S301">
        <v>0.20000000298023224</v>
      </c>
      <c r="T301" t="s">
        <v>439</v>
      </c>
      <c r="U301" s="18">
        <f>VLOOKUP(A301,'[1]MARGIN REQUIREMNT'!$A$3:$M$210,13,0)</f>
        <v>2.6420168708765317</v>
      </c>
      <c r="V301" s="23">
        <f t="shared" si="26"/>
        <v>-5.8363383846060657E-4</v>
      </c>
      <c r="W301" s="23">
        <f t="shared" si="27"/>
        <v>5.8363383846060657E-4</v>
      </c>
      <c r="X301" s="24">
        <f>VLOOKUP(A301,[2]Sheet14!$A$2:$B$188,2,0)</f>
        <v>3.1396113839766815E-2</v>
      </c>
      <c r="Y301" s="24">
        <f>VLOOKUP(A301,[2]Sheet14!$A$2:$C$188,3,0)</f>
        <v>3.8581157854880282E-2</v>
      </c>
      <c r="Z301" s="24">
        <f>VLOOKUP(A301,[2]Sheet14!$A$2:$D$188,4,0)</f>
        <v>4.845016310932148E-2</v>
      </c>
      <c r="AA301" t="b">
        <f t="shared" si="25"/>
        <v>0</v>
      </c>
      <c r="AB301" t="b">
        <f t="shared" si="28"/>
        <v>0</v>
      </c>
      <c r="AC301" t="b">
        <f t="shared" si="29"/>
        <v>0</v>
      </c>
    </row>
    <row r="302" spans="1:29">
      <c r="A302" t="s">
        <v>187</v>
      </c>
      <c r="B302">
        <v>10</v>
      </c>
      <c r="C302" t="s">
        <v>406</v>
      </c>
      <c r="D302">
        <v>513.70001220703125</v>
      </c>
      <c r="E302">
        <v>514</v>
      </c>
      <c r="F302" s="22">
        <v>43458</v>
      </c>
      <c r="G302" s="22">
        <v>43461</v>
      </c>
      <c r="H302">
        <f t="shared" si="24"/>
        <v>3</v>
      </c>
      <c r="I302">
        <v>510</v>
      </c>
      <c r="J302">
        <v>3.2000000476837158</v>
      </c>
      <c r="K302">
        <v>27</v>
      </c>
      <c r="L302">
        <v>13</v>
      </c>
      <c r="M302">
        <v>501</v>
      </c>
      <c r="N302">
        <v>488</v>
      </c>
      <c r="O302">
        <v>475</v>
      </c>
      <c r="P302">
        <v>490</v>
      </c>
      <c r="Q302">
        <v>480</v>
      </c>
      <c r="R302">
        <v>0.30000001192092896</v>
      </c>
      <c r="S302">
        <v>0.20000000298023224</v>
      </c>
      <c r="T302" t="s">
        <v>439</v>
      </c>
      <c r="U302" s="18">
        <f>VLOOKUP(A302,'[1]MARGIN REQUIREMNT'!$A$3:$M$210,13,0)</f>
        <v>2.6420168708765317</v>
      </c>
      <c r="V302" s="23">
        <f t="shared" si="26"/>
        <v>-5.8363383846060657E-4</v>
      </c>
      <c r="W302" s="23">
        <f t="shared" si="27"/>
        <v>5.8363383846060657E-4</v>
      </c>
      <c r="X302" s="24">
        <f>VLOOKUP(A302,[2]Sheet14!$A$2:$B$188,2,0)</f>
        <v>3.1396113839766815E-2</v>
      </c>
      <c r="Y302" s="24">
        <f>VLOOKUP(A302,[2]Sheet14!$A$2:$C$188,3,0)</f>
        <v>3.8581157854880282E-2</v>
      </c>
      <c r="Z302" s="24">
        <f>VLOOKUP(A302,[2]Sheet14!$A$2:$D$188,4,0)</f>
        <v>4.845016310932148E-2</v>
      </c>
      <c r="AA302" t="b">
        <f t="shared" si="25"/>
        <v>0</v>
      </c>
      <c r="AB302" t="b">
        <f t="shared" si="28"/>
        <v>0</v>
      </c>
      <c r="AC302" t="b">
        <f t="shared" si="29"/>
        <v>0</v>
      </c>
    </row>
    <row r="303" spans="1:29">
      <c r="A303" t="s">
        <v>135</v>
      </c>
      <c r="B303">
        <v>2.5</v>
      </c>
      <c r="C303" t="s">
        <v>405</v>
      </c>
      <c r="D303">
        <v>62.799999237060547</v>
      </c>
      <c r="E303">
        <v>61.549999237060547</v>
      </c>
      <c r="F303" s="22">
        <v>43458</v>
      </c>
      <c r="G303" s="22">
        <v>43461</v>
      </c>
      <c r="H303">
        <f t="shared" si="24"/>
        <v>3</v>
      </c>
      <c r="I303">
        <v>62.5</v>
      </c>
      <c r="J303">
        <v>0.5</v>
      </c>
      <c r="K303">
        <v>39</v>
      </c>
      <c r="L303">
        <v>2</v>
      </c>
      <c r="M303">
        <v>63.549999237060547</v>
      </c>
      <c r="N303">
        <v>65.550003051757813</v>
      </c>
      <c r="O303">
        <v>67.550003051757812</v>
      </c>
      <c r="P303">
        <v>65</v>
      </c>
      <c r="Q303">
        <v>67.5</v>
      </c>
      <c r="R303">
        <v>0.15000000596046448</v>
      </c>
      <c r="S303">
        <v>5.000000074505806E-2</v>
      </c>
      <c r="T303" t="s">
        <v>439</v>
      </c>
      <c r="U303" s="18">
        <f>VLOOKUP(A303,'[1]MARGIN REQUIREMNT'!$A$3:$M$210,13,0)</f>
        <v>0.32774999999999999</v>
      </c>
      <c r="V303" s="23">
        <f t="shared" si="26"/>
        <v>2.0308692371962644E-2</v>
      </c>
      <c r="W303" s="23">
        <f t="shared" si="27"/>
        <v>2.0308692371962644E-2</v>
      </c>
      <c r="X303" s="24">
        <f>VLOOKUP(A303,[2]Sheet14!$A$2:$B$188,2,0)</f>
        <v>4.4080815826303368E-2</v>
      </c>
      <c r="Y303" s="24">
        <f>VLOOKUP(A303,[2]Sheet14!$A$2:$C$188,3,0)</f>
        <v>5.8939451371571056E-2</v>
      </c>
      <c r="Z303" s="24">
        <f>VLOOKUP(A303,[2]Sheet14!$A$2:$D$188,4,0)</f>
        <v>7.6504635591037776E-2</v>
      </c>
      <c r="AA303" t="b">
        <f t="shared" si="25"/>
        <v>0</v>
      </c>
      <c r="AB303" t="b">
        <f t="shared" si="28"/>
        <v>0</v>
      </c>
      <c r="AC303" t="b">
        <f t="shared" si="29"/>
        <v>0</v>
      </c>
    </row>
    <row r="304" spans="1:29">
      <c r="A304" t="s">
        <v>135</v>
      </c>
      <c r="B304">
        <v>2.5</v>
      </c>
      <c r="C304" t="s">
        <v>406</v>
      </c>
      <c r="D304">
        <v>62.799999237060547</v>
      </c>
      <c r="E304">
        <v>61.549999237060547</v>
      </c>
      <c r="F304" s="22">
        <v>43458</v>
      </c>
      <c r="G304" s="22">
        <v>43461</v>
      </c>
      <c r="H304">
        <f t="shared" si="24"/>
        <v>3</v>
      </c>
      <c r="I304">
        <v>62.5</v>
      </c>
      <c r="J304">
        <v>1.2999999523162842</v>
      </c>
      <c r="K304">
        <v>34</v>
      </c>
      <c r="L304">
        <v>2</v>
      </c>
      <c r="M304">
        <v>59.549999237060547</v>
      </c>
      <c r="N304">
        <v>57.549999237060547</v>
      </c>
      <c r="O304">
        <v>55.549999237060547</v>
      </c>
      <c r="P304">
        <v>57.5</v>
      </c>
      <c r="Q304">
        <v>55</v>
      </c>
      <c r="R304">
        <v>5.000000074505806E-2</v>
      </c>
      <c r="S304">
        <v>5.000000074505806E-2</v>
      </c>
      <c r="T304">
        <v>57.5</v>
      </c>
      <c r="U304" s="18">
        <f>VLOOKUP(A304,'[1]MARGIN REQUIREMNT'!$A$3:$M$210,13,0)</f>
        <v>0.32774999999999999</v>
      </c>
      <c r="V304" s="23">
        <f t="shared" si="26"/>
        <v>2.0308692371962644E-2</v>
      </c>
      <c r="W304" s="23">
        <f t="shared" si="27"/>
        <v>2.0308692371962644E-2</v>
      </c>
      <c r="X304" s="24">
        <f>VLOOKUP(A304,[2]Sheet14!$A$2:$B$188,2,0)</f>
        <v>4.4080815826303368E-2</v>
      </c>
      <c r="Y304" s="24">
        <f>VLOOKUP(A304,[2]Sheet14!$A$2:$C$188,3,0)</f>
        <v>5.8939451371571056E-2</v>
      </c>
      <c r="Z304" s="24">
        <f>VLOOKUP(A304,[2]Sheet14!$A$2:$D$188,4,0)</f>
        <v>7.6504635591037776E-2</v>
      </c>
      <c r="AA304" t="b">
        <f t="shared" si="25"/>
        <v>0</v>
      </c>
      <c r="AB304" t="b">
        <f t="shared" si="28"/>
        <v>0</v>
      </c>
      <c r="AC304" t="b">
        <f t="shared" si="29"/>
        <v>0</v>
      </c>
    </row>
    <row r="305" spans="1:29">
      <c r="A305" t="s">
        <v>128</v>
      </c>
      <c r="B305">
        <v>10</v>
      </c>
      <c r="C305" t="s">
        <v>405</v>
      </c>
      <c r="D305">
        <v>446.60000610351562</v>
      </c>
      <c r="E305">
        <v>441.20001220703125</v>
      </c>
      <c r="F305" s="22">
        <v>43458</v>
      </c>
      <c r="G305" s="22">
        <v>43461</v>
      </c>
      <c r="H305">
        <f t="shared" si="24"/>
        <v>3</v>
      </c>
      <c r="I305">
        <v>440</v>
      </c>
      <c r="J305">
        <v>9.0500001907348633</v>
      </c>
      <c r="K305">
        <v>52</v>
      </c>
      <c r="L305">
        <v>21</v>
      </c>
      <c r="M305">
        <v>462.20001220703125</v>
      </c>
      <c r="N305">
        <v>483.20001220703125</v>
      </c>
      <c r="O305">
        <v>504.20001220703125</v>
      </c>
      <c r="P305">
        <v>480</v>
      </c>
      <c r="Q305">
        <v>500</v>
      </c>
      <c r="R305">
        <v>0.10000000149011612</v>
      </c>
      <c r="S305">
        <v>5.000000074505806E-2</v>
      </c>
      <c r="T305" t="s">
        <v>439</v>
      </c>
      <c r="U305" s="18">
        <f>VLOOKUP(A305,'[1]MARGIN REQUIREMNT'!$A$3:$M$210,13,0)</f>
        <v>2.3032500000000002</v>
      </c>
      <c r="V305" s="23">
        <f t="shared" si="26"/>
        <v>1.2239333062281199E-2</v>
      </c>
      <c r="W305" s="23">
        <f t="shared" si="27"/>
        <v>1.2239333062281199E-2</v>
      </c>
      <c r="X305" s="24">
        <f>VLOOKUP(A305,[2]Sheet14!$A$2:$B$188,2,0)</f>
        <v>3.4605622954664239E-2</v>
      </c>
      <c r="Y305" s="24">
        <f>VLOOKUP(A305,[2]Sheet14!$A$2:$C$188,3,0)</f>
        <v>4.3969135018905973E-2</v>
      </c>
      <c r="Z305" s="24">
        <f>VLOOKUP(A305,[2]Sheet14!$A$2:$D$188,4,0)</f>
        <v>5.7878535472946128E-2</v>
      </c>
      <c r="AA305" t="b">
        <f t="shared" si="25"/>
        <v>0</v>
      </c>
      <c r="AB305" t="b">
        <f t="shared" si="28"/>
        <v>0</v>
      </c>
      <c r="AC305" t="b">
        <f t="shared" si="29"/>
        <v>0</v>
      </c>
    </row>
    <row r="306" spans="1:29">
      <c r="A306" t="s">
        <v>128</v>
      </c>
      <c r="B306">
        <v>10</v>
      </c>
      <c r="C306" t="s">
        <v>406</v>
      </c>
      <c r="D306">
        <v>446.60000610351562</v>
      </c>
      <c r="E306">
        <v>441.20001220703125</v>
      </c>
      <c r="F306" s="22">
        <v>43458</v>
      </c>
      <c r="G306" s="22">
        <v>43461</v>
      </c>
      <c r="H306">
        <f t="shared" si="24"/>
        <v>3</v>
      </c>
      <c r="I306">
        <v>440</v>
      </c>
      <c r="J306">
        <v>5.3000001907348633</v>
      </c>
      <c r="K306">
        <v>38</v>
      </c>
      <c r="L306">
        <v>15</v>
      </c>
      <c r="M306">
        <v>426.20001220703125</v>
      </c>
      <c r="N306">
        <v>411.20001220703125</v>
      </c>
      <c r="O306">
        <v>396.20001220703125</v>
      </c>
      <c r="P306">
        <v>410</v>
      </c>
      <c r="Q306">
        <v>400</v>
      </c>
      <c r="R306">
        <v>2.1500000953674316</v>
      </c>
      <c r="S306">
        <v>0.60000002384185791</v>
      </c>
      <c r="T306" t="s">
        <v>439</v>
      </c>
      <c r="U306" s="18">
        <f>VLOOKUP(A306,'[1]MARGIN REQUIREMNT'!$A$3:$M$210,13,0)</f>
        <v>2.3032500000000002</v>
      </c>
      <c r="V306" s="23">
        <f t="shared" si="26"/>
        <v>1.2239333062281199E-2</v>
      </c>
      <c r="W306" s="23">
        <f t="shared" si="27"/>
        <v>1.2239333062281199E-2</v>
      </c>
      <c r="X306" s="24">
        <f>VLOOKUP(A306,[2]Sheet14!$A$2:$B$188,2,0)</f>
        <v>3.4605622954664239E-2</v>
      </c>
      <c r="Y306" s="24">
        <f>VLOOKUP(A306,[2]Sheet14!$A$2:$C$188,3,0)</f>
        <v>4.3969135018905973E-2</v>
      </c>
      <c r="Z306" s="24">
        <f>VLOOKUP(A306,[2]Sheet14!$A$2:$D$188,4,0)</f>
        <v>5.7878535472946128E-2</v>
      </c>
      <c r="AA306" t="b">
        <f t="shared" si="25"/>
        <v>0</v>
      </c>
      <c r="AB306" t="b">
        <f t="shared" si="28"/>
        <v>0</v>
      </c>
      <c r="AC306" t="b">
        <f t="shared" si="29"/>
        <v>0</v>
      </c>
    </row>
    <row r="307" spans="1:29">
      <c r="A307" t="s">
        <v>106</v>
      </c>
      <c r="B307">
        <v>10</v>
      </c>
      <c r="C307" t="s">
        <v>405</v>
      </c>
      <c r="D307">
        <v>162.05000305175781</v>
      </c>
      <c r="E307">
        <v>158.25</v>
      </c>
      <c r="F307" s="22">
        <v>43458</v>
      </c>
      <c r="G307" s="22">
        <v>43461</v>
      </c>
      <c r="H307">
        <f t="shared" si="24"/>
        <v>3</v>
      </c>
      <c r="I307">
        <v>160</v>
      </c>
      <c r="J307">
        <v>2.0499999523162842</v>
      </c>
      <c r="K307">
        <v>48</v>
      </c>
      <c r="L307">
        <v>7</v>
      </c>
      <c r="M307">
        <v>165.25</v>
      </c>
      <c r="N307">
        <v>172.25</v>
      </c>
      <c r="O307">
        <v>179.25</v>
      </c>
      <c r="P307">
        <v>170</v>
      </c>
      <c r="Q307">
        <v>180</v>
      </c>
      <c r="R307">
        <v>0.34999999403953552</v>
      </c>
      <c r="S307">
        <v>0.15000000596046448</v>
      </c>
      <c r="T307" t="s">
        <v>439</v>
      </c>
      <c r="U307" s="18">
        <f>VLOOKUP(A307,'[1]MARGIN REQUIREMNT'!$A$3:$M$210,13,0)</f>
        <v>0.90642666666666671</v>
      </c>
      <c r="V307" s="23">
        <f t="shared" si="26"/>
        <v>2.4012657515057212E-2</v>
      </c>
      <c r="W307" s="23">
        <f t="shared" si="27"/>
        <v>2.4012657515057212E-2</v>
      </c>
      <c r="X307" s="24">
        <f>VLOOKUP(A307,[2]Sheet14!$A$2:$B$188,2,0)</f>
        <v>5.1205257136507282E-2</v>
      </c>
      <c r="Y307" s="24">
        <f>VLOOKUP(A307,[2]Sheet14!$A$2:$C$188,3,0)</f>
        <v>6.3877074796337238E-2</v>
      </c>
      <c r="Z307" s="24">
        <f>VLOOKUP(A307,[2]Sheet14!$A$2:$D$188,4,0)</f>
        <v>7.947557638032926E-2</v>
      </c>
      <c r="AA307" t="b">
        <f t="shared" si="25"/>
        <v>0</v>
      </c>
      <c r="AB307" t="b">
        <f t="shared" si="28"/>
        <v>0</v>
      </c>
      <c r="AC307" t="b">
        <f t="shared" si="29"/>
        <v>0</v>
      </c>
    </row>
    <row r="308" spans="1:29">
      <c r="A308" t="s">
        <v>106</v>
      </c>
      <c r="B308">
        <v>10</v>
      </c>
      <c r="C308" t="s">
        <v>406</v>
      </c>
      <c r="D308">
        <v>162.05000305175781</v>
      </c>
      <c r="E308">
        <v>158.25</v>
      </c>
      <c r="F308" s="22">
        <v>43458</v>
      </c>
      <c r="G308" s="22">
        <v>43461</v>
      </c>
      <c r="H308">
        <f t="shared" si="24"/>
        <v>3</v>
      </c>
      <c r="I308">
        <v>160</v>
      </c>
      <c r="J308">
        <v>3.75</v>
      </c>
      <c r="K308">
        <v>50</v>
      </c>
      <c r="L308">
        <v>7</v>
      </c>
      <c r="M308">
        <v>151.25</v>
      </c>
      <c r="N308">
        <v>144.25</v>
      </c>
      <c r="O308">
        <v>137.25</v>
      </c>
      <c r="P308">
        <v>140</v>
      </c>
      <c r="Q308">
        <v>140</v>
      </c>
      <c r="R308">
        <v>5.000000074505806E-2</v>
      </c>
      <c r="S308">
        <v>5.000000074505806E-2</v>
      </c>
      <c r="T308" t="s">
        <v>439</v>
      </c>
      <c r="U308" s="18">
        <f>VLOOKUP(A308,'[1]MARGIN REQUIREMNT'!$A$3:$M$210,13,0)</f>
        <v>0.90642666666666671</v>
      </c>
      <c r="V308" s="23">
        <f t="shared" si="26"/>
        <v>2.4012657515057212E-2</v>
      </c>
      <c r="W308" s="23">
        <f t="shared" si="27"/>
        <v>2.4012657515057212E-2</v>
      </c>
      <c r="X308" s="24">
        <f>VLOOKUP(A308,[2]Sheet14!$A$2:$B$188,2,0)</f>
        <v>5.1205257136507282E-2</v>
      </c>
      <c r="Y308" s="24">
        <f>VLOOKUP(A308,[2]Sheet14!$A$2:$C$188,3,0)</f>
        <v>6.3877074796337238E-2</v>
      </c>
      <c r="Z308" s="24">
        <f>VLOOKUP(A308,[2]Sheet14!$A$2:$D$188,4,0)</f>
        <v>7.947557638032926E-2</v>
      </c>
      <c r="AA308" t="b">
        <f t="shared" si="25"/>
        <v>0</v>
      </c>
      <c r="AB308" t="b">
        <f t="shared" si="28"/>
        <v>0</v>
      </c>
      <c r="AC308" t="b">
        <f t="shared" si="29"/>
        <v>0</v>
      </c>
    </row>
    <row r="309" spans="1:29">
      <c r="A309" t="s">
        <v>174</v>
      </c>
      <c r="B309">
        <v>50</v>
      </c>
      <c r="C309" t="s">
        <v>405</v>
      </c>
      <c r="D309">
        <v>1218</v>
      </c>
      <c r="E309">
        <v>1197.5</v>
      </c>
      <c r="F309" s="22">
        <v>43458</v>
      </c>
      <c r="G309" s="22">
        <v>43461</v>
      </c>
      <c r="H309">
        <f t="shared" si="24"/>
        <v>3</v>
      </c>
      <c r="I309">
        <v>1200</v>
      </c>
      <c r="J309">
        <v>20.549999237060547</v>
      </c>
      <c r="K309">
        <v>53</v>
      </c>
      <c r="L309">
        <v>58</v>
      </c>
      <c r="M309">
        <v>1255.5</v>
      </c>
      <c r="N309">
        <v>1313.5</v>
      </c>
      <c r="O309">
        <v>1371.5</v>
      </c>
      <c r="P309">
        <v>1300</v>
      </c>
      <c r="Q309">
        <v>1350</v>
      </c>
      <c r="R309">
        <v>1.5499999523162842</v>
      </c>
      <c r="S309">
        <v>0.75</v>
      </c>
      <c r="T309" t="s">
        <v>439</v>
      </c>
      <c r="U309" s="18">
        <f>VLOOKUP(A309,'[1]MARGIN REQUIREMNT'!$A$3:$M$210,13,0)</f>
        <v>7.0621200000000002</v>
      </c>
      <c r="V309" s="23">
        <f t="shared" si="26"/>
        <v>1.7118997912317413E-2</v>
      </c>
      <c r="W309" s="23">
        <f t="shared" si="27"/>
        <v>1.7118997912317413E-2</v>
      </c>
      <c r="X309" s="24">
        <f>VLOOKUP(A309,[2]Sheet14!$A$2:$B$188,2,0)</f>
        <v>3.3466784464001947E-2</v>
      </c>
      <c r="Y309" s="24">
        <f>VLOOKUP(A309,[2]Sheet14!$A$2:$C$188,3,0)</f>
        <v>4.5244625990592389E-2</v>
      </c>
      <c r="Z309" s="24">
        <f>VLOOKUP(A309,[2]Sheet14!$A$2:$D$188,4,0)</f>
        <v>5.7047519049034059E-2</v>
      </c>
      <c r="AA309" t="b">
        <f t="shared" si="25"/>
        <v>0</v>
      </c>
      <c r="AB309" t="b">
        <f t="shared" si="28"/>
        <v>0</v>
      </c>
      <c r="AC309" t="b">
        <f t="shared" si="29"/>
        <v>0</v>
      </c>
    </row>
    <row r="310" spans="1:29">
      <c r="A310" t="s">
        <v>174</v>
      </c>
      <c r="B310">
        <v>50</v>
      </c>
      <c r="C310" t="s">
        <v>406</v>
      </c>
      <c r="D310">
        <v>1218</v>
      </c>
      <c r="E310">
        <v>1197.5</v>
      </c>
      <c r="F310" s="22">
        <v>43458</v>
      </c>
      <c r="G310" s="22">
        <v>43461</v>
      </c>
      <c r="H310">
        <f t="shared" si="24"/>
        <v>3</v>
      </c>
      <c r="I310">
        <v>1200</v>
      </c>
      <c r="J310">
        <v>18.200000762939453</v>
      </c>
      <c r="K310">
        <v>40</v>
      </c>
      <c r="L310">
        <v>43</v>
      </c>
      <c r="M310">
        <v>1154.5</v>
      </c>
      <c r="N310">
        <v>1111.5</v>
      </c>
      <c r="O310">
        <v>1068.5</v>
      </c>
      <c r="P310">
        <v>1100</v>
      </c>
      <c r="Q310">
        <v>1050</v>
      </c>
      <c r="R310">
        <v>0.25</v>
      </c>
      <c r="S310">
        <v>5.000000074505806E-2</v>
      </c>
      <c r="T310" t="s">
        <v>439</v>
      </c>
      <c r="U310" s="18">
        <f>VLOOKUP(A310,'[1]MARGIN REQUIREMNT'!$A$3:$M$210,13,0)</f>
        <v>7.0621200000000002</v>
      </c>
      <c r="V310" s="23">
        <f t="shared" si="26"/>
        <v>1.7118997912317413E-2</v>
      </c>
      <c r="W310" s="23">
        <f t="shared" si="27"/>
        <v>1.7118997912317413E-2</v>
      </c>
      <c r="X310" s="24">
        <f>VLOOKUP(A310,[2]Sheet14!$A$2:$B$188,2,0)</f>
        <v>3.3466784464001947E-2</v>
      </c>
      <c r="Y310" s="24">
        <f>VLOOKUP(A310,[2]Sheet14!$A$2:$C$188,3,0)</f>
        <v>4.5244625990592389E-2</v>
      </c>
      <c r="Z310" s="24">
        <f>VLOOKUP(A310,[2]Sheet14!$A$2:$D$188,4,0)</f>
        <v>5.7047519049034059E-2</v>
      </c>
      <c r="AA310" t="b">
        <f t="shared" si="25"/>
        <v>0</v>
      </c>
      <c r="AB310" t="b">
        <f t="shared" si="28"/>
        <v>0</v>
      </c>
      <c r="AC310" t="b">
        <f t="shared" si="29"/>
        <v>0</v>
      </c>
    </row>
    <row r="311" spans="1:29">
      <c r="A311" t="s">
        <v>43</v>
      </c>
      <c r="B311">
        <v>20</v>
      </c>
      <c r="C311" t="s">
        <v>405</v>
      </c>
      <c r="D311">
        <v>893.79998779296875</v>
      </c>
      <c r="E311">
        <v>897.9000244140625</v>
      </c>
      <c r="F311" s="22">
        <v>43458</v>
      </c>
      <c r="G311" s="22">
        <v>43461</v>
      </c>
      <c r="H311">
        <f t="shared" si="24"/>
        <v>3</v>
      </c>
      <c r="I311">
        <v>900</v>
      </c>
      <c r="J311">
        <v>10.850000381469727</v>
      </c>
      <c r="K311">
        <v>35</v>
      </c>
      <c r="L311">
        <v>28</v>
      </c>
      <c r="M311">
        <v>925.9000244140625</v>
      </c>
      <c r="N311">
        <v>953.9000244140625</v>
      </c>
      <c r="O311">
        <v>981.9000244140625</v>
      </c>
      <c r="P311">
        <v>960</v>
      </c>
      <c r="Q311">
        <v>980</v>
      </c>
      <c r="R311">
        <v>0.5</v>
      </c>
      <c r="S311">
        <v>0.30000001192092896</v>
      </c>
      <c r="T311" t="s">
        <v>439</v>
      </c>
      <c r="U311" s="18">
        <f>VLOOKUP(A311,'[1]MARGIN REQUIREMNT'!$A$3:$M$210,13,0)</f>
        <v>4.6722000000000001</v>
      </c>
      <c r="V311" s="23">
        <f t="shared" si="26"/>
        <v>-4.5662507067747438E-3</v>
      </c>
      <c r="W311" s="23">
        <f t="shared" si="27"/>
        <v>4.5662507067747438E-3</v>
      </c>
      <c r="X311" s="24">
        <f>VLOOKUP(A311,[2]Sheet14!$A$2:$B$188,2,0)</f>
        <v>3.2544571030988546E-2</v>
      </c>
      <c r="Y311" s="24">
        <f>VLOOKUP(A311,[2]Sheet14!$A$2:$C$188,3,0)</f>
        <v>4.0136287474515989E-2</v>
      </c>
      <c r="Z311" s="24">
        <f>VLOOKUP(A311,[2]Sheet14!$A$2:$D$188,4,0)</f>
        <v>5.2628728187358552E-2</v>
      </c>
      <c r="AA311" t="b">
        <f t="shared" si="25"/>
        <v>0</v>
      </c>
      <c r="AB311" t="b">
        <f t="shared" si="28"/>
        <v>0</v>
      </c>
      <c r="AC311" t="b">
        <f t="shared" si="29"/>
        <v>0</v>
      </c>
    </row>
    <row r="312" spans="1:29">
      <c r="A312" t="s">
        <v>43</v>
      </c>
      <c r="B312">
        <v>20</v>
      </c>
      <c r="C312" t="s">
        <v>406</v>
      </c>
      <c r="D312">
        <v>893.79998779296875</v>
      </c>
      <c r="E312">
        <v>897.9000244140625</v>
      </c>
      <c r="F312" s="22">
        <v>43458</v>
      </c>
      <c r="G312" s="22">
        <v>43461</v>
      </c>
      <c r="H312">
        <f t="shared" si="24"/>
        <v>3</v>
      </c>
      <c r="I312">
        <v>900</v>
      </c>
      <c r="J312">
        <v>8.1000003814697266</v>
      </c>
      <c r="K312">
        <v>23</v>
      </c>
      <c r="L312">
        <v>19</v>
      </c>
      <c r="M312">
        <v>878.9000244140625</v>
      </c>
      <c r="N312">
        <v>859.9000244140625</v>
      </c>
      <c r="O312">
        <v>840.9000244140625</v>
      </c>
      <c r="P312">
        <v>860</v>
      </c>
      <c r="Q312">
        <v>840</v>
      </c>
      <c r="R312">
        <v>1</v>
      </c>
      <c r="S312">
        <v>0.44999998807907104</v>
      </c>
      <c r="T312" t="s">
        <v>439</v>
      </c>
      <c r="U312" s="18">
        <f>VLOOKUP(A312,'[1]MARGIN REQUIREMNT'!$A$3:$M$210,13,0)</f>
        <v>4.6722000000000001</v>
      </c>
      <c r="V312" s="23">
        <f t="shared" si="26"/>
        <v>-4.5662507067747438E-3</v>
      </c>
      <c r="W312" s="23">
        <f t="shared" si="27"/>
        <v>4.5662507067747438E-3</v>
      </c>
      <c r="X312" s="24">
        <f>VLOOKUP(A312,[2]Sheet14!$A$2:$B$188,2,0)</f>
        <v>3.2544571030988546E-2</v>
      </c>
      <c r="Y312" s="24">
        <f>VLOOKUP(A312,[2]Sheet14!$A$2:$C$188,3,0)</f>
        <v>4.0136287474515989E-2</v>
      </c>
      <c r="Z312" s="24">
        <f>VLOOKUP(A312,[2]Sheet14!$A$2:$D$188,4,0)</f>
        <v>5.2628728187358552E-2</v>
      </c>
      <c r="AA312" t="b">
        <f t="shared" si="25"/>
        <v>0</v>
      </c>
      <c r="AB312" t="b">
        <f t="shared" si="28"/>
        <v>0</v>
      </c>
      <c r="AC312" t="b">
        <f t="shared" si="29"/>
        <v>0</v>
      </c>
    </row>
    <row r="313" spans="1:29">
      <c r="A313" t="s">
        <v>167</v>
      </c>
      <c r="B313">
        <v>1</v>
      </c>
      <c r="C313" t="s">
        <v>405</v>
      </c>
      <c r="D313">
        <v>52.599998474121094</v>
      </c>
      <c r="E313">
        <v>52.049999237060547</v>
      </c>
      <c r="F313" s="22">
        <v>43458</v>
      </c>
      <c r="G313" s="22">
        <v>43461</v>
      </c>
      <c r="H313">
        <f t="shared" si="24"/>
        <v>3</v>
      </c>
      <c r="I313">
        <v>52</v>
      </c>
      <c r="J313">
        <v>0.75</v>
      </c>
      <c r="K313">
        <v>37</v>
      </c>
      <c r="L313">
        <v>2</v>
      </c>
      <c r="M313">
        <v>54.049999237060547</v>
      </c>
      <c r="N313">
        <v>56.049999237060547</v>
      </c>
      <c r="O313">
        <v>58.049999237060547</v>
      </c>
      <c r="P313">
        <v>56</v>
      </c>
      <c r="Q313">
        <v>58</v>
      </c>
      <c r="R313">
        <v>5.000000074505806E-2</v>
      </c>
      <c r="S313">
        <v>5.000000074505806E-2</v>
      </c>
      <c r="T313" t="s">
        <v>439</v>
      </c>
      <c r="U313" s="18">
        <f>VLOOKUP(A313,'[1]MARGIN REQUIREMNT'!$A$3:$M$210,13,0)</f>
        <v>0.26752499999999996</v>
      </c>
      <c r="V313" s="23">
        <f t="shared" si="26"/>
        <v>1.0566748225212974E-2</v>
      </c>
      <c r="W313" s="23">
        <f t="shared" si="27"/>
        <v>1.0566748225212974E-2</v>
      </c>
      <c r="X313" s="24">
        <f>VLOOKUP(A313,[2]Sheet14!$A$2:$B$188,2,0)</f>
        <v>4.0371709890652821E-2</v>
      </c>
      <c r="Y313" s="24">
        <f>VLOOKUP(A313,[2]Sheet14!$A$2:$C$188,3,0)</f>
        <v>4.7798872963928915E-2</v>
      </c>
      <c r="Z313" s="24">
        <f>VLOOKUP(A313,[2]Sheet14!$A$2:$D$188,4,0)</f>
        <v>6.079161998918569E-2</v>
      </c>
      <c r="AA313" t="b">
        <f t="shared" si="25"/>
        <v>0</v>
      </c>
      <c r="AB313" t="b">
        <f t="shared" si="28"/>
        <v>0</v>
      </c>
      <c r="AC313" t="b">
        <f t="shared" si="29"/>
        <v>0</v>
      </c>
    </row>
    <row r="314" spans="1:29">
      <c r="A314" t="s">
        <v>167</v>
      </c>
      <c r="B314">
        <v>1</v>
      </c>
      <c r="C314" t="s">
        <v>406</v>
      </c>
      <c r="D314">
        <v>52.599998474121094</v>
      </c>
      <c r="E314">
        <v>52.049999237060547</v>
      </c>
      <c r="F314" s="22">
        <v>43458</v>
      </c>
      <c r="G314" s="22">
        <v>43461</v>
      </c>
      <c r="H314">
        <f t="shared" si="24"/>
        <v>3</v>
      </c>
      <c r="I314">
        <v>52</v>
      </c>
      <c r="J314">
        <v>0.69999998807907104</v>
      </c>
      <c r="K314">
        <v>40</v>
      </c>
      <c r="L314">
        <v>2</v>
      </c>
      <c r="M314">
        <v>50.049999237060547</v>
      </c>
      <c r="N314">
        <v>48.049999237060547</v>
      </c>
      <c r="O314">
        <v>46.049999237060547</v>
      </c>
      <c r="P314">
        <v>48</v>
      </c>
      <c r="Q314">
        <v>46</v>
      </c>
      <c r="R314">
        <v>5.000000074505806E-2</v>
      </c>
      <c r="S314">
        <v>5.000000074505806E-2</v>
      </c>
      <c r="T314">
        <v>47</v>
      </c>
      <c r="U314" s="18">
        <f>VLOOKUP(A314,'[1]MARGIN REQUIREMNT'!$A$3:$M$210,13,0)</f>
        <v>0.26752499999999996</v>
      </c>
      <c r="V314" s="23">
        <f t="shared" si="26"/>
        <v>1.0566748225212974E-2</v>
      </c>
      <c r="W314" s="23">
        <f t="shared" si="27"/>
        <v>1.0566748225212974E-2</v>
      </c>
      <c r="X314" s="24">
        <f>VLOOKUP(A314,[2]Sheet14!$A$2:$B$188,2,0)</f>
        <v>4.0371709890652821E-2</v>
      </c>
      <c r="Y314" s="24">
        <f>VLOOKUP(A314,[2]Sheet14!$A$2:$C$188,3,0)</f>
        <v>4.7798872963928915E-2</v>
      </c>
      <c r="Z314" s="24">
        <f>VLOOKUP(A314,[2]Sheet14!$A$2:$D$188,4,0)</f>
        <v>6.079161998918569E-2</v>
      </c>
      <c r="AA314" t="b">
        <f t="shared" si="25"/>
        <v>0</v>
      </c>
      <c r="AB314" t="b">
        <f t="shared" si="28"/>
        <v>0</v>
      </c>
      <c r="AC314" t="b">
        <f t="shared" si="29"/>
        <v>0</v>
      </c>
    </row>
    <row r="315" spans="1:29">
      <c r="A315" t="s">
        <v>111</v>
      </c>
      <c r="B315">
        <v>10</v>
      </c>
      <c r="C315" t="s">
        <v>405</v>
      </c>
      <c r="D315">
        <v>486.5</v>
      </c>
      <c r="E315">
        <v>482</v>
      </c>
      <c r="F315" s="22">
        <v>43458</v>
      </c>
      <c r="G315" s="22">
        <v>43461</v>
      </c>
      <c r="H315">
        <f t="shared" si="24"/>
        <v>3</v>
      </c>
      <c r="I315">
        <v>480</v>
      </c>
      <c r="J315">
        <v>4</v>
      </c>
      <c r="K315">
        <v>15</v>
      </c>
      <c r="L315">
        <v>7</v>
      </c>
      <c r="M315">
        <v>489</v>
      </c>
      <c r="N315">
        <v>496</v>
      </c>
      <c r="O315">
        <v>503</v>
      </c>
      <c r="P315">
        <v>500</v>
      </c>
      <c r="Q315">
        <v>500</v>
      </c>
      <c r="R315">
        <v>1.5</v>
      </c>
      <c r="S315">
        <v>1.5</v>
      </c>
      <c r="T315" t="s">
        <v>439</v>
      </c>
      <c r="U315" s="18">
        <f>VLOOKUP(A315,'[1]MARGIN REQUIREMNT'!$A$3:$M$210,13,0)</f>
        <v>3.0402900000000002</v>
      </c>
      <c r="V315" s="23">
        <f t="shared" si="26"/>
        <v>9.3360995850622075E-3</v>
      </c>
      <c r="W315" s="23">
        <f t="shared" si="27"/>
        <v>9.3360995850622075E-3</v>
      </c>
      <c r="X315" s="24">
        <f>VLOOKUP(A315,[2]Sheet14!$A$2:$B$188,2,0)</f>
        <v>5.1820451110468777E-2</v>
      </c>
      <c r="Y315" s="24">
        <f>VLOOKUP(A315,[2]Sheet14!$A$2:$C$188,3,0)</f>
        <v>6.6907711740750719E-2</v>
      </c>
      <c r="Z315" s="24">
        <f>VLOOKUP(A315,[2]Sheet14!$A$2:$D$188,4,0)</f>
        <v>9.0343213445055637E-2</v>
      </c>
      <c r="AA315" t="b">
        <f t="shared" si="25"/>
        <v>0</v>
      </c>
      <c r="AB315" t="b">
        <f t="shared" si="28"/>
        <v>0</v>
      </c>
      <c r="AC315" t="b">
        <f t="shared" si="29"/>
        <v>0</v>
      </c>
    </row>
    <row r="316" spans="1:29">
      <c r="A316" t="s">
        <v>111</v>
      </c>
      <c r="B316">
        <v>10</v>
      </c>
      <c r="C316" t="s">
        <v>406</v>
      </c>
      <c r="D316">
        <v>486.5</v>
      </c>
      <c r="E316">
        <v>482</v>
      </c>
      <c r="F316" s="22">
        <v>43458</v>
      </c>
      <c r="G316" s="22">
        <v>43461</v>
      </c>
      <c r="H316">
        <f t="shared" si="24"/>
        <v>3</v>
      </c>
      <c r="I316">
        <v>480</v>
      </c>
      <c r="J316">
        <v>5.5500001907348633</v>
      </c>
      <c r="K316">
        <v>38</v>
      </c>
      <c r="L316">
        <v>17</v>
      </c>
      <c r="M316">
        <v>465</v>
      </c>
      <c r="N316">
        <v>448</v>
      </c>
      <c r="O316">
        <v>431</v>
      </c>
      <c r="P316">
        <v>450</v>
      </c>
      <c r="Q316">
        <v>430</v>
      </c>
      <c r="R316">
        <v>0.25</v>
      </c>
      <c r="S316">
        <v>0.20000000298023224</v>
      </c>
      <c r="T316" t="s">
        <v>439</v>
      </c>
      <c r="U316" s="18">
        <f>VLOOKUP(A316,'[1]MARGIN REQUIREMNT'!$A$3:$M$210,13,0)</f>
        <v>3.0402900000000002</v>
      </c>
      <c r="V316" s="23">
        <f t="shared" si="26"/>
        <v>9.3360995850622075E-3</v>
      </c>
      <c r="W316" s="23">
        <f t="shared" si="27"/>
        <v>9.3360995850622075E-3</v>
      </c>
      <c r="X316" s="24">
        <f>VLOOKUP(A316,[2]Sheet14!$A$2:$B$188,2,0)</f>
        <v>5.1820451110468777E-2</v>
      </c>
      <c r="Y316" s="24">
        <f>VLOOKUP(A316,[2]Sheet14!$A$2:$C$188,3,0)</f>
        <v>6.6907711740750719E-2</v>
      </c>
      <c r="Z316" s="24">
        <f>VLOOKUP(A316,[2]Sheet14!$A$2:$D$188,4,0)</f>
        <v>9.0343213445055637E-2</v>
      </c>
      <c r="AA316" t="b">
        <f t="shared" si="25"/>
        <v>0</v>
      </c>
      <c r="AB316" t="b">
        <f t="shared" si="28"/>
        <v>0</v>
      </c>
      <c r="AC316" t="b">
        <f t="shared" si="29"/>
        <v>0</v>
      </c>
    </row>
    <row r="317" spans="1:29">
      <c r="A317" t="s">
        <v>52</v>
      </c>
      <c r="B317">
        <v>20</v>
      </c>
      <c r="C317" t="s">
        <v>405</v>
      </c>
      <c r="D317">
        <v>802.3499755859375</v>
      </c>
      <c r="E317">
        <v>792.9000244140625</v>
      </c>
      <c r="F317" s="22">
        <v>43458</v>
      </c>
      <c r="G317" s="22">
        <v>43461</v>
      </c>
      <c r="H317">
        <f t="shared" si="24"/>
        <v>3</v>
      </c>
      <c r="I317">
        <v>800</v>
      </c>
      <c r="J317">
        <v>7.8000001907348633</v>
      </c>
      <c r="K317">
        <v>36</v>
      </c>
      <c r="L317">
        <v>26</v>
      </c>
      <c r="M317">
        <v>818.9000244140625</v>
      </c>
      <c r="N317">
        <v>844.9000244140625</v>
      </c>
      <c r="O317">
        <v>870.9000244140625</v>
      </c>
      <c r="P317">
        <v>840</v>
      </c>
      <c r="Q317">
        <v>880</v>
      </c>
      <c r="R317">
        <v>1</v>
      </c>
      <c r="S317">
        <v>0.20000000298023224</v>
      </c>
      <c r="T317" t="s">
        <v>439</v>
      </c>
      <c r="U317" s="18">
        <f>VLOOKUP(A317,'[1]MARGIN REQUIREMNT'!$A$3:$M$210,13,0)</f>
        <v>4.1111249999999995</v>
      </c>
      <c r="V317" s="23">
        <f t="shared" si="26"/>
        <v>1.1918212739189027E-2</v>
      </c>
      <c r="W317" s="23">
        <f t="shared" si="27"/>
        <v>1.1918212739189027E-2</v>
      </c>
      <c r="X317" s="24">
        <f>VLOOKUP(A317,[2]Sheet14!$A$2:$B$188,2,0)</f>
        <v>2.6985524068296886E-2</v>
      </c>
      <c r="Y317" s="24">
        <f>VLOOKUP(A317,[2]Sheet14!$A$2:$C$188,3,0)</f>
        <v>3.4392802576435018E-2</v>
      </c>
      <c r="Z317" s="24">
        <f>VLOOKUP(A317,[2]Sheet14!$A$2:$D$188,4,0)</f>
        <v>5.0570808727305329E-2</v>
      </c>
      <c r="AA317" t="b">
        <f t="shared" si="25"/>
        <v>0</v>
      </c>
      <c r="AB317" t="b">
        <f t="shared" si="28"/>
        <v>0</v>
      </c>
      <c r="AC317" t="b">
        <f t="shared" si="29"/>
        <v>0</v>
      </c>
    </row>
    <row r="318" spans="1:29">
      <c r="A318" t="s">
        <v>52</v>
      </c>
      <c r="B318">
        <v>20</v>
      </c>
      <c r="C318" t="s">
        <v>406</v>
      </c>
      <c r="D318">
        <v>802.3499755859375</v>
      </c>
      <c r="E318">
        <v>792.9000244140625</v>
      </c>
      <c r="F318" s="22">
        <v>43458</v>
      </c>
      <c r="G318" s="22">
        <v>43461</v>
      </c>
      <c r="H318">
        <f t="shared" si="24"/>
        <v>3</v>
      </c>
      <c r="I318">
        <v>800</v>
      </c>
      <c r="J318">
        <v>15</v>
      </c>
      <c r="K318">
        <v>40</v>
      </c>
      <c r="L318">
        <v>29</v>
      </c>
      <c r="M318">
        <v>763.9000244140625</v>
      </c>
      <c r="N318">
        <v>734.9000244140625</v>
      </c>
      <c r="O318">
        <v>705.9000244140625</v>
      </c>
      <c r="P318">
        <v>740</v>
      </c>
      <c r="Q318">
        <v>700</v>
      </c>
      <c r="R318" t="s">
        <v>435</v>
      </c>
      <c r="S318">
        <v>0.34999999403953552</v>
      </c>
      <c r="T318">
        <v>720</v>
      </c>
      <c r="U318" s="18">
        <f>VLOOKUP(A318,'[1]MARGIN REQUIREMNT'!$A$3:$M$210,13,0)</f>
        <v>4.1111249999999995</v>
      </c>
      <c r="V318" s="23">
        <f t="shared" si="26"/>
        <v>1.1918212739189027E-2</v>
      </c>
      <c r="W318" s="23">
        <f t="shared" si="27"/>
        <v>1.1918212739189027E-2</v>
      </c>
      <c r="X318" s="24">
        <f>VLOOKUP(A318,[2]Sheet14!$A$2:$B$188,2,0)</f>
        <v>2.6985524068296886E-2</v>
      </c>
      <c r="Y318" s="24">
        <f>VLOOKUP(A318,[2]Sheet14!$A$2:$C$188,3,0)</f>
        <v>3.4392802576435018E-2</v>
      </c>
      <c r="Z318" s="24">
        <f>VLOOKUP(A318,[2]Sheet14!$A$2:$D$188,4,0)</f>
        <v>5.0570808727305329E-2</v>
      </c>
      <c r="AA318" t="b">
        <f t="shared" si="25"/>
        <v>0</v>
      </c>
      <c r="AB318" t="b">
        <f t="shared" si="28"/>
        <v>0</v>
      </c>
      <c r="AC318" t="b">
        <f t="shared" si="29"/>
        <v>0</v>
      </c>
    </row>
    <row r="319" spans="1:29">
      <c r="A319" t="s">
        <v>20</v>
      </c>
      <c r="B319">
        <v>100</v>
      </c>
      <c r="C319" t="s">
        <v>405</v>
      </c>
      <c r="D319">
        <v>6434</v>
      </c>
      <c r="E319">
        <v>6280</v>
      </c>
      <c r="F319" s="22">
        <v>43458</v>
      </c>
      <c r="G319" s="22">
        <v>43461</v>
      </c>
      <c r="H319">
        <f t="shared" si="24"/>
        <v>3</v>
      </c>
      <c r="I319">
        <v>6300</v>
      </c>
      <c r="J319">
        <v>52.599998474121094</v>
      </c>
      <c r="K319">
        <v>26</v>
      </c>
      <c r="L319">
        <v>148</v>
      </c>
      <c r="M319">
        <v>6428</v>
      </c>
      <c r="N319">
        <v>6576</v>
      </c>
      <c r="O319">
        <v>6724</v>
      </c>
      <c r="P319">
        <v>6600</v>
      </c>
      <c r="Q319">
        <v>6700</v>
      </c>
      <c r="R319">
        <v>31</v>
      </c>
      <c r="S319">
        <v>12</v>
      </c>
      <c r="T319" t="s">
        <v>439</v>
      </c>
      <c r="U319" s="18">
        <f>VLOOKUP(A319,'[1]MARGIN REQUIREMNT'!$A$3:$M$210,13,0)</f>
        <v>30.721034399999997</v>
      </c>
      <c r="V319" s="23">
        <f t="shared" si="26"/>
        <v>2.4522292993630623E-2</v>
      </c>
      <c r="W319" s="23">
        <f t="shared" si="27"/>
        <v>2.4522292993630623E-2</v>
      </c>
      <c r="X319" s="24">
        <f>VLOOKUP(A319,[2]Sheet14!$A$2:$B$188,2,0)</f>
        <v>2.1385240422538487E-2</v>
      </c>
      <c r="Y319" s="24">
        <f>VLOOKUP(A319,[2]Sheet14!$A$2:$C$188,3,0)</f>
        <v>2.6341829074865007E-2</v>
      </c>
      <c r="Z319" s="24">
        <f>VLOOKUP(A319,[2]Sheet14!$A$2:$D$188,4,0)</f>
        <v>3.4035701981478088E-2</v>
      </c>
      <c r="AA319" t="b">
        <f t="shared" si="25"/>
        <v>1</v>
      </c>
      <c r="AB319" t="b">
        <f t="shared" si="28"/>
        <v>0</v>
      </c>
      <c r="AC319" t="b">
        <f t="shared" si="29"/>
        <v>0</v>
      </c>
    </row>
    <row r="320" spans="1:29">
      <c r="A320" t="s">
        <v>20</v>
      </c>
      <c r="B320">
        <v>100</v>
      </c>
      <c r="C320" t="s">
        <v>406</v>
      </c>
      <c r="D320">
        <v>6434</v>
      </c>
      <c r="E320">
        <v>6280</v>
      </c>
      <c r="F320" s="22">
        <v>43458</v>
      </c>
      <c r="G320" s="22">
        <v>43461</v>
      </c>
      <c r="H320">
        <f t="shared" si="24"/>
        <v>3</v>
      </c>
      <c r="I320">
        <v>6300</v>
      </c>
      <c r="J320">
        <v>75</v>
      </c>
      <c r="K320">
        <v>30</v>
      </c>
      <c r="L320">
        <v>171</v>
      </c>
      <c r="M320">
        <v>6109</v>
      </c>
      <c r="N320">
        <v>5938</v>
      </c>
      <c r="O320">
        <v>5767</v>
      </c>
      <c r="P320">
        <v>5900</v>
      </c>
      <c r="Q320">
        <v>5800</v>
      </c>
      <c r="R320">
        <v>0.30000001192092896</v>
      </c>
      <c r="S320">
        <v>0.94999998807907104</v>
      </c>
      <c r="T320" t="s">
        <v>439</v>
      </c>
      <c r="U320" s="18">
        <f>VLOOKUP(A320,'[1]MARGIN REQUIREMNT'!$A$3:$M$210,13,0)</f>
        <v>30.721034399999997</v>
      </c>
      <c r="V320" s="23">
        <f t="shared" si="26"/>
        <v>2.4522292993630623E-2</v>
      </c>
      <c r="W320" s="23">
        <f t="shared" si="27"/>
        <v>2.4522292993630623E-2</v>
      </c>
      <c r="X320" s="24">
        <f>VLOOKUP(A320,[2]Sheet14!$A$2:$B$188,2,0)</f>
        <v>2.1385240422538487E-2</v>
      </c>
      <c r="Y320" s="24">
        <f>VLOOKUP(A320,[2]Sheet14!$A$2:$C$188,3,0)</f>
        <v>2.6341829074865007E-2</v>
      </c>
      <c r="Z320" s="24">
        <f>VLOOKUP(A320,[2]Sheet14!$A$2:$D$188,4,0)</f>
        <v>3.4035701981478088E-2</v>
      </c>
      <c r="AA320" t="b">
        <f t="shared" si="25"/>
        <v>1</v>
      </c>
      <c r="AB320" t="b">
        <f t="shared" si="28"/>
        <v>0</v>
      </c>
      <c r="AC320" t="b">
        <f t="shared" si="29"/>
        <v>0</v>
      </c>
    </row>
    <row r="321" spans="1:29">
      <c r="A321" t="s">
        <v>197</v>
      </c>
      <c r="B321">
        <v>100</v>
      </c>
      <c r="C321" t="s">
        <v>405</v>
      </c>
      <c r="D321">
        <v>3995.39990234375</v>
      </c>
      <c r="E321">
        <v>3910</v>
      </c>
      <c r="F321" s="22">
        <v>43458</v>
      </c>
      <c r="G321" s="22">
        <v>43461</v>
      </c>
      <c r="H321">
        <f t="shared" si="24"/>
        <v>3</v>
      </c>
      <c r="I321">
        <v>3900</v>
      </c>
      <c r="J321">
        <v>45</v>
      </c>
      <c r="K321">
        <v>27</v>
      </c>
      <c r="L321">
        <v>96</v>
      </c>
      <c r="M321">
        <v>4006</v>
      </c>
      <c r="N321">
        <v>4102</v>
      </c>
      <c r="O321">
        <v>4198</v>
      </c>
      <c r="P321">
        <v>4100</v>
      </c>
      <c r="Q321">
        <v>4200</v>
      </c>
      <c r="R321">
        <v>4.25</v>
      </c>
      <c r="S321">
        <v>2</v>
      </c>
      <c r="T321" t="s">
        <v>439</v>
      </c>
      <c r="U321" s="18">
        <f>VLOOKUP(A321,'[1]MARGIN REQUIREMNT'!$A$3:$M$210,13,0)</f>
        <v>20.432475</v>
      </c>
      <c r="V321" s="23">
        <f t="shared" si="26"/>
        <v>2.1841407249040934E-2</v>
      </c>
      <c r="W321" s="23">
        <f t="shared" si="27"/>
        <v>2.1841407249040934E-2</v>
      </c>
      <c r="X321" s="24">
        <f>VLOOKUP(A321,[2]Sheet14!$A$2:$B$188,2,0)</f>
        <v>2.4269901622206907E-2</v>
      </c>
      <c r="Y321" s="24">
        <f>VLOOKUP(A321,[2]Sheet14!$A$2:$C$188,3,0)</f>
        <v>2.9509347885348758E-2</v>
      </c>
      <c r="Z321" s="24">
        <f>VLOOKUP(A321,[2]Sheet14!$A$2:$D$188,4,0)</f>
        <v>3.8000190294171003E-2</v>
      </c>
      <c r="AA321" t="b">
        <f t="shared" si="25"/>
        <v>0</v>
      </c>
      <c r="AB321" t="b">
        <f t="shared" si="28"/>
        <v>0</v>
      </c>
      <c r="AC321" t="b">
        <f t="shared" si="29"/>
        <v>0</v>
      </c>
    </row>
    <row r="322" spans="1:29">
      <c r="A322" t="s">
        <v>197</v>
      </c>
      <c r="B322">
        <v>100</v>
      </c>
      <c r="C322" t="s">
        <v>406</v>
      </c>
      <c r="D322">
        <v>3995.39990234375</v>
      </c>
      <c r="E322">
        <v>3910</v>
      </c>
      <c r="F322" s="22">
        <v>43458</v>
      </c>
      <c r="G322" s="22">
        <v>43461</v>
      </c>
      <c r="H322">
        <f t="shared" si="24"/>
        <v>3</v>
      </c>
      <c r="I322">
        <v>3900</v>
      </c>
      <c r="J322">
        <v>29.549999237060547</v>
      </c>
      <c r="K322">
        <v>25</v>
      </c>
      <c r="L322">
        <v>89</v>
      </c>
      <c r="M322">
        <v>3821</v>
      </c>
      <c r="N322">
        <v>3732</v>
      </c>
      <c r="O322">
        <v>3643</v>
      </c>
      <c r="P322">
        <v>3700</v>
      </c>
      <c r="Q322">
        <v>3600</v>
      </c>
      <c r="R322">
        <v>2.5499999523162842</v>
      </c>
      <c r="S322">
        <v>0.60000002384185791</v>
      </c>
      <c r="T322" t="s">
        <v>439</v>
      </c>
      <c r="U322" s="18">
        <f>VLOOKUP(A322,'[1]MARGIN REQUIREMNT'!$A$3:$M$210,13,0)</f>
        <v>20.432475</v>
      </c>
      <c r="V322" s="23">
        <f t="shared" si="26"/>
        <v>2.1841407249040934E-2</v>
      </c>
      <c r="W322" s="23">
        <f t="shared" si="27"/>
        <v>2.1841407249040934E-2</v>
      </c>
      <c r="X322" s="24">
        <f>VLOOKUP(A322,[2]Sheet14!$A$2:$B$188,2,0)</f>
        <v>2.4269901622206907E-2</v>
      </c>
      <c r="Y322" s="24">
        <f>VLOOKUP(A322,[2]Sheet14!$A$2:$C$188,3,0)</f>
        <v>2.9509347885348758E-2</v>
      </c>
      <c r="Z322" s="24">
        <f>VLOOKUP(A322,[2]Sheet14!$A$2:$D$188,4,0)</f>
        <v>3.8000190294171003E-2</v>
      </c>
      <c r="AA322" t="b">
        <f t="shared" si="25"/>
        <v>0</v>
      </c>
      <c r="AB322" t="b">
        <f t="shared" si="28"/>
        <v>0</v>
      </c>
      <c r="AC322" t="b">
        <f t="shared" si="29"/>
        <v>0</v>
      </c>
    </row>
    <row r="323" spans="1:29">
      <c r="A323" t="s">
        <v>194</v>
      </c>
      <c r="B323">
        <v>10</v>
      </c>
      <c r="C323" t="s">
        <v>405</v>
      </c>
      <c r="D323">
        <v>558.20001220703125</v>
      </c>
      <c r="E323">
        <v>556</v>
      </c>
      <c r="F323" s="22">
        <v>43458</v>
      </c>
      <c r="G323" s="22">
        <v>43461</v>
      </c>
      <c r="H323">
        <f t="shared" ref="H323:H386" si="30">G323-F323</f>
        <v>3</v>
      </c>
      <c r="I323">
        <v>560</v>
      </c>
      <c r="J323">
        <v>4.6999998092651367</v>
      </c>
      <c r="K323">
        <v>34</v>
      </c>
      <c r="L323">
        <v>17</v>
      </c>
      <c r="M323">
        <v>573</v>
      </c>
      <c r="N323">
        <v>590</v>
      </c>
      <c r="O323">
        <v>607</v>
      </c>
      <c r="P323">
        <v>590</v>
      </c>
      <c r="Q323">
        <v>610</v>
      </c>
      <c r="R323">
        <v>0.44999998807907104</v>
      </c>
      <c r="S323">
        <v>0.10000000149011612</v>
      </c>
      <c r="T323" t="s">
        <v>439</v>
      </c>
      <c r="U323" s="18">
        <f>VLOOKUP(A323,'[1]MARGIN REQUIREMNT'!$A$3:$M$210,13,0)</f>
        <v>2.91195</v>
      </c>
      <c r="V323" s="23">
        <f t="shared" si="26"/>
        <v>3.9568564874663537E-3</v>
      </c>
      <c r="W323" s="23">
        <f t="shared" si="27"/>
        <v>3.9568564874663537E-3</v>
      </c>
      <c r="X323" s="24">
        <f>VLOOKUP(A323,[2]Sheet14!$A$2:$B$188,2,0)</f>
        <v>2.7583038234432252E-2</v>
      </c>
      <c r="Y323" s="24">
        <f>VLOOKUP(A323,[2]Sheet14!$A$2:$C$188,3,0)</f>
        <v>3.7726532588426349E-2</v>
      </c>
      <c r="Z323" s="24">
        <f>VLOOKUP(A323,[2]Sheet14!$A$2:$D$188,4,0)</f>
        <v>4.3361149893234197E-2</v>
      </c>
      <c r="AA323" t="b">
        <f t="shared" ref="AA323:AA386" si="31">W323&gt;X323</f>
        <v>0</v>
      </c>
      <c r="AB323" t="b">
        <f t="shared" si="28"/>
        <v>0</v>
      </c>
      <c r="AC323" t="b">
        <f t="shared" si="29"/>
        <v>0</v>
      </c>
    </row>
    <row r="324" spans="1:29">
      <c r="A324" t="s">
        <v>194</v>
      </c>
      <c r="B324">
        <v>10</v>
      </c>
      <c r="C324" t="s">
        <v>406</v>
      </c>
      <c r="D324">
        <v>558.20001220703125</v>
      </c>
      <c r="E324">
        <v>556</v>
      </c>
      <c r="F324" s="22">
        <v>43458</v>
      </c>
      <c r="G324" s="22">
        <v>43461</v>
      </c>
      <c r="H324">
        <f t="shared" si="30"/>
        <v>3</v>
      </c>
      <c r="I324">
        <v>560</v>
      </c>
      <c r="J324">
        <v>8.1999998092651367</v>
      </c>
      <c r="K324">
        <v>31</v>
      </c>
      <c r="L324">
        <v>16</v>
      </c>
      <c r="M324">
        <v>540</v>
      </c>
      <c r="N324">
        <v>524</v>
      </c>
      <c r="O324">
        <v>508</v>
      </c>
      <c r="P324">
        <v>520</v>
      </c>
      <c r="Q324">
        <v>510</v>
      </c>
      <c r="R324">
        <v>0.20000000298023224</v>
      </c>
      <c r="S324">
        <v>0.20000000298023224</v>
      </c>
      <c r="T324">
        <v>520</v>
      </c>
      <c r="U324" s="18">
        <f>VLOOKUP(A324,'[1]MARGIN REQUIREMNT'!$A$3:$M$210,13,0)</f>
        <v>2.91195</v>
      </c>
      <c r="V324" s="23">
        <f t="shared" ref="V324:V387" si="32">D324/E324-1</f>
        <v>3.9568564874663537E-3</v>
      </c>
      <c r="W324" s="23">
        <f t="shared" ref="W324:W387" si="33">IF(V324&gt;0,V324,-V324)</f>
        <v>3.9568564874663537E-3</v>
      </c>
      <c r="X324" s="24">
        <f>VLOOKUP(A324,[2]Sheet14!$A$2:$B$188,2,0)</f>
        <v>2.7583038234432252E-2</v>
      </c>
      <c r="Y324" s="24">
        <f>VLOOKUP(A324,[2]Sheet14!$A$2:$C$188,3,0)</f>
        <v>3.7726532588426349E-2</v>
      </c>
      <c r="Z324" s="24">
        <f>VLOOKUP(A324,[2]Sheet14!$A$2:$D$188,4,0)</f>
        <v>4.3361149893234197E-2</v>
      </c>
      <c r="AA324" t="b">
        <f t="shared" si="31"/>
        <v>0</v>
      </c>
      <c r="AB324" t="b">
        <f t="shared" ref="AB324:AB368" si="34">W324&gt;Y324</f>
        <v>0</v>
      </c>
      <c r="AC324" t="b">
        <f t="shared" ref="AC324:AC368" si="35">W324&gt;Z324</f>
        <v>0</v>
      </c>
    </row>
    <row r="325" spans="1:29">
      <c r="A325" t="s">
        <v>193</v>
      </c>
      <c r="B325">
        <v>1</v>
      </c>
      <c r="C325" t="s">
        <v>405</v>
      </c>
      <c r="D325">
        <v>36.200000762939453</v>
      </c>
      <c r="E325">
        <v>36.299999237060547</v>
      </c>
      <c r="F325" s="22">
        <v>43458</v>
      </c>
      <c r="G325" s="22">
        <v>43461</v>
      </c>
      <c r="H325">
        <f t="shared" si="30"/>
        <v>3</v>
      </c>
      <c r="I325">
        <v>36</v>
      </c>
      <c r="J325">
        <v>0.60000002384185791</v>
      </c>
      <c r="K325">
        <v>32</v>
      </c>
      <c r="L325">
        <v>1</v>
      </c>
      <c r="M325">
        <v>37.299999237060547</v>
      </c>
      <c r="N325">
        <v>38.299999237060547</v>
      </c>
      <c r="O325">
        <v>39.299999237060547</v>
      </c>
      <c r="P325">
        <v>38</v>
      </c>
      <c r="Q325">
        <v>39</v>
      </c>
      <c r="R325">
        <v>5.000000074505806E-2</v>
      </c>
      <c r="S325">
        <v>5.000000074505806E-2</v>
      </c>
      <c r="T325" t="s">
        <v>439</v>
      </c>
      <c r="U325" s="18">
        <f>VLOOKUP(A325,'[1]MARGIN REQUIREMNT'!$A$3:$M$210,13,0)</f>
        <v>0.18059999999999998</v>
      </c>
      <c r="V325" s="23">
        <f t="shared" si="32"/>
        <v>-2.7547789593064254E-3</v>
      </c>
      <c r="W325" s="23">
        <f t="shared" si="33"/>
        <v>2.7547789593064254E-3</v>
      </c>
      <c r="X325" s="24">
        <f>VLOOKUP(A325,[2]Sheet14!$A$2:$B$188,2,0)</f>
        <v>4.1006580350842703E-2</v>
      </c>
      <c r="Y325" s="24">
        <f>VLOOKUP(A325,[2]Sheet14!$A$2:$C$188,3,0)</f>
        <v>5.0218803347143987E-2</v>
      </c>
      <c r="Z325" s="24">
        <f>VLOOKUP(A325,[2]Sheet14!$A$2:$D$188,4,0)</f>
        <v>6.9577893810924135E-2</v>
      </c>
      <c r="AA325" t="b">
        <f t="shared" si="31"/>
        <v>0</v>
      </c>
      <c r="AB325" t="b">
        <f t="shared" si="34"/>
        <v>0</v>
      </c>
      <c r="AC325" t="b">
        <f t="shared" si="35"/>
        <v>0</v>
      </c>
    </row>
    <row r="326" spans="1:29">
      <c r="A326" t="s">
        <v>193</v>
      </c>
      <c r="B326">
        <v>1</v>
      </c>
      <c r="C326" t="s">
        <v>406</v>
      </c>
      <c r="D326">
        <v>36.200000762939453</v>
      </c>
      <c r="E326">
        <v>36.299999237060547</v>
      </c>
      <c r="F326" s="22">
        <v>43458</v>
      </c>
      <c r="G326" s="22">
        <v>43461</v>
      </c>
      <c r="H326">
        <f t="shared" si="30"/>
        <v>3</v>
      </c>
      <c r="I326">
        <v>36</v>
      </c>
      <c r="J326">
        <v>0.34999999403953552</v>
      </c>
      <c r="K326" t="s">
        <v>435</v>
      </c>
      <c r="L326" t="s">
        <v>435</v>
      </c>
      <c r="M326" t="s">
        <v>435</v>
      </c>
      <c r="N326" t="s">
        <v>435</v>
      </c>
      <c r="O326" t="s">
        <v>435</v>
      </c>
      <c r="P326" t="s">
        <v>435</v>
      </c>
      <c r="Q326" t="s">
        <v>435</v>
      </c>
      <c r="R326" t="s">
        <v>435</v>
      </c>
      <c r="S326" t="s">
        <v>435</v>
      </c>
      <c r="T326" t="s">
        <v>435</v>
      </c>
      <c r="U326" s="18">
        <f>VLOOKUP(A326,'[1]MARGIN REQUIREMNT'!$A$3:$M$210,13,0)</f>
        <v>0.18059999999999998</v>
      </c>
      <c r="V326" s="23">
        <f t="shared" si="32"/>
        <v>-2.7547789593064254E-3</v>
      </c>
      <c r="W326" s="23">
        <f t="shared" si="33"/>
        <v>2.7547789593064254E-3</v>
      </c>
      <c r="X326" s="24">
        <f>VLOOKUP(A326,[2]Sheet14!$A$2:$B$188,2,0)</f>
        <v>4.1006580350842703E-2</v>
      </c>
      <c r="Y326" s="24">
        <f>VLOOKUP(A326,[2]Sheet14!$A$2:$C$188,3,0)</f>
        <v>5.0218803347143987E-2</v>
      </c>
      <c r="Z326" s="24">
        <f>VLOOKUP(A326,[2]Sheet14!$A$2:$D$188,4,0)</f>
        <v>6.9577893810924135E-2</v>
      </c>
      <c r="AA326" t="b">
        <f t="shared" si="31"/>
        <v>0</v>
      </c>
      <c r="AB326" t="b">
        <f t="shared" si="34"/>
        <v>0</v>
      </c>
      <c r="AC326" t="b">
        <f t="shared" si="35"/>
        <v>0</v>
      </c>
    </row>
    <row r="327" spans="1:29">
      <c r="A327" t="s">
        <v>97</v>
      </c>
      <c r="B327">
        <v>20</v>
      </c>
      <c r="C327" t="s">
        <v>405</v>
      </c>
      <c r="D327">
        <v>1156.050048828125</v>
      </c>
      <c r="E327">
        <v>1163.199951171875</v>
      </c>
      <c r="F327" s="22">
        <v>43458</v>
      </c>
      <c r="G327" s="22">
        <v>43461</v>
      </c>
      <c r="H327">
        <f t="shared" si="30"/>
        <v>3</v>
      </c>
      <c r="I327">
        <v>1160</v>
      </c>
      <c r="J327">
        <v>17.299999237060547</v>
      </c>
      <c r="K327">
        <v>36</v>
      </c>
      <c r="L327">
        <v>38</v>
      </c>
      <c r="M327">
        <v>1201.199951171875</v>
      </c>
      <c r="N327">
        <v>1239.199951171875</v>
      </c>
      <c r="O327">
        <v>1277.199951171875</v>
      </c>
      <c r="P327">
        <v>1240</v>
      </c>
      <c r="Q327">
        <v>1280</v>
      </c>
      <c r="R327">
        <v>0.69999998807907104</v>
      </c>
      <c r="S327">
        <v>0.69999998807907104</v>
      </c>
      <c r="T327">
        <v>1240</v>
      </c>
      <c r="U327" s="18">
        <f>VLOOKUP(A327,'[1]MARGIN REQUIREMNT'!$A$3:$M$210,13,0)</f>
        <v>5.4094500000000005</v>
      </c>
      <c r="V327" s="23">
        <f t="shared" si="32"/>
        <v>-6.1467526168195175E-3</v>
      </c>
      <c r="W327" s="23">
        <f t="shared" si="33"/>
        <v>6.1467526168195175E-3</v>
      </c>
      <c r="X327" s="24">
        <f>VLOOKUP(A327,[2]Sheet14!$A$2:$B$188,2,0)</f>
        <v>3.4325716866881045E-2</v>
      </c>
      <c r="Y327" s="24">
        <f>VLOOKUP(A327,[2]Sheet14!$A$2:$C$188,3,0)</f>
        <v>4.3753480250525188E-2</v>
      </c>
      <c r="Z327" s="24">
        <f>VLOOKUP(A327,[2]Sheet14!$A$2:$D$188,4,0)</f>
        <v>6.1237974776531666E-2</v>
      </c>
      <c r="AA327" t="b">
        <f t="shared" si="31"/>
        <v>0</v>
      </c>
      <c r="AB327" t="b">
        <f t="shared" si="34"/>
        <v>0</v>
      </c>
      <c r="AC327" t="b">
        <f t="shared" si="35"/>
        <v>0</v>
      </c>
    </row>
    <row r="328" spans="1:29">
      <c r="A328" t="s">
        <v>97</v>
      </c>
      <c r="B328">
        <v>20</v>
      </c>
      <c r="C328" t="s">
        <v>406</v>
      </c>
      <c r="D328">
        <v>1156.050048828125</v>
      </c>
      <c r="E328">
        <v>1163.199951171875</v>
      </c>
      <c r="F328" s="22">
        <v>43458</v>
      </c>
      <c r="G328" s="22">
        <v>43461</v>
      </c>
      <c r="H328">
        <f t="shared" si="30"/>
        <v>3</v>
      </c>
      <c r="I328">
        <v>1160</v>
      </c>
      <c r="J328">
        <v>13.050000190734863</v>
      </c>
      <c r="K328">
        <v>36</v>
      </c>
      <c r="L328">
        <v>38</v>
      </c>
      <c r="M328">
        <v>1125.199951171875</v>
      </c>
      <c r="N328">
        <v>1087.199951171875</v>
      </c>
      <c r="O328">
        <v>1049.199951171875</v>
      </c>
      <c r="P328">
        <v>1080</v>
      </c>
      <c r="Q328">
        <v>1040</v>
      </c>
      <c r="R328">
        <v>0.89999997615814209</v>
      </c>
      <c r="S328">
        <v>1.1000000238418579</v>
      </c>
      <c r="T328" t="s">
        <v>439</v>
      </c>
      <c r="U328" s="18">
        <f>VLOOKUP(A328,'[1]MARGIN REQUIREMNT'!$A$3:$M$210,13,0)</f>
        <v>5.4094500000000005</v>
      </c>
      <c r="V328" s="23">
        <f t="shared" si="32"/>
        <v>-6.1467526168195175E-3</v>
      </c>
      <c r="W328" s="23">
        <f t="shared" si="33"/>
        <v>6.1467526168195175E-3</v>
      </c>
      <c r="X328" s="24">
        <f>VLOOKUP(A328,[2]Sheet14!$A$2:$B$188,2,0)</f>
        <v>3.4325716866881045E-2</v>
      </c>
      <c r="Y328" s="24">
        <f>VLOOKUP(A328,[2]Sheet14!$A$2:$C$188,3,0)</f>
        <v>4.3753480250525188E-2</v>
      </c>
      <c r="Z328" s="24">
        <f>VLOOKUP(A328,[2]Sheet14!$A$2:$D$188,4,0)</f>
        <v>6.1237974776531666E-2</v>
      </c>
      <c r="AA328" t="b">
        <f t="shared" si="31"/>
        <v>0</v>
      </c>
      <c r="AB328" t="b">
        <f t="shared" si="34"/>
        <v>0</v>
      </c>
      <c r="AC328" t="b">
        <f t="shared" si="35"/>
        <v>0</v>
      </c>
    </row>
    <row r="329" spans="1:29">
      <c r="A329" t="s">
        <v>65</v>
      </c>
      <c r="B329">
        <v>5</v>
      </c>
      <c r="C329" t="s">
        <v>405</v>
      </c>
      <c r="D329">
        <v>92.449996948242188</v>
      </c>
      <c r="E329">
        <v>94</v>
      </c>
      <c r="F329" s="22">
        <v>43458</v>
      </c>
      <c r="G329" s="22">
        <v>43461</v>
      </c>
      <c r="H329">
        <f t="shared" si="30"/>
        <v>3</v>
      </c>
      <c r="I329">
        <v>95</v>
      </c>
      <c r="J329">
        <v>0.89999997615814209</v>
      </c>
      <c r="K329">
        <v>38</v>
      </c>
      <c r="L329">
        <v>3</v>
      </c>
      <c r="M329">
        <v>97</v>
      </c>
      <c r="N329">
        <v>100</v>
      </c>
      <c r="O329">
        <v>103</v>
      </c>
      <c r="P329">
        <v>100</v>
      </c>
      <c r="Q329">
        <v>105</v>
      </c>
      <c r="R329">
        <v>5.000000074505806E-2</v>
      </c>
      <c r="S329">
        <v>5.000000074505806E-2</v>
      </c>
      <c r="T329" t="s">
        <v>439</v>
      </c>
      <c r="U329" s="18">
        <f>VLOOKUP(A329,'[1]MARGIN REQUIREMNT'!$A$3:$M$210,13,0)</f>
        <v>0.44130000000000003</v>
      </c>
      <c r="V329" s="23">
        <f t="shared" si="32"/>
        <v>-1.6489394167636284E-2</v>
      </c>
      <c r="W329" s="23">
        <f t="shared" si="33"/>
        <v>1.6489394167636284E-2</v>
      </c>
      <c r="X329" s="24">
        <f>VLOOKUP(A329,[2]Sheet14!$A$2:$B$188,2,0)</f>
        <v>3.1783483322254606E-2</v>
      </c>
      <c r="Y329" s="24">
        <f>VLOOKUP(A329,[2]Sheet14!$A$2:$C$188,3,0)</f>
        <v>4.0363030023724676E-2</v>
      </c>
      <c r="Z329" s="24">
        <f>VLOOKUP(A329,[2]Sheet14!$A$2:$D$188,4,0)</f>
        <v>5.5123491179201456E-2</v>
      </c>
      <c r="AA329" t="b">
        <f t="shared" si="31"/>
        <v>0</v>
      </c>
      <c r="AB329" t="b">
        <f t="shared" si="34"/>
        <v>0</v>
      </c>
      <c r="AC329" t="b">
        <f t="shared" si="35"/>
        <v>0</v>
      </c>
    </row>
    <row r="330" spans="1:29">
      <c r="A330" t="s">
        <v>65</v>
      </c>
      <c r="B330">
        <v>5</v>
      </c>
      <c r="C330" t="s">
        <v>406</v>
      </c>
      <c r="D330">
        <v>92.449996948242188</v>
      </c>
      <c r="E330">
        <v>94</v>
      </c>
      <c r="F330" s="22">
        <v>43458</v>
      </c>
      <c r="G330" s="22">
        <v>43461</v>
      </c>
      <c r="H330">
        <f t="shared" si="30"/>
        <v>3</v>
      </c>
      <c r="I330">
        <v>95</v>
      </c>
      <c r="J330">
        <v>1.7000000476837158</v>
      </c>
      <c r="K330">
        <v>35</v>
      </c>
      <c r="L330">
        <v>3</v>
      </c>
      <c r="M330">
        <v>91</v>
      </c>
      <c r="N330">
        <v>88</v>
      </c>
      <c r="O330">
        <v>85</v>
      </c>
      <c r="P330">
        <v>90</v>
      </c>
      <c r="Q330">
        <v>85</v>
      </c>
      <c r="R330">
        <v>0.15000000596046448</v>
      </c>
      <c r="S330">
        <v>5.000000074505806E-2</v>
      </c>
      <c r="T330" t="s">
        <v>439</v>
      </c>
      <c r="U330" s="18">
        <f>VLOOKUP(A330,'[1]MARGIN REQUIREMNT'!$A$3:$M$210,13,0)</f>
        <v>0.44130000000000003</v>
      </c>
      <c r="V330" s="23">
        <f t="shared" si="32"/>
        <v>-1.6489394167636284E-2</v>
      </c>
      <c r="W330" s="23">
        <f t="shared" si="33"/>
        <v>1.6489394167636284E-2</v>
      </c>
      <c r="X330" s="24">
        <f>VLOOKUP(A330,[2]Sheet14!$A$2:$B$188,2,0)</f>
        <v>3.1783483322254606E-2</v>
      </c>
      <c r="Y330" s="24">
        <f>VLOOKUP(A330,[2]Sheet14!$A$2:$C$188,3,0)</f>
        <v>4.0363030023724676E-2</v>
      </c>
      <c r="Z330" s="24">
        <f>VLOOKUP(A330,[2]Sheet14!$A$2:$D$188,4,0)</f>
        <v>5.5123491179201456E-2</v>
      </c>
      <c r="AA330" t="b">
        <f t="shared" si="31"/>
        <v>0</v>
      </c>
      <c r="AB330" t="b">
        <f t="shared" si="34"/>
        <v>0</v>
      </c>
      <c r="AC330" t="b">
        <f t="shared" si="35"/>
        <v>0</v>
      </c>
    </row>
    <row r="331" spans="1:29">
      <c r="A331" t="s">
        <v>118</v>
      </c>
      <c r="B331">
        <v>10</v>
      </c>
      <c r="C331" t="s">
        <v>405</v>
      </c>
      <c r="D331">
        <v>486.04998779296875</v>
      </c>
      <c r="E331">
        <v>472.64999389648438</v>
      </c>
      <c r="F331" s="22">
        <v>43458</v>
      </c>
      <c r="G331" s="22">
        <v>43461</v>
      </c>
      <c r="H331">
        <f t="shared" si="30"/>
        <v>3</v>
      </c>
      <c r="I331">
        <v>470</v>
      </c>
      <c r="J331">
        <v>7</v>
      </c>
      <c r="K331">
        <v>32</v>
      </c>
      <c r="L331">
        <v>14</v>
      </c>
      <c r="M331">
        <v>486.64999389648437</v>
      </c>
      <c r="N331">
        <v>500.64999389648437</v>
      </c>
      <c r="O331">
        <v>514.6500244140625</v>
      </c>
      <c r="P331">
        <v>500</v>
      </c>
      <c r="Q331">
        <v>510</v>
      </c>
      <c r="R331">
        <v>1.0499999523162842</v>
      </c>
      <c r="S331">
        <v>0.44999998807907104</v>
      </c>
      <c r="T331" t="s">
        <v>439</v>
      </c>
      <c r="U331" s="18">
        <f>VLOOKUP(A331,'[1]MARGIN REQUIREMNT'!$A$3:$M$210,13,0)</f>
        <v>2.29935</v>
      </c>
      <c r="V331" s="23">
        <f t="shared" si="32"/>
        <v>2.8350775562305586E-2</v>
      </c>
      <c r="W331" s="23">
        <f t="shared" si="33"/>
        <v>2.8350775562305586E-2</v>
      </c>
      <c r="X331" s="24">
        <f>VLOOKUP(A331,[2]Sheet14!$A$2:$B$188,2,0)</f>
        <v>2.7049560345437155E-2</v>
      </c>
      <c r="Y331" s="24">
        <f>VLOOKUP(A331,[2]Sheet14!$A$2:$C$188,3,0)</f>
        <v>3.2800413772529943E-2</v>
      </c>
      <c r="Z331" s="24">
        <f>VLOOKUP(A331,[2]Sheet14!$A$2:$D$188,4,0)</f>
        <v>4.2305816524134073E-2</v>
      </c>
      <c r="AA331" t="b">
        <f t="shared" si="31"/>
        <v>1</v>
      </c>
      <c r="AB331" t="b">
        <f t="shared" si="34"/>
        <v>0</v>
      </c>
      <c r="AC331" t="b">
        <f t="shared" si="35"/>
        <v>0</v>
      </c>
    </row>
    <row r="332" spans="1:29">
      <c r="A332" t="s">
        <v>118</v>
      </c>
      <c r="B332">
        <v>10</v>
      </c>
      <c r="C332" t="s">
        <v>406</v>
      </c>
      <c r="D332">
        <v>486.04998779296875</v>
      </c>
      <c r="E332">
        <v>472.64999389648438</v>
      </c>
      <c r="F332" s="22">
        <v>43458</v>
      </c>
      <c r="G332" s="22">
        <v>43461</v>
      </c>
      <c r="H332">
        <f t="shared" si="30"/>
        <v>3</v>
      </c>
      <c r="I332">
        <v>470</v>
      </c>
      <c r="J332">
        <v>2.7999999523162842</v>
      </c>
      <c r="K332">
        <v>25</v>
      </c>
      <c r="L332">
        <v>11</v>
      </c>
      <c r="M332">
        <v>461.64999389648437</v>
      </c>
      <c r="N332">
        <v>450.64999389648437</v>
      </c>
      <c r="O332">
        <v>439.64999389648437</v>
      </c>
      <c r="P332">
        <v>450</v>
      </c>
      <c r="Q332">
        <v>440</v>
      </c>
      <c r="R332">
        <v>0.25</v>
      </c>
      <c r="S332">
        <v>0.20000000298023224</v>
      </c>
      <c r="T332" t="s">
        <v>439</v>
      </c>
      <c r="U332" s="18">
        <f>VLOOKUP(A332,'[1]MARGIN REQUIREMNT'!$A$3:$M$210,13,0)</f>
        <v>2.29935</v>
      </c>
      <c r="V332" s="23">
        <f t="shared" si="32"/>
        <v>2.8350775562305586E-2</v>
      </c>
      <c r="W332" s="23">
        <f t="shared" si="33"/>
        <v>2.8350775562305586E-2</v>
      </c>
      <c r="X332" s="24">
        <f>VLOOKUP(A332,[2]Sheet14!$A$2:$B$188,2,0)</f>
        <v>2.7049560345437155E-2</v>
      </c>
      <c r="Y332" s="24">
        <f>VLOOKUP(A332,[2]Sheet14!$A$2:$C$188,3,0)</f>
        <v>3.2800413772529943E-2</v>
      </c>
      <c r="Z332" s="24">
        <f>VLOOKUP(A332,[2]Sheet14!$A$2:$D$188,4,0)</f>
        <v>4.2305816524134073E-2</v>
      </c>
      <c r="AA332" t="b">
        <f t="shared" si="31"/>
        <v>1</v>
      </c>
      <c r="AB332" t="b">
        <f t="shared" si="34"/>
        <v>0</v>
      </c>
      <c r="AC332" t="b">
        <f t="shared" si="35"/>
        <v>0</v>
      </c>
    </row>
    <row r="333" spans="1:29">
      <c r="A333" t="s">
        <v>203</v>
      </c>
      <c r="B333">
        <v>5</v>
      </c>
      <c r="C333" t="s">
        <v>405</v>
      </c>
      <c r="D333">
        <v>326.39999389648437</v>
      </c>
      <c r="E333">
        <v>326.04998779296875</v>
      </c>
      <c r="F333" s="22">
        <v>43458</v>
      </c>
      <c r="G333" s="22">
        <v>43461</v>
      </c>
      <c r="H333">
        <f t="shared" si="30"/>
        <v>3</v>
      </c>
      <c r="I333">
        <v>325</v>
      </c>
      <c r="J333">
        <v>4.1999998092651367</v>
      </c>
      <c r="K333">
        <v>27</v>
      </c>
      <c r="L333">
        <v>8</v>
      </c>
      <c r="M333">
        <v>334.04998779296875</v>
      </c>
      <c r="N333">
        <v>342.04998779296875</v>
      </c>
      <c r="O333">
        <v>350.04998779296875</v>
      </c>
      <c r="P333">
        <v>340</v>
      </c>
      <c r="Q333">
        <v>350</v>
      </c>
      <c r="R333">
        <v>0.20000000298023224</v>
      </c>
      <c r="S333">
        <v>5.000000074505806E-2</v>
      </c>
      <c r="T333" t="s">
        <v>439</v>
      </c>
      <c r="U333" s="18">
        <f>VLOOKUP(A333,'[1]MARGIN REQUIREMNT'!$A$3:$M$210,13,0)</f>
        <v>1.7298749999999998</v>
      </c>
      <c r="V333" s="23">
        <f t="shared" si="32"/>
        <v>1.0734737513251602E-3</v>
      </c>
      <c r="W333" s="23">
        <f t="shared" si="33"/>
        <v>1.0734737513251602E-3</v>
      </c>
      <c r="X333" s="24">
        <f>VLOOKUP(A333,[2]Sheet14!$A$2:$B$188,2,0)</f>
        <v>2.023598463177077E-2</v>
      </c>
      <c r="Y333" s="24">
        <f>VLOOKUP(A333,[2]Sheet14!$A$2:$C$188,3,0)</f>
        <v>2.5540608902091571E-2</v>
      </c>
      <c r="Z333" s="24">
        <f>VLOOKUP(A333,[2]Sheet14!$A$2:$D$188,4,0)</f>
        <v>3.3964226201230234E-2</v>
      </c>
      <c r="AA333" t="b">
        <f t="shared" si="31"/>
        <v>0</v>
      </c>
      <c r="AB333" t="b">
        <f t="shared" si="34"/>
        <v>0</v>
      </c>
      <c r="AC333" t="b">
        <f t="shared" si="35"/>
        <v>0</v>
      </c>
    </row>
    <row r="334" spans="1:29">
      <c r="A334" t="s">
        <v>203</v>
      </c>
      <c r="B334">
        <v>5</v>
      </c>
      <c r="C334" t="s">
        <v>406</v>
      </c>
      <c r="D334">
        <v>326.39999389648437</v>
      </c>
      <c r="E334">
        <v>326.04998779296875</v>
      </c>
      <c r="F334" s="22">
        <v>43458</v>
      </c>
      <c r="G334" s="22">
        <v>43461</v>
      </c>
      <c r="H334">
        <f t="shared" si="30"/>
        <v>3</v>
      </c>
      <c r="I334">
        <v>325</v>
      </c>
      <c r="J334">
        <v>2.8499999046325684</v>
      </c>
      <c r="K334">
        <v>31</v>
      </c>
      <c r="L334">
        <v>9</v>
      </c>
      <c r="M334">
        <v>317.04998779296875</v>
      </c>
      <c r="N334">
        <v>308.04998779296875</v>
      </c>
      <c r="O334">
        <v>299.04998779296875</v>
      </c>
      <c r="P334">
        <v>310</v>
      </c>
      <c r="Q334">
        <v>300</v>
      </c>
      <c r="R334">
        <v>0.15000000596046448</v>
      </c>
      <c r="S334">
        <v>0.10000000149011612</v>
      </c>
      <c r="T334" t="s">
        <v>439</v>
      </c>
      <c r="U334" s="18">
        <f>VLOOKUP(A334,'[1]MARGIN REQUIREMNT'!$A$3:$M$210,13,0)</f>
        <v>1.7298749999999998</v>
      </c>
      <c r="V334" s="23">
        <f t="shared" si="32"/>
        <v>1.0734737513251602E-3</v>
      </c>
      <c r="W334" s="23">
        <f t="shared" si="33"/>
        <v>1.0734737513251602E-3</v>
      </c>
      <c r="X334" s="24">
        <f>VLOOKUP(A334,[2]Sheet14!$A$2:$B$188,2,0)</f>
        <v>2.023598463177077E-2</v>
      </c>
      <c r="Y334" s="24">
        <f>VLOOKUP(A334,[2]Sheet14!$A$2:$C$188,3,0)</f>
        <v>2.5540608902091571E-2</v>
      </c>
      <c r="Z334" s="24">
        <f>VLOOKUP(A334,[2]Sheet14!$A$2:$D$188,4,0)</f>
        <v>3.3964226201230234E-2</v>
      </c>
      <c r="AA334" t="b">
        <f t="shared" si="31"/>
        <v>0</v>
      </c>
      <c r="AB334" t="b">
        <f t="shared" si="34"/>
        <v>0</v>
      </c>
      <c r="AC334" t="b">
        <f t="shared" si="35"/>
        <v>0</v>
      </c>
    </row>
    <row r="335" spans="1:29">
      <c r="A335" t="s">
        <v>141</v>
      </c>
      <c r="B335">
        <v>5</v>
      </c>
      <c r="C335" t="s">
        <v>405</v>
      </c>
      <c r="D335">
        <v>94.900001525878906</v>
      </c>
      <c r="E335">
        <v>94.550003051757813</v>
      </c>
      <c r="F335" s="22">
        <v>43458</v>
      </c>
      <c r="G335" s="22">
        <v>43461</v>
      </c>
      <c r="H335">
        <f t="shared" si="30"/>
        <v>3</v>
      </c>
      <c r="I335">
        <v>95</v>
      </c>
      <c r="J335">
        <v>0.69999998807907104</v>
      </c>
      <c r="K335">
        <v>25</v>
      </c>
      <c r="L335">
        <v>2</v>
      </c>
      <c r="M335">
        <v>96.550003051757812</v>
      </c>
      <c r="N335">
        <v>98.550003051757813</v>
      </c>
      <c r="O335">
        <v>100.55000305175781</v>
      </c>
      <c r="P335">
        <v>100</v>
      </c>
      <c r="Q335">
        <v>100</v>
      </c>
      <c r="R335">
        <v>0.10000000149011612</v>
      </c>
      <c r="S335">
        <v>0.10000000149011612</v>
      </c>
      <c r="T335" t="s">
        <v>439</v>
      </c>
      <c r="U335" s="18">
        <f>VLOOKUP(A335,'[1]MARGIN REQUIREMNT'!$A$3:$M$210,13,0)</f>
        <v>0.48179999999999995</v>
      </c>
      <c r="V335" s="23">
        <f t="shared" si="32"/>
        <v>3.7017288506009383E-3</v>
      </c>
      <c r="W335" s="23">
        <f t="shared" si="33"/>
        <v>3.7017288506009383E-3</v>
      </c>
      <c r="X335" s="24">
        <f>VLOOKUP(A335,[2]Sheet14!$A$2:$B$188,2,0)</f>
        <v>3.3823272446512405E-2</v>
      </c>
      <c r="Y335" s="24">
        <f>VLOOKUP(A335,[2]Sheet14!$A$2:$C$188,3,0)</f>
        <v>4.0639776880104429E-2</v>
      </c>
      <c r="Z335" s="24">
        <f>VLOOKUP(A335,[2]Sheet14!$A$2:$D$188,4,0)</f>
        <v>5.1746901406377749E-2</v>
      </c>
      <c r="AA335" t="b">
        <f t="shared" si="31"/>
        <v>0</v>
      </c>
      <c r="AB335" t="b">
        <f t="shared" si="34"/>
        <v>0</v>
      </c>
      <c r="AC335" t="b">
        <f t="shared" si="35"/>
        <v>0</v>
      </c>
    </row>
    <row r="336" spans="1:29">
      <c r="A336" t="s">
        <v>141</v>
      </c>
      <c r="B336">
        <v>5</v>
      </c>
      <c r="C336" t="s">
        <v>406</v>
      </c>
      <c r="D336">
        <v>94.900001525878906</v>
      </c>
      <c r="E336">
        <v>94.550003051757813</v>
      </c>
      <c r="F336" s="22">
        <v>43458</v>
      </c>
      <c r="G336" s="22">
        <v>43461</v>
      </c>
      <c r="H336">
        <f t="shared" si="30"/>
        <v>3</v>
      </c>
      <c r="I336">
        <v>95</v>
      </c>
      <c r="J336">
        <v>1.1000000238418579</v>
      </c>
      <c r="K336">
        <v>26</v>
      </c>
      <c r="L336">
        <v>2</v>
      </c>
      <c r="M336">
        <v>92.550003051757812</v>
      </c>
      <c r="N336">
        <v>90.550003051757813</v>
      </c>
      <c r="O336">
        <v>88.550003051757812</v>
      </c>
      <c r="P336">
        <v>90</v>
      </c>
      <c r="Q336">
        <v>90</v>
      </c>
      <c r="R336">
        <v>5.000000074505806E-2</v>
      </c>
      <c r="S336">
        <v>5.000000074505806E-2</v>
      </c>
      <c r="T336" t="s">
        <v>439</v>
      </c>
      <c r="U336" s="18">
        <f>VLOOKUP(A336,'[1]MARGIN REQUIREMNT'!$A$3:$M$210,13,0)</f>
        <v>0.48179999999999995</v>
      </c>
      <c r="V336" s="23">
        <f t="shared" si="32"/>
        <v>3.7017288506009383E-3</v>
      </c>
      <c r="W336" s="23">
        <f t="shared" si="33"/>
        <v>3.7017288506009383E-3</v>
      </c>
      <c r="X336" s="24">
        <f>VLOOKUP(A336,[2]Sheet14!$A$2:$B$188,2,0)</f>
        <v>3.3823272446512405E-2</v>
      </c>
      <c r="Y336" s="24">
        <f>VLOOKUP(A336,[2]Sheet14!$A$2:$C$188,3,0)</f>
        <v>4.0639776880104429E-2</v>
      </c>
      <c r="Z336" s="24">
        <f>VLOOKUP(A336,[2]Sheet14!$A$2:$D$188,4,0)</f>
        <v>5.1746901406377749E-2</v>
      </c>
      <c r="AA336" t="b">
        <f t="shared" si="31"/>
        <v>0</v>
      </c>
      <c r="AB336" t="b">
        <f t="shared" si="34"/>
        <v>0</v>
      </c>
      <c r="AC336" t="b">
        <f t="shared" si="35"/>
        <v>0</v>
      </c>
    </row>
    <row r="337" spans="1:29">
      <c r="A337" t="s">
        <v>13</v>
      </c>
      <c r="B337">
        <v>5</v>
      </c>
      <c r="C337" t="s">
        <v>405</v>
      </c>
      <c r="D337">
        <v>233.05000305175781</v>
      </c>
      <c r="E337">
        <v>229.10000610351562</v>
      </c>
      <c r="F337" s="22">
        <v>43458</v>
      </c>
      <c r="G337" s="22">
        <v>43461</v>
      </c>
      <c r="H337">
        <f t="shared" si="30"/>
        <v>3</v>
      </c>
      <c r="I337">
        <v>230</v>
      </c>
      <c r="J337">
        <v>2.5</v>
      </c>
      <c r="K337">
        <v>32</v>
      </c>
      <c r="L337">
        <v>7</v>
      </c>
      <c r="M337">
        <v>236.10000610351562</v>
      </c>
      <c r="N337">
        <v>243.10000610351562</v>
      </c>
      <c r="O337">
        <v>250.10000610351562</v>
      </c>
      <c r="P337">
        <v>245</v>
      </c>
      <c r="Q337">
        <v>250</v>
      </c>
      <c r="R337">
        <v>0.15000000596046448</v>
      </c>
      <c r="S337">
        <v>0.10000000149011612</v>
      </c>
      <c r="T337" t="s">
        <v>439</v>
      </c>
      <c r="U337" s="18">
        <f>VLOOKUP(A337,'[1]MARGIN REQUIREMNT'!$A$3:$M$210,13,0)</f>
        <v>1.23075</v>
      </c>
      <c r="V337" s="23">
        <f t="shared" si="32"/>
        <v>1.7241365530376473E-2</v>
      </c>
      <c r="W337" s="23">
        <f t="shared" si="33"/>
        <v>1.7241365530376473E-2</v>
      </c>
      <c r="X337" s="24">
        <f>VLOOKUP(A337,[2]Sheet14!$A$2:$B$188,2,0)</f>
        <v>3.2468591640932125E-2</v>
      </c>
      <c r="Y337" s="24">
        <f>VLOOKUP(A337,[2]Sheet14!$A$2:$C$188,3,0)</f>
        <v>3.9377331592130228E-2</v>
      </c>
      <c r="Z337" s="24">
        <f>VLOOKUP(A337,[2]Sheet14!$A$2:$D$188,4,0)</f>
        <v>4.4895538614365432E-2</v>
      </c>
      <c r="AA337" t="b">
        <f t="shared" si="31"/>
        <v>0</v>
      </c>
      <c r="AB337" t="b">
        <f t="shared" si="34"/>
        <v>0</v>
      </c>
      <c r="AC337" t="b">
        <f t="shared" si="35"/>
        <v>0</v>
      </c>
    </row>
    <row r="338" spans="1:29">
      <c r="A338" t="s">
        <v>13</v>
      </c>
      <c r="B338">
        <v>5</v>
      </c>
      <c r="C338" t="s">
        <v>406</v>
      </c>
      <c r="D338">
        <v>233.05000305175781</v>
      </c>
      <c r="E338">
        <v>229.10000610351562</v>
      </c>
      <c r="F338" s="22">
        <v>43458</v>
      </c>
      <c r="G338" s="22">
        <v>43461</v>
      </c>
      <c r="H338">
        <f t="shared" si="30"/>
        <v>3</v>
      </c>
      <c r="I338">
        <v>230</v>
      </c>
      <c r="J338">
        <v>3.0999999046325684</v>
      </c>
      <c r="K338">
        <v>34</v>
      </c>
      <c r="L338">
        <v>7</v>
      </c>
      <c r="M338">
        <v>222.10000610351562</v>
      </c>
      <c r="N338">
        <v>215.10000610351562</v>
      </c>
      <c r="O338">
        <v>208.10000610351562</v>
      </c>
      <c r="P338">
        <v>215</v>
      </c>
      <c r="Q338">
        <v>210</v>
      </c>
      <c r="R338">
        <v>5.000000074505806E-2</v>
      </c>
      <c r="S338">
        <v>5.000000074505806E-2</v>
      </c>
      <c r="T338" t="s">
        <v>439</v>
      </c>
      <c r="U338" s="18">
        <f>VLOOKUP(A338,'[1]MARGIN REQUIREMNT'!$A$3:$M$210,13,0)</f>
        <v>1.23075</v>
      </c>
      <c r="V338" s="23">
        <f t="shared" si="32"/>
        <v>1.7241365530376473E-2</v>
      </c>
      <c r="W338" s="23">
        <f t="shared" si="33"/>
        <v>1.7241365530376473E-2</v>
      </c>
      <c r="X338" s="24">
        <f>VLOOKUP(A338,[2]Sheet14!$A$2:$B$188,2,0)</f>
        <v>3.2468591640932125E-2</v>
      </c>
      <c r="Y338" s="24">
        <f>VLOOKUP(A338,[2]Sheet14!$A$2:$C$188,3,0)</f>
        <v>3.9377331592130228E-2</v>
      </c>
      <c r="Z338" s="24">
        <f>VLOOKUP(A338,[2]Sheet14!$A$2:$D$188,4,0)</f>
        <v>4.4895538614365432E-2</v>
      </c>
      <c r="AA338" t="b">
        <f t="shared" si="31"/>
        <v>0</v>
      </c>
      <c r="AB338" t="b">
        <f t="shared" si="34"/>
        <v>0</v>
      </c>
      <c r="AC338" t="b">
        <f t="shared" si="35"/>
        <v>0</v>
      </c>
    </row>
    <row r="339" spans="1:29">
      <c r="A339" t="s">
        <v>95</v>
      </c>
      <c r="B339">
        <v>5</v>
      </c>
      <c r="C339" t="s">
        <v>405</v>
      </c>
      <c r="D339">
        <v>93.150001525878906</v>
      </c>
      <c r="E339">
        <v>91.5</v>
      </c>
      <c r="F339" s="22">
        <v>43458</v>
      </c>
      <c r="G339" s="22">
        <v>43461</v>
      </c>
      <c r="H339">
        <f t="shared" si="30"/>
        <v>3</v>
      </c>
      <c r="I339">
        <v>90</v>
      </c>
      <c r="J339">
        <v>2.2000000476837158</v>
      </c>
      <c r="K339">
        <v>38</v>
      </c>
      <c r="L339">
        <v>3</v>
      </c>
      <c r="M339">
        <v>94.5</v>
      </c>
      <c r="N339">
        <v>97.5</v>
      </c>
      <c r="O339">
        <v>100.5</v>
      </c>
      <c r="P339">
        <v>100</v>
      </c>
      <c r="Q339">
        <v>100</v>
      </c>
      <c r="R339">
        <v>0.10000000149011612</v>
      </c>
      <c r="S339">
        <v>0.10000000149011612</v>
      </c>
      <c r="T339" t="s">
        <v>439</v>
      </c>
      <c r="U339" s="18">
        <f>VLOOKUP(A339,'[1]MARGIN REQUIREMNT'!$A$3:$M$210,13,0)</f>
        <v>0.46439999999999998</v>
      </c>
      <c r="V339" s="23">
        <f t="shared" si="32"/>
        <v>1.803280356151804E-2</v>
      </c>
      <c r="W339" s="23">
        <f t="shared" si="33"/>
        <v>1.803280356151804E-2</v>
      </c>
      <c r="X339" s="24">
        <f>VLOOKUP(A339,[2]Sheet14!$A$2:$B$188,2,0)</f>
        <v>4.3749231816333618E-2</v>
      </c>
      <c r="Y339" s="24">
        <f>VLOOKUP(A339,[2]Sheet14!$A$2:$C$188,3,0)</f>
        <v>5.3389556188285288E-2</v>
      </c>
      <c r="Z339" s="24">
        <f>VLOOKUP(A339,[2]Sheet14!$A$2:$D$188,4,0)</f>
        <v>6.9869812308641824E-2</v>
      </c>
      <c r="AA339" t="b">
        <f t="shared" si="31"/>
        <v>0</v>
      </c>
      <c r="AB339" t="b">
        <f t="shared" si="34"/>
        <v>0</v>
      </c>
      <c r="AC339" t="b">
        <f t="shared" si="35"/>
        <v>0</v>
      </c>
    </row>
    <row r="340" spans="1:29">
      <c r="A340" t="s">
        <v>95</v>
      </c>
      <c r="B340">
        <v>5</v>
      </c>
      <c r="C340" t="s">
        <v>406</v>
      </c>
      <c r="D340">
        <v>93.150001525878906</v>
      </c>
      <c r="E340">
        <v>91.5</v>
      </c>
      <c r="F340" s="22">
        <v>43458</v>
      </c>
      <c r="G340" s="22">
        <v>43461</v>
      </c>
      <c r="H340">
        <f t="shared" si="30"/>
        <v>3</v>
      </c>
      <c r="I340">
        <v>90</v>
      </c>
      <c r="J340">
        <v>0.75</v>
      </c>
      <c r="K340">
        <v>43</v>
      </c>
      <c r="L340">
        <v>4</v>
      </c>
      <c r="M340">
        <v>87.5</v>
      </c>
      <c r="N340">
        <v>83.5</v>
      </c>
      <c r="O340">
        <v>79.5</v>
      </c>
      <c r="P340">
        <v>85</v>
      </c>
      <c r="Q340">
        <v>80</v>
      </c>
      <c r="R340">
        <v>5.000000074505806E-2</v>
      </c>
      <c r="S340">
        <v>5.000000074505806E-2</v>
      </c>
      <c r="T340" t="s">
        <v>439</v>
      </c>
      <c r="U340" s="18">
        <f>VLOOKUP(A340,'[1]MARGIN REQUIREMNT'!$A$3:$M$210,13,0)</f>
        <v>0.46439999999999998</v>
      </c>
      <c r="V340" s="23">
        <f t="shared" si="32"/>
        <v>1.803280356151804E-2</v>
      </c>
      <c r="W340" s="23">
        <f t="shared" si="33"/>
        <v>1.803280356151804E-2</v>
      </c>
      <c r="X340" s="24">
        <f>VLOOKUP(A340,[2]Sheet14!$A$2:$B$188,2,0)</f>
        <v>4.3749231816333618E-2</v>
      </c>
      <c r="Y340" s="24">
        <f>VLOOKUP(A340,[2]Sheet14!$A$2:$C$188,3,0)</f>
        <v>5.3389556188285288E-2</v>
      </c>
      <c r="Z340" s="24">
        <f>VLOOKUP(A340,[2]Sheet14!$A$2:$D$188,4,0)</f>
        <v>6.9869812308641824E-2</v>
      </c>
      <c r="AA340" t="b">
        <f t="shared" si="31"/>
        <v>0</v>
      </c>
      <c r="AB340" t="b">
        <f t="shared" si="34"/>
        <v>0</v>
      </c>
      <c r="AC340" t="b">
        <f t="shared" si="35"/>
        <v>0</v>
      </c>
    </row>
    <row r="341" spans="1:29">
      <c r="A341" t="s">
        <v>82</v>
      </c>
      <c r="B341">
        <v>5</v>
      </c>
      <c r="C341" t="s">
        <v>405</v>
      </c>
      <c r="D341">
        <v>218.25</v>
      </c>
      <c r="E341">
        <v>217.80000305175781</v>
      </c>
      <c r="F341" s="22">
        <v>43458</v>
      </c>
      <c r="G341" s="22">
        <v>43461</v>
      </c>
      <c r="H341">
        <f t="shared" si="30"/>
        <v>3</v>
      </c>
      <c r="I341">
        <v>220</v>
      </c>
      <c r="J341">
        <v>2.2000000476837158</v>
      </c>
      <c r="K341">
        <v>40</v>
      </c>
      <c r="L341">
        <v>8</v>
      </c>
      <c r="M341">
        <v>225.80000305175781</v>
      </c>
      <c r="N341">
        <v>233.80000305175781</v>
      </c>
      <c r="O341">
        <v>241.80000305175781</v>
      </c>
      <c r="P341">
        <v>235</v>
      </c>
      <c r="Q341">
        <v>240</v>
      </c>
      <c r="R341">
        <v>0.10000000149011612</v>
      </c>
      <c r="S341">
        <v>5.000000074505806E-2</v>
      </c>
      <c r="T341" t="s">
        <v>439</v>
      </c>
      <c r="U341" s="18">
        <f>VLOOKUP(A341,'[1]MARGIN REQUIREMNT'!$A$3:$M$210,13,0)</f>
        <v>1.1406749999999999</v>
      </c>
      <c r="V341" s="23">
        <f t="shared" si="32"/>
        <v>2.0661016617857797E-3</v>
      </c>
      <c r="W341" s="23">
        <f t="shared" si="33"/>
        <v>2.0661016617857797E-3</v>
      </c>
      <c r="X341" s="24">
        <f>VLOOKUP(A341,[2]Sheet14!$A$2:$B$188,2,0)</f>
        <v>3.4360782718707086E-2</v>
      </c>
      <c r="Y341" s="24">
        <f>VLOOKUP(A341,[2]Sheet14!$A$2:$C$188,3,0)</f>
        <v>4.3139451918446071E-2</v>
      </c>
      <c r="Z341" s="24">
        <f>VLOOKUP(A341,[2]Sheet14!$A$2:$D$188,4,0)</f>
        <v>5.8381268720615727E-2</v>
      </c>
      <c r="AA341" t="b">
        <f t="shared" si="31"/>
        <v>0</v>
      </c>
      <c r="AB341" t="b">
        <f t="shared" si="34"/>
        <v>0</v>
      </c>
      <c r="AC341" t="b">
        <f t="shared" si="35"/>
        <v>0</v>
      </c>
    </row>
    <row r="342" spans="1:29">
      <c r="A342" t="s">
        <v>82</v>
      </c>
      <c r="B342">
        <v>5</v>
      </c>
      <c r="C342" t="s">
        <v>406</v>
      </c>
      <c r="D342">
        <v>218.25</v>
      </c>
      <c r="E342">
        <v>217.80000305175781</v>
      </c>
      <c r="F342" s="22">
        <v>43458</v>
      </c>
      <c r="G342" s="22">
        <v>43461</v>
      </c>
      <c r="H342">
        <f t="shared" si="30"/>
        <v>3</v>
      </c>
      <c r="I342">
        <v>220</v>
      </c>
      <c r="J342">
        <v>3.4500000476837158</v>
      </c>
      <c r="K342">
        <v>27</v>
      </c>
      <c r="L342">
        <v>5</v>
      </c>
      <c r="M342">
        <v>212.80000305175781</v>
      </c>
      <c r="N342">
        <v>207.80000305175781</v>
      </c>
      <c r="O342">
        <v>202.80000305175781</v>
      </c>
      <c r="P342">
        <v>210</v>
      </c>
      <c r="Q342">
        <v>205</v>
      </c>
      <c r="R342">
        <v>0.34999999403953552</v>
      </c>
      <c r="S342">
        <v>0.15000000596046448</v>
      </c>
      <c r="T342" t="s">
        <v>439</v>
      </c>
      <c r="U342" s="18">
        <f>VLOOKUP(A342,'[1]MARGIN REQUIREMNT'!$A$3:$M$210,13,0)</f>
        <v>1.1406749999999999</v>
      </c>
      <c r="V342" s="23">
        <f t="shared" si="32"/>
        <v>2.0661016617857797E-3</v>
      </c>
      <c r="W342" s="23">
        <f t="shared" si="33"/>
        <v>2.0661016617857797E-3</v>
      </c>
      <c r="X342" s="24">
        <f>VLOOKUP(A342,[2]Sheet14!$A$2:$B$188,2,0)</f>
        <v>3.4360782718707086E-2</v>
      </c>
      <c r="Y342" s="24">
        <f>VLOOKUP(A342,[2]Sheet14!$A$2:$C$188,3,0)</f>
        <v>4.3139451918446071E-2</v>
      </c>
      <c r="Z342" s="24">
        <f>VLOOKUP(A342,[2]Sheet14!$A$2:$D$188,4,0)</f>
        <v>5.8381268720615727E-2</v>
      </c>
      <c r="AA342" t="b">
        <f t="shared" si="31"/>
        <v>0</v>
      </c>
      <c r="AB342" t="b">
        <f t="shared" si="34"/>
        <v>0</v>
      </c>
      <c r="AC342" t="b">
        <f t="shared" si="35"/>
        <v>0</v>
      </c>
    </row>
    <row r="343" spans="1:29">
      <c r="A343" t="s">
        <v>58</v>
      </c>
      <c r="B343">
        <v>5</v>
      </c>
      <c r="C343" t="s">
        <v>405</v>
      </c>
      <c r="D343">
        <v>177.69999694824219</v>
      </c>
      <c r="E343">
        <v>179</v>
      </c>
      <c r="F343" s="22">
        <v>43458</v>
      </c>
      <c r="G343" s="22">
        <v>43461</v>
      </c>
      <c r="H343">
        <f t="shared" si="30"/>
        <v>3</v>
      </c>
      <c r="I343">
        <v>180</v>
      </c>
      <c r="J343">
        <v>2.4000000953674316</v>
      </c>
      <c r="K343">
        <v>46</v>
      </c>
      <c r="L343">
        <v>7</v>
      </c>
      <c r="M343">
        <v>186</v>
      </c>
      <c r="N343">
        <v>193</v>
      </c>
      <c r="O343">
        <v>200</v>
      </c>
      <c r="P343">
        <v>195</v>
      </c>
      <c r="Q343">
        <v>200</v>
      </c>
      <c r="R343">
        <v>0.10000000149011612</v>
      </c>
      <c r="S343">
        <v>5.000000074505806E-2</v>
      </c>
      <c r="T343" t="s">
        <v>439</v>
      </c>
      <c r="U343" s="18">
        <f>VLOOKUP(A343,'[1]MARGIN REQUIREMNT'!$A$3:$M$210,13,0)</f>
        <v>0.90464999999999995</v>
      </c>
      <c r="V343" s="23">
        <f t="shared" si="32"/>
        <v>-7.2625868813285255E-3</v>
      </c>
      <c r="W343" s="23">
        <f t="shared" si="33"/>
        <v>7.2625868813285255E-3</v>
      </c>
      <c r="X343" s="24">
        <f>VLOOKUP(A343,[2]Sheet14!$A$2:$B$188,2,0)</f>
        <v>4.006912689923825E-2</v>
      </c>
      <c r="Y343" s="24">
        <f>VLOOKUP(A343,[2]Sheet14!$A$2:$C$188,3,0)</f>
        <v>5.8693600659529395E-2</v>
      </c>
      <c r="Z343" s="24">
        <f>VLOOKUP(A343,[2]Sheet14!$A$2:$D$188,4,0)</f>
        <v>7.2427273776154544E-2</v>
      </c>
      <c r="AA343" t="b">
        <f t="shared" si="31"/>
        <v>0</v>
      </c>
      <c r="AB343" t="b">
        <f t="shared" si="34"/>
        <v>0</v>
      </c>
      <c r="AC343" t="b">
        <f t="shared" si="35"/>
        <v>0</v>
      </c>
    </row>
    <row r="344" spans="1:29">
      <c r="A344" t="s">
        <v>58</v>
      </c>
      <c r="B344">
        <v>5</v>
      </c>
      <c r="C344" t="s">
        <v>406</v>
      </c>
      <c r="D344">
        <v>177.69999694824219</v>
      </c>
      <c r="E344">
        <v>179</v>
      </c>
      <c r="F344" s="22">
        <v>43458</v>
      </c>
      <c r="G344" s="22">
        <v>43461</v>
      </c>
      <c r="H344">
        <f t="shared" si="30"/>
        <v>3</v>
      </c>
      <c r="I344">
        <v>180</v>
      </c>
      <c r="J344">
        <v>3</v>
      </c>
      <c r="K344">
        <v>41</v>
      </c>
      <c r="L344">
        <v>7</v>
      </c>
      <c r="M344">
        <v>172</v>
      </c>
      <c r="N344">
        <v>165</v>
      </c>
      <c r="O344">
        <v>158</v>
      </c>
      <c r="P344">
        <v>165</v>
      </c>
      <c r="Q344">
        <v>160</v>
      </c>
      <c r="R344">
        <v>0.20000000298023224</v>
      </c>
      <c r="S344">
        <v>0.10000000149011612</v>
      </c>
      <c r="T344" t="s">
        <v>439</v>
      </c>
      <c r="U344" s="18">
        <f>VLOOKUP(A344,'[1]MARGIN REQUIREMNT'!$A$3:$M$210,13,0)</f>
        <v>0.90464999999999995</v>
      </c>
      <c r="V344" s="23">
        <f t="shared" si="32"/>
        <v>-7.2625868813285255E-3</v>
      </c>
      <c r="W344" s="23">
        <f t="shared" si="33"/>
        <v>7.2625868813285255E-3</v>
      </c>
      <c r="X344" s="24">
        <f>VLOOKUP(A344,[2]Sheet14!$A$2:$B$188,2,0)</f>
        <v>4.006912689923825E-2</v>
      </c>
      <c r="Y344" s="24">
        <f>VLOOKUP(A344,[2]Sheet14!$A$2:$C$188,3,0)</f>
        <v>5.8693600659529395E-2</v>
      </c>
      <c r="Z344" s="24">
        <f>VLOOKUP(A344,[2]Sheet14!$A$2:$D$188,4,0)</f>
        <v>7.2427273776154544E-2</v>
      </c>
      <c r="AA344" t="b">
        <f t="shared" si="31"/>
        <v>0</v>
      </c>
      <c r="AB344" t="b">
        <f t="shared" si="34"/>
        <v>0</v>
      </c>
      <c r="AC344" t="b">
        <f t="shared" si="35"/>
        <v>0</v>
      </c>
    </row>
    <row r="345" spans="1:29">
      <c r="A345" t="s">
        <v>164</v>
      </c>
      <c r="B345">
        <v>10</v>
      </c>
      <c r="C345" t="s">
        <v>405</v>
      </c>
      <c r="D345">
        <v>304.10000610351562</v>
      </c>
      <c r="E345">
        <v>307.54998779296875</v>
      </c>
      <c r="F345" s="22">
        <v>43458</v>
      </c>
      <c r="G345" s="22">
        <v>43461</v>
      </c>
      <c r="H345">
        <f t="shared" si="30"/>
        <v>3</v>
      </c>
      <c r="I345">
        <v>310</v>
      </c>
      <c r="J345">
        <v>4.1500000953674316</v>
      </c>
      <c r="K345">
        <v>47</v>
      </c>
      <c r="L345">
        <v>13</v>
      </c>
      <c r="M345">
        <v>320.54998779296875</v>
      </c>
      <c r="N345">
        <v>333.54998779296875</v>
      </c>
      <c r="O345">
        <v>346.54998779296875</v>
      </c>
      <c r="P345">
        <v>330</v>
      </c>
      <c r="Q345">
        <v>350</v>
      </c>
      <c r="R345">
        <v>0.30000001192092896</v>
      </c>
      <c r="S345">
        <v>0.10000000149011612</v>
      </c>
      <c r="T345" t="s">
        <v>439</v>
      </c>
      <c r="U345" s="18">
        <f>VLOOKUP(A345,'[1]MARGIN REQUIREMNT'!$A$3:$M$210,13,0)</f>
        <v>1.5423</v>
      </c>
      <c r="V345" s="23">
        <f t="shared" si="32"/>
        <v>-1.1217629089211756E-2</v>
      </c>
      <c r="W345" s="23">
        <f t="shared" si="33"/>
        <v>1.1217629089211756E-2</v>
      </c>
      <c r="X345" s="24">
        <f>VLOOKUP(A345,[2]Sheet14!$A$2:$B$188,2,0)</f>
        <v>4.0362542109628176E-2</v>
      </c>
      <c r="Y345" s="24">
        <f>VLOOKUP(A345,[2]Sheet14!$A$2:$C$188,3,0)</f>
        <v>5.4236120440953779E-2</v>
      </c>
      <c r="Z345" s="24">
        <f>VLOOKUP(A345,[2]Sheet14!$A$2:$D$188,4,0)</f>
        <v>6.7961601075699443E-2</v>
      </c>
      <c r="AA345" t="b">
        <f t="shared" si="31"/>
        <v>0</v>
      </c>
      <c r="AB345" t="b">
        <f t="shared" si="34"/>
        <v>0</v>
      </c>
      <c r="AC345" t="b">
        <f t="shared" si="35"/>
        <v>0</v>
      </c>
    </row>
    <row r="346" spans="1:29">
      <c r="A346" t="s">
        <v>164</v>
      </c>
      <c r="B346">
        <v>10</v>
      </c>
      <c r="C346" t="s">
        <v>406</v>
      </c>
      <c r="D346">
        <v>304.10000610351562</v>
      </c>
      <c r="E346">
        <v>307.54998779296875</v>
      </c>
      <c r="F346" s="22">
        <v>43458</v>
      </c>
      <c r="G346" s="22">
        <v>43461</v>
      </c>
      <c r="H346">
        <f t="shared" si="30"/>
        <v>3</v>
      </c>
      <c r="I346">
        <v>310</v>
      </c>
      <c r="J346">
        <v>5.75</v>
      </c>
      <c r="K346">
        <v>43</v>
      </c>
      <c r="L346">
        <v>12</v>
      </c>
      <c r="M346">
        <v>295.54998779296875</v>
      </c>
      <c r="N346">
        <v>283.54998779296875</v>
      </c>
      <c r="O346">
        <v>271.54998779296875</v>
      </c>
      <c r="P346">
        <v>280</v>
      </c>
      <c r="Q346">
        <v>270</v>
      </c>
      <c r="R346">
        <v>0.20000000298023224</v>
      </c>
      <c r="S346">
        <v>0.20000000298023224</v>
      </c>
      <c r="T346" t="s">
        <v>439</v>
      </c>
      <c r="U346" s="18">
        <f>VLOOKUP(A346,'[1]MARGIN REQUIREMNT'!$A$3:$M$210,13,0)</f>
        <v>1.5423</v>
      </c>
      <c r="V346" s="23">
        <f t="shared" si="32"/>
        <v>-1.1217629089211756E-2</v>
      </c>
      <c r="W346" s="23">
        <f t="shared" si="33"/>
        <v>1.1217629089211756E-2</v>
      </c>
      <c r="X346" s="24">
        <f>VLOOKUP(A346,[2]Sheet14!$A$2:$B$188,2,0)</f>
        <v>4.0362542109628176E-2</v>
      </c>
      <c r="Y346" s="24">
        <f>VLOOKUP(A346,[2]Sheet14!$A$2:$C$188,3,0)</f>
        <v>5.4236120440953779E-2</v>
      </c>
      <c r="Z346" s="24">
        <f>VLOOKUP(A346,[2]Sheet14!$A$2:$D$188,4,0)</f>
        <v>6.7961601075699443E-2</v>
      </c>
      <c r="AA346" t="b">
        <f t="shared" si="31"/>
        <v>0</v>
      </c>
      <c r="AB346" t="b">
        <f t="shared" si="34"/>
        <v>0</v>
      </c>
      <c r="AC346" t="b">
        <f t="shared" si="35"/>
        <v>0</v>
      </c>
    </row>
    <row r="347" spans="1:29">
      <c r="A347" t="s">
        <v>161</v>
      </c>
      <c r="B347">
        <v>2.5</v>
      </c>
      <c r="C347" t="s">
        <v>405</v>
      </c>
      <c r="D347">
        <v>115.05000305175781</v>
      </c>
      <c r="E347">
        <v>114.25</v>
      </c>
      <c r="F347" s="22">
        <v>43458</v>
      </c>
      <c r="G347" s="22">
        <v>43461</v>
      </c>
      <c r="H347">
        <f t="shared" si="30"/>
        <v>3</v>
      </c>
      <c r="I347">
        <v>115</v>
      </c>
      <c r="J347">
        <v>0.94999998807907104</v>
      </c>
      <c r="K347">
        <v>31</v>
      </c>
      <c r="L347">
        <v>3</v>
      </c>
      <c r="M347">
        <v>117.25</v>
      </c>
      <c r="N347">
        <v>120.25</v>
      </c>
      <c r="O347">
        <v>123.25</v>
      </c>
      <c r="P347">
        <v>120</v>
      </c>
      <c r="Q347">
        <v>122.5</v>
      </c>
      <c r="R347">
        <v>0.15000000596046448</v>
      </c>
      <c r="S347">
        <v>0.10000000149011612</v>
      </c>
      <c r="T347" t="s">
        <v>439</v>
      </c>
      <c r="U347" s="18">
        <f>VLOOKUP(A347,'[1]MARGIN REQUIREMNT'!$A$3:$M$210,13,0)</f>
        <v>0.54135</v>
      </c>
      <c r="V347" s="23">
        <f t="shared" si="32"/>
        <v>7.0022148950354968E-3</v>
      </c>
      <c r="W347" s="23">
        <f t="shared" si="33"/>
        <v>7.0022148950354968E-3</v>
      </c>
      <c r="X347" s="24">
        <f>VLOOKUP(A347,[2]Sheet14!$A$2:$B$188,2,0)</f>
        <v>3.945086777034109E-2</v>
      </c>
      <c r="Y347" s="24">
        <f>VLOOKUP(A347,[2]Sheet14!$A$2:$C$188,3,0)</f>
        <v>4.8994285607698765E-2</v>
      </c>
      <c r="Z347" s="24">
        <f>VLOOKUP(A347,[2]Sheet14!$A$2:$D$188,4,0)</f>
        <v>6.2998097279328077E-2</v>
      </c>
      <c r="AA347" t="b">
        <f t="shared" si="31"/>
        <v>0</v>
      </c>
      <c r="AB347" t="b">
        <f t="shared" si="34"/>
        <v>0</v>
      </c>
      <c r="AC347" t="b">
        <f t="shared" si="35"/>
        <v>0</v>
      </c>
    </row>
    <row r="348" spans="1:29">
      <c r="A348" t="s">
        <v>161</v>
      </c>
      <c r="B348">
        <v>2.5</v>
      </c>
      <c r="C348" t="s">
        <v>406</v>
      </c>
      <c r="D348">
        <v>115.05000305175781</v>
      </c>
      <c r="E348">
        <v>114.25</v>
      </c>
      <c r="F348" s="22">
        <v>43458</v>
      </c>
      <c r="G348" s="22">
        <v>43461</v>
      </c>
      <c r="H348">
        <f t="shared" si="30"/>
        <v>3</v>
      </c>
      <c r="I348">
        <v>115</v>
      </c>
      <c r="J348">
        <v>2.2000000476837158</v>
      </c>
      <c r="K348">
        <v>45</v>
      </c>
      <c r="L348">
        <v>5</v>
      </c>
      <c r="M348">
        <v>109.25</v>
      </c>
      <c r="N348">
        <v>104.25</v>
      </c>
      <c r="O348">
        <v>99.25</v>
      </c>
      <c r="P348">
        <v>105</v>
      </c>
      <c r="Q348">
        <v>100</v>
      </c>
      <c r="R348">
        <v>0.10000000149011612</v>
      </c>
      <c r="S348">
        <v>5.000000074505806E-2</v>
      </c>
      <c r="T348" t="s">
        <v>439</v>
      </c>
      <c r="U348" s="18">
        <f>VLOOKUP(A348,'[1]MARGIN REQUIREMNT'!$A$3:$M$210,13,0)</f>
        <v>0.54135</v>
      </c>
      <c r="V348" s="23">
        <f t="shared" si="32"/>
        <v>7.0022148950354968E-3</v>
      </c>
      <c r="W348" s="23">
        <f t="shared" si="33"/>
        <v>7.0022148950354968E-3</v>
      </c>
      <c r="X348" s="24">
        <f>VLOOKUP(A348,[2]Sheet14!$A$2:$B$188,2,0)</f>
        <v>3.945086777034109E-2</v>
      </c>
      <c r="Y348" s="24">
        <f>VLOOKUP(A348,[2]Sheet14!$A$2:$C$188,3,0)</f>
        <v>4.8994285607698765E-2</v>
      </c>
      <c r="Z348" s="24">
        <f>VLOOKUP(A348,[2]Sheet14!$A$2:$D$188,4,0)</f>
        <v>6.2998097279328077E-2</v>
      </c>
      <c r="AA348" t="b">
        <f t="shared" si="31"/>
        <v>0</v>
      </c>
      <c r="AB348" t="b">
        <f t="shared" si="34"/>
        <v>0</v>
      </c>
      <c r="AC348" t="b">
        <f t="shared" si="35"/>
        <v>0</v>
      </c>
    </row>
    <row r="349" spans="1:29">
      <c r="A349" t="s">
        <v>41</v>
      </c>
      <c r="B349">
        <v>5</v>
      </c>
      <c r="C349" t="s">
        <v>405</v>
      </c>
      <c r="D349">
        <v>152.80000305175781</v>
      </c>
      <c r="E349">
        <v>150.30000305175781</v>
      </c>
      <c r="F349" s="22">
        <v>43458</v>
      </c>
      <c r="G349" s="22">
        <v>43461</v>
      </c>
      <c r="H349">
        <f t="shared" si="30"/>
        <v>3</v>
      </c>
      <c r="I349">
        <v>150</v>
      </c>
      <c r="J349">
        <v>1.5</v>
      </c>
      <c r="K349">
        <v>24</v>
      </c>
      <c r="L349">
        <v>3</v>
      </c>
      <c r="M349">
        <v>153.30000305175781</v>
      </c>
      <c r="N349">
        <v>156.30000305175781</v>
      </c>
      <c r="O349">
        <v>159.30000305175781</v>
      </c>
      <c r="P349">
        <v>155</v>
      </c>
      <c r="Q349">
        <v>160</v>
      </c>
      <c r="R349">
        <v>1</v>
      </c>
      <c r="S349">
        <v>0.25</v>
      </c>
      <c r="T349" t="s">
        <v>439</v>
      </c>
      <c r="U349" s="18">
        <f>VLOOKUP(A349,'[1]MARGIN REQUIREMNT'!$A$3:$M$210,13,0)</f>
        <v>0.76822499999999994</v>
      </c>
      <c r="V349" s="23">
        <f t="shared" si="32"/>
        <v>1.6633399529200954E-2</v>
      </c>
      <c r="W349" s="23">
        <f t="shared" si="33"/>
        <v>1.6633399529200954E-2</v>
      </c>
      <c r="X349" s="24">
        <f>VLOOKUP(A349,[2]Sheet14!$A$2:$B$188,2,0)</f>
        <v>2.3672639104921716E-2</v>
      </c>
      <c r="Y349" s="24">
        <f>VLOOKUP(A349,[2]Sheet14!$A$2:$C$188,3,0)</f>
        <v>3.0296589731107423E-2</v>
      </c>
      <c r="Z349" s="24">
        <f>VLOOKUP(A349,[2]Sheet14!$A$2:$D$188,4,0)</f>
        <v>4.2439640164924831E-2</v>
      </c>
      <c r="AA349" t="b">
        <f t="shared" si="31"/>
        <v>0</v>
      </c>
      <c r="AB349" t="b">
        <f t="shared" si="34"/>
        <v>0</v>
      </c>
      <c r="AC349" t="b">
        <f t="shared" si="35"/>
        <v>0</v>
      </c>
    </row>
    <row r="350" spans="1:29">
      <c r="A350" t="s">
        <v>41</v>
      </c>
      <c r="B350">
        <v>5</v>
      </c>
      <c r="C350" t="s">
        <v>406</v>
      </c>
      <c r="D350">
        <v>152.80000305175781</v>
      </c>
      <c r="E350">
        <v>150.30000305175781</v>
      </c>
      <c r="F350" s="22">
        <v>43458</v>
      </c>
      <c r="G350" s="22">
        <v>43461</v>
      </c>
      <c r="H350">
        <f t="shared" si="30"/>
        <v>3</v>
      </c>
      <c r="I350">
        <v>150</v>
      </c>
      <c r="J350">
        <v>0.75</v>
      </c>
      <c r="K350">
        <v>17</v>
      </c>
      <c r="L350">
        <v>2</v>
      </c>
      <c r="M350">
        <v>148.30000305175781</v>
      </c>
      <c r="N350">
        <v>146.30000305175781</v>
      </c>
      <c r="O350">
        <v>144.30000305175781</v>
      </c>
      <c r="P350">
        <v>145</v>
      </c>
      <c r="Q350">
        <v>145</v>
      </c>
      <c r="R350">
        <v>5.000000074505806E-2</v>
      </c>
      <c r="S350">
        <v>5.000000074505806E-2</v>
      </c>
      <c r="T350" t="s">
        <v>439</v>
      </c>
      <c r="U350" s="18">
        <f>VLOOKUP(A350,'[1]MARGIN REQUIREMNT'!$A$3:$M$210,13,0)</f>
        <v>0.76822499999999994</v>
      </c>
      <c r="V350" s="23">
        <f t="shared" si="32"/>
        <v>1.6633399529200954E-2</v>
      </c>
      <c r="W350" s="23">
        <f t="shared" si="33"/>
        <v>1.6633399529200954E-2</v>
      </c>
      <c r="X350" s="24">
        <f>VLOOKUP(A350,[2]Sheet14!$A$2:$B$188,2,0)</f>
        <v>2.3672639104921716E-2</v>
      </c>
      <c r="Y350" s="24">
        <f>VLOOKUP(A350,[2]Sheet14!$A$2:$C$188,3,0)</f>
        <v>3.0296589731107423E-2</v>
      </c>
      <c r="Z350" s="24">
        <f>VLOOKUP(A350,[2]Sheet14!$A$2:$D$188,4,0)</f>
        <v>4.2439640164924831E-2</v>
      </c>
      <c r="AA350" t="b">
        <f t="shared" si="31"/>
        <v>0</v>
      </c>
      <c r="AB350" t="b">
        <f t="shared" si="34"/>
        <v>0</v>
      </c>
      <c r="AC350" t="b">
        <f t="shared" si="35"/>
        <v>0</v>
      </c>
    </row>
    <row r="351" spans="1:29">
      <c r="A351" t="s">
        <v>148</v>
      </c>
      <c r="B351">
        <v>5</v>
      </c>
      <c r="C351" t="s">
        <v>405</v>
      </c>
      <c r="D351">
        <v>81.550003051757813</v>
      </c>
      <c r="E351">
        <v>82.75</v>
      </c>
      <c r="F351" s="22">
        <v>43458</v>
      </c>
      <c r="G351" s="22">
        <v>43461</v>
      </c>
      <c r="H351">
        <f t="shared" si="30"/>
        <v>3</v>
      </c>
      <c r="I351">
        <v>85</v>
      </c>
      <c r="J351">
        <v>0.64999997615814209</v>
      </c>
      <c r="K351">
        <v>49</v>
      </c>
      <c r="L351">
        <v>4</v>
      </c>
      <c r="M351">
        <v>86.75</v>
      </c>
      <c r="N351">
        <v>90.75</v>
      </c>
      <c r="O351">
        <v>94.75</v>
      </c>
      <c r="P351">
        <v>90</v>
      </c>
      <c r="Q351">
        <v>95</v>
      </c>
      <c r="R351">
        <v>0.10000000149011612</v>
      </c>
      <c r="S351">
        <v>0.10000000149011612</v>
      </c>
      <c r="T351" t="s">
        <v>439</v>
      </c>
      <c r="U351" s="18">
        <f>VLOOKUP(A351,'[1]MARGIN REQUIREMNT'!$A$3:$M$210,13,0)</f>
        <v>0.55474079999999992</v>
      </c>
      <c r="V351" s="23">
        <f t="shared" si="32"/>
        <v>-1.4501473694769618E-2</v>
      </c>
      <c r="W351" s="23">
        <f t="shared" si="33"/>
        <v>1.4501473694769618E-2</v>
      </c>
      <c r="X351" s="24">
        <f>VLOOKUP(A351,[2]Sheet14!$A$2:$B$188,2,0)</f>
        <v>6.478239296184661E-2</v>
      </c>
      <c r="Y351" s="24">
        <f>VLOOKUP(A351,[2]Sheet14!$A$2:$C$188,3,0)</f>
        <v>9.8227933694616756E-2</v>
      </c>
      <c r="Z351" s="24">
        <f>VLOOKUP(A351,[2]Sheet14!$A$2:$D$188,4,0)</f>
        <v>0.169809952176149</v>
      </c>
      <c r="AA351" t="b">
        <f t="shared" si="31"/>
        <v>0</v>
      </c>
      <c r="AB351" t="b">
        <f t="shared" si="34"/>
        <v>0</v>
      </c>
      <c r="AC351" t="b">
        <f t="shared" si="35"/>
        <v>0</v>
      </c>
    </row>
    <row r="352" spans="1:29">
      <c r="A352" t="s">
        <v>148</v>
      </c>
      <c r="B352">
        <v>5</v>
      </c>
      <c r="C352" t="s">
        <v>406</v>
      </c>
      <c r="D352">
        <v>81.550003051757813</v>
      </c>
      <c r="E352">
        <v>82.75</v>
      </c>
      <c r="F352" s="22">
        <v>43458</v>
      </c>
      <c r="G352" s="22">
        <v>43461</v>
      </c>
      <c r="H352">
        <f t="shared" si="30"/>
        <v>3</v>
      </c>
      <c r="I352">
        <v>85</v>
      </c>
      <c r="J352">
        <v>2.6500000953674316</v>
      </c>
      <c r="K352">
        <v>38</v>
      </c>
      <c r="L352">
        <v>3</v>
      </c>
      <c r="M352">
        <v>79.75</v>
      </c>
      <c r="N352">
        <v>76.75</v>
      </c>
      <c r="O352">
        <v>73.75</v>
      </c>
      <c r="P352">
        <v>75</v>
      </c>
      <c r="Q352">
        <v>75</v>
      </c>
      <c r="R352">
        <v>0.10000000149011612</v>
      </c>
      <c r="S352">
        <v>0.10000000149011612</v>
      </c>
      <c r="T352" t="s">
        <v>439</v>
      </c>
      <c r="U352" s="18">
        <f>VLOOKUP(A352,'[1]MARGIN REQUIREMNT'!$A$3:$M$210,13,0)</f>
        <v>0.55474079999999992</v>
      </c>
      <c r="V352" s="23">
        <f t="shared" si="32"/>
        <v>-1.4501473694769618E-2</v>
      </c>
      <c r="W352" s="23">
        <f t="shared" si="33"/>
        <v>1.4501473694769618E-2</v>
      </c>
      <c r="X352" s="24">
        <f>VLOOKUP(A352,[2]Sheet14!$A$2:$B$188,2,0)</f>
        <v>6.478239296184661E-2</v>
      </c>
      <c r="Y352" s="24">
        <f>VLOOKUP(A352,[2]Sheet14!$A$2:$C$188,3,0)</f>
        <v>9.8227933694616756E-2</v>
      </c>
      <c r="Z352" s="24">
        <f>VLOOKUP(A352,[2]Sheet14!$A$2:$D$188,4,0)</f>
        <v>0.169809952176149</v>
      </c>
      <c r="AA352" t="b">
        <f t="shared" si="31"/>
        <v>0</v>
      </c>
      <c r="AB352" t="b">
        <f t="shared" si="34"/>
        <v>0</v>
      </c>
      <c r="AC352" t="b">
        <f t="shared" si="35"/>
        <v>0</v>
      </c>
    </row>
    <row r="353" spans="1:29">
      <c r="A353" t="s">
        <v>114</v>
      </c>
      <c r="B353">
        <v>10</v>
      </c>
      <c r="C353" t="s">
        <v>405</v>
      </c>
      <c r="D353">
        <v>217.30000305175781</v>
      </c>
      <c r="E353">
        <v>217.55000305175781</v>
      </c>
      <c r="F353" s="22">
        <v>43458</v>
      </c>
      <c r="G353" s="22">
        <v>43461</v>
      </c>
      <c r="H353">
        <f t="shared" si="30"/>
        <v>3</v>
      </c>
      <c r="I353">
        <v>220</v>
      </c>
      <c r="J353">
        <v>1.1000000238418579</v>
      </c>
      <c r="K353">
        <v>26</v>
      </c>
      <c r="L353">
        <v>5</v>
      </c>
      <c r="M353">
        <v>222.55000305175781</v>
      </c>
      <c r="N353">
        <v>227.55000305175781</v>
      </c>
      <c r="O353">
        <v>232.55000305175781</v>
      </c>
      <c r="P353">
        <v>230</v>
      </c>
      <c r="Q353">
        <v>230</v>
      </c>
      <c r="R353">
        <v>5.000000074505806E-2</v>
      </c>
      <c r="S353">
        <v>5.000000074505806E-2</v>
      </c>
      <c r="T353" t="s">
        <v>439</v>
      </c>
      <c r="U353" s="18">
        <f>VLOOKUP(A353,'[1]MARGIN REQUIREMNT'!$A$3:$M$210,13,0)</f>
        <v>1.1204250666666666</v>
      </c>
      <c r="V353" s="23">
        <f t="shared" si="32"/>
        <v>-1.1491610962677257E-3</v>
      </c>
      <c r="W353" s="23">
        <f t="shared" si="33"/>
        <v>1.1491610962677257E-3</v>
      </c>
      <c r="X353" s="24">
        <f>VLOOKUP(A353,[2]Sheet14!$A$2:$B$188,2,0)</f>
        <v>3.5765721362058071E-2</v>
      </c>
      <c r="Y353" s="24">
        <f>VLOOKUP(A353,[2]Sheet14!$A$2:$C$188,3,0)</f>
        <v>4.454020295949996E-2</v>
      </c>
      <c r="Z353" s="24">
        <f>VLOOKUP(A353,[2]Sheet14!$A$2:$D$188,4,0)</f>
        <v>5.3623023968412419E-2</v>
      </c>
      <c r="AA353" t="b">
        <f t="shared" si="31"/>
        <v>0</v>
      </c>
      <c r="AB353" t="b">
        <f t="shared" si="34"/>
        <v>0</v>
      </c>
      <c r="AC353" t="b">
        <f t="shared" si="35"/>
        <v>0</v>
      </c>
    </row>
    <row r="354" spans="1:29">
      <c r="A354" t="s">
        <v>114</v>
      </c>
      <c r="B354">
        <v>10</v>
      </c>
      <c r="C354" t="s">
        <v>406</v>
      </c>
      <c r="D354">
        <v>217.30000305175781</v>
      </c>
      <c r="E354">
        <v>217.55000305175781</v>
      </c>
      <c r="F354" s="22">
        <v>43458</v>
      </c>
      <c r="G354" s="22">
        <v>43461</v>
      </c>
      <c r="H354">
        <f t="shared" si="30"/>
        <v>3</v>
      </c>
      <c r="I354">
        <v>220</v>
      </c>
      <c r="J354">
        <v>1.7999999523162842</v>
      </c>
      <c r="K354" t="s">
        <v>435</v>
      </c>
      <c r="L354" t="s">
        <v>435</v>
      </c>
      <c r="M354" t="s">
        <v>435</v>
      </c>
      <c r="N354" t="s">
        <v>435</v>
      </c>
      <c r="O354" t="s">
        <v>435</v>
      </c>
      <c r="P354" t="s">
        <v>435</v>
      </c>
      <c r="Q354" t="s">
        <v>435</v>
      </c>
      <c r="R354" t="s">
        <v>435</v>
      </c>
      <c r="S354" t="s">
        <v>435</v>
      </c>
      <c r="T354" t="s">
        <v>435</v>
      </c>
      <c r="U354" s="18">
        <f>VLOOKUP(A354,'[1]MARGIN REQUIREMNT'!$A$3:$M$210,13,0)</f>
        <v>1.1204250666666666</v>
      </c>
      <c r="V354" s="23">
        <f t="shared" si="32"/>
        <v>-1.1491610962677257E-3</v>
      </c>
      <c r="W354" s="23">
        <f t="shared" si="33"/>
        <v>1.1491610962677257E-3</v>
      </c>
      <c r="X354" s="24">
        <f>VLOOKUP(A354,[2]Sheet14!$A$2:$B$188,2,0)</f>
        <v>3.5765721362058071E-2</v>
      </c>
      <c r="Y354" s="24">
        <f>VLOOKUP(A354,[2]Sheet14!$A$2:$C$188,3,0)</f>
        <v>4.454020295949996E-2</v>
      </c>
      <c r="Z354" s="24">
        <f>VLOOKUP(A354,[2]Sheet14!$A$2:$D$188,4,0)</f>
        <v>5.3623023968412419E-2</v>
      </c>
      <c r="AA354" t="b">
        <f t="shared" si="31"/>
        <v>0</v>
      </c>
      <c r="AB354" t="b">
        <f t="shared" si="34"/>
        <v>0</v>
      </c>
      <c r="AC354" t="b">
        <f t="shared" si="35"/>
        <v>0</v>
      </c>
    </row>
    <row r="355" spans="1:29">
      <c r="A355" t="s">
        <v>177</v>
      </c>
      <c r="B355">
        <v>20</v>
      </c>
      <c r="C355" t="s">
        <v>405</v>
      </c>
      <c r="D355">
        <v>571.5</v>
      </c>
      <c r="E355">
        <v>578.79998779296875</v>
      </c>
      <c r="F355" s="22">
        <v>43458</v>
      </c>
      <c r="G355" s="22">
        <v>43461</v>
      </c>
      <c r="H355">
        <f t="shared" si="30"/>
        <v>3</v>
      </c>
      <c r="I355">
        <v>580</v>
      </c>
      <c r="J355">
        <v>5.9499998092651367</v>
      </c>
      <c r="K355">
        <v>30</v>
      </c>
      <c r="L355">
        <v>16</v>
      </c>
      <c r="M355">
        <v>594.79998779296875</v>
      </c>
      <c r="N355">
        <v>610.79998779296875</v>
      </c>
      <c r="O355">
        <v>626.79998779296875</v>
      </c>
      <c r="P355">
        <v>620</v>
      </c>
      <c r="Q355">
        <v>620</v>
      </c>
      <c r="R355">
        <v>0.30000001192092896</v>
      </c>
      <c r="S355">
        <v>0.30000001192092896</v>
      </c>
      <c r="T355" t="s">
        <v>439</v>
      </c>
      <c r="U355" s="18">
        <f>VLOOKUP(A355,'[1]MARGIN REQUIREMNT'!$A$3:$M$210,13,0)</f>
        <v>2.9530499999999997</v>
      </c>
      <c r="V355" s="23">
        <f t="shared" si="32"/>
        <v>-1.2612280488816907E-2</v>
      </c>
      <c r="W355" s="23">
        <f t="shared" si="33"/>
        <v>1.2612280488816907E-2</v>
      </c>
      <c r="X355" s="24">
        <f>VLOOKUP(A355,[2]Sheet14!$A$2:$B$188,2,0)</f>
        <v>3.7296454646157155E-2</v>
      </c>
      <c r="Y355" s="24">
        <f>VLOOKUP(A355,[2]Sheet14!$A$2:$C$188,3,0)</f>
        <v>4.6949494935337635E-2</v>
      </c>
      <c r="Z355" s="24">
        <f>VLOOKUP(A355,[2]Sheet14!$A$2:$D$188,4,0)</f>
        <v>6.210192845082238E-2</v>
      </c>
      <c r="AA355" t="b">
        <f t="shared" si="31"/>
        <v>0</v>
      </c>
      <c r="AB355" t="b">
        <f t="shared" si="34"/>
        <v>0</v>
      </c>
      <c r="AC355" t="b">
        <f t="shared" si="35"/>
        <v>0</v>
      </c>
    </row>
    <row r="356" spans="1:29">
      <c r="A356" t="s">
        <v>177</v>
      </c>
      <c r="B356">
        <v>20</v>
      </c>
      <c r="C356" t="s">
        <v>406</v>
      </c>
      <c r="D356">
        <v>571.5</v>
      </c>
      <c r="E356">
        <v>578.79998779296875</v>
      </c>
      <c r="F356" s="22">
        <v>43458</v>
      </c>
      <c r="G356" s="22">
        <v>43461</v>
      </c>
      <c r="H356">
        <f t="shared" si="30"/>
        <v>3</v>
      </c>
      <c r="I356">
        <v>580</v>
      </c>
      <c r="J356">
        <v>7</v>
      </c>
      <c r="K356">
        <v>32</v>
      </c>
      <c r="L356">
        <v>17</v>
      </c>
      <c r="M356">
        <v>561.79998779296875</v>
      </c>
      <c r="N356">
        <v>544.79998779296875</v>
      </c>
      <c r="O356">
        <v>527.79998779296875</v>
      </c>
      <c r="P356">
        <v>540</v>
      </c>
      <c r="Q356">
        <v>520</v>
      </c>
      <c r="R356">
        <v>0.44999998807907104</v>
      </c>
      <c r="S356">
        <v>0.25</v>
      </c>
      <c r="T356" t="s">
        <v>439</v>
      </c>
      <c r="U356" s="18">
        <f>VLOOKUP(A356,'[1]MARGIN REQUIREMNT'!$A$3:$M$210,13,0)</f>
        <v>2.9530499999999997</v>
      </c>
      <c r="V356" s="23">
        <f t="shared" si="32"/>
        <v>-1.2612280488816907E-2</v>
      </c>
      <c r="W356" s="23">
        <f t="shared" si="33"/>
        <v>1.2612280488816907E-2</v>
      </c>
      <c r="X356" s="24">
        <f>VLOOKUP(A356,[2]Sheet14!$A$2:$B$188,2,0)</f>
        <v>3.7296454646157155E-2</v>
      </c>
      <c r="Y356" s="24">
        <f>VLOOKUP(A356,[2]Sheet14!$A$2:$C$188,3,0)</f>
        <v>4.6949494935337635E-2</v>
      </c>
      <c r="Z356" s="24">
        <f>VLOOKUP(A356,[2]Sheet14!$A$2:$D$188,4,0)</f>
        <v>6.210192845082238E-2</v>
      </c>
      <c r="AA356" t="b">
        <f t="shared" si="31"/>
        <v>0</v>
      </c>
      <c r="AB356" t="b">
        <f t="shared" si="34"/>
        <v>0</v>
      </c>
      <c r="AC356" t="b">
        <f t="shared" si="35"/>
        <v>0</v>
      </c>
    </row>
    <row r="357" spans="1:29">
      <c r="A357" t="s">
        <v>121</v>
      </c>
      <c r="B357">
        <v>20</v>
      </c>
      <c r="C357" t="s">
        <v>405</v>
      </c>
      <c r="D357" t="s">
        <v>435</v>
      </c>
      <c r="E357" t="s">
        <v>435</v>
      </c>
      <c r="F357" s="22">
        <v>43458</v>
      </c>
      <c r="G357" s="22">
        <v>43461</v>
      </c>
      <c r="H357">
        <f t="shared" si="30"/>
        <v>3</v>
      </c>
      <c r="I357" t="s">
        <v>435</v>
      </c>
      <c r="J357" t="s">
        <v>435</v>
      </c>
      <c r="K357" t="s">
        <v>435</v>
      </c>
      <c r="L357" t="s">
        <v>435</v>
      </c>
      <c r="M357" t="s">
        <v>435</v>
      </c>
      <c r="N357" t="s">
        <v>435</v>
      </c>
      <c r="O357" t="s">
        <v>435</v>
      </c>
      <c r="P357" t="s">
        <v>435</v>
      </c>
      <c r="Q357" t="s">
        <v>435</v>
      </c>
      <c r="R357" t="s">
        <v>435</v>
      </c>
      <c r="S357" t="s">
        <v>435</v>
      </c>
      <c r="T357" t="s">
        <v>435</v>
      </c>
      <c r="U357" s="18">
        <f>VLOOKUP(A357,'[1]MARGIN REQUIREMNT'!$A$3:$M$210,13,0)</f>
        <v>3.8085749999999998</v>
      </c>
      <c r="V357" s="23" t="e">
        <f t="shared" si="32"/>
        <v>#VALUE!</v>
      </c>
      <c r="W357" s="23" t="e">
        <f t="shared" si="33"/>
        <v>#VALUE!</v>
      </c>
      <c r="X357" s="24">
        <f>VLOOKUP(A357,[2]Sheet14!$A$2:$B$188,2,0)</f>
        <v>2.2952856795264091E-2</v>
      </c>
      <c r="Y357" s="24">
        <f>VLOOKUP(A357,[2]Sheet14!$A$2:$C$188,3,0)</f>
        <v>2.8899013356101868E-2</v>
      </c>
      <c r="Z357" s="24">
        <f>VLOOKUP(A357,[2]Sheet14!$A$2:$D$188,4,0)</f>
        <v>3.6668272656044949E-2</v>
      </c>
      <c r="AA357" t="e">
        <f t="shared" si="31"/>
        <v>#VALUE!</v>
      </c>
      <c r="AB357" t="e">
        <f t="shared" si="34"/>
        <v>#VALUE!</v>
      </c>
      <c r="AC357" t="e">
        <f t="shared" si="35"/>
        <v>#VALUE!</v>
      </c>
    </row>
    <row r="358" spans="1:29">
      <c r="A358" t="s">
        <v>121</v>
      </c>
      <c r="B358">
        <v>20</v>
      </c>
      <c r="C358" t="s">
        <v>406</v>
      </c>
      <c r="D358" t="s">
        <v>435</v>
      </c>
      <c r="E358" t="s">
        <v>435</v>
      </c>
      <c r="F358" s="22">
        <v>43458</v>
      </c>
      <c r="G358" s="22">
        <v>43461</v>
      </c>
      <c r="H358">
        <f t="shared" si="30"/>
        <v>3</v>
      </c>
      <c r="I358" t="s">
        <v>435</v>
      </c>
      <c r="J358" t="s">
        <v>435</v>
      </c>
      <c r="K358" t="s">
        <v>435</v>
      </c>
      <c r="L358" t="s">
        <v>435</v>
      </c>
      <c r="M358" t="s">
        <v>435</v>
      </c>
      <c r="N358" t="s">
        <v>435</v>
      </c>
      <c r="O358" t="s">
        <v>435</v>
      </c>
      <c r="P358" t="s">
        <v>435</v>
      </c>
      <c r="Q358" t="s">
        <v>435</v>
      </c>
      <c r="R358" t="s">
        <v>435</v>
      </c>
      <c r="S358" t="s">
        <v>435</v>
      </c>
      <c r="T358" t="s">
        <v>435</v>
      </c>
      <c r="U358" s="18">
        <f>VLOOKUP(A358,'[1]MARGIN REQUIREMNT'!$A$3:$M$210,13,0)</f>
        <v>3.8085749999999998</v>
      </c>
      <c r="V358" s="23" t="e">
        <f t="shared" si="32"/>
        <v>#VALUE!</v>
      </c>
      <c r="W358" s="23" t="e">
        <f t="shared" si="33"/>
        <v>#VALUE!</v>
      </c>
      <c r="X358" s="24">
        <f>VLOOKUP(A358,[2]Sheet14!$A$2:$B$188,2,0)</f>
        <v>2.2952856795264091E-2</v>
      </c>
      <c r="Y358" s="24">
        <f>VLOOKUP(A358,[2]Sheet14!$A$2:$C$188,3,0)</f>
        <v>2.8899013356101868E-2</v>
      </c>
      <c r="Z358" s="24">
        <f>VLOOKUP(A358,[2]Sheet14!$A$2:$D$188,4,0)</f>
        <v>3.6668272656044949E-2</v>
      </c>
      <c r="AA358" t="e">
        <f t="shared" si="31"/>
        <v>#VALUE!</v>
      </c>
      <c r="AB358" t="e">
        <f t="shared" si="34"/>
        <v>#VALUE!</v>
      </c>
      <c r="AC358" t="e">
        <f t="shared" si="35"/>
        <v>#VALUE!</v>
      </c>
    </row>
    <row r="359" spans="1:29">
      <c r="A359" t="s">
        <v>186</v>
      </c>
      <c r="B359">
        <v>1</v>
      </c>
      <c r="C359" t="s">
        <v>405</v>
      </c>
      <c r="D359">
        <v>76.099998474121094</v>
      </c>
      <c r="E359">
        <v>76.849998474121094</v>
      </c>
      <c r="F359" s="22">
        <v>43458</v>
      </c>
      <c r="G359" s="22">
        <v>43461</v>
      </c>
      <c r="H359">
        <f t="shared" si="30"/>
        <v>3</v>
      </c>
      <c r="I359">
        <v>77</v>
      </c>
      <c r="J359">
        <v>1.2000000476837158</v>
      </c>
      <c r="K359">
        <v>45</v>
      </c>
      <c r="L359">
        <v>3</v>
      </c>
      <c r="M359">
        <v>79.849998474121094</v>
      </c>
      <c r="N359">
        <v>82.849998474121094</v>
      </c>
      <c r="O359">
        <v>85.849998474121094</v>
      </c>
      <c r="P359">
        <v>83</v>
      </c>
      <c r="Q359">
        <v>86</v>
      </c>
      <c r="R359">
        <v>5.000000074505806E-2</v>
      </c>
      <c r="S359">
        <v>5.000000074505806E-2</v>
      </c>
      <c r="T359">
        <v>85</v>
      </c>
      <c r="U359" s="18">
        <f>VLOOKUP(A359,'[1]MARGIN REQUIREMNT'!$A$3:$M$210,13,0)</f>
        <v>0.41722499999999996</v>
      </c>
      <c r="V359" s="23">
        <f t="shared" si="32"/>
        <v>-9.7592715015154541E-3</v>
      </c>
      <c r="W359" s="23">
        <f t="shared" si="33"/>
        <v>9.7592715015154541E-3</v>
      </c>
      <c r="X359" s="24">
        <f>VLOOKUP(A359,[2]Sheet14!$A$2:$B$188,2,0)</f>
        <v>2.786025966113246E-2</v>
      </c>
      <c r="Y359" s="24">
        <f>VLOOKUP(A359,[2]Sheet14!$A$2:$C$188,3,0)</f>
        <v>3.7482921775305031E-2</v>
      </c>
      <c r="Z359" s="24">
        <f>VLOOKUP(A359,[2]Sheet14!$A$2:$D$188,4,0)</f>
        <v>4.9174770043392595E-2</v>
      </c>
      <c r="AA359" t="b">
        <f t="shared" si="31"/>
        <v>0</v>
      </c>
      <c r="AB359" t="b">
        <f t="shared" si="34"/>
        <v>0</v>
      </c>
      <c r="AC359" t="b">
        <f t="shared" si="35"/>
        <v>0</v>
      </c>
    </row>
    <row r="360" spans="1:29">
      <c r="A360" t="s">
        <v>186</v>
      </c>
      <c r="B360">
        <v>1</v>
      </c>
      <c r="C360" t="s">
        <v>406</v>
      </c>
      <c r="D360">
        <v>76.099998474121094</v>
      </c>
      <c r="E360">
        <v>76.849998474121094</v>
      </c>
      <c r="F360" s="22">
        <v>43458</v>
      </c>
      <c r="G360" s="22">
        <v>43461</v>
      </c>
      <c r="H360">
        <f t="shared" si="30"/>
        <v>3</v>
      </c>
      <c r="I360">
        <v>77</v>
      </c>
      <c r="J360">
        <v>1.2999999523162842</v>
      </c>
      <c r="K360">
        <v>45</v>
      </c>
      <c r="L360">
        <v>3</v>
      </c>
      <c r="M360">
        <v>73.849998474121094</v>
      </c>
      <c r="N360">
        <v>70.849998474121094</v>
      </c>
      <c r="O360">
        <v>67.849998474121094</v>
      </c>
      <c r="P360">
        <v>71</v>
      </c>
      <c r="Q360">
        <v>68</v>
      </c>
      <c r="R360" t="s">
        <v>435</v>
      </c>
      <c r="S360">
        <v>5.000000074505806E-2</v>
      </c>
      <c r="T360">
        <v>70</v>
      </c>
      <c r="U360" s="18">
        <f>VLOOKUP(A360,'[1]MARGIN REQUIREMNT'!$A$3:$M$210,13,0)</f>
        <v>0.41722499999999996</v>
      </c>
      <c r="V360" s="23">
        <f t="shared" si="32"/>
        <v>-9.7592715015154541E-3</v>
      </c>
      <c r="W360" s="23">
        <f t="shared" si="33"/>
        <v>9.7592715015154541E-3</v>
      </c>
      <c r="X360" s="24">
        <f>VLOOKUP(A360,[2]Sheet14!$A$2:$B$188,2,0)</f>
        <v>2.786025966113246E-2</v>
      </c>
      <c r="Y360" s="24">
        <f>VLOOKUP(A360,[2]Sheet14!$A$2:$C$188,3,0)</f>
        <v>3.7482921775305031E-2</v>
      </c>
      <c r="Z360" s="24">
        <f>VLOOKUP(A360,[2]Sheet14!$A$2:$D$188,4,0)</f>
        <v>4.9174770043392595E-2</v>
      </c>
      <c r="AA360" t="b">
        <f t="shared" si="31"/>
        <v>0</v>
      </c>
      <c r="AB360" t="b">
        <f t="shared" si="34"/>
        <v>0</v>
      </c>
      <c r="AC360" t="b">
        <f t="shared" si="35"/>
        <v>0</v>
      </c>
    </row>
    <row r="361" spans="1:29">
      <c r="A361" t="s">
        <v>107</v>
      </c>
      <c r="B361">
        <v>5</v>
      </c>
      <c r="C361" t="s">
        <v>405</v>
      </c>
      <c r="D361">
        <v>66.449996948242188</v>
      </c>
      <c r="E361">
        <v>67.400001525878906</v>
      </c>
      <c r="F361" s="22">
        <v>43458</v>
      </c>
      <c r="G361" s="22">
        <v>43461</v>
      </c>
      <c r="H361">
        <f t="shared" si="30"/>
        <v>3</v>
      </c>
      <c r="I361">
        <v>65</v>
      </c>
      <c r="J361">
        <v>3.0499999523162842</v>
      </c>
      <c r="K361">
        <v>63</v>
      </c>
      <c r="L361">
        <v>4</v>
      </c>
      <c r="M361">
        <v>71.400001525878906</v>
      </c>
      <c r="N361">
        <v>75.400001525878906</v>
      </c>
      <c r="O361">
        <v>79.400001525878906</v>
      </c>
      <c r="P361">
        <v>75</v>
      </c>
      <c r="Q361">
        <v>80</v>
      </c>
      <c r="R361">
        <v>5.000000074505806E-2</v>
      </c>
      <c r="S361">
        <v>5.000000074505806E-2</v>
      </c>
      <c r="T361" t="s">
        <v>439</v>
      </c>
      <c r="U361" s="18">
        <f>VLOOKUP(A361,'[1]MARGIN REQUIREMNT'!$A$3:$M$210,13,0)</f>
        <v>0.35750999999999994</v>
      </c>
      <c r="V361" s="23">
        <f t="shared" si="32"/>
        <v>-1.4095023087973613E-2</v>
      </c>
      <c r="W361" s="23">
        <f t="shared" si="33"/>
        <v>1.4095023087973613E-2</v>
      </c>
      <c r="X361" s="24">
        <f>VLOOKUP(A361,[2]Sheet14!$A$2:$B$188,2,0)</f>
        <v>4.2722324801177811E-2</v>
      </c>
      <c r="Y361" s="24">
        <f>VLOOKUP(A361,[2]Sheet14!$A$2:$C$188,3,0)</f>
        <v>5.5763348291968114E-2</v>
      </c>
      <c r="Z361" s="24">
        <f>VLOOKUP(A361,[2]Sheet14!$A$2:$D$188,4,0)</f>
        <v>7.2961305740580615E-2</v>
      </c>
      <c r="AA361" t="b">
        <f t="shared" si="31"/>
        <v>0</v>
      </c>
      <c r="AB361" t="b">
        <f t="shared" si="34"/>
        <v>0</v>
      </c>
      <c r="AC361" t="b">
        <f t="shared" si="35"/>
        <v>0</v>
      </c>
    </row>
    <row r="362" spans="1:29">
      <c r="A362" t="s">
        <v>107</v>
      </c>
      <c r="B362">
        <v>5</v>
      </c>
      <c r="C362" t="s">
        <v>406</v>
      </c>
      <c r="D362">
        <v>66.449996948242188</v>
      </c>
      <c r="E362">
        <v>67.400001525878906</v>
      </c>
      <c r="F362" s="22">
        <v>43458</v>
      </c>
      <c r="G362" s="22">
        <v>43461</v>
      </c>
      <c r="H362">
        <f t="shared" si="30"/>
        <v>3</v>
      </c>
      <c r="I362">
        <v>65</v>
      </c>
      <c r="J362">
        <v>0.25</v>
      </c>
      <c r="K362">
        <v>44</v>
      </c>
      <c r="L362">
        <v>3</v>
      </c>
      <c r="M362">
        <v>64.400001525878906</v>
      </c>
      <c r="N362">
        <v>61.400001525878906</v>
      </c>
      <c r="O362">
        <v>58.400001525878906</v>
      </c>
      <c r="P362">
        <v>60</v>
      </c>
      <c r="Q362">
        <v>60</v>
      </c>
      <c r="R362">
        <v>5.000000074505806E-2</v>
      </c>
      <c r="S362">
        <v>5.000000074505806E-2</v>
      </c>
      <c r="T362" t="s">
        <v>439</v>
      </c>
      <c r="U362" s="18">
        <f>VLOOKUP(A362,'[1]MARGIN REQUIREMNT'!$A$3:$M$210,13,0)</f>
        <v>0.35750999999999994</v>
      </c>
      <c r="V362" s="23">
        <f t="shared" si="32"/>
        <v>-1.4095023087973613E-2</v>
      </c>
      <c r="W362" s="23">
        <f t="shared" si="33"/>
        <v>1.4095023087973613E-2</v>
      </c>
      <c r="X362" s="24">
        <f>VLOOKUP(A362,[2]Sheet14!$A$2:$B$188,2,0)</f>
        <v>4.2722324801177811E-2</v>
      </c>
      <c r="Y362" s="24">
        <f>VLOOKUP(A362,[2]Sheet14!$A$2:$C$188,3,0)</f>
        <v>5.5763348291968114E-2</v>
      </c>
      <c r="Z362" s="24">
        <f>VLOOKUP(A362,[2]Sheet14!$A$2:$D$188,4,0)</f>
        <v>7.2961305740580615E-2</v>
      </c>
      <c r="AA362" t="b">
        <f t="shared" si="31"/>
        <v>0</v>
      </c>
      <c r="AB362" t="b">
        <f t="shared" si="34"/>
        <v>0</v>
      </c>
      <c r="AC362" t="b">
        <f t="shared" si="35"/>
        <v>0</v>
      </c>
    </row>
    <row r="363" spans="1:29">
      <c r="A363" t="s">
        <v>160</v>
      </c>
      <c r="B363">
        <v>1</v>
      </c>
      <c r="C363" t="s">
        <v>405</v>
      </c>
      <c r="D363">
        <v>14.199999809265137</v>
      </c>
      <c r="E363">
        <v>14.25</v>
      </c>
      <c r="F363" s="22">
        <v>43458</v>
      </c>
      <c r="G363" s="22">
        <v>43461</v>
      </c>
      <c r="H363">
        <f t="shared" si="30"/>
        <v>3</v>
      </c>
      <c r="I363">
        <v>14</v>
      </c>
      <c r="J363">
        <v>0.5</v>
      </c>
      <c r="K363">
        <v>59</v>
      </c>
      <c r="L363">
        <v>1</v>
      </c>
      <c r="M363">
        <v>15.25</v>
      </c>
      <c r="N363">
        <v>16.25</v>
      </c>
      <c r="O363">
        <v>17.25</v>
      </c>
      <c r="P363">
        <v>16</v>
      </c>
      <c r="Q363">
        <v>17</v>
      </c>
      <c r="R363">
        <v>5.000000074505806E-2</v>
      </c>
      <c r="S363">
        <v>5.000000074505806E-2</v>
      </c>
      <c r="T363" t="s">
        <v>439</v>
      </c>
      <c r="U363" s="18">
        <f>VLOOKUP(A363,'[1]MARGIN REQUIREMNT'!$A$3:$M$210,13,0)</f>
        <v>0.12052019999999999</v>
      </c>
      <c r="V363" s="23">
        <f t="shared" si="32"/>
        <v>-3.508785314727203E-3</v>
      </c>
      <c r="W363" s="23">
        <f t="shared" si="33"/>
        <v>3.508785314727203E-3</v>
      </c>
      <c r="X363" s="24">
        <f>VLOOKUP(A363,[2]Sheet14!$A$2:$B$188,2,0)</f>
        <v>7.3082034244824984E-2</v>
      </c>
      <c r="Y363" s="24">
        <f>VLOOKUP(A363,[2]Sheet14!$A$2:$C$188,3,0)</f>
        <v>9.5929760581498449E-2</v>
      </c>
      <c r="Z363" s="24">
        <f>VLOOKUP(A363,[2]Sheet14!$A$2:$D$188,4,0)</f>
        <v>0.13574884377656421</v>
      </c>
      <c r="AA363" t="b">
        <f t="shared" si="31"/>
        <v>0</v>
      </c>
      <c r="AB363" t="b">
        <f t="shared" si="34"/>
        <v>0</v>
      </c>
      <c r="AC363" t="b">
        <f t="shared" si="35"/>
        <v>0</v>
      </c>
    </row>
    <row r="364" spans="1:29">
      <c r="A364" t="s">
        <v>160</v>
      </c>
      <c r="B364">
        <v>1</v>
      </c>
      <c r="C364" t="s">
        <v>406</v>
      </c>
      <c r="D364">
        <v>14.199999809265137</v>
      </c>
      <c r="E364">
        <v>14.25</v>
      </c>
      <c r="F364" s="22">
        <v>43458</v>
      </c>
      <c r="G364" s="22">
        <v>43461</v>
      </c>
      <c r="H364">
        <f t="shared" si="30"/>
        <v>3</v>
      </c>
      <c r="I364">
        <v>14</v>
      </c>
      <c r="J364">
        <v>0.25</v>
      </c>
      <c r="K364">
        <v>72</v>
      </c>
      <c r="L364">
        <v>1</v>
      </c>
      <c r="M364">
        <v>13.25</v>
      </c>
      <c r="N364">
        <v>12.25</v>
      </c>
      <c r="O364">
        <v>11.25</v>
      </c>
      <c r="P364">
        <v>12</v>
      </c>
      <c r="Q364">
        <v>11</v>
      </c>
      <c r="R364">
        <v>5.000000074505806E-2</v>
      </c>
      <c r="S364">
        <v>5.000000074505806E-2</v>
      </c>
      <c r="T364" t="s">
        <v>439</v>
      </c>
      <c r="U364" s="18">
        <f>VLOOKUP(A364,'[1]MARGIN REQUIREMNT'!$A$3:$M$210,13,0)</f>
        <v>0.12052019999999999</v>
      </c>
      <c r="V364" s="23">
        <f t="shared" si="32"/>
        <v>-3.508785314727203E-3</v>
      </c>
      <c r="W364" s="23">
        <f t="shared" si="33"/>
        <v>3.508785314727203E-3</v>
      </c>
      <c r="X364" s="24">
        <f>VLOOKUP(A364,[2]Sheet14!$A$2:$B$188,2,0)</f>
        <v>7.3082034244824984E-2</v>
      </c>
      <c r="Y364" s="24">
        <f>VLOOKUP(A364,[2]Sheet14!$A$2:$C$188,3,0)</f>
        <v>9.5929760581498449E-2</v>
      </c>
      <c r="Z364" s="24">
        <f>VLOOKUP(A364,[2]Sheet14!$A$2:$D$188,4,0)</f>
        <v>0.13574884377656421</v>
      </c>
      <c r="AA364" t="b">
        <f t="shared" si="31"/>
        <v>0</v>
      </c>
      <c r="AB364" t="b">
        <f t="shared" si="34"/>
        <v>0</v>
      </c>
      <c r="AC364" t="b">
        <f t="shared" si="35"/>
        <v>0</v>
      </c>
    </row>
    <row r="365" spans="1:29">
      <c r="A365" t="s">
        <v>90</v>
      </c>
      <c r="B365">
        <v>1</v>
      </c>
      <c r="C365" t="s">
        <v>405</v>
      </c>
      <c r="D365">
        <v>37.200000762939453</v>
      </c>
      <c r="E365">
        <v>37.25</v>
      </c>
      <c r="F365" s="22">
        <v>43458</v>
      </c>
      <c r="G365" s="22">
        <v>43461</v>
      </c>
      <c r="H365">
        <f t="shared" si="30"/>
        <v>3</v>
      </c>
      <c r="I365">
        <v>37</v>
      </c>
      <c r="J365">
        <v>0.60000002384185791</v>
      </c>
      <c r="K365">
        <v>33</v>
      </c>
      <c r="L365">
        <v>1</v>
      </c>
      <c r="M365">
        <v>38.25</v>
      </c>
      <c r="N365">
        <v>39.25</v>
      </c>
      <c r="O365">
        <v>40.25</v>
      </c>
      <c r="P365">
        <v>39</v>
      </c>
      <c r="Q365">
        <v>40</v>
      </c>
      <c r="R365">
        <v>5.000000074505806E-2</v>
      </c>
      <c r="S365">
        <v>5.000000074505806E-2</v>
      </c>
      <c r="T365" t="s">
        <v>439</v>
      </c>
      <c r="U365" s="18">
        <f>VLOOKUP(A365,'[1]MARGIN REQUIREMNT'!$A$3:$M$210,13,0)</f>
        <v>0.22976159999999998</v>
      </c>
      <c r="V365" s="23">
        <f t="shared" si="32"/>
        <v>-1.3422613975985209E-3</v>
      </c>
      <c r="W365" s="23">
        <f t="shared" si="33"/>
        <v>1.3422613975985209E-3</v>
      </c>
      <c r="X365" s="24">
        <f>VLOOKUP(A365,[2]Sheet14!$A$2:$B$188,2,0)</f>
        <v>4.6271158139506156E-2</v>
      </c>
      <c r="Y365" s="24">
        <f>VLOOKUP(A365,[2]Sheet14!$A$2:$C$188,3,0)</f>
        <v>6.2013224472737605E-2</v>
      </c>
      <c r="Z365" s="24">
        <f>VLOOKUP(A365,[2]Sheet14!$A$2:$D$188,4,0)</f>
        <v>8.368346967840222E-2</v>
      </c>
      <c r="AA365" t="b">
        <f t="shared" si="31"/>
        <v>0</v>
      </c>
      <c r="AB365" t="b">
        <f t="shared" si="34"/>
        <v>0</v>
      </c>
      <c r="AC365" t="b">
        <f t="shared" si="35"/>
        <v>0</v>
      </c>
    </row>
    <row r="366" spans="1:29">
      <c r="A366" t="s">
        <v>90</v>
      </c>
      <c r="B366">
        <v>1</v>
      </c>
      <c r="C366" t="s">
        <v>406</v>
      </c>
      <c r="D366">
        <v>37.200000762939453</v>
      </c>
      <c r="E366">
        <v>37.25</v>
      </c>
      <c r="F366" s="22">
        <v>43458</v>
      </c>
      <c r="G366" s="22">
        <v>43461</v>
      </c>
      <c r="H366">
        <f t="shared" si="30"/>
        <v>3</v>
      </c>
      <c r="I366">
        <v>37</v>
      </c>
      <c r="J366">
        <v>0.30000001192092896</v>
      </c>
      <c r="K366">
        <v>32</v>
      </c>
      <c r="L366">
        <v>1</v>
      </c>
      <c r="M366">
        <v>36.25</v>
      </c>
      <c r="N366">
        <v>35.25</v>
      </c>
      <c r="O366">
        <v>34.25</v>
      </c>
      <c r="P366">
        <v>35</v>
      </c>
      <c r="Q366">
        <v>34</v>
      </c>
      <c r="R366">
        <v>5.000000074505806E-2</v>
      </c>
      <c r="S366">
        <v>5.000000074505806E-2</v>
      </c>
      <c r="T366" t="s">
        <v>439</v>
      </c>
      <c r="U366" s="18">
        <f>VLOOKUP(A366,'[1]MARGIN REQUIREMNT'!$A$3:$M$210,13,0)</f>
        <v>0.22976159999999998</v>
      </c>
      <c r="V366" s="23">
        <f t="shared" si="32"/>
        <v>-1.3422613975985209E-3</v>
      </c>
      <c r="W366" s="23">
        <f t="shared" si="33"/>
        <v>1.3422613975985209E-3</v>
      </c>
      <c r="X366" s="24">
        <f>VLOOKUP(A366,[2]Sheet14!$A$2:$B$188,2,0)</f>
        <v>4.6271158139506156E-2</v>
      </c>
      <c r="Y366" s="24">
        <f>VLOOKUP(A366,[2]Sheet14!$A$2:$C$188,3,0)</f>
        <v>6.2013224472737605E-2</v>
      </c>
      <c r="Z366" s="24">
        <f>VLOOKUP(A366,[2]Sheet14!$A$2:$D$188,4,0)</f>
        <v>8.368346967840222E-2</v>
      </c>
      <c r="AA366" t="b">
        <f t="shared" si="31"/>
        <v>0</v>
      </c>
      <c r="AB366" t="b">
        <f t="shared" si="34"/>
        <v>0</v>
      </c>
      <c r="AC366" t="b">
        <f t="shared" si="35"/>
        <v>0</v>
      </c>
    </row>
    <row r="367" spans="1:29">
      <c r="A367" t="s">
        <v>151</v>
      </c>
      <c r="B367">
        <v>2.5</v>
      </c>
      <c r="C367" t="s">
        <v>405</v>
      </c>
      <c r="D367">
        <v>99.800003051757813</v>
      </c>
      <c r="E367">
        <v>100.69999694824219</v>
      </c>
      <c r="F367" s="22">
        <v>43458</v>
      </c>
      <c r="G367" s="22">
        <v>43461</v>
      </c>
      <c r="H367">
        <f t="shared" si="30"/>
        <v>3</v>
      </c>
      <c r="I367">
        <v>100</v>
      </c>
      <c r="J367">
        <v>1.6000000238418579</v>
      </c>
      <c r="K367">
        <v>35</v>
      </c>
      <c r="L367">
        <v>3</v>
      </c>
      <c r="M367">
        <v>103.69999694824219</v>
      </c>
      <c r="N367">
        <v>106.69999694824219</v>
      </c>
      <c r="O367">
        <v>109.69999694824219</v>
      </c>
      <c r="P367">
        <v>107.5</v>
      </c>
      <c r="Q367">
        <v>110</v>
      </c>
      <c r="R367">
        <v>0.10000000149011612</v>
      </c>
      <c r="S367">
        <v>5.000000074505806E-2</v>
      </c>
      <c r="T367" t="s">
        <v>439</v>
      </c>
      <c r="U367" s="18">
        <f>VLOOKUP(A367,'[1]MARGIN REQUIREMNT'!$A$3:$M$210,13,0)</f>
        <v>0.55432499999999996</v>
      </c>
      <c r="V367" s="23">
        <f t="shared" si="32"/>
        <v>-8.9373775944298073E-3</v>
      </c>
      <c r="W367" s="23">
        <f t="shared" si="33"/>
        <v>8.9373775944298073E-3</v>
      </c>
      <c r="X367" s="24">
        <f>VLOOKUP(A367,[2]Sheet14!$A$2:$B$188,2,0)</f>
        <v>3.7502102532777394E-2</v>
      </c>
      <c r="Y367" s="24">
        <f>VLOOKUP(A367,[2]Sheet14!$A$2:$C$188,3,0)</f>
        <v>4.5734532168855369E-2</v>
      </c>
      <c r="Z367" s="24">
        <f>VLOOKUP(A367,[2]Sheet14!$A$2:$D$188,4,0)</f>
        <v>6.2046174947361601E-2</v>
      </c>
      <c r="AA367" t="b">
        <f t="shared" si="31"/>
        <v>0</v>
      </c>
      <c r="AB367" t="b">
        <f t="shared" si="34"/>
        <v>0</v>
      </c>
      <c r="AC367" t="b">
        <f t="shared" si="35"/>
        <v>0</v>
      </c>
    </row>
    <row r="368" spans="1:29">
      <c r="A368" t="s">
        <v>151</v>
      </c>
      <c r="B368">
        <v>2.5</v>
      </c>
      <c r="C368" t="s">
        <v>406</v>
      </c>
      <c r="D368">
        <v>99.800003051757813</v>
      </c>
      <c r="E368">
        <v>100.69999694824219</v>
      </c>
      <c r="F368" s="22">
        <v>43458</v>
      </c>
      <c r="G368" s="22">
        <v>43461</v>
      </c>
      <c r="H368">
        <f t="shared" si="30"/>
        <v>3</v>
      </c>
      <c r="I368">
        <v>100</v>
      </c>
      <c r="J368">
        <v>1</v>
      </c>
      <c r="K368">
        <v>37</v>
      </c>
      <c r="L368">
        <v>3</v>
      </c>
      <c r="M368">
        <v>97.699996948242188</v>
      </c>
      <c r="N368">
        <v>94.699996948242188</v>
      </c>
      <c r="O368">
        <v>91.699996948242187</v>
      </c>
      <c r="P368">
        <v>95</v>
      </c>
      <c r="Q368">
        <v>92.5</v>
      </c>
      <c r="R368">
        <v>0.15000000596046448</v>
      </c>
      <c r="S368">
        <v>0.10000000149011612</v>
      </c>
      <c r="T368" t="s">
        <v>439</v>
      </c>
      <c r="U368" s="18">
        <f>VLOOKUP(A368,'[1]MARGIN REQUIREMNT'!$A$3:$M$210,13,0)</f>
        <v>0.55432499999999996</v>
      </c>
      <c r="V368" s="23">
        <f t="shared" si="32"/>
        <v>-8.9373775944298073E-3</v>
      </c>
      <c r="W368" s="23">
        <f t="shared" si="33"/>
        <v>8.9373775944298073E-3</v>
      </c>
      <c r="X368" s="24">
        <f>VLOOKUP(A368,[2]Sheet14!$A$2:$B$188,2,0)</f>
        <v>3.7502102532777394E-2</v>
      </c>
      <c r="Y368" s="24">
        <f>VLOOKUP(A368,[2]Sheet14!$A$2:$C$188,3,0)</f>
        <v>4.5734532168855369E-2</v>
      </c>
      <c r="Z368" s="24">
        <f>VLOOKUP(A368,[2]Sheet14!$A$2:$D$188,4,0)</f>
        <v>6.2046174947361601E-2</v>
      </c>
      <c r="AA368" t="b">
        <f t="shared" si="31"/>
        <v>0</v>
      </c>
      <c r="AB368" t="b">
        <f t="shared" si="34"/>
        <v>0</v>
      </c>
      <c r="AC368" t="b">
        <f t="shared" si="35"/>
        <v>0</v>
      </c>
    </row>
    <row r="369" spans="1:29">
      <c r="A369" t="s">
        <v>4</v>
      </c>
      <c r="B369">
        <v>20</v>
      </c>
      <c r="C369" t="s">
        <v>405</v>
      </c>
      <c r="D369">
        <v>1479.0999755859375</v>
      </c>
      <c r="E369">
        <v>1439.5</v>
      </c>
      <c r="F369" s="22">
        <v>43458</v>
      </c>
      <c r="G369" s="22">
        <v>43496</v>
      </c>
      <c r="H369">
        <f t="shared" si="30"/>
        <v>38</v>
      </c>
      <c r="I369">
        <v>1440</v>
      </c>
      <c r="J369">
        <v>126</v>
      </c>
      <c r="K369" t="s">
        <v>435</v>
      </c>
      <c r="L369" t="s">
        <v>435</v>
      </c>
      <c r="M369" t="s">
        <v>435</v>
      </c>
      <c r="N369" t="s">
        <v>435</v>
      </c>
      <c r="O369" t="s">
        <v>435</v>
      </c>
      <c r="P369" t="s">
        <v>435</v>
      </c>
      <c r="Q369" t="s">
        <v>435</v>
      </c>
      <c r="R369" t="s">
        <v>435</v>
      </c>
      <c r="S369" t="s">
        <v>435</v>
      </c>
      <c r="T369" t="s">
        <v>435</v>
      </c>
      <c r="U369" s="18">
        <f>VLOOKUP(A369,'[1]MARGIN REQUIREMNT'!$A$3:$M$210,13,0)</f>
        <v>7.5572249999999999</v>
      </c>
      <c r="V369" s="23">
        <f t="shared" si="32"/>
        <v>2.7509534967653737E-2</v>
      </c>
      <c r="W369" s="23">
        <f t="shared" si="33"/>
        <v>2.7509534967653737E-2</v>
      </c>
      <c r="X369" s="24">
        <f>VLOOKUP(A369,[2]Sheet14!$A$2:$B$188,2,0)</f>
        <v>2.4461686415589799E-2</v>
      </c>
      <c r="Y369" s="24">
        <f>VLOOKUP(A369,[2]Sheet14!$A$2:$C$188,3,0)</f>
        <v>3.0780997356379736E-2</v>
      </c>
      <c r="Z369" s="24">
        <f>VLOOKUP(A369,[2]Sheet14!$A$2:$D$188,4,0)</f>
        <v>3.7704279142122911E-2</v>
      </c>
      <c r="AA369" t="b">
        <f t="shared" si="31"/>
        <v>1</v>
      </c>
      <c r="AB369" t="b">
        <f>W369&gt;Y369</f>
        <v>0</v>
      </c>
      <c r="AC369" t="b">
        <f>W369&gt;Z369</f>
        <v>0</v>
      </c>
    </row>
    <row r="370" spans="1:29">
      <c r="A370" t="s">
        <v>4</v>
      </c>
      <c r="B370">
        <v>20</v>
      </c>
      <c r="C370" t="s">
        <v>406</v>
      </c>
      <c r="D370">
        <v>1479.0999755859375</v>
      </c>
      <c r="E370">
        <v>1439.5</v>
      </c>
      <c r="F370" s="22">
        <v>43458</v>
      </c>
      <c r="G370" s="22">
        <v>43496</v>
      </c>
      <c r="H370">
        <f t="shared" si="30"/>
        <v>38</v>
      </c>
      <c r="I370">
        <v>1440</v>
      </c>
      <c r="J370">
        <v>47.900001525878906</v>
      </c>
      <c r="K370">
        <v>30</v>
      </c>
      <c r="L370">
        <v>139</v>
      </c>
      <c r="M370">
        <v>1300.5</v>
      </c>
      <c r="N370">
        <v>1161.5</v>
      </c>
      <c r="O370">
        <v>1022.5</v>
      </c>
      <c r="P370">
        <v>1160</v>
      </c>
      <c r="Q370">
        <v>1020</v>
      </c>
      <c r="R370" t="s">
        <v>435</v>
      </c>
      <c r="S370">
        <v>15.25</v>
      </c>
      <c r="T370">
        <v>1380</v>
      </c>
      <c r="U370" s="18">
        <f>VLOOKUP(A370,'[1]MARGIN REQUIREMNT'!$A$3:$M$210,13,0)</f>
        <v>7.5572249999999999</v>
      </c>
      <c r="V370" s="23">
        <f t="shared" si="32"/>
        <v>2.7509534967653737E-2</v>
      </c>
      <c r="W370" s="23">
        <f t="shared" si="33"/>
        <v>2.7509534967653737E-2</v>
      </c>
      <c r="X370" s="24">
        <f>VLOOKUP(A370,[2]Sheet14!$A$2:$B$188,2,0)</f>
        <v>2.4461686415589799E-2</v>
      </c>
      <c r="Y370" s="24">
        <f>VLOOKUP(A370,[2]Sheet14!$A$2:$C$188,3,0)</f>
        <v>3.0780997356379736E-2</v>
      </c>
      <c r="Z370" s="24">
        <f>VLOOKUP(A370,[2]Sheet14!$A$2:$D$188,4,0)</f>
        <v>3.7704279142122911E-2</v>
      </c>
      <c r="AA370" t="b">
        <f t="shared" si="31"/>
        <v>1</v>
      </c>
      <c r="AB370" t="b">
        <f t="shared" ref="AB370:AB433" si="36">W370&gt;Y370</f>
        <v>0</v>
      </c>
      <c r="AC370" t="b">
        <f t="shared" ref="AC370:AC433" si="37">W370&gt;Z370</f>
        <v>0</v>
      </c>
    </row>
    <row r="371" spans="1:29">
      <c r="A371" s="35" t="s">
        <v>5</v>
      </c>
      <c r="B371" s="35">
        <v>5</v>
      </c>
      <c r="C371" s="35" t="s">
        <v>405</v>
      </c>
      <c r="D371" s="35" t="s">
        <v>435</v>
      </c>
      <c r="E371" s="35">
        <v>158.25</v>
      </c>
      <c r="F371" s="35">
        <v>43458</v>
      </c>
      <c r="G371" s="35">
        <v>43496</v>
      </c>
      <c r="H371" s="35">
        <f t="shared" si="30"/>
        <v>38</v>
      </c>
      <c r="I371" s="35">
        <v>160</v>
      </c>
      <c r="J371" s="35" t="s">
        <v>435</v>
      </c>
      <c r="K371" s="35" t="s">
        <v>435</v>
      </c>
      <c r="L371" s="35" t="s">
        <v>435</v>
      </c>
      <c r="M371" s="35" t="s">
        <v>435</v>
      </c>
      <c r="N371" s="35" t="s">
        <v>435</v>
      </c>
      <c r="O371" s="35" t="s">
        <v>435</v>
      </c>
      <c r="P371" s="35" t="s">
        <v>435</v>
      </c>
      <c r="Q371" s="35" t="s">
        <v>435</v>
      </c>
      <c r="R371" s="35" t="s">
        <v>435</v>
      </c>
      <c r="S371" s="35" t="s">
        <v>435</v>
      </c>
      <c r="T371" s="35" t="s">
        <v>435</v>
      </c>
      <c r="U371" s="18">
        <f>VLOOKUP(A371,'[1]MARGIN REQUIREMNT'!$A$3:$M$210,13,0)</f>
        <v>0.81425219999999998</v>
      </c>
      <c r="V371" s="23" t="e">
        <f t="shared" si="32"/>
        <v>#VALUE!</v>
      </c>
      <c r="W371" s="23" t="e">
        <f t="shared" si="33"/>
        <v>#VALUE!</v>
      </c>
      <c r="X371" s="24">
        <f>VLOOKUP(A371,[2]Sheet14!$A$2:$B$188,2,0)</f>
        <v>4.8730057070273808E-2</v>
      </c>
      <c r="Y371" s="24">
        <f>VLOOKUP(A371,[2]Sheet14!$A$2:$C$188,3,0)</f>
        <v>6.7579635207205266E-2</v>
      </c>
      <c r="Z371" s="24">
        <f>VLOOKUP(A371,[2]Sheet14!$A$2:$D$188,4,0)</f>
        <v>8.6812795383620092E-2</v>
      </c>
      <c r="AA371" t="e">
        <f t="shared" si="31"/>
        <v>#VALUE!</v>
      </c>
      <c r="AB371" t="e">
        <f t="shared" si="36"/>
        <v>#VALUE!</v>
      </c>
      <c r="AC371" t="e">
        <f t="shared" si="37"/>
        <v>#VALUE!</v>
      </c>
    </row>
    <row r="372" spans="1:29">
      <c r="A372" s="36" t="s">
        <v>5</v>
      </c>
      <c r="B372" s="36">
        <v>5</v>
      </c>
      <c r="C372" s="36" t="s">
        <v>406</v>
      </c>
      <c r="D372" s="36" t="s">
        <v>435</v>
      </c>
      <c r="E372" s="36">
        <v>158.25</v>
      </c>
      <c r="F372" s="36">
        <v>43458</v>
      </c>
      <c r="G372" s="36">
        <v>43496</v>
      </c>
      <c r="H372" s="36">
        <f t="shared" si="30"/>
        <v>38</v>
      </c>
      <c r="I372" s="36">
        <v>160</v>
      </c>
      <c r="J372" s="36" t="s">
        <v>435</v>
      </c>
      <c r="K372" s="36" t="s">
        <v>435</v>
      </c>
      <c r="L372" s="36" t="s">
        <v>435</v>
      </c>
      <c r="M372" s="36" t="s">
        <v>435</v>
      </c>
      <c r="N372" s="36" t="s">
        <v>435</v>
      </c>
      <c r="O372" s="36" t="s">
        <v>435</v>
      </c>
      <c r="P372" s="36" t="s">
        <v>435</v>
      </c>
      <c r="Q372" s="36" t="s">
        <v>435</v>
      </c>
      <c r="R372" s="36" t="s">
        <v>435</v>
      </c>
      <c r="S372" s="36" t="s">
        <v>435</v>
      </c>
      <c r="T372" s="36" t="s">
        <v>435</v>
      </c>
      <c r="U372" s="18">
        <f>VLOOKUP(A372,'[1]MARGIN REQUIREMNT'!$A$3:$M$210,13,0)</f>
        <v>0.81425219999999998</v>
      </c>
      <c r="V372" s="23" t="e">
        <f t="shared" si="32"/>
        <v>#VALUE!</v>
      </c>
      <c r="W372" s="23" t="e">
        <f t="shared" si="33"/>
        <v>#VALUE!</v>
      </c>
      <c r="X372" s="24">
        <f>VLOOKUP(A372,[2]Sheet14!$A$2:$B$188,2,0)</f>
        <v>4.8730057070273808E-2</v>
      </c>
      <c r="Y372" s="24">
        <f>VLOOKUP(A372,[2]Sheet14!$A$2:$C$188,3,0)</f>
        <v>6.7579635207205266E-2</v>
      </c>
      <c r="Z372" s="24">
        <f>VLOOKUP(A372,[2]Sheet14!$A$2:$D$188,4,0)</f>
        <v>8.6812795383620092E-2</v>
      </c>
      <c r="AA372" t="e">
        <f t="shared" si="31"/>
        <v>#VALUE!</v>
      </c>
      <c r="AB372" t="e">
        <f t="shared" si="36"/>
        <v>#VALUE!</v>
      </c>
      <c r="AC372" t="e">
        <f t="shared" si="37"/>
        <v>#VALUE!</v>
      </c>
    </row>
    <row r="373" spans="1:29">
      <c r="A373" t="s">
        <v>40</v>
      </c>
      <c r="B373">
        <v>10</v>
      </c>
      <c r="C373" t="s">
        <v>405</v>
      </c>
      <c r="D373">
        <v>591.5</v>
      </c>
      <c r="E373">
        <v>597</v>
      </c>
      <c r="F373" s="22">
        <v>43458</v>
      </c>
      <c r="G373" s="22">
        <v>43496</v>
      </c>
      <c r="H373">
        <f t="shared" si="30"/>
        <v>38</v>
      </c>
      <c r="I373">
        <v>600</v>
      </c>
      <c r="J373">
        <v>8</v>
      </c>
      <c r="K373">
        <v>41</v>
      </c>
      <c r="L373">
        <v>79</v>
      </c>
      <c r="M373">
        <v>676</v>
      </c>
      <c r="N373">
        <v>755</v>
      </c>
      <c r="O373">
        <v>834</v>
      </c>
      <c r="P373">
        <v>760</v>
      </c>
      <c r="Q373">
        <v>830</v>
      </c>
      <c r="R373" t="s">
        <v>435</v>
      </c>
      <c r="S373">
        <v>8.8000001907348633</v>
      </c>
      <c r="T373">
        <v>590</v>
      </c>
      <c r="U373" s="18">
        <f>VLOOKUP(A373,'[1]MARGIN REQUIREMNT'!$A$3:$M$210,13,0)</f>
        <v>2.6465999999999998</v>
      </c>
      <c r="V373" s="23">
        <f t="shared" si="32"/>
        <v>-9.2127303182579778E-3</v>
      </c>
      <c r="W373" s="23">
        <f t="shared" si="33"/>
        <v>9.2127303182579778E-3</v>
      </c>
      <c r="X373" s="24">
        <f>VLOOKUP(A373,[2]Sheet14!$A$2:$B$188,2,0)</f>
        <v>3.6766635183388019E-2</v>
      </c>
      <c r="Y373" s="24">
        <f>VLOOKUP(A373,[2]Sheet14!$A$2:$C$188,3,0)</f>
        <v>4.7665057317668499E-2</v>
      </c>
      <c r="Z373" s="24">
        <f>VLOOKUP(A373,[2]Sheet14!$A$2:$D$188,4,0)</f>
        <v>5.8342632184448975E-2</v>
      </c>
      <c r="AA373" t="b">
        <f t="shared" si="31"/>
        <v>0</v>
      </c>
      <c r="AB373" t="b">
        <f t="shared" si="36"/>
        <v>0</v>
      </c>
      <c r="AC373" t="b">
        <f t="shared" si="37"/>
        <v>0</v>
      </c>
    </row>
    <row r="374" spans="1:29">
      <c r="A374" t="s">
        <v>40</v>
      </c>
      <c r="B374">
        <v>10</v>
      </c>
      <c r="C374" t="s">
        <v>406</v>
      </c>
      <c r="D374">
        <v>591.5</v>
      </c>
      <c r="E374">
        <v>597</v>
      </c>
      <c r="F374" s="22">
        <v>43458</v>
      </c>
      <c r="G374" s="22">
        <v>43496</v>
      </c>
      <c r="H374">
        <f t="shared" si="30"/>
        <v>38</v>
      </c>
      <c r="I374">
        <v>600</v>
      </c>
      <c r="J374">
        <v>12</v>
      </c>
      <c r="K374">
        <v>49</v>
      </c>
      <c r="L374">
        <v>94</v>
      </c>
      <c r="M374">
        <v>503</v>
      </c>
      <c r="N374">
        <v>409</v>
      </c>
      <c r="O374">
        <v>315</v>
      </c>
      <c r="P374">
        <v>410</v>
      </c>
      <c r="Q374">
        <v>320</v>
      </c>
      <c r="R374" t="s">
        <v>435</v>
      </c>
      <c r="S374">
        <v>0.5</v>
      </c>
      <c r="T374">
        <v>560</v>
      </c>
      <c r="U374" s="18">
        <f>VLOOKUP(A374,'[1]MARGIN REQUIREMNT'!$A$3:$M$210,13,0)</f>
        <v>2.6465999999999998</v>
      </c>
      <c r="V374" s="23">
        <f t="shared" si="32"/>
        <v>-9.2127303182579778E-3</v>
      </c>
      <c r="W374" s="23">
        <f t="shared" si="33"/>
        <v>9.2127303182579778E-3</v>
      </c>
      <c r="X374" s="24">
        <f>VLOOKUP(A374,[2]Sheet14!$A$2:$B$188,2,0)</f>
        <v>3.6766635183388019E-2</v>
      </c>
      <c r="Y374" s="24">
        <f>VLOOKUP(A374,[2]Sheet14!$A$2:$C$188,3,0)</f>
        <v>4.7665057317668499E-2</v>
      </c>
      <c r="Z374" s="24">
        <f>VLOOKUP(A374,[2]Sheet14!$A$2:$D$188,4,0)</f>
        <v>5.8342632184448975E-2</v>
      </c>
      <c r="AA374" t="b">
        <f t="shared" si="31"/>
        <v>0</v>
      </c>
      <c r="AB374" t="b">
        <f t="shared" si="36"/>
        <v>0</v>
      </c>
      <c r="AC374" t="b">
        <f t="shared" si="37"/>
        <v>0</v>
      </c>
    </row>
    <row r="375" spans="1:29">
      <c r="A375" t="s">
        <v>92</v>
      </c>
      <c r="B375">
        <v>1</v>
      </c>
      <c r="C375" t="s">
        <v>405</v>
      </c>
      <c r="D375">
        <v>43</v>
      </c>
      <c r="E375">
        <v>43.400001525878906</v>
      </c>
      <c r="F375" s="22">
        <v>43458</v>
      </c>
      <c r="G375" s="22">
        <v>43496</v>
      </c>
      <c r="H375">
        <f t="shared" si="30"/>
        <v>38</v>
      </c>
      <c r="I375">
        <v>43</v>
      </c>
      <c r="J375">
        <v>2.4000000953674316</v>
      </c>
      <c r="K375">
        <v>35</v>
      </c>
      <c r="L375">
        <v>5</v>
      </c>
      <c r="M375">
        <v>48.400001525878906</v>
      </c>
      <c r="N375">
        <v>53.400001525878906</v>
      </c>
      <c r="O375">
        <v>58.400001525878906</v>
      </c>
      <c r="P375">
        <v>53</v>
      </c>
      <c r="Q375">
        <v>58</v>
      </c>
      <c r="R375">
        <v>0.15000000596046448</v>
      </c>
      <c r="S375">
        <v>0.15000000596046448</v>
      </c>
      <c r="T375">
        <v>53</v>
      </c>
      <c r="U375" s="18">
        <f>VLOOKUP(A375,'[1]MARGIN REQUIREMNT'!$A$3:$M$210,13,0)</f>
        <v>0.19192499999999998</v>
      </c>
      <c r="V375" s="23">
        <f t="shared" si="32"/>
        <v>-9.2166246962085419E-3</v>
      </c>
      <c r="W375" s="23">
        <f t="shared" si="33"/>
        <v>9.2166246962085419E-3</v>
      </c>
      <c r="X375" s="24">
        <f>VLOOKUP(A375,[2]Sheet14!$A$2:$B$188,2,0)</f>
        <v>2.9750210711822826E-2</v>
      </c>
      <c r="Y375" s="24">
        <f>VLOOKUP(A375,[2]Sheet14!$A$2:$C$188,3,0)</f>
        <v>4.0629387557492194E-2</v>
      </c>
      <c r="Z375" s="24">
        <f>VLOOKUP(A375,[2]Sheet14!$A$2:$D$188,4,0)</f>
        <v>6.1832917886088606E-2</v>
      </c>
      <c r="AA375" t="b">
        <f t="shared" si="31"/>
        <v>0</v>
      </c>
      <c r="AB375" t="b">
        <f t="shared" si="36"/>
        <v>0</v>
      </c>
      <c r="AC375" t="b">
        <f t="shared" si="37"/>
        <v>0</v>
      </c>
    </row>
    <row r="376" spans="1:29">
      <c r="A376" t="s">
        <v>92</v>
      </c>
      <c r="B376">
        <v>1</v>
      </c>
      <c r="C376" t="s">
        <v>406</v>
      </c>
      <c r="D376">
        <v>43</v>
      </c>
      <c r="E376">
        <v>43.400001525878906</v>
      </c>
      <c r="F376" s="22">
        <v>43458</v>
      </c>
      <c r="G376" s="22">
        <v>43496</v>
      </c>
      <c r="H376">
        <f t="shared" si="30"/>
        <v>38</v>
      </c>
      <c r="I376">
        <v>43</v>
      </c>
      <c r="J376">
        <v>1.8999999761581421</v>
      </c>
      <c r="K376">
        <v>42</v>
      </c>
      <c r="L376">
        <v>6</v>
      </c>
      <c r="M376">
        <v>37.400001525878906</v>
      </c>
      <c r="N376">
        <v>31.399999618530273</v>
      </c>
      <c r="O376">
        <v>25.399999618530273</v>
      </c>
      <c r="P376">
        <v>31</v>
      </c>
      <c r="Q376">
        <v>25</v>
      </c>
      <c r="R376" t="s">
        <v>435</v>
      </c>
      <c r="S376">
        <v>0.10000000149011612</v>
      </c>
      <c r="T376">
        <v>30</v>
      </c>
      <c r="U376" s="18">
        <f>VLOOKUP(A376,'[1]MARGIN REQUIREMNT'!$A$3:$M$210,13,0)</f>
        <v>0.19192499999999998</v>
      </c>
      <c r="V376" s="23">
        <f t="shared" si="32"/>
        <v>-9.2166246962085419E-3</v>
      </c>
      <c r="W376" s="23">
        <f t="shared" si="33"/>
        <v>9.2166246962085419E-3</v>
      </c>
      <c r="X376" s="24">
        <f>VLOOKUP(A376,[2]Sheet14!$A$2:$B$188,2,0)</f>
        <v>2.9750210711822826E-2</v>
      </c>
      <c r="Y376" s="24">
        <f>VLOOKUP(A376,[2]Sheet14!$A$2:$C$188,3,0)</f>
        <v>4.0629387557492194E-2</v>
      </c>
      <c r="Z376" s="24">
        <f>VLOOKUP(A376,[2]Sheet14!$A$2:$D$188,4,0)</f>
        <v>6.1832917886088606E-2</v>
      </c>
      <c r="AA376" t="b">
        <f t="shared" si="31"/>
        <v>0</v>
      </c>
      <c r="AB376" t="b">
        <f t="shared" si="36"/>
        <v>0</v>
      </c>
      <c r="AC376" t="b">
        <f t="shared" si="37"/>
        <v>0</v>
      </c>
    </row>
    <row r="377" spans="1:29">
      <c r="A377" t="s">
        <v>206</v>
      </c>
      <c r="B377">
        <v>10</v>
      </c>
      <c r="C377" t="s">
        <v>405</v>
      </c>
      <c r="D377">
        <v>453.5</v>
      </c>
      <c r="E377">
        <v>435.85000610351562</v>
      </c>
      <c r="F377" s="22">
        <v>43458</v>
      </c>
      <c r="G377" s="22">
        <v>43496</v>
      </c>
      <c r="H377">
        <f t="shared" si="30"/>
        <v>38</v>
      </c>
      <c r="I377">
        <v>440</v>
      </c>
      <c r="J377">
        <v>19.5</v>
      </c>
      <c r="K377">
        <v>34</v>
      </c>
      <c r="L377">
        <v>48</v>
      </c>
      <c r="M377">
        <v>483.85000610351562</v>
      </c>
      <c r="N377">
        <v>531.8499755859375</v>
      </c>
      <c r="O377">
        <v>579.8499755859375</v>
      </c>
      <c r="P377">
        <v>530</v>
      </c>
      <c r="Q377">
        <v>580</v>
      </c>
      <c r="R377" t="s">
        <v>435</v>
      </c>
      <c r="S377">
        <v>1</v>
      </c>
      <c r="T377" t="s">
        <v>439</v>
      </c>
      <c r="U377" s="18">
        <f>VLOOKUP(A377,'[1]MARGIN REQUIREMNT'!$A$3:$M$210,13,0)</f>
        <v>2.5250249999999999</v>
      </c>
      <c r="V377" s="23">
        <f t="shared" si="32"/>
        <v>4.0495568772098256E-2</v>
      </c>
      <c r="W377" s="23">
        <f t="shared" si="33"/>
        <v>4.0495568772098256E-2</v>
      </c>
      <c r="X377" s="24">
        <f>VLOOKUP(A377,[2]Sheet14!$A$2:$B$188,2,0)</f>
        <v>2.5150681113563819E-2</v>
      </c>
      <c r="Y377" s="24">
        <f>VLOOKUP(A377,[2]Sheet14!$A$2:$C$188,3,0)</f>
        <v>3.1692603674950977E-2</v>
      </c>
      <c r="Z377" s="24">
        <f>VLOOKUP(A377,[2]Sheet14!$A$2:$D$188,4,0)</f>
        <v>4.0415229329108973E-2</v>
      </c>
      <c r="AA377" t="b">
        <f t="shared" si="31"/>
        <v>1</v>
      </c>
      <c r="AB377" t="b">
        <f t="shared" si="36"/>
        <v>1</v>
      </c>
      <c r="AC377" t="b">
        <f t="shared" si="37"/>
        <v>1</v>
      </c>
    </row>
    <row r="378" spans="1:29">
      <c r="A378" t="s">
        <v>206</v>
      </c>
      <c r="B378">
        <v>10</v>
      </c>
      <c r="C378" t="s">
        <v>406</v>
      </c>
      <c r="D378">
        <v>453.5</v>
      </c>
      <c r="E378">
        <v>435.85000610351562</v>
      </c>
      <c r="F378" s="22">
        <v>43458</v>
      </c>
      <c r="G378" s="22">
        <v>43496</v>
      </c>
      <c r="H378">
        <f t="shared" si="30"/>
        <v>38</v>
      </c>
      <c r="I378">
        <v>440</v>
      </c>
      <c r="J378">
        <v>19.200000762939453</v>
      </c>
      <c r="K378">
        <v>35</v>
      </c>
      <c r="L378">
        <v>49</v>
      </c>
      <c r="M378">
        <v>386.85000610351562</v>
      </c>
      <c r="N378">
        <v>337.85000610351562</v>
      </c>
      <c r="O378">
        <v>288.85000610351562</v>
      </c>
      <c r="P378">
        <v>340</v>
      </c>
      <c r="Q378">
        <v>290</v>
      </c>
      <c r="R378">
        <v>1</v>
      </c>
      <c r="S378">
        <v>1</v>
      </c>
      <c r="T378">
        <v>340</v>
      </c>
      <c r="U378" s="18">
        <f>VLOOKUP(A378,'[1]MARGIN REQUIREMNT'!$A$3:$M$210,13,0)</f>
        <v>2.5250249999999999</v>
      </c>
      <c r="V378" s="23">
        <f t="shared" si="32"/>
        <v>4.0495568772098256E-2</v>
      </c>
      <c r="W378" s="23">
        <f t="shared" si="33"/>
        <v>4.0495568772098256E-2</v>
      </c>
      <c r="X378" s="24">
        <f>VLOOKUP(A378,[2]Sheet14!$A$2:$B$188,2,0)</f>
        <v>2.5150681113563819E-2</v>
      </c>
      <c r="Y378" s="24">
        <f>VLOOKUP(A378,[2]Sheet14!$A$2:$C$188,3,0)</f>
        <v>3.1692603674950977E-2</v>
      </c>
      <c r="Z378" s="24">
        <f>VLOOKUP(A378,[2]Sheet14!$A$2:$D$188,4,0)</f>
        <v>4.0415229329108973E-2</v>
      </c>
      <c r="AA378" t="b">
        <f t="shared" si="31"/>
        <v>1</v>
      </c>
      <c r="AB378" t="b">
        <f t="shared" si="36"/>
        <v>1</v>
      </c>
      <c r="AC378" t="b">
        <f t="shared" si="37"/>
        <v>1</v>
      </c>
    </row>
    <row r="379" spans="1:29">
      <c r="A379" t="s">
        <v>91</v>
      </c>
      <c r="B379">
        <v>1</v>
      </c>
      <c r="C379" t="s">
        <v>405</v>
      </c>
      <c r="D379">
        <v>43.450000762939453</v>
      </c>
      <c r="E379">
        <v>43.299999237060547</v>
      </c>
      <c r="F379" s="22">
        <v>43458</v>
      </c>
      <c r="G379" s="22">
        <v>43496</v>
      </c>
      <c r="H379">
        <f t="shared" si="30"/>
        <v>38</v>
      </c>
      <c r="I379">
        <v>43</v>
      </c>
      <c r="J379">
        <v>2.2999999523162842</v>
      </c>
      <c r="K379" t="s">
        <v>435</v>
      </c>
      <c r="L379" t="s">
        <v>435</v>
      </c>
      <c r="M379" t="s">
        <v>435</v>
      </c>
      <c r="N379" t="s">
        <v>435</v>
      </c>
      <c r="O379" t="s">
        <v>435</v>
      </c>
      <c r="P379" t="s">
        <v>435</v>
      </c>
      <c r="Q379" t="s">
        <v>435</v>
      </c>
      <c r="R379" t="s">
        <v>435</v>
      </c>
      <c r="S379" t="s">
        <v>435</v>
      </c>
      <c r="T379" t="s">
        <v>435</v>
      </c>
      <c r="U379" s="18">
        <f>VLOOKUP(A379,'[1]MARGIN REQUIREMNT'!$A$3:$M$210,13,0)</f>
        <v>0.196575</v>
      </c>
      <c r="V379" s="23">
        <f t="shared" si="32"/>
        <v>3.4642385339933579E-3</v>
      </c>
      <c r="W379" s="23">
        <f t="shared" si="33"/>
        <v>3.4642385339933579E-3</v>
      </c>
      <c r="X379" s="24">
        <f>VLOOKUP(A379,[2]Sheet14!$A$2:$B$188,2,0)</f>
        <v>3.3054448871181981E-2</v>
      </c>
      <c r="Y379" s="24">
        <f>VLOOKUP(A379,[2]Sheet14!$A$2:$C$188,3,0)</f>
        <v>4.2373522820535713E-2</v>
      </c>
      <c r="Z379" s="24">
        <f>VLOOKUP(A379,[2]Sheet14!$A$2:$D$188,4,0)</f>
        <v>5.7505903017414088E-2</v>
      </c>
      <c r="AA379" t="b">
        <f t="shared" si="31"/>
        <v>0</v>
      </c>
      <c r="AB379" t="b">
        <f t="shared" si="36"/>
        <v>0</v>
      </c>
      <c r="AC379" t="b">
        <f t="shared" si="37"/>
        <v>0</v>
      </c>
    </row>
    <row r="380" spans="1:29">
      <c r="A380" t="s">
        <v>91</v>
      </c>
      <c r="B380">
        <v>1</v>
      </c>
      <c r="C380" t="s">
        <v>406</v>
      </c>
      <c r="D380">
        <v>43.450000762939453</v>
      </c>
      <c r="E380">
        <v>43.299999237060547</v>
      </c>
      <c r="F380" s="22">
        <v>43458</v>
      </c>
      <c r="G380" s="22">
        <v>43496</v>
      </c>
      <c r="H380">
        <f t="shared" si="30"/>
        <v>38</v>
      </c>
      <c r="I380">
        <v>43</v>
      </c>
      <c r="J380" t="s">
        <v>435</v>
      </c>
      <c r="K380" t="s">
        <v>435</v>
      </c>
      <c r="L380" t="s">
        <v>435</v>
      </c>
      <c r="M380" t="s">
        <v>435</v>
      </c>
      <c r="N380" t="s">
        <v>435</v>
      </c>
      <c r="O380" t="s">
        <v>435</v>
      </c>
      <c r="P380" t="s">
        <v>435</v>
      </c>
      <c r="Q380" t="s">
        <v>435</v>
      </c>
      <c r="R380" t="s">
        <v>435</v>
      </c>
      <c r="S380" t="s">
        <v>435</v>
      </c>
      <c r="T380" t="s">
        <v>435</v>
      </c>
      <c r="U380" s="18">
        <f>VLOOKUP(A380,'[1]MARGIN REQUIREMNT'!$A$3:$M$210,13,0)</f>
        <v>0.196575</v>
      </c>
      <c r="V380" s="23">
        <f t="shared" si="32"/>
        <v>3.4642385339933579E-3</v>
      </c>
      <c r="W380" s="23">
        <f t="shared" si="33"/>
        <v>3.4642385339933579E-3</v>
      </c>
      <c r="X380" s="24">
        <f>VLOOKUP(A380,[2]Sheet14!$A$2:$B$188,2,0)</f>
        <v>3.3054448871181981E-2</v>
      </c>
      <c r="Y380" s="24">
        <f>VLOOKUP(A380,[2]Sheet14!$A$2:$C$188,3,0)</f>
        <v>4.2373522820535713E-2</v>
      </c>
      <c r="Z380" s="24">
        <f>VLOOKUP(A380,[2]Sheet14!$A$2:$D$188,4,0)</f>
        <v>5.7505903017414088E-2</v>
      </c>
      <c r="AA380" t="b">
        <f t="shared" si="31"/>
        <v>0</v>
      </c>
      <c r="AB380" t="b">
        <f t="shared" si="36"/>
        <v>0</v>
      </c>
      <c r="AC380" t="b">
        <f t="shared" si="37"/>
        <v>0</v>
      </c>
    </row>
    <row r="381" spans="1:29">
      <c r="A381" t="s">
        <v>131</v>
      </c>
      <c r="B381">
        <v>5</v>
      </c>
      <c r="C381" t="s">
        <v>405</v>
      </c>
      <c r="D381">
        <v>163.05000305175781</v>
      </c>
      <c r="E381">
        <v>161.75</v>
      </c>
      <c r="F381" s="22">
        <v>43458</v>
      </c>
      <c r="G381" s="22">
        <v>43496</v>
      </c>
      <c r="H381">
        <f t="shared" si="30"/>
        <v>38</v>
      </c>
      <c r="I381">
        <v>160</v>
      </c>
      <c r="J381">
        <v>12.050000190734863</v>
      </c>
      <c r="K381">
        <v>50</v>
      </c>
      <c r="L381">
        <v>26</v>
      </c>
      <c r="M381">
        <v>187.75</v>
      </c>
      <c r="N381">
        <v>213.75</v>
      </c>
      <c r="O381">
        <v>239.75</v>
      </c>
      <c r="P381">
        <v>215</v>
      </c>
      <c r="Q381">
        <v>240</v>
      </c>
      <c r="R381" t="s">
        <v>435</v>
      </c>
      <c r="S381">
        <v>1.1499999761581421</v>
      </c>
      <c r="T381">
        <v>200</v>
      </c>
      <c r="U381" s="18">
        <f>VLOOKUP(A381,'[1]MARGIN REQUIREMNT'!$A$3:$M$210,13,0)</f>
        <v>0.78832500000000005</v>
      </c>
      <c r="V381" s="23">
        <f t="shared" si="32"/>
        <v>8.0371131484253677E-3</v>
      </c>
      <c r="W381" s="23">
        <f t="shared" si="33"/>
        <v>8.0371131484253677E-3</v>
      </c>
      <c r="X381" s="24">
        <f>VLOOKUP(A381,[2]Sheet14!$A$2:$B$188,2,0)</f>
        <v>3.1550629889982057E-2</v>
      </c>
      <c r="Y381" s="24">
        <f>VLOOKUP(A381,[2]Sheet14!$A$2:$C$188,3,0)</f>
        <v>3.7646598366112186E-2</v>
      </c>
      <c r="Z381" s="24">
        <f>VLOOKUP(A381,[2]Sheet14!$A$2:$D$188,4,0)</f>
        <v>4.792725687172212E-2</v>
      </c>
      <c r="AA381" t="b">
        <f t="shared" si="31"/>
        <v>0</v>
      </c>
      <c r="AB381" t="b">
        <f t="shared" si="36"/>
        <v>0</v>
      </c>
      <c r="AC381" t="b">
        <f t="shared" si="37"/>
        <v>0</v>
      </c>
    </row>
    <row r="382" spans="1:29">
      <c r="A382" t="s">
        <v>131</v>
      </c>
      <c r="B382">
        <v>5</v>
      </c>
      <c r="C382" t="s">
        <v>406</v>
      </c>
      <c r="D382">
        <v>163.05000305175781</v>
      </c>
      <c r="E382">
        <v>161.75</v>
      </c>
      <c r="F382" s="22">
        <v>43458</v>
      </c>
      <c r="G382" s="22">
        <v>43496</v>
      </c>
      <c r="H382">
        <f t="shared" si="30"/>
        <v>38</v>
      </c>
      <c r="I382">
        <v>160</v>
      </c>
      <c r="J382">
        <v>8.3999996185302734</v>
      </c>
      <c r="K382">
        <v>49</v>
      </c>
      <c r="L382">
        <v>26</v>
      </c>
      <c r="M382">
        <v>135.75</v>
      </c>
      <c r="N382">
        <v>109.75</v>
      </c>
      <c r="O382">
        <v>83.75</v>
      </c>
      <c r="P382">
        <v>110</v>
      </c>
      <c r="Q382">
        <v>85</v>
      </c>
      <c r="R382" t="s">
        <v>435</v>
      </c>
      <c r="S382">
        <v>1.3500000238418579</v>
      </c>
      <c r="T382">
        <v>136.64999389648437</v>
      </c>
      <c r="U382" s="18">
        <f>VLOOKUP(A382,'[1]MARGIN REQUIREMNT'!$A$3:$M$210,13,0)</f>
        <v>0.78832500000000005</v>
      </c>
      <c r="V382" s="23">
        <f t="shared" si="32"/>
        <v>8.0371131484253677E-3</v>
      </c>
      <c r="W382" s="23">
        <f t="shared" si="33"/>
        <v>8.0371131484253677E-3</v>
      </c>
      <c r="X382" s="24">
        <f>VLOOKUP(A382,[2]Sheet14!$A$2:$B$188,2,0)</f>
        <v>3.1550629889982057E-2</v>
      </c>
      <c r="Y382" s="24">
        <f>VLOOKUP(A382,[2]Sheet14!$A$2:$C$188,3,0)</f>
        <v>3.7646598366112186E-2</v>
      </c>
      <c r="Z382" s="24">
        <f>VLOOKUP(A382,[2]Sheet14!$A$2:$D$188,4,0)</f>
        <v>4.792725687172212E-2</v>
      </c>
      <c r="AA382" t="b">
        <f t="shared" si="31"/>
        <v>0</v>
      </c>
      <c r="AB382" t="b">
        <f t="shared" si="36"/>
        <v>0</v>
      </c>
      <c r="AC382" t="b">
        <f t="shared" si="37"/>
        <v>0</v>
      </c>
    </row>
    <row r="383" spans="1:29">
      <c r="A383" t="s">
        <v>45</v>
      </c>
      <c r="B383">
        <v>2.5</v>
      </c>
      <c r="C383" t="s">
        <v>405</v>
      </c>
      <c r="D383">
        <v>44.150001525878906</v>
      </c>
      <c r="E383">
        <v>43.700000762939453</v>
      </c>
      <c r="F383" s="22">
        <v>43458</v>
      </c>
      <c r="G383" s="22">
        <v>43496</v>
      </c>
      <c r="H383">
        <f t="shared" si="30"/>
        <v>38</v>
      </c>
      <c r="I383">
        <v>42.5</v>
      </c>
      <c r="J383">
        <v>4.1500000953674316</v>
      </c>
      <c r="K383">
        <v>59</v>
      </c>
      <c r="L383">
        <v>8</v>
      </c>
      <c r="M383">
        <v>51.700000762939453</v>
      </c>
      <c r="N383">
        <v>59.700000762939453</v>
      </c>
      <c r="O383">
        <v>67.699996948242188</v>
      </c>
      <c r="P383">
        <v>60</v>
      </c>
      <c r="Q383">
        <v>67.5</v>
      </c>
      <c r="R383" t="s">
        <v>435</v>
      </c>
      <c r="S383">
        <v>0.69999998807907104</v>
      </c>
      <c r="T383">
        <v>55</v>
      </c>
      <c r="U383" s="18">
        <f>VLOOKUP(A383,'[1]MARGIN REQUIREMNT'!$A$3:$M$210,13,0)</f>
        <v>0.20375849999999998</v>
      </c>
      <c r="V383" s="23">
        <f t="shared" si="32"/>
        <v>1.0297500116317693E-2</v>
      </c>
      <c r="W383" s="23">
        <f t="shared" si="33"/>
        <v>1.0297500116317693E-2</v>
      </c>
      <c r="X383" s="24">
        <f>VLOOKUP(A383,[2]Sheet14!$A$2:$B$188,2,0)</f>
        <v>3.505989859029375E-2</v>
      </c>
      <c r="Y383" s="24">
        <f>VLOOKUP(A383,[2]Sheet14!$A$2:$C$188,3,0)</f>
        <v>3.998311734857473E-2</v>
      </c>
      <c r="Z383" s="24">
        <f>VLOOKUP(A383,[2]Sheet14!$A$2:$D$188,4,0)</f>
        <v>5.7401696090093178E-2</v>
      </c>
      <c r="AA383" t="b">
        <f t="shared" si="31"/>
        <v>0</v>
      </c>
      <c r="AB383" t="b">
        <f t="shared" si="36"/>
        <v>0</v>
      </c>
      <c r="AC383" t="b">
        <f t="shared" si="37"/>
        <v>0</v>
      </c>
    </row>
    <row r="384" spans="1:29">
      <c r="A384" t="s">
        <v>45</v>
      </c>
      <c r="B384">
        <v>2.5</v>
      </c>
      <c r="C384" t="s">
        <v>406</v>
      </c>
      <c r="D384">
        <v>44.150001525878906</v>
      </c>
      <c r="E384">
        <v>43.700000762939453</v>
      </c>
      <c r="F384" s="22">
        <v>43458</v>
      </c>
      <c r="G384" s="22">
        <v>43496</v>
      </c>
      <c r="H384">
        <f t="shared" si="30"/>
        <v>38</v>
      </c>
      <c r="I384">
        <v>42.5</v>
      </c>
      <c r="J384">
        <v>2.25</v>
      </c>
      <c r="K384">
        <v>54</v>
      </c>
      <c r="L384">
        <v>8</v>
      </c>
      <c r="M384">
        <v>35.700000762939453</v>
      </c>
      <c r="N384">
        <v>27.700000762939453</v>
      </c>
      <c r="O384">
        <v>19.700000762939453</v>
      </c>
      <c r="P384">
        <v>27.5</v>
      </c>
      <c r="Q384">
        <v>20</v>
      </c>
      <c r="R384" t="s">
        <v>435</v>
      </c>
      <c r="S384">
        <v>0.34999999403953552</v>
      </c>
      <c r="T384">
        <v>35</v>
      </c>
      <c r="U384" s="18">
        <f>VLOOKUP(A384,'[1]MARGIN REQUIREMNT'!$A$3:$M$210,13,0)</f>
        <v>0.20375849999999998</v>
      </c>
      <c r="V384" s="23">
        <f t="shared" si="32"/>
        <v>1.0297500116317693E-2</v>
      </c>
      <c r="W384" s="23">
        <f t="shared" si="33"/>
        <v>1.0297500116317693E-2</v>
      </c>
      <c r="X384" s="24">
        <f>VLOOKUP(A384,[2]Sheet14!$A$2:$B$188,2,0)</f>
        <v>3.505989859029375E-2</v>
      </c>
      <c r="Y384" s="24">
        <f>VLOOKUP(A384,[2]Sheet14!$A$2:$C$188,3,0)</f>
        <v>3.998311734857473E-2</v>
      </c>
      <c r="Z384" s="24">
        <f>VLOOKUP(A384,[2]Sheet14!$A$2:$D$188,4,0)</f>
        <v>5.7401696090093178E-2</v>
      </c>
      <c r="AA384" t="b">
        <f t="shared" si="31"/>
        <v>0</v>
      </c>
      <c r="AB384" t="b">
        <f t="shared" si="36"/>
        <v>0</v>
      </c>
      <c r="AC384" t="b">
        <f t="shared" si="37"/>
        <v>0</v>
      </c>
    </row>
    <row r="385" spans="1:29">
      <c r="A385" t="s">
        <v>81</v>
      </c>
      <c r="B385">
        <v>20</v>
      </c>
      <c r="C385" t="s">
        <v>405</v>
      </c>
      <c r="D385">
        <v>316.35000610351562</v>
      </c>
      <c r="E385">
        <v>314.10000610351562</v>
      </c>
      <c r="F385" s="22">
        <v>43458</v>
      </c>
      <c r="G385" s="22">
        <v>43496</v>
      </c>
      <c r="H385">
        <f t="shared" si="30"/>
        <v>38</v>
      </c>
      <c r="I385">
        <v>320</v>
      </c>
      <c r="J385">
        <v>19.100000381469727</v>
      </c>
      <c r="K385">
        <v>50</v>
      </c>
      <c r="L385">
        <v>51</v>
      </c>
      <c r="M385">
        <v>365.10000610351562</v>
      </c>
      <c r="N385">
        <v>416.10000610351562</v>
      </c>
      <c r="O385">
        <v>467.10000610351562</v>
      </c>
      <c r="P385">
        <v>420</v>
      </c>
      <c r="Q385">
        <v>460</v>
      </c>
      <c r="R385" t="s">
        <v>435</v>
      </c>
      <c r="S385">
        <v>1.6000000238418579</v>
      </c>
      <c r="T385">
        <v>400</v>
      </c>
      <c r="U385" s="18">
        <f>VLOOKUP(A385,'[1]MARGIN REQUIREMNT'!$A$3:$M$210,13,0)</f>
        <v>1.749225</v>
      </c>
      <c r="V385" s="23">
        <f t="shared" si="32"/>
        <v>7.1633236430390657E-3</v>
      </c>
      <c r="W385" s="23">
        <f t="shared" si="33"/>
        <v>7.1633236430390657E-3</v>
      </c>
      <c r="X385" s="24">
        <f>VLOOKUP(A385,[2]Sheet14!$A$2:$B$188,2,0)</f>
        <v>3.4125515038083636E-2</v>
      </c>
      <c r="Y385" s="24">
        <f>VLOOKUP(A385,[2]Sheet14!$A$2:$C$188,3,0)</f>
        <v>4.3960488449871674E-2</v>
      </c>
      <c r="Z385" s="24">
        <f>VLOOKUP(A385,[2]Sheet14!$A$2:$D$188,4,0)</f>
        <v>5.9633265170297899E-2</v>
      </c>
      <c r="AA385" t="b">
        <f t="shared" si="31"/>
        <v>0</v>
      </c>
      <c r="AB385" t="b">
        <f t="shared" si="36"/>
        <v>0</v>
      </c>
      <c r="AC385" t="b">
        <f t="shared" si="37"/>
        <v>0</v>
      </c>
    </row>
    <row r="386" spans="1:29">
      <c r="A386" t="s">
        <v>81</v>
      </c>
      <c r="B386">
        <v>20</v>
      </c>
      <c r="C386" t="s">
        <v>406</v>
      </c>
      <c r="D386">
        <v>316.35000610351562</v>
      </c>
      <c r="E386">
        <v>314.10000610351562</v>
      </c>
      <c r="F386" s="22">
        <v>43458</v>
      </c>
      <c r="G386" s="22">
        <v>43496</v>
      </c>
      <c r="H386">
        <f t="shared" si="30"/>
        <v>38</v>
      </c>
      <c r="I386">
        <v>320</v>
      </c>
      <c r="J386">
        <v>19.350000381469727</v>
      </c>
      <c r="K386">
        <v>44</v>
      </c>
      <c r="L386">
        <v>45</v>
      </c>
      <c r="M386">
        <v>269.10000610351562</v>
      </c>
      <c r="N386">
        <v>224.10000610351562</v>
      </c>
      <c r="O386">
        <v>179.10000610351562</v>
      </c>
      <c r="P386">
        <v>220</v>
      </c>
      <c r="Q386">
        <v>180</v>
      </c>
      <c r="R386" t="s">
        <v>435</v>
      </c>
      <c r="S386">
        <v>2.5</v>
      </c>
      <c r="T386">
        <v>260</v>
      </c>
      <c r="U386" s="18">
        <f>VLOOKUP(A386,'[1]MARGIN REQUIREMNT'!$A$3:$M$210,13,0)</f>
        <v>1.749225</v>
      </c>
      <c r="V386" s="23">
        <f t="shared" si="32"/>
        <v>7.1633236430390657E-3</v>
      </c>
      <c r="W386" s="23">
        <f t="shared" si="33"/>
        <v>7.1633236430390657E-3</v>
      </c>
      <c r="X386" s="24">
        <f>VLOOKUP(A386,[2]Sheet14!$A$2:$B$188,2,0)</f>
        <v>3.4125515038083636E-2</v>
      </c>
      <c r="Y386" s="24">
        <f>VLOOKUP(A386,[2]Sheet14!$A$2:$C$188,3,0)</f>
        <v>4.3960488449871674E-2</v>
      </c>
      <c r="Z386" s="24">
        <f>VLOOKUP(A386,[2]Sheet14!$A$2:$D$188,4,0)</f>
        <v>5.9633265170297899E-2</v>
      </c>
      <c r="AA386" t="b">
        <f t="shared" si="31"/>
        <v>0</v>
      </c>
      <c r="AB386" t="b">
        <f t="shared" si="36"/>
        <v>0</v>
      </c>
      <c r="AC386" t="b">
        <f t="shared" si="37"/>
        <v>0</v>
      </c>
    </row>
    <row r="387" spans="1:29">
      <c r="A387" t="s">
        <v>180</v>
      </c>
      <c r="B387">
        <v>10</v>
      </c>
      <c r="C387" t="s">
        <v>405</v>
      </c>
      <c r="D387">
        <v>702</v>
      </c>
      <c r="E387">
        <v>710.5</v>
      </c>
      <c r="F387" s="22">
        <v>43458</v>
      </c>
      <c r="G387" s="22">
        <v>43496</v>
      </c>
      <c r="H387">
        <f t="shared" ref="H387:H450" si="38">G387-F387</f>
        <v>38</v>
      </c>
      <c r="I387">
        <v>710</v>
      </c>
      <c r="J387">
        <v>22</v>
      </c>
      <c r="K387">
        <v>20</v>
      </c>
      <c r="L387">
        <v>46</v>
      </c>
      <c r="M387">
        <v>756.5</v>
      </c>
      <c r="N387">
        <v>802.5</v>
      </c>
      <c r="O387">
        <v>848.5</v>
      </c>
      <c r="P387">
        <v>800</v>
      </c>
      <c r="Q387">
        <v>850</v>
      </c>
      <c r="R387" t="s">
        <v>435</v>
      </c>
      <c r="S387">
        <v>5</v>
      </c>
      <c r="T387">
        <v>770</v>
      </c>
      <c r="U387" s="18">
        <f>VLOOKUP(A387,'[1]MARGIN REQUIREMNT'!$A$3:$M$210,13,0)</f>
        <v>3.5363251999999998</v>
      </c>
      <c r="V387" s="23">
        <f t="shared" si="32"/>
        <v>-1.196340605207602E-2</v>
      </c>
      <c r="W387" s="23">
        <f t="shared" si="33"/>
        <v>1.196340605207602E-2</v>
      </c>
      <c r="X387" s="24">
        <f>VLOOKUP(A387,[2]Sheet14!$A$2:$B$188,2,0)</f>
        <v>2.3840045295498966E-2</v>
      </c>
      <c r="Y387" s="24">
        <f>VLOOKUP(A387,[2]Sheet14!$A$2:$C$188,3,0)</f>
        <v>3.1150491347391448E-2</v>
      </c>
      <c r="Z387" s="24">
        <f>VLOOKUP(A387,[2]Sheet14!$A$2:$D$188,4,0)</f>
        <v>3.7293740850866196E-2</v>
      </c>
      <c r="AA387" t="b">
        <f t="shared" ref="AA387:AA450" si="39">W387&gt;X387</f>
        <v>0</v>
      </c>
      <c r="AB387" t="b">
        <f t="shared" si="36"/>
        <v>0</v>
      </c>
      <c r="AC387" t="b">
        <f t="shared" si="37"/>
        <v>0</v>
      </c>
    </row>
    <row r="388" spans="1:29">
      <c r="A388" t="s">
        <v>180</v>
      </c>
      <c r="B388">
        <v>10</v>
      </c>
      <c r="C388" t="s">
        <v>406</v>
      </c>
      <c r="D388">
        <v>702</v>
      </c>
      <c r="E388">
        <v>710.5</v>
      </c>
      <c r="F388" s="22">
        <v>43458</v>
      </c>
      <c r="G388" s="22">
        <v>43496</v>
      </c>
      <c r="H388">
        <f t="shared" si="38"/>
        <v>38</v>
      </c>
      <c r="I388">
        <v>710</v>
      </c>
      <c r="J388" t="s">
        <v>435</v>
      </c>
      <c r="K388" t="s">
        <v>435</v>
      </c>
      <c r="L388" t="s">
        <v>435</v>
      </c>
      <c r="M388" t="s">
        <v>435</v>
      </c>
      <c r="N388" t="s">
        <v>435</v>
      </c>
      <c r="O388" t="s">
        <v>435</v>
      </c>
      <c r="P388" t="s">
        <v>435</v>
      </c>
      <c r="Q388" t="s">
        <v>435</v>
      </c>
      <c r="R388" t="s">
        <v>435</v>
      </c>
      <c r="S388" t="s">
        <v>435</v>
      </c>
      <c r="T388" t="s">
        <v>435</v>
      </c>
      <c r="U388" s="18">
        <f>VLOOKUP(A388,'[1]MARGIN REQUIREMNT'!$A$3:$M$210,13,0)</f>
        <v>3.5363251999999998</v>
      </c>
      <c r="V388" s="23">
        <f t="shared" ref="V388:V451" si="40">D388/E388-1</f>
        <v>-1.196340605207602E-2</v>
      </c>
      <c r="W388" s="23">
        <f t="shared" ref="W388:W451" si="41">IF(V388&gt;0,V388,-V388)</f>
        <v>1.196340605207602E-2</v>
      </c>
      <c r="X388" s="24">
        <f>VLOOKUP(A388,[2]Sheet14!$A$2:$B$188,2,0)</f>
        <v>2.3840045295498966E-2</v>
      </c>
      <c r="Y388" s="24">
        <f>VLOOKUP(A388,[2]Sheet14!$A$2:$C$188,3,0)</f>
        <v>3.1150491347391448E-2</v>
      </c>
      <c r="Z388" s="24">
        <f>VLOOKUP(A388,[2]Sheet14!$A$2:$D$188,4,0)</f>
        <v>3.7293740850866196E-2</v>
      </c>
      <c r="AA388" t="b">
        <f t="shared" si="39"/>
        <v>0</v>
      </c>
      <c r="AB388" t="b">
        <f t="shared" si="36"/>
        <v>0</v>
      </c>
      <c r="AC388" t="b">
        <f t="shared" si="37"/>
        <v>0</v>
      </c>
    </row>
    <row r="389" spans="1:29">
      <c r="A389" t="s">
        <v>6</v>
      </c>
      <c r="B389">
        <v>10</v>
      </c>
      <c r="C389" t="s">
        <v>405</v>
      </c>
      <c r="D389">
        <v>374.89999389648437</v>
      </c>
      <c r="E389">
        <v>362.64999389648437</v>
      </c>
      <c r="F389" s="22">
        <v>43458</v>
      </c>
      <c r="G389" s="22">
        <v>43496</v>
      </c>
      <c r="H389">
        <f t="shared" si="38"/>
        <v>38</v>
      </c>
      <c r="I389">
        <v>360</v>
      </c>
      <c r="J389">
        <v>25.5</v>
      </c>
      <c r="K389" t="s">
        <v>435</v>
      </c>
      <c r="L389" t="s">
        <v>435</v>
      </c>
      <c r="M389" t="s">
        <v>435</v>
      </c>
      <c r="N389" t="s">
        <v>435</v>
      </c>
      <c r="O389" t="s">
        <v>435</v>
      </c>
      <c r="P389" t="s">
        <v>435</v>
      </c>
      <c r="Q389" t="s">
        <v>435</v>
      </c>
      <c r="R389" t="s">
        <v>435</v>
      </c>
      <c r="S389" t="s">
        <v>435</v>
      </c>
      <c r="T389" t="s">
        <v>435</v>
      </c>
      <c r="U389" s="18">
        <f>VLOOKUP(A389,'[1]MARGIN REQUIREMNT'!$A$3:$M$210,13,0)</f>
        <v>1.8768750000000001</v>
      </c>
      <c r="V389" s="23">
        <f t="shared" si="40"/>
        <v>3.3779126447460062E-2</v>
      </c>
      <c r="W389" s="23">
        <f t="shared" si="41"/>
        <v>3.3779126447460062E-2</v>
      </c>
      <c r="X389" s="24">
        <f>VLOOKUP(A389,[2]Sheet14!$A$2:$B$188,2,0)</f>
        <v>3.0247261940187023E-2</v>
      </c>
      <c r="Y389" s="24">
        <f>VLOOKUP(A389,[2]Sheet14!$A$2:$C$188,3,0)</f>
        <v>3.9297417946668918E-2</v>
      </c>
      <c r="Z389" s="24">
        <f>VLOOKUP(A389,[2]Sheet14!$A$2:$D$188,4,0)</f>
        <v>4.8070405173993823E-2</v>
      </c>
      <c r="AA389" t="b">
        <f t="shared" si="39"/>
        <v>1</v>
      </c>
      <c r="AB389" t="b">
        <f t="shared" si="36"/>
        <v>0</v>
      </c>
      <c r="AC389" t="b">
        <f t="shared" si="37"/>
        <v>0</v>
      </c>
    </row>
    <row r="390" spans="1:29">
      <c r="A390" t="s">
        <v>6</v>
      </c>
      <c r="B390">
        <v>10</v>
      </c>
      <c r="C390" t="s">
        <v>406</v>
      </c>
      <c r="D390">
        <v>374.89999389648437</v>
      </c>
      <c r="E390">
        <v>362.64999389648437</v>
      </c>
      <c r="F390" s="22">
        <v>43458</v>
      </c>
      <c r="G390" s="22">
        <v>43496</v>
      </c>
      <c r="H390">
        <f t="shared" si="38"/>
        <v>38</v>
      </c>
      <c r="I390">
        <v>360</v>
      </c>
      <c r="J390">
        <v>13.5</v>
      </c>
      <c r="K390">
        <v>36</v>
      </c>
      <c r="L390">
        <v>42</v>
      </c>
      <c r="M390">
        <v>320.64999389648437</v>
      </c>
      <c r="N390">
        <v>278.64999389648437</v>
      </c>
      <c r="O390">
        <v>236.64999389648437</v>
      </c>
      <c r="P390">
        <v>280</v>
      </c>
      <c r="Q390">
        <v>240</v>
      </c>
      <c r="R390" t="s">
        <v>435</v>
      </c>
      <c r="S390">
        <v>0.94999998807907104</v>
      </c>
      <c r="T390">
        <v>300</v>
      </c>
      <c r="U390" s="18">
        <f>VLOOKUP(A390,'[1]MARGIN REQUIREMNT'!$A$3:$M$210,13,0)</f>
        <v>1.8768750000000001</v>
      </c>
      <c r="V390" s="23">
        <f t="shared" si="40"/>
        <v>3.3779126447460062E-2</v>
      </c>
      <c r="W390" s="23">
        <f t="shared" si="41"/>
        <v>3.3779126447460062E-2</v>
      </c>
      <c r="X390" s="24">
        <f>VLOOKUP(A390,[2]Sheet14!$A$2:$B$188,2,0)</f>
        <v>3.0247261940187023E-2</v>
      </c>
      <c r="Y390" s="24">
        <f>VLOOKUP(A390,[2]Sheet14!$A$2:$C$188,3,0)</f>
        <v>3.9297417946668918E-2</v>
      </c>
      <c r="Z390" s="24">
        <f>VLOOKUP(A390,[2]Sheet14!$A$2:$D$188,4,0)</f>
        <v>4.8070405173993823E-2</v>
      </c>
      <c r="AA390" t="b">
        <f t="shared" si="39"/>
        <v>1</v>
      </c>
      <c r="AB390" t="b">
        <f t="shared" si="36"/>
        <v>0</v>
      </c>
      <c r="AC390" t="b">
        <f t="shared" si="37"/>
        <v>0</v>
      </c>
    </row>
    <row r="391" spans="1:29">
      <c r="A391" t="s">
        <v>70</v>
      </c>
      <c r="B391">
        <v>20</v>
      </c>
      <c r="C391" t="s">
        <v>405</v>
      </c>
      <c r="D391">
        <v>796.75</v>
      </c>
      <c r="E391">
        <v>805.6500244140625</v>
      </c>
      <c r="F391" s="22">
        <v>43458</v>
      </c>
      <c r="G391" s="22">
        <v>43496</v>
      </c>
      <c r="H391">
        <f t="shared" si="38"/>
        <v>38</v>
      </c>
      <c r="I391">
        <v>800</v>
      </c>
      <c r="J391" t="s">
        <v>435</v>
      </c>
      <c r="K391" t="s">
        <v>435</v>
      </c>
      <c r="L391" t="s">
        <v>435</v>
      </c>
      <c r="M391" t="s">
        <v>435</v>
      </c>
      <c r="N391" t="s">
        <v>435</v>
      </c>
      <c r="O391" t="s">
        <v>435</v>
      </c>
      <c r="P391" t="s">
        <v>435</v>
      </c>
      <c r="Q391" t="s">
        <v>435</v>
      </c>
      <c r="R391" t="s">
        <v>435</v>
      </c>
      <c r="S391" t="s">
        <v>435</v>
      </c>
      <c r="T391" t="s">
        <v>435</v>
      </c>
      <c r="U391" s="18">
        <f>VLOOKUP(A391,'[1]MARGIN REQUIREMNT'!$A$3:$M$210,13,0)</f>
        <v>3.9250499999999997</v>
      </c>
      <c r="V391" s="23">
        <f t="shared" si="40"/>
        <v>-1.1047010667610158E-2</v>
      </c>
      <c r="W391" s="23">
        <f t="shared" si="41"/>
        <v>1.1047010667610158E-2</v>
      </c>
      <c r="X391" s="24">
        <f>VLOOKUP(A391,[2]Sheet14!$A$2:$B$188,2,0)</f>
        <v>2.7786764927427543E-2</v>
      </c>
      <c r="Y391" s="24">
        <f>VLOOKUP(A391,[2]Sheet14!$A$2:$C$188,3,0)</f>
        <v>3.7209846060373267E-2</v>
      </c>
      <c r="Z391" s="24">
        <f>VLOOKUP(A391,[2]Sheet14!$A$2:$D$188,4,0)</f>
        <v>5.1032573374580621E-2</v>
      </c>
      <c r="AA391" t="b">
        <f t="shared" si="39"/>
        <v>0</v>
      </c>
      <c r="AB391" t="b">
        <f t="shared" si="36"/>
        <v>0</v>
      </c>
      <c r="AC391" t="b">
        <f t="shared" si="37"/>
        <v>0</v>
      </c>
    </row>
    <row r="392" spans="1:29">
      <c r="A392" t="s">
        <v>70</v>
      </c>
      <c r="B392">
        <v>20</v>
      </c>
      <c r="C392" t="s">
        <v>406</v>
      </c>
      <c r="D392">
        <v>796.75</v>
      </c>
      <c r="E392">
        <v>805.6500244140625</v>
      </c>
      <c r="F392" s="22">
        <v>43458</v>
      </c>
      <c r="G392" s="22">
        <v>43496</v>
      </c>
      <c r="H392">
        <f t="shared" si="38"/>
        <v>38</v>
      </c>
      <c r="I392">
        <v>800</v>
      </c>
      <c r="J392">
        <v>26</v>
      </c>
      <c r="K392">
        <v>32</v>
      </c>
      <c r="L392">
        <v>83</v>
      </c>
      <c r="M392">
        <v>722.6500244140625</v>
      </c>
      <c r="N392">
        <v>639.6500244140625</v>
      </c>
      <c r="O392">
        <v>556.6500244140625</v>
      </c>
      <c r="P392">
        <v>640</v>
      </c>
      <c r="Q392">
        <v>560</v>
      </c>
      <c r="R392" t="s">
        <v>435</v>
      </c>
      <c r="S392">
        <v>13.649999618530273</v>
      </c>
      <c r="T392">
        <v>760</v>
      </c>
      <c r="U392" s="18">
        <f>VLOOKUP(A392,'[1]MARGIN REQUIREMNT'!$A$3:$M$210,13,0)</f>
        <v>3.9250499999999997</v>
      </c>
      <c r="V392" s="23">
        <f t="shared" si="40"/>
        <v>-1.1047010667610158E-2</v>
      </c>
      <c r="W392" s="23">
        <f t="shared" si="41"/>
        <v>1.1047010667610158E-2</v>
      </c>
      <c r="X392" s="24">
        <f>VLOOKUP(A392,[2]Sheet14!$A$2:$B$188,2,0)</f>
        <v>2.7786764927427543E-2</v>
      </c>
      <c r="Y392" s="24">
        <f>VLOOKUP(A392,[2]Sheet14!$A$2:$C$188,3,0)</f>
        <v>3.7209846060373267E-2</v>
      </c>
      <c r="Z392" s="24">
        <f>VLOOKUP(A392,[2]Sheet14!$A$2:$D$188,4,0)</f>
        <v>5.1032573374580621E-2</v>
      </c>
      <c r="AA392" t="b">
        <f t="shared" si="39"/>
        <v>0</v>
      </c>
      <c r="AB392" t="b">
        <f t="shared" si="36"/>
        <v>0</v>
      </c>
      <c r="AC392" t="b">
        <f t="shared" si="37"/>
        <v>0</v>
      </c>
    </row>
    <row r="393" spans="1:29">
      <c r="A393" t="s">
        <v>86</v>
      </c>
      <c r="B393">
        <v>20</v>
      </c>
      <c r="C393" t="s">
        <v>405</v>
      </c>
      <c r="D393">
        <v>825.70001220703125</v>
      </c>
      <c r="E393">
        <v>821.9000244140625</v>
      </c>
      <c r="F393" s="22">
        <v>43458</v>
      </c>
      <c r="G393" s="22">
        <v>43496</v>
      </c>
      <c r="H393">
        <f t="shared" si="38"/>
        <v>38</v>
      </c>
      <c r="I393">
        <v>820</v>
      </c>
      <c r="J393">
        <v>54.5</v>
      </c>
      <c r="K393">
        <v>47</v>
      </c>
      <c r="L393">
        <v>125</v>
      </c>
      <c r="M393">
        <v>946.9000244140625</v>
      </c>
      <c r="N393">
        <v>1071.9000244140625</v>
      </c>
      <c r="O393">
        <v>1196.9000244140625</v>
      </c>
      <c r="P393">
        <v>1080</v>
      </c>
      <c r="Q393">
        <v>1200</v>
      </c>
      <c r="R393" t="s">
        <v>435</v>
      </c>
      <c r="S393">
        <v>4</v>
      </c>
      <c r="T393">
        <v>1060</v>
      </c>
      <c r="U393" s="18">
        <f>VLOOKUP(A393,'[1]MARGIN REQUIREMNT'!$A$3:$M$210,13,0)</f>
        <v>7.5634133999999991</v>
      </c>
      <c r="V393" s="23">
        <f t="shared" si="40"/>
        <v>4.6234185181801557E-3</v>
      </c>
      <c r="W393" s="23">
        <f t="shared" si="41"/>
        <v>4.6234185181801557E-3</v>
      </c>
      <c r="X393" s="24">
        <f>VLOOKUP(A393,[2]Sheet14!$A$2:$B$188,2,0)</f>
        <v>3.744497013640076E-2</v>
      </c>
      <c r="Y393" s="24">
        <f>VLOOKUP(A393,[2]Sheet14!$A$2:$C$188,3,0)</f>
        <v>4.6976630765994704E-2</v>
      </c>
      <c r="Z393" s="24">
        <f>VLOOKUP(A393,[2]Sheet14!$A$2:$D$188,4,0)</f>
        <v>7.3121303099962384E-2</v>
      </c>
      <c r="AA393" t="b">
        <f t="shared" si="39"/>
        <v>0</v>
      </c>
      <c r="AB393" t="b">
        <f t="shared" si="36"/>
        <v>0</v>
      </c>
      <c r="AC393" t="b">
        <f t="shared" si="37"/>
        <v>0</v>
      </c>
    </row>
    <row r="394" spans="1:29">
      <c r="A394" t="s">
        <v>86</v>
      </c>
      <c r="B394">
        <v>20</v>
      </c>
      <c r="C394" t="s">
        <v>406</v>
      </c>
      <c r="D394">
        <v>825.70001220703125</v>
      </c>
      <c r="E394">
        <v>821.9000244140625</v>
      </c>
      <c r="F394" s="22">
        <v>43458</v>
      </c>
      <c r="G394" s="22">
        <v>43496</v>
      </c>
      <c r="H394">
        <f t="shared" si="38"/>
        <v>38</v>
      </c>
      <c r="I394">
        <v>820</v>
      </c>
      <c r="J394">
        <v>61.150001525878906</v>
      </c>
      <c r="K394">
        <v>63</v>
      </c>
      <c r="L394">
        <v>167</v>
      </c>
      <c r="M394">
        <v>654.9000244140625</v>
      </c>
      <c r="N394">
        <v>487.89999389648437</v>
      </c>
      <c r="O394">
        <v>320.89999389648437</v>
      </c>
      <c r="P394">
        <v>480</v>
      </c>
      <c r="Q394">
        <v>320</v>
      </c>
      <c r="R394" t="s">
        <v>435</v>
      </c>
      <c r="S394">
        <v>3</v>
      </c>
      <c r="T394">
        <v>600</v>
      </c>
      <c r="U394" s="18">
        <f>VLOOKUP(A394,'[1]MARGIN REQUIREMNT'!$A$3:$M$210,13,0)</f>
        <v>7.5634133999999991</v>
      </c>
      <c r="V394" s="23">
        <f t="shared" si="40"/>
        <v>4.6234185181801557E-3</v>
      </c>
      <c r="W394" s="23">
        <f t="shared" si="41"/>
        <v>4.6234185181801557E-3</v>
      </c>
      <c r="X394" s="24">
        <f>VLOOKUP(A394,[2]Sheet14!$A$2:$B$188,2,0)</f>
        <v>3.744497013640076E-2</v>
      </c>
      <c r="Y394" s="24">
        <f>VLOOKUP(A394,[2]Sheet14!$A$2:$C$188,3,0)</f>
        <v>4.6976630765994704E-2</v>
      </c>
      <c r="Z394" s="24">
        <f>VLOOKUP(A394,[2]Sheet14!$A$2:$D$188,4,0)</f>
        <v>7.3121303099962384E-2</v>
      </c>
      <c r="AA394" t="b">
        <f t="shared" si="39"/>
        <v>0</v>
      </c>
      <c r="AB394" t="b">
        <f t="shared" si="36"/>
        <v>0</v>
      </c>
      <c r="AC394" t="b">
        <f t="shared" si="37"/>
        <v>0</v>
      </c>
    </row>
    <row r="395" spans="1:29">
      <c r="A395" t="s">
        <v>22</v>
      </c>
      <c r="B395">
        <v>20</v>
      </c>
      <c r="C395" t="s">
        <v>405</v>
      </c>
      <c r="D395">
        <v>906.1500244140625</v>
      </c>
      <c r="E395">
        <v>906.5</v>
      </c>
      <c r="F395" s="22">
        <v>43458</v>
      </c>
      <c r="G395" s="22">
        <v>43496</v>
      </c>
      <c r="H395">
        <f t="shared" si="38"/>
        <v>38</v>
      </c>
      <c r="I395">
        <v>900</v>
      </c>
      <c r="J395" t="s">
        <v>435</v>
      </c>
      <c r="K395" t="s">
        <v>435</v>
      </c>
      <c r="L395" t="s">
        <v>435</v>
      </c>
      <c r="M395" t="s">
        <v>435</v>
      </c>
      <c r="N395" t="s">
        <v>435</v>
      </c>
      <c r="O395" t="s">
        <v>435</v>
      </c>
      <c r="P395" t="s">
        <v>435</v>
      </c>
      <c r="Q395" t="s">
        <v>435</v>
      </c>
      <c r="R395" t="s">
        <v>435</v>
      </c>
      <c r="S395" t="s">
        <v>435</v>
      </c>
      <c r="T395" t="s">
        <v>435</v>
      </c>
      <c r="U395" s="18">
        <f>VLOOKUP(A395,'[1]MARGIN REQUIREMNT'!$A$3:$M$210,13,0)</f>
        <v>4.7148749999999993</v>
      </c>
      <c r="V395" s="23">
        <f t="shared" si="40"/>
        <v>-3.8607345387475789E-4</v>
      </c>
      <c r="W395" s="23">
        <f t="shared" si="41"/>
        <v>3.8607345387475789E-4</v>
      </c>
      <c r="X395" s="24">
        <f>VLOOKUP(A395,[2]Sheet14!$A$2:$B$188,2,0)</f>
        <v>3.6130827888576945E-2</v>
      </c>
      <c r="Y395" s="24">
        <f>VLOOKUP(A395,[2]Sheet14!$A$2:$C$188,3,0)</f>
        <v>4.5774693110400375E-2</v>
      </c>
      <c r="Z395" s="24">
        <f>VLOOKUP(A395,[2]Sheet14!$A$2:$D$188,4,0)</f>
        <v>7.0644810880012676E-2</v>
      </c>
      <c r="AA395" t="b">
        <f t="shared" si="39"/>
        <v>0</v>
      </c>
      <c r="AB395" t="b">
        <f t="shared" si="36"/>
        <v>0</v>
      </c>
      <c r="AC395" t="b">
        <f t="shared" si="37"/>
        <v>0</v>
      </c>
    </row>
    <row r="396" spans="1:29">
      <c r="A396" t="s">
        <v>22</v>
      </c>
      <c r="B396">
        <v>20</v>
      </c>
      <c r="C396" t="s">
        <v>406</v>
      </c>
      <c r="D396">
        <v>906.1500244140625</v>
      </c>
      <c r="E396">
        <v>906.5</v>
      </c>
      <c r="F396" s="22">
        <v>43458</v>
      </c>
      <c r="G396" s="22">
        <v>43496</v>
      </c>
      <c r="H396">
        <f t="shared" si="38"/>
        <v>38</v>
      </c>
      <c r="I396">
        <v>900</v>
      </c>
      <c r="J396">
        <v>36</v>
      </c>
      <c r="K396">
        <v>38</v>
      </c>
      <c r="L396">
        <v>111</v>
      </c>
      <c r="M396">
        <v>795.5</v>
      </c>
      <c r="N396">
        <v>684.5</v>
      </c>
      <c r="O396">
        <v>573.5</v>
      </c>
      <c r="P396">
        <v>680</v>
      </c>
      <c r="Q396">
        <v>580</v>
      </c>
      <c r="R396" t="s">
        <v>435</v>
      </c>
      <c r="S396">
        <v>7.5500001907348633</v>
      </c>
      <c r="T396">
        <v>800</v>
      </c>
      <c r="U396" s="18">
        <f>VLOOKUP(A396,'[1]MARGIN REQUIREMNT'!$A$3:$M$210,13,0)</f>
        <v>4.7148749999999993</v>
      </c>
      <c r="V396" s="23">
        <f t="shared" si="40"/>
        <v>-3.8607345387475789E-4</v>
      </c>
      <c r="W396" s="23">
        <f t="shared" si="41"/>
        <v>3.8607345387475789E-4</v>
      </c>
      <c r="X396" s="24">
        <f>VLOOKUP(A396,[2]Sheet14!$A$2:$B$188,2,0)</f>
        <v>3.6130827888576945E-2</v>
      </c>
      <c r="Y396" s="24">
        <f>VLOOKUP(A396,[2]Sheet14!$A$2:$C$188,3,0)</f>
        <v>4.5774693110400375E-2</v>
      </c>
      <c r="Z396" s="24">
        <f>VLOOKUP(A396,[2]Sheet14!$A$2:$D$188,4,0)</f>
        <v>7.0644810880012676E-2</v>
      </c>
      <c r="AA396" t="b">
        <f t="shared" si="39"/>
        <v>0</v>
      </c>
      <c r="AB396" t="b">
        <f t="shared" si="36"/>
        <v>0</v>
      </c>
      <c r="AC396" t="b">
        <f t="shared" si="37"/>
        <v>0</v>
      </c>
    </row>
    <row r="397" spans="1:29">
      <c r="A397" t="s">
        <v>80</v>
      </c>
      <c r="B397">
        <v>50</v>
      </c>
      <c r="C397" t="s">
        <v>405</v>
      </c>
      <c r="D397">
        <v>3173</v>
      </c>
      <c r="E397">
        <v>3166</v>
      </c>
      <c r="F397" s="22">
        <v>43458</v>
      </c>
      <c r="G397" s="22">
        <v>43496</v>
      </c>
      <c r="H397">
        <f t="shared" si="38"/>
        <v>38</v>
      </c>
      <c r="I397">
        <v>3150</v>
      </c>
      <c r="J397">
        <v>120</v>
      </c>
      <c r="K397">
        <v>23</v>
      </c>
      <c r="L397">
        <v>235</v>
      </c>
      <c r="M397">
        <v>3401</v>
      </c>
      <c r="N397">
        <v>3636</v>
      </c>
      <c r="O397">
        <v>3871</v>
      </c>
      <c r="P397">
        <v>3650</v>
      </c>
      <c r="Q397">
        <v>3850</v>
      </c>
      <c r="R397" t="s">
        <v>435</v>
      </c>
      <c r="S397">
        <v>23</v>
      </c>
      <c r="T397">
        <v>3500</v>
      </c>
      <c r="U397" s="18">
        <f>VLOOKUP(A397,'[1]MARGIN REQUIREMNT'!$A$3:$M$210,13,0)</f>
        <v>16.021274999999999</v>
      </c>
      <c r="V397" s="23">
        <f t="shared" si="40"/>
        <v>2.2109917877448648E-3</v>
      </c>
      <c r="W397" s="23">
        <f t="shared" si="41"/>
        <v>2.2109917877448648E-3</v>
      </c>
      <c r="X397" s="24">
        <f>VLOOKUP(A397,[2]Sheet14!$A$2:$B$188,2,0)</f>
        <v>2.0764626969068493E-2</v>
      </c>
      <c r="Y397" s="24">
        <f>VLOOKUP(A397,[2]Sheet14!$A$2:$C$188,3,0)</f>
        <v>2.7413707349552077E-2</v>
      </c>
      <c r="Z397" s="24">
        <f>VLOOKUP(A397,[2]Sheet14!$A$2:$D$188,4,0)</f>
        <v>3.1754640977585111E-2</v>
      </c>
      <c r="AA397" t="b">
        <f t="shared" si="39"/>
        <v>0</v>
      </c>
      <c r="AB397" t="b">
        <f t="shared" si="36"/>
        <v>0</v>
      </c>
      <c r="AC397" t="b">
        <f t="shared" si="37"/>
        <v>0</v>
      </c>
    </row>
    <row r="398" spans="1:29">
      <c r="A398" t="s">
        <v>80</v>
      </c>
      <c r="B398">
        <v>50</v>
      </c>
      <c r="C398" t="s">
        <v>406</v>
      </c>
      <c r="D398">
        <v>3173</v>
      </c>
      <c r="E398">
        <v>3166</v>
      </c>
      <c r="F398" s="22">
        <v>43458</v>
      </c>
      <c r="G398" s="22">
        <v>43496</v>
      </c>
      <c r="H398">
        <f t="shared" si="38"/>
        <v>38</v>
      </c>
      <c r="I398">
        <v>3150</v>
      </c>
      <c r="J398">
        <v>89.099998474121094</v>
      </c>
      <c r="K398">
        <v>28</v>
      </c>
      <c r="L398">
        <v>286</v>
      </c>
      <c r="M398">
        <v>2880</v>
      </c>
      <c r="N398">
        <v>2594</v>
      </c>
      <c r="O398">
        <v>2308</v>
      </c>
      <c r="P398">
        <v>2600</v>
      </c>
      <c r="Q398">
        <v>2300</v>
      </c>
      <c r="R398" t="s">
        <v>435</v>
      </c>
      <c r="S398">
        <v>8.1000003814697266</v>
      </c>
      <c r="T398">
        <v>2700</v>
      </c>
      <c r="U398" s="18">
        <f>VLOOKUP(A398,'[1]MARGIN REQUIREMNT'!$A$3:$M$210,13,0)</f>
        <v>16.021274999999999</v>
      </c>
      <c r="V398" s="23">
        <f t="shared" si="40"/>
        <v>2.2109917877448648E-3</v>
      </c>
      <c r="W398" s="23">
        <f t="shared" si="41"/>
        <v>2.2109917877448648E-3</v>
      </c>
      <c r="X398" s="24">
        <f>VLOOKUP(A398,[2]Sheet14!$A$2:$B$188,2,0)</f>
        <v>2.0764626969068493E-2</v>
      </c>
      <c r="Y398" s="24">
        <f>VLOOKUP(A398,[2]Sheet14!$A$2:$C$188,3,0)</f>
        <v>2.7413707349552077E-2</v>
      </c>
      <c r="Z398" s="24">
        <f>VLOOKUP(A398,[2]Sheet14!$A$2:$D$188,4,0)</f>
        <v>3.1754640977585111E-2</v>
      </c>
      <c r="AA398" t="b">
        <f t="shared" si="39"/>
        <v>0</v>
      </c>
      <c r="AB398" t="b">
        <f t="shared" si="36"/>
        <v>0</v>
      </c>
      <c r="AC398" t="b">
        <f t="shared" si="37"/>
        <v>0</v>
      </c>
    </row>
    <row r="399" spans="1:29">
      <c r="A399" t="s">
        <v>123</v>
      </c>
      <c r="B399">
        <v>1</v>
      </c>
      <c r="C399" t="s">
        <v>405</v>
      </c>
      <c r="D399">
        <v>90.550003051757813</v>
      </c>
      <c r="E399">
        <v>89</v>
      </c>
      <c r="F399" s="22">
        <v>43458</v>
      </c>
      <c r="G399" s="22">
        <v>43496</v>
      </c>
      <c r="H399">
        <f t="shared" si="38"/>
        <v>38</v>
      </c>
      <c r="I399">
        <v>89</v>
      </c>
      <c r="J399" t="s">
        <v>435</v>
      </c>
      <c r="K399" t="s">
        <v>435</v>
      </c>
      <c r="L399" t="s">
        <v>435</v>
      </c>
      <c r="M399" t="s">
        <v>435</v>
      </c>
      <c r="N399" t="s">
        <v>435</v>
      </c>
      <c r="O399" t="s">
        <v>435</v>
      </c>
      <c r="P399" t="s">
        <v>435</v>
      </c>
      <c r="Q399" t="s">
        <v>435</v>
      </c>
      <c r="R399" t="s">
        <v>435</v>
      </c>
      <c r="S399" t="s">
        <v>435</v>
      </c>
      <c r="T399" t="s">
        <v>435</v>
      </c>
      <c r="U399" s="18">
        <f>VLOOKUP(A399,'[1]MARGIN REQUIREMNT'!$A$3:$M$210,13,0)</f>
        <v>0.44842499999999996</v>
      </c>
      <c r="V399" s="23">
        <f t="shared" si="40"/>
        <v>1.7415764626492303E-2</v>
      </c>
      <c r="W399" s="23">
        <f t="shared" si="41"/>
        <v>1.7415764626492303E-2</v>
      </c>
      <c r="X399" s="24">
        <f>VLOOKUP(A399,[2]Sheet14!$A$2:$B$188,2,0)</f>
        <v>4.0088807153931726E-2</v>
      </c>
      <c r="Y399" s="24">
        <f>VLOOKUP(A399,[2]Sheet14!$A$2:$C$188,3,0)</f>
        <v>4.9116780514052209E-2</v>
      </c>
      <c r="Z399" s="24">
        <f>VLOOKUP(A399,[2]Sheet14!$A$2:$D$188,4,0)</f>
        <v>5.971645919778696E-2</v>
      </c>
      <c r="AA399" t="b">
        <f t="shared" si="39"/>
        <v>0</v>
      </c>
      <c r="AB399" t="b">
        <f t="shared" si="36"/>
        <v>0</v>
      </c>
      <c r="AC399" t="b">
        <f t="shared" si="37"/>
        <v>0</v>
      </c>
    </row>
    <row r="400" spans="1:29">
      <c r="A400" t="s">
        <v>123</v>
      </c>
      <c r="B400">
        <v>1</v>
      </c>
      <c r="C400" t="s">
        <v>406</v>
      </c>
      <c r="D400">
        <v>90.550003051757813</v>
      </c>
      <c r="E400">
        <v>89</v>
      </c>
      <c r="F400" s="22">
        <v>43458</v>
      </c>
      <c r="G400" s="22">
        <v>43496</v>
      </c>
      <c r="H400">
        <f t="shared" si="38"/>
        <v>38</v>
      </c>
      <c r="I400">
        <v>89</v>
      </c>
      <c r="J400" t="s">
        <v>435</v>
      </c>
      <c r="K400" t="s">
        <v>435</v>
      </c>
      <c r="L400" t="s">
        <v>435</v>
      </c>
      <c r="M400" t="s">
        <v>435</v>
      </c>
      <c r="N400" t="s">
        <v>435</v>
      </c>
      <c r="O400" t="s">
        <v>435</v>
      </c>
      <c r="P400" t="s">
        <v>435</v>
      </c>
      <c r="Q400" t="s">
        <v>435</v>
      </c>
      <c r="R400" t="s">
        <v>435</v>
      </c>
      <c r="S400" t="s">
        <v>435</v>
      </c>
      <c r="T400" t="s">
        <v>435</v>
      </c>
      <c r="U400" s="18">
        <f>VLOOKUP(A400,'[1]MARGIN REQUIREMNT'!$A$3:$M$210,13,0)</f>
        <v>0.44842499999999996</v>
      </c>
      <c r="V400" s="23">
        <f t="shared" si="40"/>
        <v>1.7415764626492303E-2</v>
      </c>
      <c r="W400" s="23">
        <f t="shared" si="41"/>
        <v>1.7415764626492303E-2</v>
      </c>
      <c r="X400" s="24">
        <f>VLOOKUP(A400,[2]Sheet14!$A$2:$B$188,2,0)</f>
        <v>4.0088807153931726E-2</v>
      </c>
      <c r="Y400" s="24">
        <f>VLOOKUP(A400,[2]Sheet14!$A$2:$C$188,3,0)</f>
        <v>4.9116780514052209E-2</v>
      </c>
      <c r="Z400" s="24">
        <f>VLOOKUP(A400,[2]Sheet14!$A$2:$D$188,4,0)</f>
        <v>5.971645919778696E-2</v>
      </c>
      <c r="AA400" t="b">
        <f t="shared" si="39"/>
        <v>0</v>
      </c>
      <c r="AB400" t="b">
        <f t="shared" si="36"/>
        <v>0</v>
      </c>
      <c r="AC400" t="b">
        <f t="shared" si="37"/>
        <v>0</v>
      </c>
    </row>
    <row r="401" spans="1:29">
      <c r="A401" t="s">
        <v>182</v>
      </c>
      <c r="B401">
        <v>20</v>
      </c>
      <c r="C401" t="s">
        <v>405</v>
      </c>
      <c r="D401">
        <v>986.1500244140625</v>
      </c>
      <c r="E401">
        <v>990.79998779296875</v>
      </c>
      <c r="F401" s="22">
        <v>43458</v>
      </c>
      <c r="G401" s="22">
        <v>43496</v>
      </c>
      <c r="H401">
        <f t="shared" si="38"/>
        <v>38</v>
      </c>
      <c r="I401">
        <v>1000</v>
      </c>
      <c r="J401">
        <v>47.75</v>
      </c>
      <c r="K401">
        <v>37</v>
      </c>
      <c r="L401">
        <v>118</v>
      </c>
      <c r="M401">
        <v>1108.800048828125</v>
      </c>
      <c r="N401">
        <v>1226.800048828125</v>
      </c>
      <c r="O401">
        <v>1344.800048828125</v>
      </c>
      <c r="P401">
        <v>1220</v>
      </c>
      <c r="Q401">
        <v>1340</v>
      </c>
      <c r="R401" t="s">
        <v>435</v>
      </c>
      <c r="S401">
        <v>17</v>
      </c>
      <c r="T401">
        <v>1080</v>
      </c>
      <c r="U401" s="18">
        <f>VLOOKUP(A401,'[1]MARGIN REQUIREMNT'!$A$3:$M$210,13,0)</f>
        <v>5.2839</v>
      </c>
      <c r="V401" s="23">
        <f t="shared" si="40"/>
        <v>-4.6931403272058025E-3</v>
      </c>
      <c r="W401" s="23">
        <f t="shared" si="41"/>
        <v>4.6931403272058025E-3</v>
      </c>
      <c r="X401" s="24">
        <f>VLOOKUP(A401,[2]Sheet14!$A$2:$B$188,2,0)</f>
        <v>3.1380253428734586E-2</v>
      </c>
      <c r="Y401" s="24">
        <f>VLOOKUP(A401,[2]Sheet14!$A$2:$C$188,3,0)</f>
        <v>3.949569860612593E-2</v>
      </c>
      <c r="Z401" s="24">
        <f>VLOOKUP(A401,[2]Sheet14!$A$2:$D$188,4,0)</f>
        <v>5.2321866650642555E-2</v>
      </c>
      <c r="AA401" t="b">
        <f t="shared" si="39"/>
        <v>0</v>
      </c>
      <c r="AB401" t="b">
        <f t="shared" si="36"/>
        <v>0</v>
      </c>
      <c r="AC401" t="b">
        <f t="shared" si="37"/>
        <v>0</v>
      </c>
    </row>
    <row r="402" spans="1:29">
      <c r="A402" t="s">
        <v>182</v>
      </c>
      <c r="B402">
        <v>20</v>
      </c>
      <c r="C402" t="s">
        <v>406</v>
      </c>
      <c r="D402">
        <v>986.1500244140625</v>
      </c>
      <c r="E402">
        <v>990.79998779296875</v>
      </c>
      <c r="F402" s="22">
        <v>43458</v>
      </c>
      <c r="G402" s="22">
        <v>43496</v>
      </c>
      <c r="H402">
        <f t="shared" si="38"/>
        <v>38</v>
      </c>
      <c r="I402">
        <v>1000</v>
      </c>
      <c r="J402">
        <v>53.5</v>
      </c>
      <c r="K402">
        <v>42</v>
      </c>
      <c r="L402">
        <v>134</v>
      </c>
      <c r="M402">
        <v>856.79998779296875</v>
      </c>
      <c r="N402">
        <v>722.79998779296875</v>
      </c>
      <c r="O402">
        <v>588.79998779296875</v>
      </c>
      <c r="P402">
        <v>720</v>
      </c>
      <c r="Q402">
        <v>580</v>
      </c>
      <c r="R402" t="s">
        <v>435</v>
      </c>
      <c r="S402">
        <v>14.300000190734863</v>
      </c>
      <c r="T402">
        <v>900</v>
      </c>
      <c r="U402" s="18">
        <f>VLOOKUP(A402,'[1]MARGIN REQUIREMNT'!$A$3:$M$210,13,0)</f>
        <v>5.2839</v>
      </c>
      <c r="V402" s="23">
        <f t="shared" si="40"/>
        <v>-4.6931403272058025E-3</v>
      </c>
      <c r="W402" s="23">
        <f t="shared" si="41"/>
        <v>4.6931403272058025E-3</v>
      </c>
      <c r="X402" s="24">
        <f>VLOOKUP(A402,[2]Sheet14!$A$2:$B$188,2,0)</f>
        <v>3.1380253428734586E-2</v>
      </c>
      <c r="Y402" s="24">
        <f>VLOOKUP(A402,[2]Sheet14!$A$2:$C$188,3,0)</f>
        <v>3.949569860612593E-2</v>
      </c>
      <c r="Z402" s="24">
        <f>VLOOKUP(A402,[2]Sheet14!$A$2:$D$188,4,0)</f>
        <v>5.2321866650642555E-2</v>
      </c>
      <c r="AA402" t="b">
        <f t="shared" si="39"/>
        <v>0</v>
      </c>
      <c r="AB402" t="b">
        <f t="shared" si="36"/>
        <v>0</v>
      </c>
      <c r="AC402" t="b">
        <f t="shared" si="37"/>
        <v>0</v>
      </c>
    </row>
    <row r="403" spans="1:29">
      <c r="A403" t="s">
        <v>14</v>
      </c>
      <c r="B403">
        <v>10</v>
      </c>
      <c r="C403" t="s">
        <v>405</v>
      </c>
      <c r="D403">
        <v>97.050003051757812</v>
      </c>
      <c r="E403">
        <v>98.75</v>
      </c>
      <c r="F403" s="22">
        <v>43458</v>
      </c>
      <c r="G403" s="22">
        <v>43496</v>
      </c>
      <c r="H403">
        <f t="shared" si="38"/>
        <v>38</v>
      </c>
      <c r="I403">
        <v>100</v>
      </c>
      <c r="J403">
        <v>5.1500000953674316</v>
      </c>
      <c r="K403">
        <v>41</v>
      </c>
      <c r="L403">
        <v>13</v>
      </c>
      <c r="M403">
        <v>111.75</v>
      </c>
      <c r="N403">
        <v>124.75</v>
      </c>
      <c r="O403">
        <v>137.75</v>
      </c>
      <c r="P403">
        <v>120</v>
      </c>
      <c r="Q403">
        <v>140</v>
      </c>
      <c r="R403">
        <v>0.69999998807907104</v>
      </c>
      <c r="S403">
        <v>0.69999998807907104</v>
      </c>
      <c r="T403">
        <v>120</v>
      </c>
      <c r="U403" s="18">
        <f>VLOOKUP(A403,'[1]MARGIN REQUIREMNT'!$A$3:$M$210,13,0)</f>
        <v>0.52725</v>
      </c>
      <c r="V403" s="23">
        <f t="shared" si="40"/>
        <v>-1.7215158969541178E-2</v>
      </c>
      <c r="W403" s="23">
        <f t="shared" si="41"/>
        <v>1.7215158969541178E-2</v>
      </c>
      <c r="X403" s="24">
        <f>VLOOKUP(A403,[2]Sheet14!$A$2:$B$188,2,0)</f>
        <v>3.1049783602982408E-2</v>
      </c>
      <c r="Y403" s="24">
        <f>VLOOKUP(A403,[2]Sheet14!$A$2:$C$188,3,0)</f>
        <v>4.0528483786798734E-2</v>
      </c>
      <c r="Z403" s="24">
        <f>VLOOKUP(A403,[2]Sheet14!$A$2:$D$188,4,0)</f>
        <v>5.3786812335103379E-2</v>
      </c>
      <c r="AA403" t="b">
        <f t="shared" si="39"/>
        <v>0</v>
      </c>
      <c r="AB403" t="b">
        <f t="shared" si="36"/>
        <v>0</v>
      </c>
      <c r="AC403" t="b">
        <f t="shared" si="37"/>
        <v>0</v>
      </c>
    </row>
    <row r="404" spans="1:29">
      <c r="A404" t="s">
        <v>14</v>
      </c>
      <c r="B404">
        <v>10</v>
      </c>
      <c r="C404" t="s">
        <v>406</v>
      </c>
      <c r="D404">
        <v>97.050003051757812</v>
      </c>
      <c r="E404">
        <v>98.75</v>
      </c>
      <c r="F404" s="22">
        <v>43458</v>
      </c>
      <c r="G404" s="22">
        <v>43496</v>
      </c>
      <c r="H404">
        <f t="shared" si="38"/>
        <v>38</v>
      </c>
      <c r="I404">
        <v>100</v>
      </c>
      <c r="J404">
        <v>6.8000001907348633</v>
      </c>
      <c r="K404">
        <v>53</v>
      </c>
      <c r="L404">
        <v>17</v>
      </c>
      <c r="M404">
        <v>81.75</v>
      </c>
      <c r="N404">
        <v>64.75</v>
      </c>
      <c r="O404">
        <v>47.75</v>
      </c>
      <c r="P404">
        <v>60</v>
      </c>
      <c r="Q404">
        <v>50</v>
      </c>
      <c r="R404" t="s">
        <v>435</v>
      </c>
      <c r="S404">
        <v>0.34999999403953552</v>
      </c>
      <c r="T404">
        <v>70</v>
      </c>
      <c r="U404" s="18">
        <f>VLOOKUP(A404,'[1]MARGIN REQUIREMNT'!$A$3:$M$210,13,0)</f>
        <v>0.52725</v>
      </c>
      <c r="V404" s="23">
        <f t="shared" si="40"/>
        <v>-1.7215158969541178E-2</v>
      </c>
      <c r="W404" s="23">
        <f t="shared" si="41"/>
        <v>1.7215158969541178E-2</v>
      </c>
      <c r="X404" s="24">
        <f>VLOOKUP(A404,[2]Sheet14!$A$2:$B$188,2,0)</f>
        <v>3.1049783602982408E-2</v>
      </c>
      <c r="Y404" s="24">
        <f>VLOOKUP(A404,[2]Sheet14!$A$2:$C$188,3,0)</f>
        <v>4.0528483786798734E-2</v>
      </c>
      <c r="Z404" s="24">
        <f>VLOOKUP(A404,[2]Sheet14!$A$2:$D$188,4,0)</f>
        <v>5.3786812335103379E-2</v>
      </c>
      <c r="AA404" t="b">
        <f t="shared" si="39"/>
        <v>0</v>
      </c>
      <c r="AB404" t="b">
        <f t="shared" si="36"/>
        <v>0</v>
      </c>
      <c r="AC404" t="b">
        <f t="shared" si="37"/>
        <v>0</v>
      </c>
    </row>
    <row r="405" spans="1:29">
      <c r="A405" t="s">
        <v>145</v>
      </c>
      <c r="B405">
        <v>2.5</v>
      </c>
      <c r="C405" t="s">
        <v>405</v>
      </c>
      <c r="D405">
        <v>146.25</v>
      </c>
      <c r="E405">
        <v>148.19999694824219</v>
      </c>
      <c r="F405" s="22">
        <v>43458</v>
      </c>
      <c r="G405" s="22">
        <v>43496</v>
      </c>
      <c r="H405">
        <f t="shared" si="38"/>
        <v>38</v>
      </c>
      <c r="I405">
        <v>147.5</v>
      </c>
      <c r="J405">
        <v>5.8499999046325684</v>
      </c>
      <c r="K405">
        <v>25</v>
      </c>
      <c r="L405">
        <v>12</v>
      </c>
      <c r="M405">
        <v>160.19999694824219</v>
      </c>
      <c r="N405">
        <v>172.19999694824219</v>
      </c>
      <c r="O405">
        <v>184.19999694824219</v>
      </c>
      <c r="P405">
        <v>172.5</v>
      </c>
      <c r="Q405">
        <v>185</v>
      </c>
      <c r="R405" t="s">
        <v>435</v>
      </c>
      <c r="S405">
        <v>0.15000000596046448</v>
      </c>
      <c r="T405">
        <v>175</v>
      </c>
      <c r="U405" s="18">
        <f>VLOOKUP(A405,'[1]MARGIN REQUIREMNT'!$A$3:$M$210,13,0)</f>
        <v>0.72855000000000003</v>
      </c>
      <c r="V405" s="23">
        <f t="shared" si="40"/>
        <v>-1.3157874415633208E-2</v>
      </c>
      <c r="W405" s="23">
        <f t="shared" si="41"/>
        <v>1.3157874415633208E-2</v>
      </c>
      <c r="X405" s="24">
        <f>VLOOKUP(A405,[2]Sheet14!$A$2:$B$188,2,0)</f>
        <v>2.3341782147890181E-2</v>
      </c>
      <c r="Y405" s="24">
        <f>VLOOKUP(A405,[2]Sheet14!$A$2:$C$188,3,0)</f>
        <v>2.8885204126158595E-2</v>
      </c>
      <c r="Z405" s="24">
        <f>VLOOKUP(A405,[2]Sheet14!$A$2:$D$188,4,0)</f>
        <v>4.0137068978542641E-2</v>
      </c>
      <c r="AA405" t="b">
        <f t="shared" si="39"/>
        <v>0</v>
      </c>
      <c r="AB405" t="b">
        <f t="shared" si="36"/>
        <v>0</v>
      </c>
      <c r="AC405" t="b">
        <f t="shared" si="37"/>
        <v>0</v>
      </c>
    </row>
    <row r="406" spans="1:29">
      <c r="A406" t="s">
        <v>145</v>
      </c>
      <c r="B406">
        <v>2.5</v>
      </c>
      <c r="C406" t="s">
        <v>406</v>
      </c>
      <c r="D406">
        <v>146.25</v>
      </c>
      <c r="E406">
        <v>148.19999694824219</v>
      </c>
      <c r="F406" s="22">
        <v>43458</v>
      </c>
      <c r="G406" s="22">
        <v>43496</v>
      </c>
      <c r="H406">
        <f t="shared" si="38"/>
        <v>38</v>
      </c>
      <c r="I406">
        <v>147.5</v>
      </c>
      <c r="J406">
        <v>4.4000000953674316</v>
      </c>
      <c r="K406">
        <v>29</v>
      </c>
      <c r="L406">
        <v>14</v>
      </c>
      <c r="M406">
        <v>134.19999694824219</v>
      </c>
      <c r="N406">
        <v>120.19999694824219</v>
      </c>
      <c r="O406">
        <v>106.19999694824219</v>
      </c>
      <c r="P406">
        <v>120</v>
      </c>
      <c r="Q406">
        <v>105</v>
      </c>
      <c r="R406" t="s">
        <v>435</v>
      </c>
      <c r="S406">
        <v>1.1499999761581421</v>
      </c>
      <c r="T406">
        <v>135</v>
      </c>
      <c r="U406" s="18">
        <f>VLOOKUP(A406,'[1]MARGIN REQUIREMNT'!$A$3:$M$210,13,0)</f>
        <v>0.72855000000000003</v>
      </c>
      <c r="V406" s="23">
        <f t="shared" si="40"/>
        <v>-1.3157874415633208E-2</v>
      </c>
      <c r="W406" s="23">
        <f t="shared" si="41"/>
        <v>1.3157874415633208E-2</v>
      </c>
      <c r="X406" s="24">
        <f>VLOOKUP(A406,[2]Sheet14!$A$2:$B$188,2,0)</f>
        <v>2.3341782147890181E-2</v>
      </c>
      <c r="Y406" s="24">
        <f>VLOOKUP(A406,[2]Sheet14!$A$2:$C$188,3,0)</f>
        <v>2.8885204126158595E-2</v>
      </c>
      <c r="Z406" s="24">
        <f>VLOOKUP(A406,[2]Sheet14!$A$2:$D$188,4,0)</f>
        <v>4.0137068978542641E-2</v>
      </c>
      <c r="AA406" t="b">
        <f t="shared" si="39"/>
        <v>0</v>
      </c>
      <c r="AB406" t="b">
        <f t="shared" si="36"/>
        <v>0</v>
      </c>
      <c r="AC406" t="b">
        <f t="shared" si="37"/>
        <v>0</v>
      </c>
    </row>
    <row r="407" spans="1:29">
      <c r="A407" t="s">
        <v>64</v>
      </c>
      <c r="B407">
        <v>5</v>
      </c>
      <c r="C407" t="s">
        <v>405</v>
      </c>
      <c r="D407">
        <v>261</v>
      </c>
      <c r="E407">
        <v>256</v>
      </c>
      <c r="F407" s="22">
        <v>43458</v>
      </c>
      <c r="G407" s="22">
        <v>43496</v>
      </c>
      <c r="H407">
        <f t="shared" si="38"/>
        <v>38</v>
      </c>
      <c r="I407">
        <v>255</v>
      </c>
      <c r="J407" t="s">
        <v>435</v>
      </c>
      <c r="K407" t="s">
        <v>435</v>
      </c>
      <c r="L407" t="s">
        <v>435</v>
      </c>
      <c r="M407" t="s">
        <v>435</v>
      </c>
      <c r="N407" t="s">
        <v>435</v>
      </c>
      <c r="O407" t="s">
        <v>435</v>
      </c>
      <c r="P407" t="s">
        <v>435</v>
      </c>
      <c r="Q407" t="s">
        <v>435</v>
      </c>
      <c r="R407" t="s">
        <v>435</v>
      </c>
      <c r="S407" t="s">
        <v>435</v>
      </c>
      <c r="T407" t="s">
        <v>435</v>
      </c>
      <c r="U407" s="18">
        <f>VLOOKUP(A407,'[1]MARGIN REQUIREMNT'!$A$3:$M$210,13,0)</f>
        <v>1.323</v>
      </c>
      <c r="V407" s="23">
        <f t="shared" si="40"/>
        <v>1.953125E-2</v>
      </c>
      <c r="W407" s="23">
        <f t="shared" si="41"/>
        <v>1.953125E-2</v>
      </c>
      <c r="X407" s="24">
        <f>VLOOKUP(A407,[2]Sheet14!$A$2:$B$188,2,0)</f>
        <v>2.7321009070761817E-2</v>
      </c>
      <c r="Y407" s="24">
        <f>VLOOKUP(A407,[2]Sheet14!$A$2:$C$188,3,0)</f>
        <v>3.4013105238764607E-2</v>
      </c>
      <c r="Z407" s="24">
        <f>VLOOKUP(A407,[2]Sheet14!$A$2:$D$188,4,0)</f>
        <v>4.3342960847258326E-2</v>
      </c>
      <c r="AA407" t="b">
        <f t="shared" si="39"/>
        <v>0</v>
      </c>
      <c r="AB407" t="b">
        <f t="shared" si="36"/>
        <v>0</v>
      </c>
      <c r="AC407" t="b">
        <f t="shared" si="37"/>
        <v>0</v>
      </c>
    </row>
    <row r="408" spans="1:29">
      <c r="A408" t="s">
        <v>64</v>
      </c>
      <c r="B408">
        <v>5</v>
      </c>
      <c r="C408" t="s">
        <v>406</v>
      </c>
      <c r="D408">
        <v>261</v>
      </c>
      <c r="E408">
        <v>256</v>
      </c>
      <c r="F408" s="22">
        <v>43458</v>
      </c>
      <c r="G408" s="22">
        <v>43496</v>
      </c>
      <c r="H408">
        <f t="shared" si="38"/>
        <v>38</v>
      </c>
      <c r="I408">
        <v>255</v>
      </c>
      <c r="J408">
        <v>8.8999996185302734</v>
      </c>
      <c r="K408">
        <v>32</v>
      </c>
      <c r="L408">
        <v>26</v>
      </c>
      <c r="M408">
        <v>230</v>
      </c>
      <c r="N408">
        <v>204</v>
      </c>
      <c r="O408">
        <v>178</v>
      </c>
      <c r="P408">
        <v>205</v>
      </c>
      <c r="Q408">
        <v>180</v>
      </c>
      <c r="R408" t="s">
        <v>435</v>
      </c>
      <c r="S408">
        <v>2.5</v>
      </c>
      <c r="T408">
        <v>235</v>
      </c>
      <c r="U408" s="18">
        <f>VLOOKUP(A408,'[1]MARGIN REQUIREMNT'!$A$3:$M$210,13,0)</f>
        <v>1.323</v>
      </c>
      <c r="V408" s="23">
        <f t="shared" si="40"/>
        <v>1.953125E-2</v>
      </c>
      <c r="W408" s="23">
        <f t="shared" si="41"/>
        <v>1.953125E-2</v>
      </c>
      <c r="X408" s="24">
        <f>VLOOKUP(A408,[2]Sheet14!$A$2:$B$188,2,0)</f>
        <v>2.7321009070761817E-2</v>
      </c>
      <c r="Y408" s="24">
        <f>VLOOKUP(A408,[2]Sheet14!$A$2:$C$188,3,0)</f>
        <v>3.4013105238764607E-2</v>
      </c>
      <c r="Z408" s="24">
        <f>VLOOKUP(A408,[2]Sheet14!$A$2:$D$188,4,0)</f>
        <v>4.3342960847258326E-2</v>
      </c>
      <c r="AA408" t="b">
        <f t="shared" si="39"/>
        <v>0</v>
      </c>
      <c r="AB408" t="b">
        <f t="shared" si="36"/>
        <v>0</v>
      </c>
      <c r="AC408" t="b">
        <f t="shared" si="37"/>
        <v>0</v>
      </c>
    </row>
    <row r="409" spans="1:29">
      <c r="A409" t="s">
        <v>181</v>
      </c>
      <c r="B409">
        <v>10</v>
      </c>
      <c r="C409" t="s">
        <v>405</v>
      </c>
      <c r="D409">
        <v>509.5</v>
      </c>
      <c r="E409">
        <v>519.5</v>
      </c>
      <c r="F409" s="22">
        <v>43458</v>
      </c>
      <c r="G409" s="22">
        <v>43496</v>
      </c>
      <c r="H409">
        <f t="shared" si="38"/>
        <v>38</v>
      </c>
      <c r="I409">
        <v>520</v>
      </c>
      <c r="J409" t="s">
        <v>435</v>
      </c>
      <c r="K409" t="s">
        <v>435</v>
      </c>
      <c r="L409" t="s">
        <v>435</v>
      </c>
      <c r="M409" t="s">
        <v>435</v>
      </c>
      <c r="N409" t="s">
        <v>435</v>
      </c>
      <c r="O409" t="s">
        <v>435</v>
      </c>
      <c r="P409" t="s">
        <v>435</v>
      </c>
      <c r="Q409" t="s">
        <v>435</v>
      </c>
      <c r="R409" t="s">
        <v>435</v>
      </c>
      <c r="S409" t="s">
        <v>435</v>
      </c>
      <c r="T409" t="s">
        <v>435</v>
      </c>
      <c r="U409" s="18">
        <f>VLOOKUP(A409,'[1]MARGIN REQUIREMNT'!$A$3:$M$210,13,0)</f>
        <v>2.7416249999999995</v>
      </c>
      <c r="V409" s="23">
        <f t="shared" si="40"/>
        <v>-1.9249278152069338E-2</v>
      </c>
      <c r="W409" s="23">
        <f t="shared" si="41"/>
        <v>1.9249278152069338E-2</v>
      </c>
      <c r="X409" s="24">
        <f>VLOOKUP(A409,[2]Sheet14!$A$2:$B$188,2,0)</f>
        <v>3.0040527888033023E-2</v>
      </c>
      <c r="Y409" s="24">
        <f>VLOOKUP(A409,[2]Sheet14!$A$2:$C$188,3,0)</f>
        <v>3.7154500368046815E-2</v>
      </c>
      <c r="Z409" s="24">
        <f>VLOOKUP(A409,[2]Sheet14!$A$2:$D$188,4,0)</f>
        <v>5.2665344173366831E-2</v>
      </c>
      <c r="AA409" t="b">
        <f t="shared" si="39"/>
        <v>0</v>
      </c>
      <c r="AB409" t="b">
        <f t="shared" si="36"/>
        <v>0</v>
      </c>
      <c r="AC409" t="b">
        <f t="shared" si="37"/>
        <v>0</v>
      </c>
    </row>
    <row r="410" spans="1:29">
      <c r="A410" t="s">
        <v>181</v>
      </c>
      <c r="B410">
        <v>10</v>
      </c>
      <c r="C410" t="s">
        <v>406</v>
      </c>
      <c r="D410">
        <v>509.5</v>
      </c>
      <c r="E410">
        <v>519.5</v>
      </c>
      <c r="F410" s="22">
        <v>43458</v>
      </c>
      <c r="G410" s="22">
        <v>43496</v>
      </c>
      <c r="H410">
        <f t="shared" si="38"/>
        <v>38</v>
      </c>
      <c r="I410">
        <v>520</v>
      </c>
      <c r="J410" t="s">
        <v>435</v>
      </c>
      <c r="K410" t="s">
        <v>435</v>
      </c>
      <c r="L410" t="s">
        <v>435</v>
      </c>
      <c r="M410" t="s">
        <v>435</v>
      </c>
      <c r="N410" t="s">
        <v>435</v>
      </c>
      <c r="O410" t="s">
        <v>435</v>
      </c>
      <c r="P410" t="s">
        <v>435</v>
      </c>
      <c r="Q410" t="s">
        <v>435</v>
      </c>
      <c r="R410" t="s">
        <v>435</v>
      </c>
      <c r="S410" t="s">
        <v>435</v>
      </c>
      <c r="T410" t="s">
        <v>435</v>
      </c>
      <c r="U410" s="18">
        <f>VLOOKUP(A410,'[1]MARGIN REQUIREMNT'!$A$3:$M$210,13,0)</f>
        <v>2.7416249999999995</v>
      </c>
      <c r="V410" s="23">
        <f t="shared" si="40"/>
        <v>-1.9249278152069338E-2</v>
      </c>
      <c r="W410" s="23">
        <f t="shared" si="41"/>
        <v>1.9249278152069338E-2</v>
      </c>
      <c r="X410" s="24">
        <f>VLOOKUP(A410,[2]Sheet14!$A$2:$B$188,2,0)</f>
        <v>3.0040527888033023E-2</v>
      </c>
      <c r="Y410" s="24">
        <f>VLOOKUP(A410,[2]Sheet14!$A$2:$C$188,3,0)</f>
        <v>3.7154500368046815E-2</v>
      </c>
      <c r="Z410" s="24">
        <f>VLOOKUP(A410,[2]Sheet14!$A$2:$D$188,4,0)</f>
        <v>5.2665344173366831E-2</v>
      </c>
      <c r="AA410" t="b">
        <f t="shared" si="39"/>
        <v>0</v>
      </c>
      <c r="AB410" t="b">
        <f t="shared" si="36"/>
        <v>0</v>
      </c>
      <c r="AC410" t="b">
        <f t="shared" si="37"/>
        <v>0</v>
      </c>
    </row>
    <row r="411" spans="1:29">
      <c r="A411" t="s">
        <v>36</v>
      </c>
      <c r="B411">
        <v>100</v>
      </c>
      <c r="C411" t="s">
        <v>405</v>
      </c>
      <c r="D411">
        <v>3089.10009765625</v>
      </c>
      <c r="E411">
        <v>3100</v>
      </c>
      <c r="F411" s="22">
        <v>43458</v>
      </c>
      <c r="G411" s="22">
        <v>43496</v>
      </c>
      <c r="H411">
        <f t="shared" si="38"/>
        <v>38</v>
      </c>
      <c r="I411">
        <v>3100</v>
      </c>
      <c r="J411" t="s">
        <v>435</v>
      </c>
      <c r="K411" t="s">
        <v>435</v>
      </c>
      <c r="L411" t="s">
        <v>435</v>
      </c>
      <c r="M411" t="s">
        <v>435</v>
      </c>
      <c r="N411" t="s">
        <v>435</v>
      </c>
      <c r="O411" t="s">
        <v>435</v>
      </c>
      <c r="P411" t="s">
        <v>435</v>
      </c>
      <c r="Q411" t="s">
        <v>435</v>
      </c>
      <c r="R411" t="s">
        <v>435</v>
      </c>
      <c r="S411" t="s">
        <v>435</v>
      </c>
      <c r="T411" t="s">
        <v>435</v>
      </c>
      <c r="U411" s="18">
        <f>VLOOKUP(A411,'[1]MARGIN REQUIREMNT'!$A$3:$M$210,13,0)</f>
        <v>15.8094</v>
      </c>
      <c r="V411" s="23">
        <f t="shared" si="40"/>
        <v>-3.5160975302419573E-3</v>
      </c>
      <c r="W411" s="23">
        <f t="shared" si="41"/>
        <v>3.5160975302419573E-3</v>
      </c>
      <c r="X411" s="24">
        <f>VLOOKUP(A411,[2]Sheet14!$A$2:$B$188,2,0)</f>
        <v>2.1287136821126262E-2</v>
      </c>
      <c r="Y411" s="24">
        <f>VLOOKUP(A411,[2]Sheet14!$A$2:$C$188,3,0)</f>
        <v>2.6575535877417553E-2</v>
      </c>
      <c r="Z411" s="24">
        <f>VLOOKUP(A411,[2]Sheet14!$A$2:$D$188,4,0)</f>
        <v>3.3343808259933272E-2</v>
      </c>
      <c r="AA411" t="b">
        <f t="shared" si="39"/>
        <v>0</v>
      </c>
      <c r="AB411" t="b">
        <f t="shared" si="36"/>
        <v>0</v>
      </c>
      <c r="AC411" t="b">
        <f t="shared" si="37"/>
        <v>0</v>
      </c>
    </row>
    <row r="412" spans="1:29">
      <c r="A412" t="s">
        <v>36</v>
      </c>
      <c r="B412">
        <v>100</v>
      </c>
      <c r="C412" t="s">
        <v>406</v>
      </c>
      <c r="D412">
        <v>3089.10009765625</v>
      </c>
      <c r="E412">
        <v>3100</v>
      </c>
      <c r="F412" s="22">
        <v>43458</v>
      </c>
      <c r="G412" s="22">
        <v>43496</v>
      </c>
      <c r="H412">
        <f t="shared" si="38"/>
        <v>38</v>
      </c>
      <c r="I412">
        <v>3100</v>
      </c>
      <c r="J412" t="s">
        <v>435</v>
      </c>
      <c r="K412" t="s">
        <v>435</v>
      </c>
      <c r="L412" t="s">
        <v>435</v>
      </c>
      <c r="M412" t="s">
        <v>435</v>
      </c>
      <c r="N412" t="s">
        <v>435</v>
      </c>
      <c r="O412" t="s">
        <v>435</v>
      </c>
      <c r="P412" t="s">
        <v>435</v>
      </c>
      <c r="Q412" t="s">
        <v>435</v>
      </c>
      <c r="R412" t="s">
        <v>435</v>
      </c>
      <c r="S412" t="s">
        <v>435</v>
      </c>
      <c r="T412" t="s">
        <v>435</v>
      </c>
      <c r="U412" s="18">
        <f>VLOOKUP(A412,'[1]MARGIN REQUIREMNT'!$A$3:$M$210,13,0)</f>
        <v>15.8094</v>
      </c>
      <c r="V412" s="23">
        <f t="shared" si="40"/>
        <v>-3.5160975302419573E-3</v>
      </c>
      <c r="W412" s="23">
        <f t="shared" si="41"/>
        <v>3.5160975302419573E-3</v>
      </c>
      <c r="X412" s="24">
        <f>VLOOKUP(A412,[2]Sheet14!$A$2:$B$188,2,0)</f>
        <v>2.1287136821126262E-2</v>
      </c>
      <c r="Y412" s="24">
        <f>VLOOKUP(A412,[2]Sheet14!$A$2:$C$188,3,0)</f>
        <v>2.6575535877417553E-2</v>
      </c>
      <c r="Z412" s="24">
        <f>VLOOKUP(A412,[2]Sheet14!$A$2:$D$188,4,0)</f>
        <v>3.3343808259933272E-2</v>
      </c>
      <c r="AA412" t="b">
        <f t="shared" si="39"/>
        <v>0</v>
      </c>
      <c r="AB412" t="b">
        <f t="shared" si="36"/>
        <v>0</v>
      </c>
      <c r="AC412" t="b">
        <f t="shared" si="37"/>
        <v>0</v>
      </c>
    </row>
    <row r="413" spans="1:29">
      <c r="A413" t="s">
        <v>159</v>
      </c>
      <c r="B413">
        <v>10</v>
      </c>
      <c r="C413" t="s">
        <v>405</v>
      </c>
      <c r="D413">
        <v>559.25</v>
      </c>
      <c r="E413">
        <v>560.79998779296875</v>
      </c>
      <c r="F413" s="22">
        <v>43458</v>
      </c>
      <c r="G413" s="22">
        <v>43496</v>
      </c>
      <c r="H413">
        <f t="shared" si="38"/>
        <v>38</v>
      </c>
      <c r="I413">
        <v>560</v>
      </c>
      <c r="J413" t="s">
        <v>435</v>
      </c>
      <c r="K413" t="s">
        <v>435</v>
      </c>
      <c r="L413" t="s">
        <v>435</v>
      </c>
      <c r="M413" t="s">
        <v>435</v>
      </c>
      <c r="N413" t="s">
        <v>435</v>
      </c>
      <c r="O413" t="s">
        <v>435</v>
      </c>
      <c r="P413" t="s">
        <v>435</v>
      </c>
      <c r="Q413" t="s">
        <v>435</v>
      </c>
      <c r="R413" t="s">
        <v>435</v>
      </c>
      <c r="S413" t="s">
        <v>435</v>
      </c>
      <c r="T413" t="s">
        <v>435</v>
      </c>
      <c r="U413" s="18">
        <f>VLOOKUP(A413,'[1]MARGIN REQUIREMNT'!$A$3:$M$210,13,0)</f>
        <v>2.9470499999999999</v>
      </c>
      <c r="V413" s="23">
        <f t="shared" si="40"/>
        <v>-2.7638869948424238E-3</v>
      </c>
      <c r="W413" s="23">
        <f t="shared" si="41"/>
        <v>2.7638869948424238E-3</v>
      </c>
      <c r="X413" s="24">
        <f>VLOOKUP(A413,[2]Sheet14!$A$2:$B$188,2,0)</f>
        <v>3.0157545537952891E-2</v>
      </c>
      <c r="Y413" s="24">
        <f>VLOOKUP(A413,[2]Sheet14!$A$2:$C$188,3,0)</f>
        <v>3.9234466004953721E-2</v>
      </c>
      <c r="Z413" s="24">
        <f>VLOOKUP(A413,[2]Sheet14!$A$2:$D$188,4,0)</f>
        <v>4.6776750427003723E-2</v>
      </c>
      <c r="AA413" t="b">
        <f t="shared" si="39"/>
        <v>0</v>
      </c>
      <c r="AB413" t="b">
        <f t="shared" si="36"/>
        <v>0</v>
      </c>
      <c r="AC413" t="b">
        <f t="shared" si="37"/>
        <v>0</v>
      </c>
    </row>
    <row r="414" spans="1:29">
      <c r="A414" t="s">
        <v>159</v>
      </c>
      <c r="B414">
        <v>10</v>
      </c>
      <c r="C414" t="s">
        <v>406</v>
      </c>
      <c r="D414">
        <v>559.25</v>
      </c>
      <c r="E414">
        <v>560.79998779296875</v>
      </c>
      <c r="F414" s="22">
        <v>43458</v>
      </c>
      <c r="G414" s="22">
        <v>43496</v>
      </c>
      <c r="H414">
        <f t="shared" si="38"/>
        <v>38</v>
      </c>
      <c r="I414">
        <v>560</v>
      </c>
      <c r="J414">
        <v>22.799999237060547</v>
      </c>
      <c r="K414" t="s">
        <v>435</v>
      </c>
      <c r="L414" t="s">
        <v>435</v>
      </c>
      <c r="M414" t="s">
        <v>435</v>
      </c>
      <c r="N414" t="s">
        <v>435</v>
      </c>
      <c r="O414" t="s">
        <v>435</v>
      </c>
      <c r="P414" t="s">
        <v>435</v>
      </c>
      <c r="Q414" t="s">
        <v>435</v>
      </c>
      <c r="R414" t="s">
        <v>435</v>
      </c>
      <c r="S414" t="s">
        <v>435</v>
      </c>
      <c r="T414" t="s">
        <v>435</v>
      </c>
      <c r="U414" s="18">
        <f>VLOOKUP(A414,'[1]MARGIN REQUIREMNT'!$A$3:$M$210,13,0)</f>
        <v>2.9470499999999999</v>
      </c>
      <c r="V414" s="23">
        <f t="shared" si="40"/>
        <v>-2.7638869948424238E-3</v>
      </c>
      <c r="W414" s="23">
        <f t="shared" si="41"/>
        <v>2.7638869948424238E-3</v>
      </c>
      <c r="X414" s="24">
        <f>VLOOKUP(A414,[2]Sheet14!$A$2:$B$188,2,0)</f>
        <v>3.0157545537952891E-2</v>
      </c>
      <c r="Y414" s="24">
        <f>VLOOKUP(A414,[2]Sheet14!$A$2:$C$188,3,0)</f>
        <v>3.9234466004953721E-2</v>
      </c>
      <c r="Z414" s="24">
        <f>VLOOKUP(A414,[2]Sheet14!$A$2:$D$188,4,0)</f>
        <v>4.6776750427003723E-2</v>
      </c>
      <c r="AA414" t="b">
        <f t="shared" si="39"/>
        <v>0</v>
      </c>
      <c r="AB414" t="b">
        <f t="shared" si="36"/>
        <v>0</v>
      </c>
      <c r="AC414" t="b">
        <f t="shared" si="37"/>
        <v>0</v>
      </c>
    </row>
    <row r="415" spans="1:29">
      <c r="A415" t="s">
        <v>204</v>
      </c>
      <c r="B415">
        <v>20</v>
      </c>
      <c r="C415" t="s">
        <v>405</v>
      </c>
      <c r="D415">
        <v>504.89999389648437</v>
      </c>
      <c r="E415">
        <v>504.5</v>
      </c>
      <c r="F415" s="22">
        <v>43458</v>
      </c>
      <c r="G415" s="22">
        <v>43496</v>
      </c>
      <c r="H415">
        <f t="shared" si="38"/>
        <v>38</v>
      </c>
      <c r="I415">
        <v>500</v>
      </c>
      <c r="J415">
        <v>39.200000762939453</v>
      </c>
      <c r="K415">
        <v>53</v>
      </c>
      <c r="L415">
        <v>86</v>
      </c>
      <c r="M415">
        <v>590.5</v>
      </c>
      <c r="N415">
        <v>676.5</v>
      </c>
      <c r="O415">
        <v>762.5</v>
      </c>
      <c r="P415">
        <v>680</v>
      </c>
      <c r="Q415">
        <v>760</v>
      </c>
      <c r="R415" t="s">
        <v>435</v>
      </c>
      <c r="S415">
        <v>3.4500000476837158</v>
      </c>
      <c r="T415">
        <v>660</v>
      </c>
      <c r="U415" s="18">
        <f>VLOOKUP(A415,'[1]MARGIN REQUIREMNT'!$A$3:$M$210,13,0)</f>
        <v>2.602875</v>
      </c>
      <c r="V415" s="23">
        <f t="shared" si="40"/>
        <v>7.9285212385404868E-4</v>
      </c>
      <c r="W415" s="23">
        <f t="shared" si="41"/>
        <v>7.9285212385404868E-4</v>
      </c>
      <c r="X415" s="24">
        <f>VLOOKUP(A415,[2]Sheet14!$A$2:$B$188,2,0)</f>
        <v>3.785072510338771E-2</v>
      </c>
      <c r="Y415" s="24">
        <f>VLOOKUP(A415,[2]Sheet14!$A$2:$C$188,3,0)</f>
        <v>5.2340851985456766E-2</v>
      </c>
      <c r="Z415" s="24">
        <f>VLOOKUP(A415,[2]Sheet14!$A$2:$D$188,4,0)</f>
        <v>7.0772878898087421E-2</v>
      </c>
      <c r="AA415" t="b">
        <f t="shared" si="39"/>
        <v>0</v>
      </c>
      <c r="AB415" t="b">
        <f t="shared" si="36"/>
        <v>0</v>
      </c>
      <c r="AC415" t="b">
        <f t="shared" si="37"/>
        <v>0</v>
      </c>
    </row>
    <row r="416" spans="1:29">
      <c r="A416" t="s">
        <v>204</v>
      </c>
      <c r="B416">
        <v>20</v>
      </c>
      <c r="C416" t="s">
        <v>406</v>
      </c>
      <c r="D416">
        <v>504.89999389648437</v>
      </c>
      <c r="E416">
        <v>504.5</v>
      </c>
      <c r="F416" s="22">
        <v>43458</v>
      </c>
      <c r="G416" s="22">
        <v>43496</v>
      </c>
      <c r="H416">
        <f t="shared" si="38"/>
        <v>38</v>
      </c>
      <c r="I416">
        <v>500</v>
      </c>
      <c r="J416">
        <v>26.5</v>
      </c>
      <c r="K416">
        <v>48</v>
      </c>
      <c r="L416">
        <v>78</v>
      </c>
      <c r="M416">
        <v>426.5</v>
      </c>
      <c r="N416">
        <v>348.5</v>
      </c>
      <c r="O416">
        <v>270.5</v>
      </c>
      <c r="P416">
        <v>340</v>
      </c>
      <c r="Q416">
        <v>280</v>
      </c>
      <c r="R416" t="s">
        <v>435</v>
      </c>
      <c r="S416">
        <v>8.1499996185302734</v>
      </c>
      <c r="T416">
        <v>440</v>
      </c>
      <c r="U416" s="18">
        <f>VLOOKUP(A416,'[1]MARGIN REQUIREMNT'!$A$3:$M$210,13,0)</f>
        <v>2.602875</v>
      </c>
      <c r="V416" s="23">
        <f t="shared" si="40"/>
        <v>7.9285212385404868E-4</v>
      </c>
      <c r="W416" s="23">
        <f t="shared" si="41"/>
        <v>7.9285212385404868E-4</v>
      </c>
      <c r="X416" s="24">
        <f>VLOOKUP(A416,[2]Sheet14!$A$2:$B$188,2,0)</f>
        <v>3.785072510338771E-2</v>
      </c>
      <c r="Y416" s="24">
        <f>VLOOKUP(A416,[2]Sheet14!$A$2:$C$188,3,0)</f>
        <v>5.2340851985456766E-2</v>
      </c>
      <c r="Z416" s="24">
        <f>VLOOKUP(A416,[2]Sheet14!$A$2:$D$188,4,0)</f>
        <v>7.0772878898087421E-2</v>
      </c>
      <c r="AA416" t="b">
        <f t="shared" si="39"/>
        <v>0</v>
      </c>
      <c r="AB416" t="b">
        <f t="shared" si="36"/>
        <v>0</v>
      </c>
      <c r="AC416" t="b">
        <f t="shared" si="37"/>
        <v>0</v>
      </c>
    </row>
    <row r="417" spans="1:29">
      <c r="A417" s="37" t="s">
        <v>7</v>
      </c>
      <c r="B417" s="37">
        <v>2.5</v>
      </c>
      <c r="C417" s="37" t="s">
        <v>405</v>
      </c>
      <c r="D417" s="37" t="s">
        <v>435</v>
      </c>
      <c r="E417" s="37">
        <v>50.799999237060547</v>
      </c>
      <c r="F417" s="37">
        <v>43458</v>
      </c>
      <c r="G417" s="37">
        <v>43496</v>
      </c>
      <c r="H417" s="37">
        <f t="shared" si="38"/>
        <v>38</v>
      </c>
      <c r="I417" s="37">
        <v>50</v>
      </c>
      <c r="J417" s="37">
        <v>4</v>
      </c>
      <c r="K417" s="37">
        <v>51</v>
      </c>
      <c r="L417" s="37">
        <v>8</v>
      </c>
      <c r="M417" s="37">
        <v>58.799999237060547</v>
      </c>
      <c r="N417" s="37">
        <v>66.800003051757813</v>
      </c>
      <c r="O417" s="37">
        <v>74.800003051757813</v>
      </c>
      <c r="P417" s="37">
        <v>67.5</v>
      </c>
      <c r="Q417" s="37">
        <v>75</v>
      </c>
      <c r="R417" s="37" t="s">
        <v>435</v>
      </c>
      <c r="S417" s="37" t="s">
        <v>435</v>
      </c>
      <c r="T417" s="37" t="s">
        <v>435</v>
      </c>
      <c r="U417" s="18">
        <f>VLOOKUP(A417,'[1]MARGIN REQUIREMNT'!$A$3:$M$210,13,0)</f>
        <v>0.54247500000000004</v>
      </c>
      <c r="V417" s="23" t="e">
        <f t="shared" si="40"/>
        <v>#VALUE!</v>
      </c>
      <c r="W417" s="23" t="e">
        <f t="shared" si="41"/>
        <v>#VALUE!</v>
      </c>
      <c r="X417" s="24">
        <f>VLOOKUP(A417,[2]Sheet14!$A$2:$B$188,2,0)</f>
        <v>5.3783392551651599E-2</v>
      </c>
      <c r="Y417" s="24">
        <f>VLOOKUP(A417,[2]Sheet14!$A$2:$C$188,3,0)</f>
        <v>7.2924718563035701E-2</v>
      </c>
      <c r="Z417" s="24">
        <f>VLOOKUP(A417,[2]Sheet14!$A$2:$D$188,4,0)</f>
        <v>9.6248675091724259E-2</v>
      </c>
      <c r="AA417" t="e">
        <f t="shared" si="39"/>
        <v>#VALUE!</v>
      </c>
      <c r="AB417" t="e">
        <f t="shared" si="36"/>
        <v>#VALUE!</v>
      </c>
      <c r="AC417" t="e">
        <f t="shared" si="37"/>
        <v>#VALUE!</v>
      </c>
    </row>
    <row r="418" spans="1:29">
      <c r="A418" s="38" t="s">
        <v>7</v>
      </c>
      <c r="B418" s="38">
        <v>2.5</v>
      </c>
      <c r="C418" s="38" t="s">
        <v>406</v>
      </c>
      <c r="D418" s="38" t="s">
        <v>435</v>
      </c>
      <c r="E418" s="38">
        <v>50.799999237060547</v>
      </c>
      <c r="F418" s="38">
        <v>43458</v>
      </c>
      <c r="G418" s="38">
        <v>43496</v>
      </c>
      <c r="H418" s="38">
        <f t="shared" si="38"/>
        <v>38</v>
      </c>
      <c r="I418" s="38">
        <v>50</v>
      </c>
      <c r="J418" s="38" t="s">
        <v>435</v>
      </c>
      <c r="K418" s="38" t="s">
        <v>435</v>
      </c>
      <c r="L418" s="38" t="s">
        <v>435</v>
      </c>
      <c r="M418" s="38" t="s">
        <v>435</v>
      </c>
      <c r="N418" s="38" t="s">
        <v>435</v>
      </c>
      <c r="O418" s="38" t="s">
        <v>435</v>
      </c>
      <c r="P418" s="38" t="s">
        <v>435</v>
      </c>
      <c r="Q418" s="38" t="s">
        <v>435</v>
      </c>
      <c r="R418" s="38" t="s">
        <v>435</v>
      </c>
      <c r="S418" s="38" t="s">
        <v>435</v>
      </c>
      <c r="T418" s="38" t="s">
        <v>435</v>
      </c>
      <c r="U418" s="18">
        <f>VLOOKUP(A418,'[1]MARGIN REQUIREMNT'!$A$3:$M$210,13,0)</f>
        <v>0.54247500000000004</v>
      </c>
      <c r="V418" s="23" t="e">
        <f t="shared" si="40"/>
        <v>#VALUE!</v>
      </c>
      <c r="W418" s="23" t="e">
        <f t="shared" si="41"/>
        <v>#VALUE!</v>
      </c>
      <c r="X418" s="24">
        <f>VLOOKUP(A418,[2]Sheet14!$A$2:$B$188,2,0)</f>
        <v>5.3783392551651599E-2</v>
      </c>
      <c r="Y418" s="24">
        <f>VLOOKUP(A418,[2]Sheet14!$A$2:$C$188,3,0)</f>
        <v>7.2924718563035701E-2</v>
      </c>
      <c r="Z418" s="24">
        <f>VLOOKUP(A418,[2]Sheet14!$A$2:$D$188,4,0)</f>
        <v>9.6248675091724259E-2</v>
      </c>
      <c r="AA418" t="e">
        <f t="shared" si="39"/>
        <v>#VALUE!</v>
      </c>
      <c r="AB418" t="e">
        <f t="shared" si="36"/>
        <v>#VALUE!</v>
      </c>
      <c r="AC418" t="e">
        <f t="shared" si="37"/>
        <v>#VALUE!</v>
      </c>
    </row>
    <row r="419" spans="1:29">
      <c r="A419" t="s">
        <v>30</v>
      </c>
      <c r="B419">
        <v>10</v>
      </c>
      <c r="C419" t="s">
        <v>405</v>
      </c>
      <c r="D419">
        <v>506.04998779296875</v>
      </c>
      <c r="E419">
        <v>503</v>
      </c>
      <c r="F419" s="22">
        <v>43458</v>
      </c>
      <c r="G419" s="22">
        <v>43496</v>
      </c>
      <c r="H419">
        <f t="shared" si="38"/>
        <v>38</v>
      </c>
      <c r="I419">
        <v>500</v>
      </c>
      <c r="J419">
        <v>26.75</v>
      </c>
      <c r="K419">
        <v>35</v>
      </c>
      <c r="L419">
        <v>57</v>
      </c>
      <c r="M419">
        <v>560</v>
      </c>
      <c r="N419">
        <v>617</v>
      </c>
      <c r="O419">
        <v>674</v>
      </c>
      <c r="P419">
        <v>620</v>
      </c>
      <c r="Q419">
        <v>670</v>
      </c>
      <c r="R419" t="s">
        <v>435</v>
      </c>
      <c r="S419">
        <v>6</v>
      </c>
      <c r="T419">
        <v>570</v>
      </c>
      <c r="U419" s="18">
        <f>VLOOKUP(A419,'[1]MARGIN REQUIREMNT'!$A$3:$M$210,13,0)</f>
        <v>2.6214749999999998</v>
      </c>
      <c r="V419" s="23">
        <f t="shared" si="40"/>
        <v>6.063594021806562E-3</v>
      </c>
      <c r="W419" s="23">
        <f t="shared" si="41"/>
        <v>6.063594021806562E-3</v>
      </c>
      <c r="X419" s="24">
        <f>VLOOKUP(A419,[2]Sheet14!$A$2:$B$188,2,0)</f>
        <v>2.9607735364782072E-2</v>
      </c>
      <c r="Y419" s="24">
        <f>VLOOKUP(A419,[2]Sheet14!$A$2:$C$188,3,0)</f>
        <v>3.5383150147450367E-2</v>
      </c>
      <c r="Z419" s="24">
        <f>VLOOKUP(A419,[2]Sheet14!$A$2:$D$188,4,0)</f>
        <v>4.78154656884337E-2</v>
      </c>
      <c r="AA419" t="b">
        <f t="shared" si="39"/>
        <v>0</v>
      </c>
      <c r="AB419" t="b">
        <f t="shared" si="36"/>
        <v>0</v>
      </c>
      <c r="AC419" t="b">
        <f t="shared" si="37"/>
        <v>0</v>
      </c>
    </row>
    <row r="420" spans="1:29">
      <c r="A420" t="s">
        <v>30</v>
      </c>
      <c r="B420">
        <v>10</v>
      </c>
      <c r="C420" t="s">
        <v>406</v>
      </c>
      <c r="D420">
        <v>506.04998779296875</v>
      </c>
      <c r="E420">
        <v>503</v>
      </c>
      <c r="F420" s="22">
        <v>43458</v>
      </c>
      <c r="G420" s="22">
        <v>43496</v>
      </c>
      <c r="H420">
        <f t="shared" si="38"/>
        <v>38</v>
      </c>
      <c r="I420">
        <v>500</v>
      </c>
      <c r="J420">
        <v>22.5</v>
      </c>
      <c r="K420">
        <v>41</v>
      </c>
      <c r="L420">
        <v>67</v>
      </c>
      <c r="M420">
        <v>436</v>
      </c>
      <c r="N420">
        <v>369</v>
      </c>
      <c r="O420">
        <v>302</v>
      </c>
      <c r="P420">
        <v>370</v>
      </c>
      <c r="Q420">
        <v>300</v>
      </c>
      <c r="R420" t="s">
        <v>435</v>
      </c>
      <c r="S420">
        <v>4</v>
      </c>
      <c r="T420">
        <v>440</v>
      </c>
      <c r="U420" s="18">
        <f>VLOOKUP(A420,'[1]MARGIN REQUIREMNT'!$A$3:$M$210,13,0)</f>
        <v>2.6214749999999998</v>
      </c>
      <c r="V420" s="23">
        <f t="shared" si="40"/>
        <v>6.063594021806562E-3</v>
      </c>
      <c r="W420" s="23">
        <f t="shared" si="41"/>
        <v>6.063594021806562E-3</v>
      </c>
      <c r="X420" s="24">
        <f>VLOOKUP(A420,[2]Sheet14!$A$2:$B$188,2,0)</f>
        <v>2.9607735364782072E-2</v>
      </c>
      <c r="Y420" s="24">
        <f>VLOOKUP(A420,[2]Sheet14!$A$2:$C$188,3,0)</f>
        <v>3.5383150147450367E-2</v>
      </c>
      <c r="Z420" s="24">
        <f>VLOOKUP(A420,[2]Sheet14!$A$2:$D$188,4,0)</f>
        <v>4.78154656884337E-2</v>
      </c>
      <c r="AA420" t="b">
        <f t="shared" si="39"/>
        <v>0</v>
      </c>
      <c r="AB420" t="b">
        <f t="shared" si="36"/>
        <v>0</v>
      </c>
      <c r="AC420" t="b">
        <f t="shared" si="37"/>
        <v>0</v>
      </c>
    </row>
    <row r="421" spans="1:29">
      <c r="A421" t="s">
        <v>53</v>
      </c>
      <c r="B421">
        <v>10</v>
      </c>
      <c r="C421" t="s">
        <v>405</v>
      </c>
      <c r="D421">
        <v>421.04998779296875</v>
      </c>
      <c r="E421">
        <v>425.45001220703125</v>
      </c>
      <c r="F421" s="22">
        <v>43458</v>
      </c>
      <c r="G421" s="22">
        <v>43496</v>
      </c>
      <c r="H421">
        <f t="shared" si="38"/>
        <v>38</v>
      </c>
      <c r="I421">
        <v>430</v>
      </c>
      <c r="J421">
        <v>16.649999618530273</v>
      </c>
      <c r="K421">
        <v>31</v>
      </c>
      <c r="L421">
        <v>43</v>
      </c>
      <c r="M421">
        <v>468.45001220703125</v>
      </c>
      <c r="N421">
        <v>511.45001220703125</v>
      </c>
      <c r="O421">
        <v>554.45001220703125</v>
      </c>
      <c r="P421">
        <v>510</v>
      </c>
      <c r="Q421">
        <v>550</v>
      </c>
      <c r="R421" t="s">
        <v>435</v>
      </c>
      <c r="S421">
        <v>0.10000000149011612</v>
      </c>
      <c r="T421">
        <v>540</v>
      </c>
      <c r="U421" s="18">
        <f>VLOOKUP(A421,'[1]MARGIN REQUIREMNT'!$A$3:$M$210,13,0)</f>
        <v>2.1757499999999999</v>
      </c>
      <c r="V421" s="23">
        <f t="shared" si="40"/>
        <v>-1.0342047920594233E-2</v>
      </c>
      <c r="W421" s="23">
        <f t="shared" si="41"/>
        <v>1.0342047920594233E-2</v>
      </c>
      <c r="X421" s="24">
        <f>VLOOKUP(A421,[2]Sheet14!$A$2:$B$188,2,0)</f>
        <v>4.1246668858975342E-2</v>
      </c>
      <c r="Y421" s="24">
        <f>VLOOKUP(A421,[2]Sheet14!$A$2:$C$188,3,0)</f>
        <v>5.671398738421933E-2</v>
      </c>
      <c r="Z421" s="24">
        <f>VLOOKUP(A421,[2]Sheet14!$A$2:$D$188,4,0)</f>
        <v>9.8931517111541412E-2</v>
      </c>
      <c r="AA421" t="b">
        <f t="shared" si="39"/>
        <v>0</v>
      </c>
      <c r="AB421" t="b">
        <f t="shared" si="36"/>
        <v>0</v>
      </c>
      <c r="AC421" t="b">
        <f t="shared" si="37"/>
        <v>0</v>
      </c>
    </row>
    <row r="422" spans="1:29">
      <c r="A422" t="s">
        <v>53</v>
      </c>
      <c r="B422">
        <v>10</v>
      </c>
      <c r="C422" t="s">
        <v>406</v>
      </c>
      <c r="D422">
        <v>421.04998779296875</v>
      </c>
      <c r="E422">
        <v>425.45001220703125</v>
      </c>
      <c r="F422" s="22">
        <v>43458</v>
      </c>
      <c r="G422" s="22">
        <v>43496</v>
      </c>
      <c r="H422">
        <f t="shared" si="38"/>
        <v>38</v>
      </c>
      <c r="I422">
        <v>430</v>
      </c>
      <c r="J422">
        <v>16</v>
      </c>
      <c r="K422">
        <v>29</v>
      </c>
      <c r="L422">
        <v>40</v>
      </c>
      <c r="M422">
        <v>385.45001220703125</v>
      </c>
      <c r="N422">
        <v>345.45001220703125</v>
      </c>
      <c r="O422">
        <v>305.45001220703125</v>
      </c>
      <c r="P422">
        <v>350</v>
      </c>
      <c r="Q422">
        <v>310</v>
      </c>
      <c r="R422" t="s">
        <v>435</v>
      </c>
      <c r="S422">
        <v>1.5499999523162842</v>
      </c>
      <c r="T422">
        <v>320</v>
      </c>
      <c r="U422" s="18">
        <f>VLOOKUP(A422,'[1]MARGIN REQUIREMNT'!$A$3:$M$210,13,0)</f>
        <v>2.1757499999999999</v>
      </c>
      <c r="V422" s="23">
        <f t="shared" si="40"/>
        <v>-1.0342047920594233E-2</v>
      </c>
      <c r="W422" s="23">
        <f t="shared" si="41"/>
        <v>1.0342047920594233E-2</v>
      </c>
      <c r="X422" s="24">
        <f>VLOOKUP(A422,[2]Sheet14!$A$2:$B$188,2,0)</f>
        <v>4.1246668858975342E-2</v>
      </c>
      <c r="Y422" s="24">
        <f>VLOOKUP(A422,[2]Sheet14!$A$2:$C$188,3,0)</f>
        <v>5.671398738421933E-2</v>
      </c>
      <c r="Z422" s="24">
        <f>VLOOKUP(A422,[2]Sheet14!$A$2:$D$188,4,0)</f>
        <v>9.8931517111541412E-2</v>
      </c>
      <c r="AA422" t="b">
        <f t="shared" si="39"/>
        <v>0</v>
      </c>
      <c r="AB422" t="b">
        <f t="shared" si="36"/>
        <v>0</v>
      </c>
      <c r="AC422" t="b">
        <f t="shared" si="37"/>
        <v>0</v>
      </c>
    </row>
    <row r="423" spans="1:29">
      <c r="A423" t="s">
        <v>119</v>
      </c>
      <c r="B423">
        <v>20</v>
      </c>
      <c r="C423" t="s">
        <v>405</v>
      </c>
      <c r="D423">
        <v>1422.25</v>
      </c>
      <c r="E423">
        <v>1406.800048828125</v>
      </c>
      <c r="F423" s="22">
        <v>43458</v>
      </c>
      <c r="G423" s="22">
        <v>43496</v>
      </c>
      <c r="H423">
        <f t="shared" si="38"/>
        <v>38</v>
      </c>
      <c r="I423">
        <v>1400</v>
      </c>
      <c r="J423">
        <v>43.299999237060547</v>
      </c>
      <c r="K423">
        <v>18</v>
      </c>
      <c r="L423">
        <v>82</v>
      </c>
      <c r="M423">
        <v>1488.800048828125</v>
      </c>
      <c r="N423">
        <v>1570.800048828125</v>
      </c>
      <c r="O423">
        <v>1652.800048828125</v>
      </c>
      <c r="P423">
        <v>1580</v>
      </c>
      <c r="Q423">
        <v>1660</v>
      </c>
      <c r="R423">
        <v>0.55000001192092896</v>
      </c>
      <c r="S423">
        <v>2</v>
      </c>
      <c r="T423">
        <v>1600</v>
      </c>
      <c r="U423" s="18">
        <f>VLOOKUP(A423,'[1]MARGIN REQUIREMNT'!$A$3:$M$210,13,0)</f>
        <v>7.1803904000000003</v>
      </c>
      <c r="V423" s="23">
        <f t="shared" si="40"/>
        <v>1.0982336249380165E-2</v>
      </c>
      <c r="W423" s="23">
        <f t="shared" si="41"/>
        <v>1.0982336249380165E-2</v>
      </c>
      <c r="X423" s="24">
        <f>VLOOKUP(A423,[2]Sheet14!$A$2:$B$188,2,0)</f>
        <v>2.0601545289942829E-2</v>
      </c>
      <c r="Y423" s="24">
        <f>VLOOKUP(A423,[2]Sheet14!$A$2:$C$188,3,0)</f>
        <v>2.6223586323836954E-2</v>
      </c>
      <c r="Z423" s="24">
        <f>VLOOKUP(A423,[2]Sheet14!$A$2:$D$188,4,0)</f>
        <v>3.5301097717834067E-2</v>
      </c>
      <c r="AA423" t="b">
        <f t="shared" si="39"/>
        <v>0</v>
      </c>
      <c r="AB423" t="b">
        <f t="shared" si="36"/>
        <v>0</v>
      </c>
      <c r="AC423" t="b">
        <f t="shared" si="37"/>
        <v>0</v>
      </c>
    </row>
    <row r="424" spans="1:29">
      <c r="A424" t="s">
        <v>119</v>
      </c>
      <c r="B424">
        <v>20</v>
      </c>
      <c r="C424" t="s">
        <v>406</v>
      </c>
      <c r="D424">
        <v>1422.25</v>
      </c>
      <c r="E424">
        <v>1406.800048828125</v>
      </c>
      <c r="F424" s="22">
        <v>43458</v>
      </c>
      <c r="G424" s="22">
        <v>43496</v>
      </c>
      <c r="H424">
        <f t="shared" si="38"/>
        <v>38</v>
      </c>
      <c r="I424">
        <v>1400</v>
      </c>
      <c r="J424">
        <v>30.100000381469727</v>
      </c>
      <c r="K424">
        <v>22</v>
      </c>
      <c r="L424">
        <v>100</v>
      </c>
      <c r="M424">
        <v>1306.800048828125</v>
      </c>
      <c r="N424">
        <v>1206.800048828125</v>
      </c>
      <c r="O424">
        <v>1106.800048828125</v>
      </c>
      <c r="P424">
        <v>1200</v>
      </c>
      <c r="Q424">
        <v>1100</v>
      </c>
      <c r="R424">
        <v>3</v>
      </c>
      <c r="S424">
        <v>3</v>
      </c>
      <c r="T424">
        <v>1200</v>
      </c>
      <c r="U424" s="18">
        <f>VLOOKUP(A424,'[1]MARGIN REQUIREMNT'!$A$3:$M$210,13,0)</f>
        <v>7.1803904000000003</v>
      </c>
      <c r="V424" s="23">
        <f t="shared" si="40"/>
        <v>1.0982336249380165E-2</v>
      </c>
      <c r="W424" s="23">
        <f t="shared" si="41"/>
        <v>1.0982336249380165E-2</v>
      </c>
      <c r="X424" s="24">
        <f>VLOOKUP(A424,[2]Sheet14!$A$2:$B$188,2,0)</f>
        <v>2.0601545289942829E-2</v>
      </c>
      <c r="Y424" s="24">
        <f>VLOOKUP(A424,[2]Sheet14!$A$2:$C$188,3,0)</f>
        <v>2.6223586323836954E-2</v>
      </c>
      <c r="Z424" s="24">
        <f>VLOOKUP(A424,[2]Sheet14!$A$2:$D$188,4,0)</f>
        <v>3.5301097717834067E-2</v>
      </c>
      <c r="AA424" t="b">
        <f t="shared" si="39"/>
        <v>0</v>
      </c>
      <c r="AB424" t="b">
        <f t="shared" si="36"/>
        <v>0</v>
      </c>
      <c r="AC424" t="b">
        <f t="shared" si="37"/>
        <v>0</v>
      </c>
    </row>
    <row r="425" spans="1:29">
      <c r="A425" t="s">
        <v>63</v>
      </c>
      <c r="B425">
        <v>20</v>
      </c>
      <c r="C425" t="s">
        <v>405</v>
      </c>
      <c r="D425">
        <v>681.0999755859375</v>
      </c>
      <c r="E425">
        <v>672.4000244140625</v>
      </c>
      <c r="F425" s="22">
        <v>43458</v>
      </c>
      <c r="G425" s="22">
        <v>43496</v>
      </c>
      <c r="H425">
        <f t="shared" si="38"/>
        <v>38</v>
      </c>
      <c r="I425">
        <v>680</v>
      </c>
      <c r="J425">
        <v>28.600000381469727</v>
      </c>
      <c r="K425">
        <v>33</v>
      </c>
      <c r="L425">
        <v>72</v>
      </c>
      <c r="M425">
        <v>744.4000244140625</v>
      </c>
      <c r="N425">
        <v>816.4000244140625</v>
      </c>
      <c r="O425">
        <v>888.4000244140625</v>
      </c>
      <c r="P425">
        <v>820</v>
      </c>
      <c r="Q425">
        <v>880</v>
      </c>
      <c r="R425">
        <v>4.8499999046325684</v>
      </c>
      <c r="S425">
        <v>4.8499999046325684</v>
      </c>
      <c r="T425">
        <v>820</v>
      </c>
      <c r="U425" s="18">
        <f>VLOOKUP(A425,'[1]MARGIN REQUIREMNT'!$A$3:$M$210,13,0)</f>
        <v>3.2929499999999998</v>
      </c>
      <c r="V425" s="23">
        <f t="shared" si="40"/>
        <v>1.2938653860782079E-2</v>
      </c>
      <c r="W425" s="23">
        <f t="shared" si="41"/>
        <v>1.2938653860782079E-2</v>
      </c>
      <c r="X425" s="24">
        <f>VLOOKUP(A425,[2]Sheet14!$A$2:$B$188,2,0)</f>
        <v>3.8688432387046397E-2</v>
      </c>
      <c r="Y425" s="24">
        <f>VLOOKUP(A425,[2]Sheet14!$A$2:$C$188,3,0)</f>
        <v>4.7366958971885212E-2</v>
      </c>
      <c r="Z425" s="24">
        <f>VLOOKUP(A425,[2]Sheet14!$A$2:$D$188,4,0)</f>
        <v>6.1741926555566026E-2</v>
      </c>
      <c r="AA425" t="b">
        <f t="shared" si="39"/>
        <v>0</v>
      </c>
      <c r="AB425" t="b">
        <f t="shared" si="36"/>
        <v>0</v>
      </c>
      <c r="AC425" t="b">
        <f t="shared" si="37"/>
        <v>0</v>
      </c>
    </row>
    <row r="426" spans="1:29">
      <c r="A426" t="s">
        <v>63</v>
      </c>
      <c r="B426">
        <v>20</v>
      </c>
      <c r="C426" t="s">
        <v>406</v>
      </c>
      <c r="D426">
        <v>681.0999755859375</v>
      </c>
      <c r="E426">
        <v>672.4000244140625</v>
      </c>
      <c r="F426" s="22">
        <v>43458</v>
      </c>
      <c r="G426" s="22">
        <v>43496</v>
      </c>
      <c r="H426">
        <f t="shared" si="38"/>
        <v>38</v>
      </c>
      <c r="I426">
        <v>680</v>
      </c>
      <c r="J426">
        <v>33</v>
      </c>
      <c r="K426">
        <v>38</v>
      </c>
      <c r="L426">
        <v>82</v>
      </c>
      <c r="M426">
        <v>590.4000244140625</v>
      </c>
      <c r="N426">
        <v>508.39999389648437</v>
      </c>
      <c r="O426">
        <v>426.39999389648437</v>
      </c>
      <c r="P426">
        <v>500</v>
      </c>
      <c r="Q426">
        <v>420</v>
      </c>
      <c r="R426" t="s">
        <v>435</v>
      </c>
      <c r="S426">
        <v>5.8000001907348633</v>
      </c>
      <c r="T426">
        <v>600</v>
      </c>
      <c r="U426" s="18">
        <f>VLOOKUP(A426,'[1]MARGIN REQUIREMNT'!$A$3:$M$210,13,0)</f>
        <v>3.2929499999999998</v>
      </c>
      <c r="V426" s="23">
        <f t="shared" si="40"/>
        <v>1.2938653860782079E-2</v>
      </c>
      <c r="W426" s="23">
        <f t="shared" si="41"/>
        <v>1.2938653860782079E-2</v>
      </c>
      <c r="X426" s="24">
        <f>VLOOKUP(A426,[2]Sheet14!$A$2:$B$188,2,0)</f>
        <v>3.8688432387046397E-2</v>
      </c>
      <c r="Y426" s="24">
        <f>VLOOKUP(A426,[2]Sheet14!$A$2:$C$188,3,0)</f>
        <v>4.7366958971885212E-2</v>
      </c>
      <c r="Z426" s="24">
        <f>VLOOKUP(A426,[2]Sheet14!$A$2:$D$188,4,0)</f>
        <v>6.1741926555566026E-2</v>
      </c>
      <c r="AA426" t="b">
        <f t="shared" si="39"/>
        <v>0</v>
      </c>
      <c r="AB426" t="b">
        <f t="shared" si="36"/>
        <v>0</v>
      </c>
      <c r="AC426" t="b">
        <f t="shared" si="37"/>
        <v>0</v>
      </c>
    </row>
    <row r="427" spans="1:29">
      <c r="A427" t="s">
        <v>189</v>
      </c>
      <c r="B427">
        <v>20</v>
      </c>
      <c r="C427" t="s">
        <v>405</v>
      </c>
      <c r="D427">
        <v>692.4000244140625</v>
      </c>
      <c r="E427">
        <v>697</v>
      </c>
      <c r="F427" s="22">
        <v>43458</v>
      </c>
      <c r="G427" s="22">
        <v>43496</v>
      </c>
      <c r="H427">
        <f t="shared" si="38"/>
        <v>38</v>
      </c>
      <c r="I427">
        <v>700</v>
      </c>
      <c r="J427">
        <v>30.5</v>
      </c>
      <c r="K427">
        <v>32</v>
      </c>
      <c r="L427">
        <v>72</v>
      </c>
      <c r="M427">
        <v>769</v>
      </c>
      <c r="N427">
        <v>841</v>
      </c>
      <c r="O427">
        <v>913</v>
      </c>
      <c r="P427">
        <v>840</v>
      </c>
      <c r="Q427">
        <v>920</v>
      </c>
      <c r="R427" t="s">
        <v>435</v>
      </c>
      <c r="S427">
        <v>8.5</v>
      </c>
      <c r="T427">
        <v>760</v>
      </c>
      <c r="U427" s="18">
        <f>VLOOKUP(A427,'[1]MARGIN REQUIREMNT'!$A$3:$M$210,13,0)</f>
        <v>3.6658499999999994</v>
      </c>
      <c r="V427" s="23">
        <f t="shared" si="40"/>
        <v>-6.5996780286047274E-3</v>
      </c>
      <c r="W427" s="23">
        <f t="shared" si="41"/>
        <v>6.5996780286047274E-3</v>
      </c>
      <c r="X427" s="24">
        <f>VLOOKUP(A427,[2]Sheet14!$A$2:$B$188,2,0)</f>
        <v>2.9893936861345855E-2</v>
      </c>
      <c r="Y427" s="24">
        <f>VLOOKUP(A427,[2]Sheet14!$A$2:$C$188,3,0)</f>
        <v>3.6777049258239512E-2</v>
      </c>
      <c r="Z427" s="24">
        <f>VLOOKUP(A427,[2]Sheet14!$A$2:$D$188,4,0)</f>
        <v>4.1973081592302862E-2</v>
      </c>
      <c r="AA427" t="b">
        <f t="shared" si="39"/>
        <v>0</v>
      </c>
      <c r="AB427" t="b">
        <f t="shared" si="36"/>
        <v>0</v>
      </c>
      <c r="AC427" t="b">
        <f t="shared" si="37"/>
        <v>0</v>
      </c>
    </row>
    <row r="428" spans="1:29">
      <c r="A428" t="s">
        <v>189</v>
      </c>
      <c r="B428">
        <v>20</v>
      </c>
      <c r="C428" t="s">
        <v>406</v>
      </c>
      <c r="D428">
        <v>692.4000244140625</v>
      </c>
      <c r="E428">
        <v>697</v>
      </c>
      <c r="F428" s="22">
        <v>43458</v>
      </c>
      <c r="G428" s="22">
        <v>43496</v>
      </c>
      <c r="H428">
        <f t="shared" si="38"/>
        <v>38</v>
      </c>
      <c r="I428">
        <v>700</v>
      </c>
      <c r="J428">
        <v>27</v>
      </c>
      <c r="K428">
        <v>33</v>
      </c>
      <c r="L428">
        <v>74</v>
      </c>
      <c r="M428">
        <v>623</v>
      </c>
      <c r="N428">
        <v>549</v>
      </c>
      <c r="O428">
        <v>475</v>
      </c>
      <c r="P428">
        <v>540</v>
      </c>
      <c r="Q428">
        <v>480</v>
      </c>
      <c r="R428" t="s">
        <v>435</v>
      </c>
      <c r="S428">
        <v>7.75</v>
      </c>
      <c r="T428">
        <v>640</v>
      </c>
      <c r="U428" s="18">
        <f>VLOOKUP(A428,'[1]MARGIN REQUIREMNT'!$A$3:$M$210,13,0)</f>
        <v>3.6658499999999994</v>
      </c>
      <c r="V428" s="23">
        <f t="shared" si="40"/>
        <v>-6.5996780286047274E-3</v>
      </c>
      <c r="W428" s="23">
        <f t="shared" si="41"/>
        <v>6.5996780286047274E-3</v>
      </c>
      <c r="X428" s="24">
        <f>VLOOKUP(A428,[2]Sheet14!$A$2:$B$188,2,0)</f>
        <v>2.9893936861345855E-2</v>
      </c>
      <c r="Y428" s="24">
        <f>VLOOKUP(A428,[2]Sheet14!$A$2:$C$188,3,0)</f>
        <v>3.6777049258239512E-2</v>
      </c>
      <c r="Z428" s="24">
        <f>VLOOKUP(A428,[2]Sheet14!$A$2:$D$188,4,0)</f>
        <v>4.1973081592302862E-2</v>
      </c>
      <c r="AA428" t="b">
        <f t="shared" si="39"/>
        <v>0</v>
      </c>
      <c r="AB428" t="b">
        <f t="shared" si="36"/>
        <v>0</v>
      </c>
      <c r="AC428" t="b">
        <f t="shared" si="37"/>
        <v>0</v>
      </c>
    </row>
    <row r="429" spans="1:29">
      <c r="A429" t="s">
        <v>170</v>
      </c>
      <c r="B429">
        <v>20</v>
      </c>
      <c r="C429" t="s">
        <v>405</v>
      </c>
      <c r="D429">
        <v>1036.699951171875</v>
      </c>
      <c r="E429">
        <v>995</v>
      </c>
      <c r="F429" s="22">
        <v>43458</v>
      </c>
      <c r="G429" s="22">
        <v>43496</v>
      </c>
      <c r="H429">
        <f t="shared" si="38"/>
        <v>38</v>
      </c>
      <c r="I429">
        <v>1000</v>
      </c>
      <c r="J429">
        <v>43</v>
      </c>
      <c r="K429">
        <v>32</v>
      </c>
      <c r="L429">
        <v>103</v>
      </c>
      <c r="M429">
        <v>1098</v>
      </c>
      <c r="N429">
        <v>1201</v>
      </c>
      <c r="O429">
        <v>1304</v>
      </c>
      <c r="P429">
        <v>1200</v>
      </c>
      <c r="Q429">
        <v>1300</v>
      </c>
      <c r="R429">
        <v>10</v>
      </c>
      <c r="S429">
        <v>10</v>
      </c>
      <c r="T429">
        <v>1200</v>
      </c>
      <c r="U429" s="18">
        <f>VLOOKUP(A429,'[1]MARGIN REQUIREMNT'!$A$3:$M$210,13,0)</f>
        <v>4.9465500000000002</v>
      </c>
      <c r="V429" s="23">
        <f t="shared" si="40"/>
        <v>4.1909498665201106E-2</v>
      </c>
      <c r="W429" s="23">
        <f t="shared" si="41"/>
        <v>4.1909498665201106E-2</v>
      </c>
      <c r="X429" s="24">
        <f>VLOOKUP(A429,[2]Sheet14!$A$2:$B$188,2,0)</f>
        <v>2.6201699287165252E-2</v>
      </c>
      <c r="Y429" s="24">
        <f>VLOOKUP(A429,[2]Sheet14!$A$2:$C$188,3,0)</f>
        <v>3.356743900415976E-2</v>
      </c>
      <c r="Z429" s="24">
        <f>VLOOKUP(A429,[2]Sheet14!$A$2:$D$188,4,0)</f>
        <v>4.1087624092765819E-2</v>
      </c>
      <c r="AA429" t="b">
        <f t="shared" si="39"/>
        <v>1</v>
      </c>
      <c r="AB429" t="b">
        <f t="shared" si="36"/>
        <v>1</v>
      </c>
      <c r="AC429" t="b">
        <f t="shared" si="37"/>
        <v>1</v>
      </c>
    </row>
    <row r="430" spans="1:29">
      <c r="A430" t="s">
        <v>170</v>
      </c>
      <c r="B430">
        <v>20</v>
      </c>
      <c r="C430" t="s">
        <v>406</v>
      </c>
      <c r="D430">
        <v>1036.699951171875</v>
      </c>
      <c r="E430">
        <v>995</v>
      </c>
      <c r="F430" s="22">
        <v>43458</v>
      </c>
      <c r="G430" s="22">
        <v>43496</v>
      </c>
      <c r="H430">
        <f t="shared" si="38"/>
        <v>38</v>
      </c>
      <c r="I430">
        <v>1000</v>
      </c>
      <c r="J430">
        <v>43</v>
      </c>
      <c r="K430" t="s">
        <v>435</v>
      </c>
      <c r="L430" t="s">
        <v>435</v>
      </c>
      <c r="M430" t="s">
        <v>435</v>
      </c>
      <c r="N430" t="s">
        <v>435</v>
      </c>
      <c r="O430" t="s">
        <v>435</v>
      </c>
      <c r="P430" t="s">
        <v>435</v>
      </c>
      <c r="Q430" t="s">
        <v>435</v>
      </c>
      <c r="R430" t="s">
        <v>435</v>
      </c>
      <c r="S430" t="s">
        <v>435</v>
      </c>
      <c r="T430" t="s">
        <v>435</v>
      </c>
      <c r="U430" s="18">
        <f>VLOOKUP(A430,'[1]MARGIN REQUIREMNT'!$A$3:$M$210,13,0)</f>
        <v>4.9465500000000002</v>
      </c>
      <c r="V430" s="23">
        <f t="shared" si="40"/>
        <v>4.1909498665201106E-2</v>
      </c>
      <c r="W430" s="23">
        <f t="shared" si="41"/>
        <v>4.1909498665201106E-2</v>
      </c>
      <c r="X430" s="24">
        <f>VLOOKUP(A430,[2]Sheet14!$A$2:$B$188,2,0)</f>
        <v>2.6201699287165252E-2</v>
      </c>
      <c r="Y430" s="24">
        <f>VLOOKUP(A430,[2]Sheet14!$A$2:$C$188,3,0)</f>
        <v>3.356743900415976E-2</v>
      </c>
      <c r="Z430" s="24">
        <f>VLOOKUP(A430,[2]Sheet14!$A$2:$D$188,4,0)</f>
        <v>4.1087624092765819E-2</v>
      </c>
      <c r="AA430" t="b">
        <f t="shared" si="39"/>
        <v>1</v>
      </c>
      <c r="AB430" t="b">
        <f t="shared" si="36"/>
        <v>1</v>
      </c>
      <c r="AC430" t="b">
        <f t="shared" si="37"/>
        <v>1</v>
      </c>
    </row>
    <row r="431" spans="1:29">
      <c r="A431" t="s">
        <v>134</v>
      </c>
      <c r="B431">
        <v>10</v>
      </c>
      <c r="C431" t="s">
        <v>405</v>
      </c>
      <c r="D431">
        <v>499</v>
      </c>
      <c r="E431">
        <v>494.10000610351562</v>
      </c>
      <c r="F431" s="22">
        <v>43458</v>
      </c>
      <c r="G431" s="22">
        <v>43496</v>
      </c>
      <c r="H431">
        <f t="shared" si="38"/>
        <v>38</v>
      </c>
      <c r="I431">
        <v>490</v>
      </c>
      <c r="J431">
        <v>25.649999618530273</v>
      </c>
      <c r="K431">
        <v>33</v>
      </c>
      <c r="L431">
        <v>53</v>
      </c>
      <c r="M431">
        <v>547.0999755859375</v>
      </c>
      <c r="N431">
        <v>600.0999755859375</v>
      </c>
      <c r="O431">
        <v>653.0999755859375</v>
      </c>
      <c r="P431">
        <v>600</v>
      </c>
      <c r="Q431">
        <v>650</v>
      </c>
      <c r="R431" t="s">
        <v>435</v>
      </c>
      <c r="S431">
        <v>5.4499998092651367</v>
      </c>
      <c r="T431">
        <v>550</v>
      </c>
      <c r="U431" s="18">
        <f>VLOOKUP(A431,'[1]MARGIN REQUIREMNT'!$A$3:$M$210,13,0)</f>
        <v>2.4746250000000001</v>
      </c>
      <c r="V431" s="23">
        <f t="shared" si="40"/>
        <v>9.9170083706856538E-3</v>
      </c>
      <c r="W431" s="23">
        <f t="shared" si="41"/>
        <v>9.9170083706856538E-3</v>
      </c>
      <c r="X431" s="24">
        <f>VLOOKUP(A431,[2]Sheet14!$A$2:$B$188,2,0)</f>
        <v>3.5187045366603907E-2</v>
      </c>
      <c r="Y431" s="24">
        <f>VLOOKUP(A431,[2]Sheet14!$A$2:$C$188,3,0)</f>
        <v>4.6452993328898712E-2</v>
      </c>
      <c r="Z431" s="24">
        <f>VLOOKUP(A431,[2]Sheet14!$A$2:$D$188,4,0)</f>
        <v>6.2010369034079652E-2</v>
      </c>
      <c r="AA431" t="b">
        <f t="shared" si="39"/>
        <v>0</v>
      </c>
      <c r="AB431" t="b">
        <f t="shared" si="36"/>
        <v>0</v>
      </c>
      <c r="AC431" t="b">
        <f t="shared" si="37"/>
        <v>0</v>
      </c>
    </row>
    <row r="432" spans="1:29">
      <c r="A432" t="s">
        <v>134</v>
      </c>
      <c r="B432">
        <v>10</v>
      </c>
      <c r="C432" t="s">
        <v>406</v>
      </c>
      <c r="D432">
        <v>499</v>
      </c>
      <c r="E432">
        <v>494.10000610351562</v>
      </c>
      <c r="F432" s="22">
        <v>43458</v>
      </c>
      <c r="G432" s="22">
        <v>43496</v>
      </c>
      <c r="H432">
        <f t="shared" si="38"/>
        <v>38</v>
      </c>
      <c r="I432">
        <v>490</v>
      </c>
      <c r="J432">
        <v>21</v>
      </c>
      <c r="K432">
        <v>40</v>
      </c>
      <c r="L432">
        <v>64</v>
      </c>
      <c r="M432">
        <v>430.10000610351562</v>
      </c>
      <c r="N432">
        <v>366.10000610351562</v>
      </c>
      <c r="O432">
        <v>302.10000610351562</v>
      </c>
      <c r="P432">
        <v>370</v>
      </c>
      <c r="Q432">
        <v>300</v>
      </c>
      <c r="R432" t="s">
        <v>435</v>
      </c>
      <c r="S432">
        <v>5</v>
      </c>
      <c r="T432">
        <v>440</v>
      </c>
      <c r="U432" s="18">
        <f>VLOOKUP(A432,'[1]MARGIN REQUIREMNT'!$A$3:$M$210,13,0)</f>
        <v>2.4746250000000001</v>
      </c>
      <c r="V432" s="23">
        <f t="shared" si="40"/>
        <v>9.9170083706856538E-3</v>
      </c>
      <c r="W432" s="23">
        <f t="shared" si="41"/>
        <v>9.9170083706856538E-3</v>
      </c>
      <c r="X432" s="24">
        <f>VLOOKUP(A432,[2]Sheet14!$A$2:$B$188,2,0)</f>
        <v>3.5187045366603907E-2</v>
      </c>
      <c r="Y432" s="24">
        <f>VLOOKUP(A432,[2]Sheet14!$A$2:$C$188,3,0)</f>
        <v>4.6452993328898712E-2</v>
      </c>
      <c r="Z432" s="24">
        <f>VLOOKUP(A432,[2]Sheet14!$A$2:$D$188,4,0)</f>
        <v>6.2010369034079652E-2</v>
      </c>
      <c r="AA432" t="b">
        <f t="shared" si="39"/>
        <v>0</v>
      </c>
      <c r="AB432" t="b">
        <f t="shared" si="36"/>
        <v>0</v>
      </c>
      <c r="AC432" t="b">
        <f t="shared" si="37"/>
        <v>0</v>
      </c>
    </row>
    <row r="433" spans="1:29">
      <c r="A433" t="s">
        <v>192</v>
      </c>
      <c r="B433">
        <v>5</v>
      </c>
      <c r="C433" t="s">
        <v>405</v>
      </c>
      <c r="D433">
        <v>255.25</v>
      </c>
      <c r="E433">
        <v>257.60000610351562</v>
      </c>
      <c r="F433" s="22">
        <v>43458</v>
      </c>
      <c r="G433" s="22">
        <v>43496</v>
      </c>
      <c r="H433">
        <f t="shared" si="38"/>
        <v>38</v>
      </c>
      <c r="I433">
        <v>260</v>
      </c>
      <c r="J433" t="s">
        <v>435</v>
      </c>
      <c r="K433" t="s">
        <v>435</v>
      </c>
      <c r="L433" t="s">
        <v>435</v>
      </c>
      <c r="M433" t="s">
        <v>435</v>
      </c>
      <c r="N433" t="s">
        <v>435</v>
      </c>
      <c r="O433" t="s">
        <v>435</v>
      </c>
      <c r="P433" t="s">
        <v>435</v>
      </c>
      <c r="Q433" t="s">
        <v>435</v>
      </c>
      <c r="R433" t="s">
        <v>435</v>
      </c>
      <c r="S433" t="s">
        <v>435</v>
      </c>
      <c r="T433" t="s">
        <v>435</v>
      </c>
      <c r="U433" s="18">
        <f>VLOOKUP(A433,'[1]MARGIN REQUIREMNT'!$A$3:$M$210,13,0)</f>
        <v>1.2993749999999999</v>
      </c>
      <c r="V433" s="23">
        <f t="shared" si="40"/>
        <v>-9.1226942850741732E-3</v>
      </c>
      <c r="W433" s="23">
        <f t="shared" si="41"/>
        <v>9.1226942850741732E-3</v>
      </c>
      <c r="X433" s="24">
        <f>VLOOKUP(A433,[2]Sheet14!$A$2:$B$188,2,0)</f>
        <v>3.6402751678214183E-2</v>
      </c>
      <c r="Y433" s="24">
        <f>VLOOKUP(A433,[2]Sheet14!$A$2:$C$188,3,0)</f>
        <v>4.6275030118238358E-2</v>
      </c>
      <c r="Z433" s="24">
        <f>VLOOKUP(A433,[2]Sheet14!$A$2:$D$188,4,0)</f>
        <v>5.785727545727553E-2</v>
      </c>
      <c r="AA433" t="b">
        <f t="shared" si="39"/>
        <v>0</v>
      </c>
      <c r="AB433" t="b">
        <f t="shared" si="36"/>
        <v>0</v>
      </c>
      <c r="AC433" t="b">
        <f t="shared" si="37"/>
        <v>0</v>
      </c>
    </row>
    <row r="434" spans="1:29">
      <c r="A434" t="s">
        <v>192</v>
      </c>
      <c r="B434">
        <v>5</v>
      </c>
      <c r="C434" t="s">
        <v>406</v>
      </c>
      <c r="D434">
        <v>255.25</v>
      </c>
      <c r="E434">
        <v>257.60000610351562</v>
      </c>
      <c r="F434" s="22">
        <v>43458</v>
      </c>
      <c r="G434" s="22">
        <v>43496</v>
      </c>
      <c r="H434">
        <f t="shared" si="38"/>
        <v>38</v>
      </c>
      <c r="I434">
        <v>260</v>
      </c>
      <c r="J434">
        <v>12.050000190734863</v>
      </c>
      <c r="K434" t="s">
        <v>435</v>
      </c>
      <c r="L434" t="s">
        <v>435</v>
      </c>
      <c r="M434" t="s">
        <v>435</v>
      </c>
      <c r="N434" t="s">
        <v>435</v>
      </c>
      <c r="O434" t="s">
        <v>435</v>
      </c>
      <c r="P434" t="s">
        <v>435</v>
      </c>
      <c r="Q434" t="s">
        <v>435</v>
      </c>
      <c r="R434" t="s">
        <v>435</v>
      </c>
      <c r="S434" t="s">
        <v>435</v>
      </c>
      <c r="T434" t="s">
        <v>435</v>
      </c>
      <c r="U434" s="18">
        <f>VLOOKUP(A434,'[1]MARGIN REQUIREMNT'!$A$3:$M$210,13,0)</f>
        <v>1.2993749999999999</v>
      </c>
      <c r="V434" s="23">
        <f t="shared" si="40"/>
        <v>-9.1226942850741732E-3</v>
      </c>
      <c r="W434" s="23">
        <f t="shared" si="41"/>
        <v>9.1226942850741732E-3</v>
      </c>
      <c r="X434" s="24">
        <f>VLOOKUP(A434,[2]Sheet14!$A$2:$B$188,2,0)</f>
        <v>3.6402751678214183E-2</v>
      </c>
      <c r="Y434" s="24">
        <f>VLOOKUP(A434,[2]Sheet14!$A$2:$C$188,3,0)</f>
        <v>4.6275030118238358E-2</v>
      </c>
      <c r="Z434" s="24">
        <f>VLOOKUP(A434,[2]Sheet14!$A$2:$D$188,4,0)</f>
        <v>5.785727545727553E-2</v>
      </c>
      <c r="AA434" t="b">
        <f t="shared" si="39"/>
        <v>0</v>
      </c>
      <c r="AB434" t="b">
        <f t="shared" ref="AB434:AB497" si="42">W434&gt;Y434</f>
        <v>0</v>
      </c>
      <c r="AC434" t="b">
        <f t="shared" ref="AC434:AC497" si="43">W434&gt;Z434</f>
        <v>0</v>
      </c>
    </row>
    <row r="435" spans="1:29">
      <c r="A435" t="s">
        <v>55</v>
      </c>
      <c r="B435">
        <v>10</v>
      </c>
      <c r="C435" t="s">
        <v>405</v>
      </c>
      <c r="D435">
        <v>237.10000610351562</v>
      </c>
      <c r="E435">
        <v>236</v>
      </c>
      <c r="F435" s="22">
        <v>43458</v>
      </c>
      <c r="G435" s="22">
        <v>43496</v>
      </c>
      <c r="H435">
        <f t="shared" si="38"/>
        <v>38</v>
      </c>
      <c r="I435">
        <v>240</v>
      </c>
      <c r="J435">
        <v>14</v>
      </c>
      <c r="K435">
        <v>48</v>
      </c>
      <c r="L435">
        <v>37</v>
      </c>
      <c r="M435">
        <v>273</v>
      </c>
      <c r="N435">
        <v>310</v>
      </c>
      <c r="O435">
        <v>347</v>
      </c>
      <c r="P435">
        <v>310</v>
      </c>
      <c r="Q435">
        <v>350</v>
      </c>
      <c r="R435" t="s">
        <v>435</v>
      </c>
      <c r="S435">
        <v>2.7000000476837158</v>
      </c>
      <c r="T435">
        <v>295</v>
      </c>
      <c r="U435" s="18">
        <f>VLOOKUP(A435,'[1]MARGIN REQUIREMNT'!$A$3:$M$210,13,0)</f>
        <v>3.4311955999999997</v>
      </c>
      <c r="V435" s="23">
        <f t="shared" si="40"/>
        <v>4.6610428115068103E-3</v>
      </c>
      <c r="W435" s="23">
        <f t="shared" si="41"/>
        <v>4.6610428115068103E-3</v>
      </c>
      <c r="X435" s="24">
        <f>VLOOKUP(A435,[2]Sheet14!$A$2:$B$188,2,0)</f>
        <v>4.1246668858975342E-2</v>
      </c>
      <c r="Y435" s="24">
        <f>VLOOKUP(A435,[2]Sheet14!$A$2:$C$188,3,0)</f>
        <v>5.671398738421933E-2</v>
      </c>
      <c r="Z435" s="24">
        <f>VLOOKUP(A435,[2]Sheet14!$A$2:$D$188,4,0)</f>
        <v>9.8931517111541412E-2</v>
      </c>
      <c r="AA435" t="b">
        <f t="shared" si="39"/>
        <v>0</v>
      </c>
      <c r="AB435" t="b">
        <f t="shared" si="42"/>
        <v>0</v>
      </c>
      <c r="AC435" t="b">
        <f t="shared" si="43"/>
        <v>0</v>
      </c>
    </row>
    <row r="436" spans="1:29">
      <c r="A436" t="s">
        <v>55</v>
      </c>
      <c r="B436">
        <v>10</v>
      </c>
      <c r="C436" t="s">
        <v>406</v>
      </c>
      <c r="D436">
        <v>237.10000610351562</v>
      </c>
      <c r="E436">
        <v>236</v>
      </c>
      <c r="F436" s="22">
        <v>43458</v>
      </c>
      <c r="G436" s="22">
        <v>43496</v>
      </c>
      <c r="H436">
        <f t="shared" si="38"/>
        <v>38</v>
      </c>
      <c r="I436">
        <v>240</v>
      </c>
      <c r="J436">
        <v>20</v>
      </c>
      <c r="K436">
        <v>63</v>
      </c>
      <c r="L436">
        <v>48</v>
      </c>
      <c r="M436">
        <v>188</v>
      </c>
      <c r="N436">
        <v>140</v>
      </c>
      <c r="O436">
        <v>92</v>
      </c>
      <c r="P436">
        <v>140</v>
      </c>
      <c r="Q436">
        <v>90</v>
      </c>
      <c r="R436" t="s">
        <v>435</v>
      </c>
      <c r="S436">
        <v>0.10000000149011612</v>
      </c>
      <c r="T436">
        <v>150</v>
      </c>
      <c r="U436" s="18">
        <f>VLOOKUP(A436,'[1]MARGIN REQUIREMNT'!$A$3:$M$210,13,0)</f>
        <v>3.4311955999999997</v>
      </c>
      <c r="V436" s="23">
        <f t="shared" si="40"/>
        <v>4.6610428115068103E-3</v>
      </c>
      <c r="W436" s="23">
        <f t="shared" si="41"/>
        <v>4.6610428115068103E-3</v>
      </c>
      <c r="X436" s="24">
        <f>VLOOKUP(A436,[2]Sheet14!$A$2:$B$188,2,0)</f>
        <v>4.1246668858975342E-2</v>
      </c>
      <c r="Y436" s="24">
        <f>VLOOKUP(A436,[2]Sheet14!$A$2:$C$188,3,0)</f>
        <v>5.671398738421933E-2</v>
      </c>
      <c r="Z436" s="24">
        <f>VLOOKUP(A436,[2]Sheet14!$A$2:$D$188,4,0)</f>
        <v>9.8931517111541412E-2</v>
      </c>
      <c r="AA436" t="b">
        <f t="shared" si="39"/>
        <v>0</v>
      </c>
      <c r="AB436" t="b">
        <f t="shared" si="42"/>
        <v>0</v>
      </c>
      <c r="AC436" t="b">
        <f t="shared" si="43"/>
        <v>0</v>
      </c>
    </row>
    <row r="437" spans="1:29">
      <c r="A437" t="s">
        <v>152</v>
      </c>
      <c r="B437">
        <v>20</v>
      </c>
      <c r="C437" t="s">
        <v>405</v>
      </c>
      <c r="D437">
        <v>1103.199951171875</v>
      </c>
      <c r="E437">
        <v>1114</v>
      </c>
      <c r="F437" s="22">
        <v>43458</v>
      </c>
      <c r="G437" s="22">
        <v>43496</v>
      </c>
      <c r="H437">
        <f t="shared" si="38"/>
        <v>38</v>
      </c>
      <c r="I437">
        <v>1120</v>
      </c>
      <c r="J437" t="s">
        <v>435</v>
      </c>
      <c r="K437" t="s">
        <v>435</v>
      </c>
      <c r="L437" t="s">
        <v>435</v>
      </c>
      <c r="M437" t="s">
        <v>435</v>
      </c>
      <c r="N437" t="s">
        <v>435</v>
      </c>
      <c r="O437" t="s">
        <v>435</v>
      </c>
      <c r="P437" t="s">
        <v>435</v>
      </c>
      <c r="Q437" t="s">
        <v>435</v>
      </c>
      <c r="R437" t="s">
        <v>435</v>
      </c>
      <c r="S437" t="s">
        <v>435</v>
      </c>
      <c r="T437" t="s">
        <v>435</v>
      </c>
      <c r="U437" s="18">
        <f>VLOOKUP(A437,'[1]MARGIN REQUIREMNT'!$A$3:$M$210,13,0)</f>
        <v>5.9142000000000001</v>
      </c>
      <c r="V437" s="23">
        <f t="shared" si="40"/>
        <v>-9.6948373681553512E-3</v>
      </c>
      <c r="W437" s="23">
        <f t="shared" si="41"/>
        <v>9.6948373681553512E-3</v>
      </c>
      <c r="X437" s="24">
        <f>VLOOKUP(A437,[2]Sheet14!$A$2:$B$188,2,0)</f>
        <v>2.554055869304811E-2</v>
      </c>
      <c r="Y437" s="24">
        <f>VLOOKUP(A437,[2]Sheet14!$A$2:$C$188,3,0)</f>
        <v>3.132751838216051E-2</v>
      </c>
      <c r="Z437" s="24">
        <f>VLOOKUP(A437,[2]Sheet14!$A$2:$D$188,4,0)</f>
        <v>4.2261081964805623E-2</v>
      </c>
      <c r="AA437" t="b">
        <f t="shared" si="39"/>
        <v>0</v>
      </c>
      <c r="AB437" t="b">
        <f t="shared" si="42"/>
        <v>0</v>
      </c>
      <c r="AC437" t="b">
        <f t="shared" si="43"/>
        <v>0</v>
      </c>
    </row>
    <row r="438" spans="1:29">
      <c r="A438" t="s">
        <v>152</v>
      </c>
      <c r="B438">
        <v>20</v>
      </c>
      <c r="C438" t="s">
        <v>406</v>
      </c>
      <c r="D438">
        <v>1103.199951171875</v>
      </c>
      <c r="E438">
        <v>1114</v>
      </c>
      <c r="F438" s="22">
        <v>43458</v>
      </c>
      <c r="G438" s="22">
        <v>43496</v>
      </c>
      <c r="H438">
        <f t="shared" si="38"/>
        <v>38</v>
      </c>
      <c r="I438">
        <v>1120</v>
      </c>
      <c r="J438">
        <v>38</v>
      </c>
      <c r="K438">
        <v>28</v>
      </c>
      <c r="L438">
        <v>101</v>
      </c>
      <c r="M438">
        <v>1013</v>
      </c>
      <c r="N438">
        <v>912</v>
      </c>
      <c r="O438">
        <v>811</v>
      </c>
      <c r="P438">
        <v>920</v>
      </c>
      <c r="Q438">
        <v>820</v>
      </c>
      <c r="R438" t="s">
        <v>435</v>
      </c>
      <c r="S438">
        <v>14</v>
      </c>
      <c r="T438">
        <v>1020</v>
      </c>
      <c r="U438" s="18">
        <f>VLOOKUP(A438,'[1]MARGIN REQUIREMNT'!$A$3:$M$210,13,0)</f>
        <v>5.9142000000000001</v>
      </c>
      <c r="V438" s="23">
        <f t="shared" si="40"/>
        <v>-9.6948373681553512E-3</v>
      </c>
      <c r="W438" s="23">
        <f t="shared" si="41"/>
        <v>9.6948373681553512E-3</v>
      </c>
      <c r="X438" s="24">
        <f>VLOOKUP(A438,[2]Sheet14!$A$2:$B$188,2,0)</f>
        <v>2.554055869304811E-2</v>
      </c>
      <c r="Y438" s="24">
        <f>VLOOKUP(A438,[2]Sheet14!$A$2:$C$188,3,0)</f>
        <v>3.132751838216051E-2</v>
      </c>
      <c r="Z438" s="24">
        <f>VLOOKUP(A438,[2]Sheet14!$A$2:$D$188,4,0)</f>
        <v>4.2261081964805623E-2</v>
      </c>
      <c r="AA438" t="b">
        <f t="shared" si="39"/>
        <v>0</v>
      </c>
      <c r="AB438" t="b">
        <f t="shared" si="42"/>
        <v>0</v>
      </c>
      <c r="AC438" t="b">
        <f t="shared" si="43"/>
        <v>0</v>
      </c>
    </row>
    <row r="439" spans="1:29">
      <c r="A439" t="s">
        <v>77</v>
      </c>
      <c r="B439">
        <v>20</v>
      </c>
      <c r="C439" t="s">
        <v>405</v>
      </c>
      <c r="D439">
        <v>943.25</v>
      </c>
      <c r="E439">
        <v>938</v>
      </c>
      <c r="F439" s="22">
        <v>43458</v>
      </c>
      <c r="G439" s="22">
        <v>43496</v>
      </c>
      <c r="H439">
        <f t="shared" si="38"/>
        <v>38</v>
      </c>
      <c r="I439">
        <v>940</v>
      </c>
      <c r="J439">
        <v>36.799999237060547</v>
      </c>
      <c r="K439">
        <v>27</v>
      </c>
      <c r="L439">
        <v>82</v>
      </c>
      <c r="M439">
        <v>1020</v>
      </c>
      <c r="N439">
        <v>1102</v>
      </c>
      <c r="O439">
        <v>1184</v>
      </c>
      <c r="P439">
        <v>1100</v>
      </c>
      <c r="Q439">
        <v>1180</v>
      </c>
      <c r="R439">
        <v>2</v>
      </c>
      <c r="S439">
        <v>2</v>
      </c>
      <c r="T439">
        <v>1100</v>
      </c>
      <c r="U439" s="18">
        <f>VLOOKUP(A439,'[1]MARGIN REQUIREMNT'!$A$3:$M$210,13,0)</f>
        <v>5.0459999999999994</v>
      </c>
      <c r="V439" s="23">
        <f t="shared" si="40"/>
        <v>5.5970149253732338E-3</v>
      </c>
      <c r="W439" s="23">
        <f t="shared" si="41"/>
        <v>5.5970149253732338E-3</v>
      </c>
      <c r="X439" s="24">
        <f>VLOOKUP(A439,[2]Sheet14!$A$2:$B$188,2,0)</f>
        <v>2.1921640315199532E-2</v>
      </c>
      <c r="Y439" s="24">
        <f>VLOOKUP(A439,[2]Sheet14!$A$2:$C$188,3,0)</f>
        <v>2.7674585422868284E-2</v>
      </c>
      <c r="Z439" s="24">
        <f>VLOOKUP(A439,[2]Sheet14!$A$2:$D$188,4,0)</f>
        <v>3.9105957133156989E-2</v>
      </c>
      <c r="AA439" t="b">
        <f t="shared" si="39"/>
        <v>0</v>
      </c>
      <c r="AB439" t="b">
        <f t="shared" si="42"/>
        <v>0</v>
      </c>
      <c r="AC439" t="b">
        <f t="shared" si="43"/>
        <v>0</v>
      </c>
    </row>
    <row r="440" spans="1:29">
      <c r="A440" t="s">
        <v>77</v>
      </c>
      <c r="B440">
        <v>20</v>
      </c>
      <c r="C440" t="s">
        <v>406</v>
      </c>
      <c r="D440">
        <v>943.25</v>
      </c>
      <c r="E440">
        <v>938</v>
      </c>
      <c r="F440" s="22">
        <v>43458</v>
      </c>
      <c r="G440" s="22">
        <v>43496</v>
      </c>
      <c r="H440">
        <f t="shared" si="38"/>
        <v>38</v>
      </c>
      <c r="I440">
        <v>940</v>
      </c>
      <c r="J440">
        <v>31.25</v>
      </c>
      <c r="K440">
        <v>29</v>
      </c>
      <c r="L440">
        <v>88</v>
      </c>
      <c r="M440">
        <v>850</v>
      </c>
      <c r="N440">
        <v>762</v>
      </c>
      <c r="O440">
        <v>674</v>
      </c>
      <c r="P440">
        <v>760</v>
      </c>
      <c r="Q440">
        <v>680</v>
      </c>
      <c r="R440" t="s">
        <v>435</v>
      </c>
      <c r="S440">
        <v>9</v>
      </c>
      <c r="T440">
        <v>880</v>
      </c>
      <c r="U440" s="18">
        <f>VLOOKUP(A440,'[1]MARGIN REQUIREMNT'!$A$3:$M$210,13,0)</f>
        <v>5.0459999999999994</v>
      </c>
      <c r="V440" s="23">
        <f t="shared" si="40"/>
        <v>5.5970149253732338E-3</v>
      </c>
      <c r="W440" s="23">
        <f t="shared" si="41"/>
        <v>5.5970149253732338E-3</v>
      </c>
      <c r="X440" s="24">
        <f>VLOOKUP(A440,[2]Sheet14!$A$2:$B$188,2,0)</f>
        <v>2.1921640315199532E-2</v>
      </c>
      <c r="Y440" s="24">
        <f>VLOOKUP(A440,[2]Sheet14!$A$2:$C$188,3,0)</f>
        <v>2.7674585422868284E-2</v>
      </c>
      <c r="Z440" s="24">
        <f>VLOOKUP(A440,[2]Sheet14!$A$2:$D$188,4,0)</f>
        <v>3.9105957133156989E-2</v>
      </c>
      <c r="AA440" t="b">
        <f t="shared" si="39"/>
        <v>0</v>
      </c>
      <c r="AB440" t="b">
        <f t="shared" si="42"/>
        <v>0</v>
      </c>
      <c r="AC440" t="b">
        <f t="shared" si="43"/>
        <v>0</v>
      </c>
    </row>
    <row r="441" spans="1:29">
      <c r="A441" t="s">
        <v>124</v>
      </c>
      <c r="B441">
        <v>10</v>
      </c>
      <c r="C441" t="s">
        <v>405</v>
      </c>
      <c r="D441">
        <v>367.35000610351562</v>
      </c>
      <c r="E441">
        <v>370.35000610351562</v>
      </c>
      <c r="F441" s="22">
        <v>43458</v>
      </c>
      <c r="G441" s="22">
        <v>43496</v>
      </c>
      <c r="H441">
        <f t="shared" si="38"/>
        <v>38</v>
      </c>
      <c r="I441">
        <v>370</v>
      </c>
      <c r="J441" t="s">
        <v>435</v>
      </c>
      <c r="K441" t="s">
        <v>435</v>
      </c>
      <c r="L441" t="s">
        <v>435</v>
      </c>
      <c r="M441" t="s">
        <v>435</v>
      </c>
      <c r="N441" t="s">
        <v>435</v>
      </c>
      <c r="O441" t="s">
        <v>435</v>
      </c>
      <c r="P441" t="s">
        <v>435</v>
      </c>
      <c r="Q441" t="s">
        <v>435</v>
      </c>
      <c r="R441" t="s">
        <v>435</v>
      </c>
      <c r="S441" t="s">
        <v>435</v>
      </c>
      <c r="T441" t="s">
        <v>435</v>
      </c>
      <c r="U441" s="18">
        <f>VLOOKUP(A441,'[1]MARGIN REQUIREMNT'!$A$3:$M$210,13,0)</f>
        <v>1.8906750000000001</v>
      </c>
      <c r="V441" s="23">
        <f t="shared" si="40"/>
        <v>-8.1004453910052954E-3</v>
      </c>
      <c r="W441" s="23">
        <f t="shared" si="41"/>
        <v>8.1004453910052954E-3</v>
      </c>
      <c r="X441" s="24">
        <f>VLOOKUP(A441,[2]Sheet14!$A$2:$B$188,2,0)</f>
        <v>2.2424393299178627E-2</v>
      </c>
      <c r="Y441" s="24">
        <f>VLOOKUP(A441,[2]Sheet14!$A$2:$C$188,3,0)</f>
        <v>2.894624720885659E-2</v>
      </c>
      <c r="Z441" s="24">
        <f>VLOOKUP(A441,[2]Sheet14!$A$2:$D$188,4,0)</f>
        <v>4.0318124092924797E-2</v>
      </c>
      <c r="AA441" t="b">
        <f t="shared" si="39"/>
        <v>0</v>
      </c>
      <c r="AB441" t="b">
        <f t="shared" si="42"/>
        <v>0</v>
      </c>
      <c r="AC441" t="b">
        <f t="shared" si="43"/>
        <v>0</v>
      </c>
    </row>
    <row r="442" spans="1:29">
      <c r="A442" t="s">
        <v>124</v>
      </c>
      <c r="B442">
        <v>10</v>
      </c>
      <c r="C442" t="s">
        <v>406</v>
      </c>
      <c r="D442">
        <v>367.35000610351562</v>
      </c>
      <c r="E442">
        <v>370.35000610351562</v>
      </c>
      <c r="F442" s="22">
        <v>43458</v>
      </c>
      <c r="G442" s="22">
        <v>43496</v>
      </c>
      <c r="H442">
        <f t="shared" si="38"/>
        <v>38</v>
      </c>
      <c r="I442">
        <v>370</v>
      </c>
      <c r="J442">
        <v>10.199999809265137</v>
      </c>
      <c r="K442">
        <v>26</v>
      </c>
      <c r="L442">
        <v>31</v>
      </c>
      <c r="M442">
        <v>339.35000610351562</v>
      </c>
      <c r="N442">
        <v>308.35000610351562</v>
      </c>
      <c r="O442">
        <v>277.35000610351562</v>
      </c>
      <c r="P442">
        <v>310</v>
      </c>
      <c r="Q442">
        <v>280</v>
      </c>
      <c r="R442" t="s">
        <v>435</v>
      </c>
      <c r="S442">
        <v>5.4499998092651367</v>
      </c>
      <c r="T442">
        <v>350</v>
      </c>
      <c r="U442" s="18">
        <f>VLOOKUP(A442,'[1]MARGIN REQUIREMNT'!$A$3:$M$210,13,0)</f>
        <v>1.8906750000000001</v>
      </c>
      <c r="V442" s="23">
        <f t="shared" si="40"/>
        <v>-8.1004453910052954E-3</v>
      </c>
      <c r="W442" s="23">
        <f t="shared" si="41"/>
        <v>8.1004453910052954E-3</v>
      </c>
      <c r="X442" s="24">
        <f>VLOOKUP(A442,[2]Sheet14!$A$2:$B$188,2,0)</f>
        <v>2.2424393299178627E-2</v>
      </c>
      <c r="Y442" s="24">
        <f>VLOOKUP(A442,[2]Sheet14!$A$2:$C$188,3,0)</f>
        <v>2.894624720885659E-2</v>
      </c>
      <c r="Z442" s="24">
        <f>VLOOKUP(A442,[2]Sheet14!$A$2:$D$188,4,0)</f>
        <v>4.0318124092924797E-2</v>
      </c>
      <c r="AA442" t="b">
        <f t="shared" si="39"/>
        <v>0</v>
      </c>
      <c r="AB442" t="b">
        <f t="shared" si="42"/>
        <v>0</v>
      </c>
      <c r="AC442" t="b">
        <f t="shared" si="43"/>
        <v>0</v>
      </c>
    </row>
    <row r="443" spans="1:29">
      <c r="A443" t="s">
        <v>78</v>
      </c>
      <c r="B443">
        <v>20</v>
      </c>
      <c r="C443" t="s">
        <v>405</v>
      </c>
      <c r="D443">
        <v>1932.0999755859375</v>
      </c>
      <c r="E443">
        <v>1906.75</v>
      </c>
      <c r="F443" s="22">
        <v>43458</v>
      </c>
      <c r="G443" s="22">
        <v>43496</v>
      </c>
      <c r="H443">
        <f t="shared" si="38"/>
        <v>38</v>
      </c>
      <c r="I443">
        <v>1900</v>
      </c>
      <c r="J443">
        <v>57.299999237060547</v>
      </c>
      <c r="K443">
        <v>18</v>
      </c>
      <c r="L443">
        <v>111</v>
      </c>
      <c r="M443">
        <v>2017.75</v>
      </c>
      <c r="N443">
        <v>2128.75</v>
      </c>
      <c r="O443">
        <v>2239.75</v>
      </c>
      <c r="P443">
        <v>2120</v>
      </c>
      <c r="Q443">
        <v>2240</v>
      </c>
      <c r="R443">
        <v>10</v>
      </c>
      <c r="S443">
        <v>9.6499996185302734</v>
      </c>
      <c r="T443">
        <v>2160</v>
      </c>
      <c r="U443" s="18">
        <f>VLOOKUP(A443,'[1]MARGIN REQUIREMNT'!$A$3:$M$210,13,0)</f>
        <v>10.047525</v>
      </c>
      <c r="V443" s="23">
        <f t="shared" si="40"/>
        <v>1.3294860671791087E-2</v>
      </c>
      <c r="W443" s="23">
        <f t="shared" si="41"/>
        <v>1.3294860671791087E-2</v>
      </c>
      <c r="X443" s="24">
        <f>VLOOKUP(A443,[2]Sheet14!$A$2:$B$188,2,0)</f>
        <v>2.1385240422538487E-2</v>
      </c>
      <c r="Y443" s="24">
        <f>VLOOKUP(A443,[2]Sheet14!$A$2:$C$188,3,0)</f>
        <v>2.6341829074865007E-2</v>
      </c>
      <c r="Z443" s="24">
        <f>VLOOKUP(A443,[2]Sheet14!$A$2:$D$188,4,0)</f>
        <v>3.4035701981478088E-2</v>
      </c>
      <c r="AA443" t="b">
        <f t="shared" si="39"/>
        <v>0</v>
      </c>
      <c r="AB443" t="b">
        <f t="shared" si="42"/>
        <v>0</v>
      </c>
      <c r="AC443" t="b">
        <f t="shared" si="43"/>
        <v>0</v>
      </c>
    </row>
    <row r="444" spans="1:29">
      <c r="A444" t="s">
        <v>78</v>
      </c>
      <c r="B444">
        <v>20</v>
      </c>
      <c r="C444" t="s">
        <v>406</v>
      </c>
      <c r="D444">
        <v>1932.0999755859375</v>
      </c>
      <c r="E444">
        <v>1906.75</v>
      </c>
      <c r="F444" s="22">
        <v>43458</v>
      </c>
      <c r="G444" s="22">
        <v>43496</v>
      </c>
      <c r="H444">
        <f t="shared" si="38"/>
        <v>38</v>
      </c>
      <c r="I444">
        <v>1900</v>
      </c>
      <c r="J444">
        <v>40.75</v>
      </c>
      <c r="K444">
        <v>22</v>
      </c>
      <c r="L444">
        <v>135</v>
      </c>
      <c r="M444">
        <v>1771.75</v>
      </c>
      <c r="N444">
        <v>1636.75</v>
      </c>
      <c r="O444">
        <v>1501.75</v>
      </c>
      <c r="P444">
        <v>1640</v>
      </c>
      <c r="Q444">
        <v>1500</v>
      </c>
      <c r="R444">
        <v>5.0500001907348633</v>
      </c>
      <c r="S444">
        <v>5.0500001907348633</v>
      </c>
      <c r="T444">
        <v>1640</v>
      </c>
      <c r="U444" s="18">
        <f>VLOOKUP(A444,'[1]MARGIN REQUIREMNT'!$A$3:$M$210,13,0)</f>
        <v>10.047525</v>
      </c>
      <c r="V444" s="23">
        <f t="shared" si="40"/>
        <v>1.3294860671791087E-2</v>
      </c>
      <c r="W444" s="23">
        <f t="shared" si="41"/>
        <v>1.3294860671791087E-2</v>
      </c>
      <c r="X444" s="24">
        <f>VLOOKUP(A444,[2]Sheet14!$A$2:$B$188,2,0)</f>
        <v>2.1385240422538487E-2</v>
      </c>
      <c r="Y444" s="24">
        <f>VLOOKUP(A444,[2]Sheet14!$A$2:$C$188,3,0)</f>
        <v>2.6341829074865007E-2</v>
      </c>
      <c r="Z444" s="24">
        <f>VLOOKUP(A444,[2]Sheet14!$A$2:$D$188,4,0)</f>
        <v>3.4035701981478088E-2</v>
      </c>
      <c r="AA444" t="b">
        <f t="shared" si="39"/>
        <v>0</v>
      </c>
      <c r="AB444" t="b">
        <f t="shared" si="42"/>
        <v>0</v>
      </c>
      <c r="AC444" t="b">
        <f t="shared" si="43"/>
        <v>0</v>
      </c>
    </row>
    <row r="445" spans="1:29">
      <c r="A445" t="s">
        <v>99</v>
      </c>
      <c r="B445">
        <v>5</v>
      </c>
      <c r="C445" t="s">
        <v>405</v>
      </c>
      <c r="D445">
        <v>46.049999237060547</v>
      </c>
      <c r="E445">
        <v>47.400001525878906</v>
      </c>
      <c r="F445" s="22">
        <v>43458</v>
      </c>
      <c r="G445" s="22">
        <v>43496</v>
      </c>
      <c r="H445">
        <f t="shared" si="38"/>
        <v>38</v>
      </c>
      <c r="I445">
        <v>45</v>
      </c>
      <c r="J445" t="s">
        <v>435</v>
      </c>
      <c r="K445" t="s">
        <v>435</v>
      </c>
      <c r="L445" t="s">
        <v>435</v>
      </c>
      <c r="M445" t="s">
        <v>435</v>
      </c>
      <c r="N445" t="s">
        <v>435</v>
      </c>
      <c r="O445" t="s">
        <v>435</v>
      </c>
      <c r="P445" t="s">
        <v>435</v>
      </c>
      <c r="Q445" t="s">
        <v>435</v>
      </c>
      <c r="R445" t="s">
        <v>435</v>
      </c>
      <c r="S445" t="s">
        <v>435</v>
      </c>
      <c r="T445" t="s">
        <v>435</v>
      </c>
      <c r="U445" s="18">
        <f>VLOOKUP(A445,'[1]MARGIN REQUIREMNT'!$A$3:$M$210,13,0)</f>
        <v>1.0739976</v>
      </c>
      <c r="V445" s="23">
        <f t="shared" si="40"/>
        <v>-2.8481060028685889E-2</v>
      </c>
      <c r="W445" s="23">
        <f t="shared" si="41"/>
        <v>2.8481060028685889E-2</v>
      </c>
      <c r="X445" s="24">
        <f>VLOOKUP(A445,[2]Sheet14!$A$2:$B$188,2,0)</f>
        <v>4.0763153124655727E-2</v>
      </c>
      <c r="Y445" s="24">
        <f>VLOOKUP(A445,[2]Sheet14!$A$2:$C$188,3,0)</f>
        <v>7.2354925426272323E-2</v>
      </c>
      <c r="Z445" s="24">
        <f>VLOOKUP(A445,[2]Sheet14!$A$2:$D$188,4,0)</f>
        <v>0.15985147993731541</v>
      </c>
      <c r="AA445" t="b">
        <f t="shared" si="39"/>
        <v>0</v>
      </c>
      <c r="AB445" t="b">
        <f t="shared" si="42"/>
        <v>0</v>
      </c>
      <c r="AC445" t="b">
        <f t="shared" si="43"/>
        <v>0</v>
      </c>
    </row>
    <row r="446" spans="1:29">
      <c r="A446" t="s">
        <v>99</v>
      </c>
      <c r="B446">
        <v>5</v>
      </c>
      <c r="C446" t="s">
        <v>406</v>
      </c>
      <c r="D446">
        <v>46.049999237060547</v>
      </c>
      <c r="E446">
        <v>47.400001525878906</v>
      </c>
      <c r="F446" s="22">
        <v>43458</v>
      </c>
      <c r="G446" s="22">
        <v>43496</v>
      </c>
      <c r="H446">
        <f t="shared" si="38"/>
        <v>38</v>
      </c>
      <c r="I446">
        <v>45</v>
      </c>
      <c r="J446" t="s">
        <v>435</v>
      </c>
      <c r="K446" t="s">
        <v>435</v>
      </c>
      <c r="L446" t="s">
        <v>435</v>
      </c>
      <c r="M446" t="s">
        <v>435</v>
      </c>
      <c r="N446" t="s">
        <v>435</v>
      </c>
      <c r="O446" t="s">
        <v>435</v>
      </c>
      <c r="P446" t="s">
        <v>435</v>
      </c>
      <c r="Q446" t="s">
        <v>435</v>
      </c>
      <c r="R446" t="s">
        <v>435</v>
      </c>
      <c r="S446" t="s">
        <v>435</v>
      </c>
      <c r="T446" t="s">
        <v>435</v>
      </c>
      <c r="U446" s="18">
        <f>VLOOKUP(A446,'[1]MARGIN REQUIREMNT'!$A$3:$M$210,13,0)</f>
        <v>1.0739976</v>
      </c>
      <c r="V446" s="23">
        <f t="shared" si="40"/>
        <v>-2.8481060028685889E-2</v>
      </c>
      <c r="W446" s="23">
        <f t="shared" si="41"/>
        <v>2.8481060028685889E-2</v>
      </c>
      <c r="X446" s="24">
        <f>VLOOKUP(A446,[2]Sheet14!$A$2:$B$188,2,0)</f>
        <v>4.0763153124655727E-2</v>
      </c>
      <c r="Y446" s="24">
        <f>VLOOKUP(A446,[2]Sheet14!$A$2:$C$188,3,0)</f>
        <v>7.2354925426272323E-2</v>
      </c>
      <c r="Z446" s="24">
        <f>VLOOKUP(A446,[2]Sheet14!$A$2:$D$188,4,0)</f>
        <v>0.15985147993731541</v>
      </c>
      <c r="AA446" t="b">
        <f t="shared" si="39"/>
        <v>0</v>
      </c>
      <c r="AB446" t="b">
        <f t="shared" si="42"/>
        <v>0</v>
      </c>
      <c r="AC446" t="b">
        <f t="shared" si="43"/>
        <v>0</v>
      </c>
    </row>
    <row r="447" spans="1:29">
      <c r="A447" t="s">
        <v>139</v>
      </c>
      <c r="B447">
        <v>1</v>
      </c>
      <c r="C447" t="s">
        <v>405</v>
      </c>
      <c r="D447">
        <v>26.100000381469727</v>
      </c>
      <c r="E447">
        <v>25.899999618530273</v>
      </c>
      <c r="F447" s="22">
        <v>43458</v>
      </c>
      <c r="G447" s="22">
        <v>43496</v>
      </c>
      <c r="H447">
        <f t="shared" si="38"/>
        <v>38</v>
      </c>
      <c r="I447">
        <v>26</v>
      </c>
      <c r="J447">
        <v>0.44999998807907104</v>
      </c>
      <c r="K447">
        <v>11</v>
      </c>
      <c r="L447">
        <v>1</v>
      </c>
      <c r="M447">
        <v>26.899999618530273</v>
      </c>
      <c r="N447">
        <v>27.899999618530273</v>
      </c>
      <c r="O447">
        <v>28.899999618530273</v>
      </c>
      <c r="P447">
        <v>28</v>
      </c>
      <c r="Q447">
        <v>29</v>
      </c>
      <c r="R447">
        <v>0.15000000596046448</v>
      </c>
      <c r="S447">
        <v>0.10000000149011612</v>
      </c>
      <c r="T447" t="s">
        <v>439</v>
      </c>
      <c r="U447" s="18">
        <f>VLOOKUP(A447,'[1]MARGIN REQUIREMNT'!$A$3:$M$210,13,0)</f>
        <v>0.13777499999999998</v>
      </c>
      <c r="V447" s="23">
        <f t="shared" si="40"/>
        <v>7.7220372928639147E-3</v>
      </c>
      <c r="W447" s="23">
        <f t="shared" si="41"/>
        <v>7.7220372928639147E-3</v>
      </c>
      <c r="X447" s="24">
        <f>VLOOKUP(A447,[2]Sheet14!$A$2:$B$188,2,0)</f>
        <v>2.6697032993241044E-2</v>
      </c>
      <c r="Y447" s="24">
        <f>VLOOKUP(A447,[2]Sheet14!$A$2:$C$188,3,0)</f>
        <v>3.3284041897720253E-2</v>
      </c>
      <c r="Z447" s="24">
        <f>VLOOKUP(A447,[2]Sheet14!$A$2:$D$188,4,0)</f>
        <v>4.4490323018189636E-2</v>
      </c>
      <c r="AA447" t="b">
        <f t="shared" si="39"/>
        <v>0</v>
      </c>
      <c r="AB447" t="b">
        <f t="shared" si="42"/>
        <v>0</v>
      </c>
      <c r="AC447" t="b">
        <f t="shared" si="43"/>
        <v>0</v>
      </c>
    </row>
    <row r="448" spans="1:29">
      <c r="A448" t="s">
        <v>139</v>
      </c>
      <c r="B448">
        <v>1</v>
      </c>
      <c r="C448" t="s">
        <v>406</v>
      </c>
      <c r="D448">
        <v>26.100000381469727</v>
      </c>
      <c r="E448">
        <v>25.899999618530273</v>
      </c>
      <c r="F448" s="22">
        <v>43458</v>
      </c>
      <c r="G448" s="22">
        <v>43496</v>
      </c>
      <c r="H448">
        <f t="shared" si="38"/>
        <v>38</v>
      </c>
      <c r="I448">
        <v>26</v>
      </c>
      <c r="J448">
        <v>0.69999998807907104</v>
      </c>
      <c r="K448">
        <v>24</v>
      </c>
      <c r="L448">
        <v>2</v>
      </c>
      <c r="M448">
        <v>23.899999618530273</v>
      </c>
      <c r="N448">
        <v>21.899999618530273</v>
      </c>
      <c r="O448">
        <v>19.899999618530273</v>
      </c>
      <c r="P448">
        <v>22</v>
      </c>
      <c r="Q448">
        <v>20</v>
      </c>
      <c r="R448">
        <v>0.89999997615814209</v>
      </c>
      <c r="S448">
        <v>0.89999997615814209</v>
      </c>
      <c r="T448">
        <v>22</v>
      </c>
      <c r="U448" s="18">
        <f>VLOOKUP(A448,'[1]MARGIN REQUIREMNT'!$A$3:$M$210,13,0)</f>
        <v>0.13777499999999998</v>
      </c>
      <c r="V448" s="23">
        <f t="shared" si="40"/>
        <v>7.7220372928639147E-3</v>
      </c>
      <c r="W448" s="23">
        <f t="shared" si="41"/>
        <v>7.7220372928639147E-3</v>
      </c>
      <c r="X448" s="24">
        <f>VLOOKUP(A448,[2]Sheet14!$A$2:$B$188,2,0)</f>
        <v>2.6697032993241044E-2</v>
      </c>
      <c r="Y448" s="24">
        <f>VLOOKUP(A448,[2]Sheet14!$A$2:$C$188,3,0)</f>
        <v>3.3284041897720253E-2</v>
      </c>
      <c r="Z448" s="24">
        <f>VLOOKUP(A448,[2]Sheet14!$A$2:$D$188,4,0)</f>
        <v>4.4490323018189636E-2</v>
      </c>
      <c r="AA448" t="b">
        <f t="shared" si="39"/>
        <v>0</v>
      </c>
      <c r="AB448" t="b">
        <f t="shared" si="42"/>
        <v>0</v>
      </c>
      <c r="AC448" t="b">
        <f t="shared" si="43"/>
        <v>0</v>
      </c>
    </row>
    <row r="449" spans="1:29">
      <c r="A449" t="s">
        <v>125</v>
      </c>
      <c r="B449">
        <v>100</v>
      </c>
      <c r="C449" t="s">
        <v>405</v>
      </c>
      <c r="D449">
        <v>7581</v>
      </c>
      <c r="E449">
        <v>7529.14990234375</v>
      </c>
      <c r="F449" s="22">
        <v>43458</v>
      </c>
      <c r="G449" s="22">
        <v>43496</v>
      </c>
      <c r="H449">
        <f t="shared" si="38"/>
        <v>38</v>
      </c>
      <c r="I449">
        <v>7500</v>
      </c>
      <c r="J449">
        <v>288.89999389648437</v>
      </c>
      <c r="K449">
        <v>24</v>
      </c>
      <c r="L449">
        <v>583</v>
      </c>
      <c r="M449">
        <v>8112.14990234375</v>
      </c>
      <c r="N449">
        <v>8695.150390625</v>
      </c>
      <c r="O449">
        <v>9278.150390625</v>
      </c>
      <c r="P449">
        <v>8700</v>
      </c>
      <c r="Q449">
        <v>9300</v>
      </c>
      <c r="R449" t="s">
        <v>435</v>
      </c>
      <c r="S449">
        <v>13</v>
      </c>
      <c r="T449">
        <v>8600</v>
      </c>
      <c r="U449" s="18">
        <f>VLOOKUP(A449,'[1]MARGIN REQUIREMNT'!$A$3:$M$210,13,0)</f>
        <v>38.519552000000004</v>
      </c>
      <c r="V449" s="23">
        <f t="shared" si="40"/>
        <v>6.8865806005682373E-3</v>
      </c>
      <c r="W449" s="23">
        <f t="shared" si="41"/>
        <v>6.8865806005682373E-3</v>
      </c>
      <c r="X449" s="24">
        <f>VLOOKUP(A449,[2]Sheet14!$A$2:$B$188,2,0)</f>
        <v>1.8932907971420235E-2</v>
      </c>
      <c r="Y449" s="24">
        <f>VLOOKUP(A449,[2]Sheet14!$A$2:$C$188,3,0)</f>
        <v>2.7394092314779326E-2</v>
      </c>
      <c r="Z449" s="24">
        <f>VLOOKUP(A449,[2]Sheet14!$A$2:$D$188,4,0)</f>
        <v>3.6497570545871619E-2</v>
      </c>
      <c r="AA449" t="b">
        <f t="shared" si="39"/>
        <v>0</v>
      </c>
      <c r="AB449" t="b">
        <f t="shared" si="42"/>
        <v>0</v>
      </c>
      <c r="AC449" t="b">
        <f t="shared" si="43"/>
        <v>0</v>
      </c>
    </row>
    <row r="450" spans="1:29">
      <c r="A450" t="s">
        <v>125</v>
      </c>
      <c r="B450">
        <v>100</v>
      </c>
      <c r="C450" t="s">
        <v>406</v>
      </c>
      <c r="D450">
        <v>7581</v>
      </c>
      <c r="E450">
        <v>7529.14990234375</v>
      </c>
      <c r="F450" s="22">
        <v>43458</v>
      </c>
      <c r="G450" s="22">
        <v>43496</v>
      </c>
      <c r="H450">
        <f t="shared" si="38"/>
        <v>38</v>
      </c>
      <c r="I450">
        <v>7500</v>
      </c>
      <c r="J450">
        <v>212</v>
      </c>
      <c r="K450">
        <v>27</v>
      </c>
      <c r="L450">
        <v>656</v>
      </c>
      <c r="M450">
        <v>6873.14990234375</v>
      </c>
      <c r="N450">
        <v>6217.14990234375</v>
      </c>
      <c r="O450">
        <v>5561.14990234375</v>
      </c>
      <c r="P450">
        <v>6200</v>
      </c>
      <c r="Q450">
        <v>5600</v>
      </c>
      <c r="R450" t="s">
        <v>435</v>
      </c>
      <c r="S450">
        <v>25</v>
      </c>
      <c r="T450">
        <v>6500</v>
      </c>
      <c r="U450" s="18">
        <f>VLOOKUP(A450,'[1]MARGIN REQUIREMNT'!$A$3:$M$210,13,0)</f>
        <v>38.519552000000004</v>
      </c>
      <c r="V450" s="23">
        <f t="shared" si="40"/>
        <v>6.8865806005682373E-3</v>
      </c>
      <c r="W450" s="23">
        <f t="shared" si="41"/>
        <v>6.8865806005682373E-3</v>
      </c>
      <c r="X450" s="24">
        <f>VLOOKUP(A450,[2]Sheet14!$A$2:$B$188,2,0)</f>
        <v>1.8932907971420235E-2</v>
      </c>
      <c r="Y450" s="24">
        <f>VLOOKUP(A450,[2]Sheet14!$A$2:$C$188,3,0)</f>
        <v>2.7394092314779326E-2</v>
      </c>
      <c r="Z450" s="24">
        <f>VLOOKUP(A450,[2]Sheet14!$A$2:$D$188,4,0)</f>
        <v>3.6497570545871619E-2</v>
      </c>
      <c r="AA450" t="b">
        <f t="shared" si="39"/>
        <v>0</v>
      </c>
      <c r="AB450" t="b">
        <f t="shared" si="42"/>
        <v>0</v>
      </c>
      <c r="AC450" t="b">
        <f t="shared" si="43"/>
        <v>0</v>
      </c>
    </row>
    <row r="451" spans="1:29">
      <c r="A451" t="s">
        <v>42</v>
      </c>
      <c r="B451">
        <v>20</v>
      </c>
      <c r="C451" t="s">
        <v>405</v>
      </c>
      <c r="D451">
        <v>1264.550048828125</v>
      </c>
      <c r="E451">
        <v>1258</v>
      </c>
      <c r="F451" s="22">
        <v>43458</v>
      </c>
      <c r="G451" s="22">
        <v>43496</v>
      </c>
      <c r="H451">
        <f t="shared" ref="H451:H514" si="44">G451-F451</f>
        <v>38</v>
      </c>
      <c r="I451">
        <v>1260</v>
      </c>
      <c r="J451">
        <v>70</v>
      </c>
      <c r="K451">
        <v>40</v>
      </c>
      <c r="L451">
        <v>162</v>
      </c>
      <c r="M451">
        <v>1420</v>
      </c>
      <c r="N451">
        <v>1582</v>
      </c>
      <c r="O451">
        <v>1744</v>
      </c>
      <c r="P451">
        <v>1580</v>
      </c>
      <c r="Q451">
        <v>1740</v>
      </c>
      <c r="R451" t="s">
        <v>435</v>
      </c>
      <c r="S451">
        <v>20</v>
      </c>
      <c r="T451">
        <v>1400</v>
      </c>
      <c r="U451" s="18">
        <f>VLOOKUP(A451,'[1]MARGIN REQUIREMNT'!$A$3:$M$210,13,0)</f>
        <v>6.6634182857142861</v>
      </c>
      <c r="V451" s="23">
        <f t="shared" si="40"/>
        <v>5.2067160795905565E-3</v>
      </c>
      <c r="W451" s="23">
        <f t="shared" si="41"/>
        <v>5.2067160795905565E-3</v>
      </c>
      <c r="X451" s="24">
        <f>VLOOKUP(A451,[2]Sheet14!$A$2:$B$188,2,0)</f>
        <v>3.0442499830381976E-2</v>
      </c>
      <c r="Y451" s="24">
        <f>VLOOKUP(A451,[2]Sheet14!$A$2:$C$188,3,0)</f>
        <v>4.1955935862844997E-2</v>
      </c>
      <c r="Z451" s="24">
        <f>VLOOKUP(A451,[2]Sheet14!$A$2:$D$188,4,0)</f>
        <v>5.331733500538708E-2</v>
      </c>
      <c r="AA451" t="b">
        <f t="shared" ref="AA451:AA514" si="45">W451&gt;X451</f>
        <v>0</v>
      </c>
      <c r="AB451" t="b">
        <f t="shared" si="42"/>
        <v>0</v>
      </c>
      <c r="AC451" t="b">
        <f t="shared" si="43"/>
        <v>0</v>
      </c>
    </row>
    <row r="452" spans="1:29">
      <c r="A452" t="s">
        <v>42</v>
      </c>
      <c r="B452">
        <v>20</v>
      </c>
      <c r="C452" t="s">
        <v>406</v>
      </c>
      <c r="D452">
        <v>1264.550048828125</v>
      </c>
      <c r="E452">
        <v>1258</v>
      </c>
      <c r="F452" s="22">
        <v>43458</v>
      </c>
      <c r="G452" s="22">
        <v>43496</v>
      </c>
      <c r="H452">
        <f t="shared" si="44"/>
        <v>38</v>
      </c>
      <c r="I452">
        <v>1260</v>
      </c>
      <c r="J452">
        <v>26</v>
      </c>
      <c r="K452" t="s">
        <v>435</v>
      </c>
      <c r="L452" t="s">
        <v>435</v>
      </c>
      <c r="M452" t="s">
        <v>435</v>
      </c>
      <c r="N452" t="s">
        <v>435</v>
      </c>
      <c r="O452" t="s">
        <v>435</v>
      </c>
      <c r="P452" t="s">
        <v>435</v>
      </c>
      <c r="Q452" t="s">
        <v>435</v>
      </c>
      <c r="R452" t="s">
        <v>435</v>
      </c>
      <c r="S452" t="s">
        <v>435</v>
      </c>
      <c r="T452" t="s">
        <v>435</v>
      </c>
      <c r="U452" s="18">
        <f>VLOOKUP(A452,'[1]MARGIN REQUIREMNT'!$A$3:$M$210,13,0)</f>
        <v>6.6634182857142861</v>
      </c>
      <c r="V452" s="23">
        <f t="shared" ref="V452:V515" si="46">D452/E452-1</f>
        <v>5.2067160795905565E-3</v>
      </c>
      <c r="W452" s="23">
        <f t="shared" ref="W452:W515" si="47">IF(V452&gt;0,V452,-V452)</f>
        <v>5.2067160795905565E-3</v>
      </c>
      <c r="X452" s="24">
        <f>VLOOKUP(A452,[2]Sheet14!$A$2:$B$188,2,0)</f>
        <v>3.0442499830381976E-2</v>
      </c>
      <c r="Y452" s="24">
        <f>VLOOKUP(A452,[2]Sheet14!$A$2:$C$188,3,0)</f>
        <v>4.1955935862844997E-2</v>
      </c>
      <c r="Z452" s="24">
        <f>VLOOKUP(A452,[2]Sheet14!$A$2:$D$188,4,0)</f>
        <v>5.331733500538708E-2</v>
      </c>
      <c r="AA452" t="b">
        <f t="shared" si="45"/>
        <v>0</v>
      </c>
      <c r="AB452" t="b">
        <f t="shared" si="42"/>
        <v>0</v>
      </c>
      <c r="AC452" t="b">
        <f t="shared" si="43"/>
        <v>0</v>
      </c>
    </row>
    <row r="453" spans="1:29">
      <c r="A453" t="s">
        <v>59</v>
      </c>
      <c r="B453">
        <v>50</v>
      </c>
      <c r="C453" t="s">
        <v>405</v>
      </c>
      <c r="D453">
        <v>2622</v>
      </c>
      <c r="E453">
        <v>2600</v>
      </c>
      <c r="F453" s="22">
        <v>43458</v>
      </c>
      <c r="G453" s="22">
        <v>43496</v>
      </c>
      <c r="H453">
        <f t="shared" si="44"/>
        <v>38</v>
      </c>
      <c r="I453">
        <v>2600</v>
      </c>
      <c r="J453">
        <v>110.15000152587891</v>
      </c>
      <c r="K453">
        <v>29</v>
      </c>
      <c r="L453">
        <v>243</v>
      </c>
      <c r="M453">
        <v>2843</v>
      </c>
      <c r="N453">
        <v>3086</v>
      </c>
      <c r="O453">
        <v>3329</v>
      </c>
      <c r="P453">
        <v>3100</v>
      </c>
      <c r="Q453">
        <v>3350</v>
      </c>
      <c r="R453">
        <v>6</v>
      </c>
      <c r="S453">
        <v>6</v>
      </c>
      <c r="T453">
        <v>3100</v>
      </c>
      <c r="U453" s="18">
        <f>VLOOKUP(A453,'[1]MARGIN REQUIREMNT'!$A$3:$M$210,13,0)</f>
        <v>14.313000000000001</v>
      </c>
      <c r="V453" s="23">
        <f t="shared" si="46"/>
        <v>8.4615384615385203E-3</v>
      </c>
      <c r="W453" s="23">
        <f t="shared" si="47"/>
        <v>8.4615384615385203E-3</v>
      </c>
      <c r="X453" s="24">
        <f>VLOOKUP(A453,[2]Sheet14!$A$2:$B$188,2,0)</f>
        <v>2.7480046993941309E-2</v>
      </c>
      <c r="Y453" s="24">
        <f>VLOOKUP(A453,[2]Sheet14!$A$2:$C$188,3,0)</f>
        <v>3.5411658052003595E-2</v>
      </c>
      <c r="Z453" s="24">
        <f>VLOOKUP(A453,[2]Sheet14!$A$2:$D$188,4,0)</f>
        <v>5.0792197089658493E-2</v>
      </c>
      <c r="AA453" t="b">
        <f t="shared" si="45"/>
        <v>0</v>
      </c>
      <c r="AB453" t="b">
        <f t="shared" si="42"/>
        <v>0</v>
      </c>
      <c r="AC453" t="b">
        <f t="shared" si="43"/>
        <v>0</v>
      </c>
    </row>
    <row r="454" spans="1:29">
      <c r="A454" t="s">
        <v>59</v>
      </c>
      <c r="B454">
        <v>50</v>
      </c>
      <c r="C454" t="s">
        <v>406</v>
      </c>
      <c r="D454">
        <v>2622</v>
      </c>
      <c r="E454">
        <v>2600</v>
      </c>
      <c r="F454" s="22">
        <v>43458</v>
      </c>
      <c r="G454" s="22">
        <v>43496</v>
      </c>
      <c r="H454">
        <f t="shared" si="44"/>
        <v>38</v>
      </c>
      <c r="I454">
        <v>2600</v>
      </c>
      <c r="J454">
        <v>94</v>
      </c>
      <c r="K454">
        <v>32</v>
      </c>
      <c r="L454">
        <v>268</v>
      </c>
      <c r="M454">
        <v>2332</v>
      </c>
      <c r="N454">
        <v>2064</v>
      </c>
      <c r="O454">
        <v>1796</v>
      </c>
      <c r="P454">
        <v>2050</v>
      </c>
      <c r="Q454">
        <v>1800</v>
      </c>
      <c r="R454" t="s">
        <v>435</v>
      </c>
      <c r="S454">
        <v>8.5</v>
      </c>
      <c r="T454">
        <v>2200</v>
      </c>
      <c r="U454" s="18">
        <f>VLOOKUP(A454,'[1]MARGIN REQUIREMNT'!$A$3:$M$210,13,0)</f>
        <v>14.313000000000001</v>
      </c>
      <c r="V454" s="23">
        <f t="shared" si="46"/>
        <v>8.4615384615385203E-3</v>
      </c>
      <c r="W454" s="23">
        <f t="shared" si="47"/>
        <v>8.4615384615385203E-3</v>
      </c>
      <c r="X454" s="24">
        <f>VLOOKUP(A454,[2]Sheet14!$A$2:$B$188,2,0)</f>
        <v>2.7480046993941309E-2</v>
      </c>
      <c r="Y454" s="24">
        <f>VLOOKUP(A454,[2]Sheet14!$A$2:$C$188,3,0)</f>
        <v>3.5411658052003595E-2</v>
      </c>
      <c r="Z454" s="24">
        <f>VLOOKUP(A454,[2]Sheet14!$A$2:$D$188,4,0)</f>
        <v>5.0792197089658493E-2</v>
      </c>
      <c r="AA454" t="b">
        <f t="shared" si="45"/>
        <v>0</v>
      </c>
      <c r="AB454" t="b">
        <f t="shared" si="42"/>
        <v>0</v>
      </c>
      <c r="AC454" t="b">
        <f t="shared" si="43"/>
        <v>0</v>
      </c>
    </row>
    <row r="455" spans="1:29">
      <c r="A455" t="s">
        <v>101</v>
      </c>
      <c r="B455">
        <v>10</v>
      </c>
      <c r="C455" t="s">
        <v>405</v>
      </c>
      <c r="D455">
        <v>644.5</v>
      </c>
      <c r="E455">
        <v>648.5</v>
      </c>
      <c r="F455" s="22">
        <v>43458</v>
      </c>
      <c r="G455" s="22">
        <v>43496</v>
      </c>
      <c r="H455">
        <f t="shared" si="44"/>
        <v>38</v>
      </c>
      <c r="I455">
        <v>650</v>
      </c>
      <c r="J455">
        <v>30</v>
      </c>
      <c r="K455">
        <v>33</v>
      </c>
      <c r="L455">
        <v>69</v>
      </c>
      <c r="M455">
        <v>717.5</v>
      </c>
      <c r="N455">
        <v>786.5</v>
      </c>
      <c r="O455">
        <v>855.5</v>
      </c>
      <c r="P455">
        <v>790</v>
      </c>
      <c r="Q455">
        <v>860</v>
      </c>
      <c r="R455" t="s">
        <v>435</v>
      </c>
      <c r="S455">
        <v>0.80000001192092896</v>
      </c>
      <c r="T455">
        <v>850</v>
      </c>
      <c r="U455" s="18">
        <f>VLOOKUP(A455,'[1]MARGIN REQUIREMNT'!$A$3:$M$210,13,0)</f>
        <v>3.5570999999999997</v>
      </c>
      <c r="V455" s="23">
        <f t="shared" si="46"/>
        <v>-6.168080185042446E-3</v>
      </c>
      <c r="W455" s="23">
        <f t="shared" si="47"/>
        <v>6.168080185042446E-3</v>
      </c>
      <c r="X455" s="24">
        <f>VLOOKUP(A455,[2]Sheet14!$A$2:$B$188,2,0)</f>
        <v>2.1463180273068382E-2</v>
      </c>
      <c r="Y455" s="24">
        <f>VLOOKUP(A455,[2]Sheet14!$A$2:$C$188,3,0)</f>
        <v>2.6942246967954928E-2</v>
      </c>
      <c r="Z455" s="24">
        <f>VLOOKUP(A455,[2]Sheet14!$A$2:$D$188,4,0)</f>
        <v>3.4372139573518611E-2</v>
      </c>
      <c r="AA455" t="b">
        <f t="shared" si="45"/>
        <v>0</v>
      </c>
      <c r="AB455" t="b">
        <f t="shared" si="42"/>
        <v>0</v>
      </c>
      <c r="AC455" t="b">
        <f t="shared" si="43"/>
        <v>0</v>
      </c>
    </row>
    <row r="456" spans="1:29">
      <c r="A456" t="s">
        <v>101</v>
      </c>
      <c r="B456">
        <v>10</v>
      </c>
      <c r="C456" t="s">
        <v>406</v>
      </c>
      <c r="D456">
        <v>644.5</v>
      </c>
      <c r="E456">
        <v>648.5</v>
      </c>
      <c r="F456" s="22">
        <v>43458</v>
      </c>
      <c r="G456" s="22">
        <v>43496</v>
      </c>
      <c r="H456">
        <f t="shared" si="44"/>
        <v>38</v>
      </c>
      <c r="I456">
        <v>650</v>
      </c>
      <c r="J456">
        <v>27.450000762939453</v>
      </c>
      <c r="K456">
        <v>36</v>
      </c>
      <c r="L456">
        <v>75</v>
      </c>
      <c r="M456">
        <v>573.5</v>
      </c>
      <c r="N456">
        <v>498.5</v>
      </c>
      <c r="O456">
        <v>423.5</v>
      </c>
      <c r="P456">
        <v>500</v>
      </c>
      <c r="Q456">
        <v>420</v>
      </c>
      <c r="R456" t="s">
        <v>435</v>
      </c>
      <c r="S456">
        <v>2.6500000953674316</v>
      </c>
      <c r="T456">
        <v>550</v>
      </c>
      <c r="U456" s="18">
        <f>VLOOKUP(A456,'[1]MARGIN REQUIREMNT'!$A$3:$M$210,13,0)</f>
        <v>3.5570999999999997</v>
      </c>
      <c r="V456" s="23">
        <f t="shared" si="46"/>
        <v>-6.168080185042446E-3</v>
      </c>
      <c r="W456" s="23">
        <f t="shared" si="47"/>
        <v>6.168080185042446E-3</v>
      </c>
      <c r="X456" s="24">
        <f>VLOOKUP(A456,[2]Sheet14!$A$2:$B$188,2,0)</f>
        <v>2.1463180273068382E-2</v>
      </c>
      <c r="Y456" s="24">
        <f>VLOOKUP(A456,[2]Sheet14!$A$2:$C$188,3,0)</f>
        <v>2.6942246967954928E-2</v>
      </c>
      <c r="Z456" s="24">
        <f>VLOOKUP(A456,[2]Sheet14!$A$2:$D$188,4,0)</f>
        <v>3.4372139573518611E-2</v>
      </c>
      <c r="AA456" t="b">
        <f t="shared" si="45"/>
        <v>0</v>
      </c>
      <c r="AB456" t="b">
        <f t="shared" si="42"/>
        <v>0</v>
      </c>
      <c r="AC456" t="b">
        <f t="shared" si="43"/>
        <v>0</v>
      </c>
    </row>
    <row r="457" spans="1:29">
      <c r="A457" t="s">
        <v>27</v>
      </c>
      <c r="B457">
        <v>20</v>
      </c>
      <c r="C457" t="s">
        <v>405</v>
      </c>
      <c r="D457">
        <v>898.25</v>
      </c>
      <c r="E457">
        <v>871.5</v>
      </c>
      <c r="F457" s="22">
        <v>43458</v>
      </c>
      <c r="G457" s="22">
        <v>43496</v>
      </c>
      <c r="H457">
        <f t="shared" si="44"/>
        <v>38</v>
      </c>
      <c r="I457">
        <v>880</v>
      </c>
      <c r="J457">
        <v>52.549999237060547</v>
      </c>
      <c r="K457">
        <v>47</v>
      </c>
      <c r="L457">
        <v>132</v>
      </c>
      <c r="M457">
        <v>1003.5</v>
      </c>
      <c r="N457">
        <v>1135.5</v>
      </c>
      <c r="O457">
        <v>1267.5</v>
      </c>
      <c r="P457">
        <v>1140</v>
      </c>
      <c r="Q457">
        <v>1260</v>
      </c>
      <c r="R457" t="s">
        <v>435</v>
      </c>
      <c r="S457">
        <v>7.9499998092651367</v>
      </c>
      <c r="T457">
        <v>1080</v>
      </c>
      <c r="U457" s="18">
        <f>VLOOKUP(A457,'[1]MARGIN REQUIREMNT'!$A$3:$M$210,13,0)</f>
        <v>3.8391749999999996</v>
      </c>
      <c r="V457" s="23">
        <f t="shared" si="46"/>
        <v>3.0694205393000606E-2</v>
      </c>
      <c r="W457" s="23">
        <f t="shared" si="47"/>
        <v>3.0694205393000606E-2</v>
      </c>
      <c r="X457" s="24">
        <f>VLOOKUP(A457,[2]Sheet14!$A$2:$B$188,2,0)</f>
        <v>4.2780291471543663E-2</v>
      </c>
      <c r="Y457" s="24">
        <f>VLOOKUP(A457,[2]Sheet14!$A$2:$C$188,3,0)</f>
        <v>5.0962530348747578E-2</v>
      </c>
      <c r="Z457" s="24">
        <f>VLOOKUP(A457,[2]Sheet14!$A$2:$D$188,4,0)</f>
        <v>7.442421798014022E-2</v>
      </c>
      <c r="AA457" t="b">
        <f t="shared" si="45"/>
        <v>0</v>
      </c>
      <c r="AB457" t="b">
        <f t="shared" si="42"/>
        <v>0</v>
      </c>
      <c r="AC457" t="b">
        <f t="shared" si="43"/>
        <v>0</v>
      </c>
    </row>
    <row r="458" spans="1:29">
      <c r="A458" t="s">
        <v>27</v>
      </c>
      <c r="B458">
        <v>20</v>
      </c>
      <c r="C458" t="s">
        <v>406</v>
      </c>
      <c r="D458">
        <v>898.25</v>
      </c>
      <c r="E458">
        <v>871.5</v>
      </c>
      <c r="F458" s="22">
        <v>43458</v>
      </c>
      <c r="G458" s="22">
        <v>43496</v>
      </c>
      <c r="H458">
        <f t="shared" si="44"/>
        <v>38</v>
      </c>
      <c r="I458">
        <v>880</v>
      </c>
      <c r="J458">
        <v>54.150001525878906</v>
      </c>
      <c r="K458">
        <v>49</v>
      </c>
      <c r="L458">
        <v>138</v>
      </c>
      <c r="M458">
        <v>733.5</v>
      </c>
      <c r="N458">
        <v>595.5</v>
      </c>
      <c r="O458">
        <v>457.5</v>
      </c>
      <c r="P458">
        <v>600</v>
      </c>
      <c r="Q458">
        <v>460</v>
      </c>
      <c r="R458">
        <v>3</v>
      </c>
      <c r="S458">
        <v>3</v>
      </c>
      <c r="T458">
        <v>600</v>
      </c>
      <c r="U458" s="18">
        <f>VLOOKUP(A458,'[1]MARGIN REQUIREMNT'!$A$3:$M$210,13,0)</f>
        <v>3.8391749999999996</v>
      </c>
      <c r="V458" s="23">
        <f t="shared" si="46"/>
        <v>3.0694205393000606E-2</v>
      </c>
      <c r="W458" s="23">
        <f t="shared" si="47"/>
        <v>3.0694205393000606E-2</v>
      </c>
      <c r="X458" s="24">
        <f>VLOOKUP(A458,[2]Sheet14!$A$2:$B$188,2,0)</f>
        <v>4.2780291471543663E-2</v>
      </c>
      <c r="Y458" s="24">
        <f>VLOOKUP(A458,[2]Sheet14!$A$2:$C$188,3,0)</f>
        <v>5.0962530348747578E-2</v>
      </c>
      <c r="Z458" s="24">
        <f>VLOOKUP(A458,[2]Sheet14!$A$2:$D$188,4,0)</f>
        <v>7.442421798014022E-2</v>
      </c>
      <c r="AA458" t="b">
        <f t="shared" si="45"/>
        <v>0</v>
      </c>
      <c r="AB458" t="b">
        <f t="shared" si="42"/>
        <v>0</v>
      </c>
      <c r="AC458" t="b">
        <f t="shared" si="43"/>
        <v>0</v>
      </c>
    </row>
    <row r="459" spans="1:29">
      <c r="A459" t="s">
        <v>195</v>
      </c>
      <c r="B459">
        <v>20</v>
      </c>
      <c r="C459" t="s">
        <v>405</v>
      </c>
      <c r="D459">
        <v>1353.3499755859375</v>
      </c>
      <c r="E459">
        <v>1355</v>
      </c>
      <c r="F459" s="22">
        <v>43458</v>
      </c>
      <c r="G459" s="22">
        <v>43496</v>
      </c>
      <c r="H459">
        <f t="shared" si="44"/>
        <v>38</v>
      </c>
      <c r="I459">
        <v>1360</v>
      </c>
      <c r="J459">
        <v>87.199996948242188</v>
      </c>
      <c r="K459" t="s">
        <v>435</v>
      </c>
      <c r="L459" t="s">
        <v>435</v>
      </c>
      <c r="M459" t="s">
        <v>435</v>
      </c>
      <c r="N459" t="s">
        <v>435</v>
      </c>
      <c r="O459" t="s">
        <v>435</v>
      </c>
      <c r="P459" t="s">
        <v>435</v>
      </c>
      <c r="Q459" t="s">
        <v>435</v>
      </c>
      <c r="R459" t="s">
        <v>435</v>
      </c>
      <c r="S459" t="s">
        <v>435</v>
      </c>
      <c r="T459" t="s">
        <v>435</v>
      </c>
      <c r="U459" s="18">
        <f>VLOOKUP(A459,'[1]MARGIN REQUIREMNT'!$A$3:$M$210,13,0)</f>
        <v>6.5113499999999993</v>
      </c>
      <c r="V459" s="23">
        <f t="shared" si="46"/>
        <v>-1.217730194880029E-3</v>
      </c>
      <c r="W459" s="23">
        <f t="shared" si="47"/>
        <v>1.217730194880029E-3</v>
      </c>
      <c r="X459" s="24">
        <f>VLOOKUP(A459,[2]Sheet14!$A$2:$B$188,2,0)</f>
        <v>3.386150040284211E-2</v>
      </c>
      <c r="Y459" s="24">
        <f>VLOOKUP(A459,[2]Sheet14!$A$2:$C$188,3,0)</f>
        <v>4.3722375266507504E-2</v>
      </c>
      <c r="Z459" s="24">
        <f>VLOOKUP(A459,[2]Sheet14!$A$2:$D$188,4,0)</f>
        <v>5.1368118654566274E-2</v>
      </c>
      <c r="AA459" t="b">
        <f t="shared" si="45"/>
        <v>0</v>
      </c>
      <c r="AB459" t="b">
        <f t="shared" si="42"/>
        <v>0</v>
      </c>
      <c r="AC459" t="b">
        <f t="shared" si="43"/>
        <v>0</v>
      </c>
    </row>
    <row r="460" spans="1:29">
      <c r="A460" t="s">
        <v>195</v>
      </c>
      <c r="B460">
        <v>20</v>
      </c>
      <c r="C460" t="s">
        <v>406</v>
      </c>
      <c r="D460">
        <v>1353.3499755859375</v>
      </c>
      <c r="E460">
        <v>1355</v>
      </c>
      <c r="F460" s="22">
        <v>43458</v>
      </c>
      <c r="G460" s="22">
        <v>43496</v>
      </c>
      <c r="H460">
        <f t="shared" si="44"/>
        <v>38</v>
      </c>
      <c r="I460">
        <v>1360</v>
      </c>
      <c r="J460">
        <v>60</v>
      </c>
      <c r="K460">
        <v>37</v>
      </c>
      <c r="L460">
        <v>162</v>
      </c>
      <c r="M460">
        <v>1193</v>
      </c>
      <c r="N460">
        <v>1031</v>
      </c>
      <c r="O460">
        <v>869</v>
      </c>
      <c r="P460">
        <v>1040</v>
      </c>
      <c r="Q460">
        <v>860</v>
      </c>
      <c r="R460" t="s">
        <v>435</v>
      </c>
      <c r="S460">
        <v>12.800000190734863</v>
      </c>
      <c r="T460">
        <v>1180</v>
      </c>
      <c r="U460" s="18">
        <f>VLOOKUP(A460,'[1]MARGIN REQUIREMNT'!$A$3:$M$210,13,0)</f>
        <v>6.5113499999999993</v>
      </c>
      <c r="V460" s="23">
        <f t="shared" si="46"/>
        <v>-1.217730194880029E-3</v>
      </c>
      <c r="W460" s="23">
        <f t="shared" si="47"/>
        <v>1.217730194880029E-3</v>
      </c>
      <c r="X460" s="24">
        <f>VLOOKUP(A460,[2]Sheet14!$A$2:$B$188,2,0)</f>
        <v>3.386150040284211E-2</v>
      </c>
      <c r="Y460" s="24">
        <f>VLOOKUP(A460,[2]Sheet14!$A$2:$C$188,3,0)</f>
        <v>4.3722375266507504E-2</v>
      </c>
      <c r="Z460" s="24">
        <f>VLOOKUP(A460,[2]Sheet14!$A$2:$D$188,4,0)</f>
        <v>5.1368118654566274E-2</v>
      </c>
      <c r="AA460" t="b">
        <f t="shared" si="45"/>
        <v>0</v>
      </c>
      <c r="AB460" t="b">
        <f t="shared" si="42"/>
        <v>0</v>
      </c>
      <c r="AC460" t="b">
        <f t="shared" si="43"/>
        <v>0</v>
      </c>
    </row>
    <row r="461" spans="1:29">
      <c r="A461" t="s">
        <v>9</v>
      </c>
      <c r="B461">
        <v>1</v>
      </c>
      <c r="C461" t="s">
        <v>405</v>
      </c>
      <c r="D461">
        <v>45.900001525878906</v>
      </c>
      <c r="E461">
        <v>45.799999237060547</v>
      </c>
      <c r="F461" s="22">
        <v>43458</v>
      </c>
      <c r="G461" s="22">
        <v>43496</v>
      </c>
      <c r="H461">
        <f t="shared" si="44"/>
        <v>38</v>
      </c>
      <c r="I461">
        <v>46</v>
      </c>
      <c r="J461">
        <v>3.5499999523162842</v>
      </c>
      <c r="K461" t="s">
        <v>435</v>
      </c>
      <c r="L461" t="s">
        <v>435</v>
      </c>
      <c r="M461" t="s">
        <v>435</v>
      </c>
      <c r="N461" t="s">
        <v>435</v>
      </c>
      <c r="O461" t="s">
        <v>435</v>
      </c>
      <c r="P461" t="s">
        <v>435</v>
      </c>
      <c r="Q461" t="s">
        <v>435</v>
      </c>
      <c r="R461" t="s">
        <v>435</v>
      </c>
      <c r="S461" t="s">
        <v>435</v>
      </c>
      <c r="T461" t="s">
        <v>435</v>
      </c>
      <c r="U461" s="18">
        <f>VLOOKUP(A461,'[1]MARGIN REQUIREMNT'!$A$3:$M$210,13,0)</f>
        <v>0.23879999999999998</v>
      </c>
      <c r="V461" s="23">
        <f t="shared" si="46"/>
        <v>2.1834561241091954E-3</v>
      </c>
      <c r="W461" s="23">
        <f t="shared" si="47"/>
        <v>2.1834561241091954E-3</v>
      </c>
      <c r="X461" s="24">
        <f>VLOOKUP(A461,[2]Sheet14!$A$2:$B$188,2,0)</f>
        <v>4.0468855825741258E-2</v>
      </c>
      <c r="Y461" s="24">
        <f>VLOOKUP(A461,[2]Sheet14!$A$2:$C$188,3,0)</f>
        <v>4.9772336181034577E-2</v>
      </c>
      <c r="Z461" s="24">
        <f>VLOOKUP(A461,[2]Sheet14!$A$2:$D$188,4,0)</f>
        <v>6.7265535392864811E-2</v>
      </c>
      <c r="AA461" t="b">
        <f t="shared" si="45"/>
        <v>0</v>
      </c>
      <c r="AB461" t="b">
        <f t="shared" si="42"/>
        <v>0</v>
      </c>
      <c r="AC461" t="b">
        <f t="shared" si="43"/>
        <v>0</v>
      </c>
    </row>
    <row r="462" spans="1:29">
      <c r="A462" t="s">
        <v>9</v>
      </c>
      <c r="B462">
        <v>1</v>
      </c>
      <c r="C462" t="s">
        <v>406</v>
      </c>
      <c r="D462">
        <v>45.900001525878906</v>
      </c>
      <c r="E462">
        <v>45.799999237060547</v>
      </c>
      <c r="F462" s="22">
        <v>43458</v>
      </c>
      <c r="G462" s="22">
        <v>43496</v>
      </c>
      <c r="H462">
        <f t="shared" si="44"/>
        <v>38</v>
      </c>
      <c r="I462">
        <v>46</v>
      </c>
      <c r="J462">
        <v>2.0999999046325684</v>
      </c>
      <c r="K462" t="s">
        <v>435</v>
      </c>
      <c r="L462" t="s">
        <v>435</v>
      </c>
      <c r="M462" t="s">
        <v>435</v>
      </c>
      <c r="N462" t="s">
        <v>435</v>
      </c>
      <c r="O462" t="s">
        <v>435</v>
      </c>
      <c r="P462" t="s">
        <v>435</v>
      </c>
      <c r="Q462" t="s">
        <v>435</v>
      </c>
      <c r="R462" t="s">
        <v>435</v>
      </c>
      <c r="S462" t="s">
        <v>435</v>
      </c>
      <c r="T462" t="s">
        <v>435</v>
      </c>
      <c r="U462" s="18">
        <f>VLOOKUP(A462,'[1]MARGIN REQUIREMNT'!$A$3:$M$210,13,0)</f>
        <v>0.23879999999999998</v>
      </c>
      <c r="V462" s="23">
        <f t="shared" si="46"/>
        <v>2.1834561241091954E-3</v>
      </c>
      <c r="W462" s="23">
        <f t="shared" si="47"/>
        <v>2.1834561241091954E-3</v>
      </c>
      <c r="X462" s="24">
        <f>VLOOKUP(A462,[2]Sheet14!$A$2:$B$188,2,0)</f>
        <v>4.0468855825741258E-2</v>
      </c>
      <c r="Y462" s="24">
        <f>VLOOKUP(A462,[2]Sheet14!$A$2:$C$188,3,0)</f>
        <v>4.9772336181034577E-2</v>
      </c>
      <c r="Z462" s="24">
        <f>VLOOKUP(A462,[2]Sheet14!$A$2:$D$188,4,0)</f>
        <v>6.7265535392864811E-2</v>
      </c>
      <c r="AA462" t="b">
        <f t="shared" si="45"/>
        <v>0</v>
      </c>
      <c r="AB462" t="b">
        <f t="shared" si="42"/>
        <v>0</v>
      </c>
      <c r="AC462" t="b">
        <f t="shared" si="43"/>
        <v>0</v>
      </c>
    </row>
    <row r="463" spans="1:29">
      <c r="A463" t="s">
        <v>94</v>
      </c>
      <c r="B463">
        <v>5</v>
      </c>
      <c r="C463" t="s">
        <v>405</v>
      </c>
      <c r="D463">
        <v>263.5</v>
      </c>
      <c r="E463">
        <v>264.60000610351562</v>
      </c>
      <c r="F463" s="22">
        <v>43458</v>
      </c>
      <c r="G463" s="22">
        <v>43496</v>
      </c>
      <c r="H463">
        <f t="shared" si="44"/>
        <v>38</v>
      </c>
      <c r="I463">
        <v>265</v>
      </c>
      <c r="J463">
        <v>11.5</v>
      </c>
      <c r="K463">
        <v>30</v>
      </c>
      <c r="L463">
        <v>26</v>
      </c>
      <c r="M463">
        <v>290.60000610351562</v>
      </c>
      <c r="N463">
        <v>316.60000610351562</v>
      </c>
      <c r="O463">
        <v>342.60000610351562</v>
      </c>
      <c r="P463">
        <v>315</v>
      </c>
      <c r="Q463">
        <v>345</v>
      </c>
      <c r="R463" t="s">
        <v>435</v>
      </c>
      <c r="S463">
        <v>2.0999999046325684</v>
      </c>
      <c r="T463">
        <v>300</v>
      </c>
      <c r="U463" s="18">
        <f>VLOOKUP(A463,'[1]MARGIN REQUIREMNT'!$A$3:$M$210,13,0)</f>
        <v>1.311080509090909</v>
      </c>
      <c r="V463" s="23">
        <f t="shared" si="46"/>
        <v>-4.1572414139903202E-3</v>
      </c>
      <c r="W463" s="23">
        <f t="shared" si="47"/>
        <v>4.1572414139903202E-3</v>
      </c>
      <c r="X463" s="24">
        <f>VLOOKUP(A463,[2]Sheet14!$A$2:$B$188,2,0)</f>
        <v>3.0278448389217578E-2</v>
      </c>
      <c r="Y463" s="24">
        <f>VLOOKUP(A463,[2]Sheet14!$A$2:$C$188,3,0)</f>
        <v>4.106260355688874E-2</v>
      </c>
      <c r="Z463" s="24">
        <f>VLOOKUP(A463,[2]Sheet14!$A$2:$D$188,4,0)</f>
        <v>4.9636806977098352E-2</v>
      </c>
      <c r="AA463" t="b">
        <f t="shared" si="45"/>
        <v>0</v>
      </c>
      <c r="AB463" t="b">
        <f t="shared" si="42"/>
        <v>0</v>
      </c>
      <c r="AC463" t="b">
        <f t="shared" si="43"/>
        <v>0</v>
      </c>
    </row>
    <row r="464" spans="1:29">
      <c r="A464" t="s">
        <v>94</v>
      </c>
      <c r="B464">
        <v>5</v>
      </c>
      <c r="C464" t="s">
        <v>406</v>
      </c>
      <c r="D464">
        <v>263.5</v>
      </c>
      <c r="E464">
        <v>264.60000610351562</v>
      </c>
      <c r="F464" s="22">
        <v>43458</v>
      </c>
      <c r="G464" s="22">
        <v>43496</v>
      </c>
      <c r="H464">
        <f t="shared" si="44"/>
        <v>38</v>
      </c>
      <c r="I464">
        <v>265</v>
      </c>
      <c r="J464">
        <v>10.5</v>
      </c>
      <c r="K464">
        <v>34</v>
      </c>
      <c r="L464">
        <v>29</v>
      </c>
      <c r="M464">
        <v>235.60000610351562</v>
      </c>
      <c r="N464">
        <v>206.60000610351562</v>
      </c>
      <c r="O464">
        <v>177.60000610351562</v>
      </c>
      <c r="P464">
        <v>205</v>
      </c>
      <c r="Q464">
        <v>180</v>
      </c>
      <c r="R464" t="s">
        <v>435</v>
      </c>
      <c r="S464">
        <v>1.75</v>
      </c>
      <c r="T464">
        <v>235</v>
      </c>
      <c r="U464" s="18">
        <f>VLOOKUP(A464,'[1]MARGIN REQUIREMNT'!$A$3:$M$210,13,0)</f>
        <v>1.311080509090909</v>
      </c>
      <c r="V464" s="23">
        <f t="shared" si="46"/>
        <v>-4.1572414139903202E-3</v>
      </c>
      <c r="W464" s="23">
        <f t="shared" si="47"/>
        <v>4.1572414139903202E-3</v>
      </c>
      <c r="X464" s="24">
        <f>VLOOKUP(A464,[2]Sheet14!$A$2:$B$188,2,0)</f>
        <v>3.0278448389217578E-2</v>
      </c>
      <c r="Y464" s="24">
        <f>VLOOKUP(A464,[2]Sheet14!$A$2:$C$188,3,0)</f>
        <v>4.106260355688874E-2</v>
      </c>
      <c r="Z464" s="24">
        <f>VLOOKUP(A464,[2]Sheet14!$A$2:$D$188,4,0)</f>
        <v>4.9636806977098352E-2</v>
      </c>
      <c r="AA464" t="b">
        <f t="shared" si="45"/>
        <v>0</v>
      </c>
      <c r="AB464" t="b">
        <f t="shared" si="42"/>
        <v>0</v>
      </c>
      <c r="AC464" t="b">
        <f t="shared" si="43"/>
        <v>0</v>
      </c>
    </row>
    <row r="465" spans="1:29">
      <c r="A465" t="s">
        <v>130</v>
      </c>
      <c r="B465">
        <v>20</v>
      </c>
      <c r="C465" t="s">
        <v>405</v>
      </c>
      <c r="D465">
        <v>847.8499755859375</v>
      </c>
      <c r="E465">
        <v>836.3499755859375</v>
      </c>
      <c r="F465" s="22">
        <v>43458</v>
      </c>
      <c r="G465" s="22">
        <v>43496</v>
      </c>
      <c r="H465">
        <f t="shared" si="44"/>
        <v>38</v>
      </c>
      <c r="I465">
        <v>840</v>
      </c>
      <c r="J465">
        <v>47</v>
      </c>
      <c r="K465" t="s">
        <v>435</v>
      </c>
      <c r="L465" t="s">
        <v>435</v>
      </c>
      <c r="M465" t="s">
        <v>435</v>
      </c>
      <c r="N465" t="s">
        <v>435</v>
      </c>
      <c r="O465" t="s">
        <v>435</v>
      </c>
      <c r="P465" t="s">
        <v>435</v>
      </c>
      <c r="Q465" t="s">
        <v>435</v>
      </c>
      <c r="R465" t="s">
        <v>435</v>
      </c>
      <c r="S465" t="s">
        <v>435</v>
      </c>
      <c r="T465" t="s">
        <v>435</v>
      </c>
      <c r="U465" s="18">
        <f>VLOOKUP(A465,'[1]MARGIN REQUIREMNT'!$A$3:$M$210,13,0)</f>
        <v>4.54575</v>
      </c>
      <c r="V465" s="23">
        <f t="shared" si="46"/>
        <v>1.3750224589823556E-2</v>
      </c>
      <c r="W465" s="23">
        <f t="shared" si="47"/>
        <v>1.3750224589823556E-2</v>
      </c>
      <c r="X465" s="24">
        <f>VLOOKUP(A465,[2]Sheet14!$A$2:$B$188,2,0)</f>
        <v>3.0983353078648E-2</v>
      </c>
      <c r="Y465" s="24">
        <f>VLOOKUP(A465,[2]Sheet14!$A$2:$C$188,3,0)</f>
        <v>4.0574604923425059E-2</v>
      </c>
      <c r="Z465" s="24">
        <f>VLOOKUP(A465,[2]Sheet14!$A$2:$D$188,4,0)</f>
        <v>5.6185934959271912E-2</v>
      </c>
      <c r="AA465" t="b">
        <f t="shared" si="45"/>
        <v>0</v>
      </c>
      <c r="AB465" t="b">
        <f t="shared" si="42"/>
        <v>0</v>
      </c>
      <c r="AC465" t="b">
        <f t="shared" si="43"/>
        <v>0</v>
      </c>
    </row>
    <row r="466" spans="1:29">
      <c r="A466" t="s">
        <v>130</v>
      </c>
      <c r="B466">
        <v>20</v>
      </c>
      <c r="C466" t="s">
        <v>406</v>
      </c>
      <c r="D466">
        <v>847.8499755859375</v>
      </c>
      <c r="E466">
        <v>836.3499755859375</v>
      </c>
      <c r="F466" s="22">
        <v>43458</v>
      </c>
      <c r="G466" s="22">
        <v>43496</v>
      </c>
      <c r="H466">
        <f t="shared" si="44"/>
        <v>38</v>
      </c>
      <c r="I466">
        <v>840</v>
      </c>
      <c r="J466">
        <v>38.400001525878906</v>
      </c>
      <c r="K466" t="s">
        <v>435</v>
      </c>
      <c r="L466" t="s">
        <v>435</v>
      </c>
      <c r="M466" t="s">
        <v>435</v>
      </c>
      <c r="N466" t="s">
        <v>435</v>
      </c>
      <c r="O466" t="s">
        <v>435</v>
      </c>
      <c r="P466" t="s">
        <v>435</v>
      </c>
      <c r="Q466" t="s">
        <v>435</v>
      </c>
      <c r="R466" t="s">
        <v>435</v>
      </c>
      <c r="S466" t="s">
        <v>435</v>
      </c>
      <c r="T466" t="s">
        <v>435</v>
      </c>
      <c r="U466" s="18">
        <f>VLOOKUP(A466,'[1]MARGIN REQUIREMNT'!$A$3:$M$210,13,0)</f>
        <v>4.54575</v>
      </c>
      <c r="V466" s="23">
        <f t="shared" si="46"/>
        <v>1.3750224589823556E-2</v>
      </c>
      <c r="W466" s="23">
        <f t="shared" si="47"/>
        <v>1.3750224589823556E-2</v>
      </c>
      <c r="X466" s="24">
        <f>VLOOKUP(A466,[2]Sheet14!$A$2:$B$188,2,0)</f>
        <v>3.0983353078648E-2</v>
      </c>
      <c r="Y466" s="24">
        <f>VLOOKUP(A466,[2]Sheet14!$A$2:$C$188,3,0)</f>
        <v>4.0574604923425059E-2</v>
      </c>
      <c r="Z466" s="24">
        <f>VLOOKUP(A466,[2]Sheet14!$A$2:$D$188,4,0)</f>
        <v>5.6185934959271912E-2</v>
      </c>
      <c r="AA466" t="b">
        <f t="shared" si="45"/>
        <v>0</v>
      </c>
      <c r="AB466" t="b">
        <f t="shared" si="42"/>
        <v>0</v>
      </c>
      <c r="AC466" t="b">
        <f t="shared" si="43"/>
        <v>0</v>
      </c>
    </row>
    <row r="467" spans="1:29">
      <c r="A467" t="s">
        <v>178</v>
      </c>
      <c r="B467">
        <v>1</v>
      </c>
      <c r="C467" t="s">
        <v>405</v>
      </c>
      <c r="D467">
        <v>5.4499998092651367</v>
      </c>
      <c r="E467">
        <v>5.5</v>
      </c>
      <c r="F467" s="22">
        <v>43458</v>
      </c>
      <c r="G467" s="22">
        <v>43496</v>
      </c>
      <c r="H467">
        <f t="shared" si="44"/>
        <v>38</v>
      </c>
      <c r="I467">
        <v>6</v>
      </c>
      <c r="J467">
        <v>0.34999999403953552</v>
      </c>
      <c r="K467">
        <v>74</v>
      </c>
      <c r="L467">
        <v>1</v>
      </c>
      <c r="M467">
        <v>6.5</v>
      </c>
      <c r="N467">
        <v>7.5</v>
      </c>
      <c r="O467">
        <v>8.5</v>
      </c>
      <c r="P467">
        <v>8</v>
      </c>
      <c r="Q467">
        <v>9</v>
      </c>
      <c r="R467">
        <v>5.000000074505806E-2</v>
      </c>
      <c r="S467">
        <v>5.000000074505806E-2</v>
      </c>
      <c r="T467">
        <v>8</v>
      </c>
      <c r="U467" s="18">
        <f>VLOOKUP(A467,'[1]MARGIN REQUIREMNT'!$A$3:$M$210,13,0)</f>
        <v>2.8125000000000001E-2</v>
      </c>
      <c r="V467" s="23">
        <f t="shared" si="46"/>
        <v>-9.0909437699751017E-3</v>
      </c>
      <c r="W467" s="23">
        <f t="shared" si="47"/>
        <v>9.0909437699751017E-3</v>
      </c>
      <c r="X467" s="24" t="e">
        <f>VLOOKUP(A467,[2]Sheet14!$A$2:$B$188,2,0)</f>
        <v>#N/A</v>
      </c>
      <c r="Y467" s="24" t="e">
        <f>VLOOKUP(A467,[2]Sheet14!$A$2:$C$188,3,0)</f>
        <v>#N/A</v>
      </c>
      <c r="Z467" s="24" t="e">
        <f>VLOOKUP(A467,[2]Sheet14!$A$2:$D$188,4,0)</f>
        <v>#N/A</v>
      </c>
      <c r="AA467" t="e">
        <f t="shared" si="45"/>
        <v>#N/A</v>
      </c>
      <c r="AB467" t="e">
        <f t="shared" si="42"/>
        <v>#N/A</v>
      </c>
      <c r="AC467" t="e">
        <f t="shared" si="43"/>
        <v>#N/A</v>
      </c>
    </row>
    <row r="468" spans="1:29">
      <c r="A468" t="s">
        <v>178</v>
      </c>
      <c r="B468">
        <v>1</v>
      </c>
      <c r="C468" t="s">
        <v>406</v>
      </c>
      <c r="D468">
        <v>5.4499998092651367</v>
      </c>
      <c r="E468">
        <v>5.5</v>
      </c>
      <c r="F468" s="22">
        <v>43458</v>
      </c>
      <c r="G468" s="22">
        <v>43496</v>
      </c>
      <c r="H468">
        <f t="shared" si="44"/>
        <v>38</v>
      </c>
      <c r="I468">
        <v>6</v>
      </c>
      <c r="J468">
        <v>0.75</v>
      </c>
      <c r="K468">
        <v>68</v>
      </c>
      <c r="L468">
        <v>1</v>
      </c>
      <c r="M468">
        <v>4.5</v>
      </c>
      <c r="N468">
        <v>3.5</v>
      </c>
      <c r="O468">
        <v>2.5</v>
      </c>
      <c r="P468">
        <v>4</v>
      </c>
      <c r="Q468">
        <v>3</v>
      </c>
      <c r="R468">
        <v>5.000000074505806E-2</v>
      </c>
      <c r="S468">
        <v>5.000000074505806E-2</v>
      </c>
      <c r="T468">
        <v>4</v>
      </c>
      <c r="U468" s="18">
        <f>VLOOKUP(A468,'[1]MARGIN REQUIREMNT'!$A$3:$M$210,13,0)</f>
        <v>2.8125000000000001E-2</v>
      </c>
      <c r="V468" s="23">
        <f t="shared" si="46"/>
        <v>-9.0909437699751017E-3</v>
      </c>
      <c r="W468" s="23">
        <f t="shared" si="47"/>
        <v>9.0909437699751017E-3</v>
      </c>
      <c r="X468" s="24" t="e">
        <f>VLOOKUP(A468,[2]Sheet14!$A$2:$B$188,2,0)</f>
        <v>#N/A</v>
      </c>
      <c r="Y468" s="24" t="e">
        <f>VLOOKUP(A468,[2]Sheet14!$A$2:$C$188,3,0)</f>
        <v>#N/A</v>
      </c>
      <c r="Z468" s="24" t="e">
        <f>VLOOKUP(A468,[2]Sheet14!$A$2:$D$188,4,0)</f>
        <v>#N/A</v>
      </c>
      <c r="AA468" t="e">
        <f t="shared" si="45"/>
        <v>#N/A</v>
      </c>
      <c r="AB468" t="e">
        <f t="shared" si="42"/>
        <v>#N/A</v>
      </c>
      <c r="AC468" t="e">
        <f t="shared" si="43"/>
        <v>#N/A</v>
      </c>
    </row>
    <row r="469" spans="1:29">
      <c r="A469" t="s">
        <v>66</v>
      </c>
      <c r="B469">
        <v>10</v>
      </c>
      <c r="C469" t="s">
        <v>405</v>
      </c>
      <c r="D469">
        <v>354</v>
      </c>
      <c r="E469">
        <v>346.89999389648437</v>
      </c>
      <c r="F469" s="22">
        <v>43458</v>
      </c>
      <c r="G469" s="22">
        <v>43496</v>
      </c>
      <c r="H469">
        <f t="shared" si="44"/>
        <v>38</v>
      </c>
      <c r="I469">
        <v>350</v>
      </c>
      <c r="J469">
        <v>9.6499996185302734</v>
      </c>
      <c r="K469">
        <v>21</v>
      </c>
      <c r="L469">
        <v>23</v>
      </c>
      <c r="M469">
        <v>369.89999389648437</v>
      </c>
      <c r="N469">
        <v>392.89999389648437</v>
      </c>
      <c r="O469">
        <v>415.89999389648438</v>
      </c>
      <c r="P469">
        <v>390</v>
      </c>
      <c r="Q469">
        <v>420</v>
      </c>
      <c r="R469" t="s">
        <v>435</v>
      </c>
      <c r="S469">
        <v>5.5</v>
      </c>
      <c r="T469">
        <v>370</v>
      </c>
      <c r="U469" s="18">
        <f>VLOOKUP(A469,'[1]MARGIN REQUIREMNT'!$A$3:$M$210,13,0)</f>
        <v>1.7543295838020245</v>
      </c>
      <c r="V469" s="23">
        <f t="shared" si="46"/>
        <v>2.0467011324405648E-2</v>
      </c>
      <c r="W469" s="23">
        <f t="shared" si="47"/>
        <v>2.0467011324405648E-2</v>
      </c>
      <c r="X469" s="24">
        <f>VLOOKUP(A469,[2]Sheet14!$A$2:$B$188,2,0)</f>
        <v>2.9045790910373528E-2</v>
      </c>
      <c r="Y469" s="24">
        <f>VLOOKUP(A469,[2]Sheet14!$A$2:$C$188,3,0)</f>
        <v>3.7242283658856977E-2</v>
      </c>
      <c r="Z469" s="24">
        <f>VLOOKUP(A469,[2]Sheet14!$A$2:$D$188,4,0)</f>
        <v>4.986986142314935E-2</v>
      </c>
      <c r="AA469" t="b">
        <f t="shared" si="45"/>
        <v>0</v>
      </c>
      <c r="AB469" t="b">
        <f t="shared" si="42"/>
        <v>0</v>
      </c>
      <c r="AC469" t="b">
        <f t="shared" si="43"/>
        <v>0</v>
      </c>
    </row>
    <row r="470" spans="1:29">
      <c r="A470" t="s">
        <v>66</v>
      </c>
      <c r="B470">
        <v>10</v>
      </c>
      <c r="C470" t="s">
        <v>406</v>
      </c>
      <c r="D470">
        <v>354</v>
      </c>
      <c r="E470">
        <v>346.89999389648437</v>
      </c>
      <c r="F470" s="22">
        <v>43458</v>
      </c>
      <c r="G470" s="22">
        <v>43496</v>
      </c>
      <c r="H470">
        <f t="shared" si="44"/>
        <v>38</v>
      </c>
      <c r="I470">
        <v>350</v>
      </c>
      <c r="J470">
        <v>14.399999618530273</v>
      </c>
      <c r="K470">
        <v>33</v>
      </c>
      <c r="L470">
        <v>37</v>
      </c>
      <c r="M470">
        <v>309.89999389648437</v>
      </c>
      <c r="N470">
        <v>272.89999389648437</v>
      </c>
      <c r="O470">
        <v>235.89999389648437</v>
      </c>
      <c r="P470">
        <v>270</v>
      </c>
      <c r="Q470">
        <v>240</v>
      </c>
      <c r="R470" t="s">
        <v>435</v>
      </c>
      <c r="S470">
        <v>1.5</v>
      </c>
      <c r="T470">
        <v>300</v>
      </c>
      <c r="U470" s="18">
        <f>VLOOKUP(A470,'[1]MARGIN REQUIREMNT'!$A$3:$M$210,13,0)</f>
        <v>1.7543295838020245</v>
      </c>
      <c r="V470" s="23">
        <f t="shared" si="46"/>
        <v>2.0467011324405648E-2</v>
      </c>
      <c r="W470" s="23">
        <f t="shared" si="47"/>
        <v>2.0467011324405648E-2</v>
      </c>
      <c r="X470" s="24">
        <f>VLOOKUP(A470,[2]Sheet14!$A$2:$B$188,2,0)</f>
        <v>2.9045790910373528E-2</v>
      </c>
      <c r="Y470" s="24">
        <f>VLOOKUP(A470,[2]Sheet14!$A$2:$C$188,3,0)</f>
        <v>3.7242283658856977E-2</v>
      </c>
      <c r="Z470" s="24">
        <f>VLOOKUP(A470,[2]Sheet14!$A$2:$D$188,4,0)</f>
        <v>4.986986142314935E-2</v>
      </c>
      <c r="AA470" t="b">
        <f t="shared" si="45"/>
        <v>0</v>
      </c>
      <c r="AB470" t="b">
        <f t="shared" si="42"/>
        <v>0</v>
      </c>
      <c r="AC470" t="b">
        <f t="shared" si="43"/>
        <v>0</v>
      </c>
    </row>
    <row r="471" spans="1:29">
      <c r="A471" t="s">
        <v>100</v>
      </c>
      <c r="B471">
        <v>5</v>
      </c>
      <c r="C471" t="s">
        <v>405</v>
      </c>
      <c r="D471">
        <v>261.79998779296875</v>
      </c>
      <c r="E471">
        <v>264.89999389648437</v>
      </c>
      <c r="F471" s="22">
        <v>43458</v>
      </c>
      <c r="G471" s="22">
        <v>43496</v>
      </c>
      <c r="H471">
        <f t="shared" si="44"/>
        <v>38</v>
      </c>
      <c r="I471">
        <v>265</v>
      </c>
      <c r="J471">
        <v>5.5</v>
      </c>
      <c r="K471" t="s">
        <v>435</v>
      </c>
      <c r="L471" t="s">
        <v>435</v>
      </c>
      <c r="M471" t="s">
        <v>435</v>
      </c>
      <c r="N471" t="s">
        <v>435</v>
      </c>
      <c r="O471" t="s">
        <v>435</v>
      </c>
      <c r="P471" t="s">
        <v>435</v>
      </c>
      <c r="Q471" t="s">
        <v>435</v>
      </c>
      <c r="R471" t="s">
        <v>435</v>
      </c>
      <c r="S471" t="s">
        <v>435</v>
      </c>
      <c r="T471" t="s">
        <v>435</v>
      </c>
      <c r="U471" s="18">
        <f>VLOOKUP(A471,'[1]MARGIN REQUIREMNT'!$A$3:$M$210,13,0)</f>
        <v>1.3340249999999998</v>
      </c>
      <c r="V471" s="23">
        <f t="shared" si="46"/>
        <v>-1.170255256678876E-2</v>
      </c>
      <c r="W471" s="23">
        <f t="shared" si="47"/>
        <v>1.170255256678876E-2</v>
      </c>
      <c r="X471" s="24">
        <f>VLOOKUP(A471,[2]Sheet14!$A$2:$B$188,2,0)</f>
        <v>2.9804948267065451E-2</v>
      </c>
      <c r="Y471" s="24">
        <f>VLOOKUP(A471,[2]Sheet14!$A$2:$C$188,3,0)</f>
        <v>3.8323735215569636E-2</v>
      </c>
      <c r="Z471" s="24">
        <f>VLOOKUP(A471,[2]Sheet14!$A$2:$D$188,4,0)</f>
        <v>5.0988844207315635E-2</v>
      </c>
      <c r="AA471" t="b">
        <f t="shared" si="45"/>
        <v>0</v>
      </c>
      <c r="AB471" t="b">
        <f t="shared" si="42"/>
        <v>0</v>
      </c>
      <c r="AC471" t="b">
        <f t="shared" si="43"/>
        <v>0</v>
      </c>
    </row>
    <row r="472" spans="1:29">
      <c r="A472" t="s">
        <v>100</v>
      </c>
      <c r="B472">
        <v>5</v>
      </c>
      <c r="C472" t="s">
        <v>406</v>
      </c>
      <c r="D472">
        <v>261.79998779296875</v>
      </c>
      <c r="E472">
        <v>264.89999389648437</v>
      </c>
      <c r="F472" s="22">
        <v>43458</v>
      </c>
      <c r="G472" s="22">
        <v>43496</v>
      </c>
      <c r="H472">
        <f t="shared" si="44"/>
        <v>38</v>
      </c>
      <c r="I472">
        <v>265</v>
      </c>
      <c r="J472">
        <v>19.350000381469727</v>
      </c>
      <c r="K472" t="s">
        <v>435</v>
      </c>
      <c r="L472" t="s">
        <v>435</v>
      </c>
      <c r="M472" t="s">
        <v>435</v>
      </c>
      <c r="N472" t="s">
        <v>435</v>
      </c>
      <c r="O472" t="s">
        <v>435</v>
      </c>
      <c r="P472" t="s">
        <v>435</v>
      </c>
      <c r="Q472" t="s">
        <v>435</v>
      </c>
      <c r="R472" t="s">
        <v>435</v>
      </c>
      <c r="S472" t="s">
        <v>435</v>
      </c>
      <c r="T472" t="s">
        <v>435</v>
      </c>
      <c r="U472" s="18">
        <f>VLOOKUP(A472,'[1]MARGIN REQUIREMNT'!$A$3:$M$210,13,0)</f>
        <v>1.3340249999999998</v>
      </c>
      <c r="V472" s="23">
        <f t="shared" si="46"/>
        <v>-1.170255256678876E-2</v>
      </c>
      <c r="W472" s="23">
        <f t="shared" si="47"/>
        <v>1.170255256678876E-2</v>
      </c>
      <c r="X472" s="24">
        <f>VLOOKUP(A472,[2]Sheet14!$A$2:$B$188,2,0)</f>
        <v>2.9804948267065451E-2</v>
      </c>
      <c r="Y472" s="24">
        <f>VLOOKUP(A472,[2]Sheet14!$A$2:$C$188,3,0)</f>
        <v>3.8323735215569636E-2</v>
      </c>
      <c r="Z472" s="24">
        <f>VLOOKUP(A472,[2]Sheet14!$A$2:$D$188,4,0)</f>
        <v>5.0988844207315635E-2</v>
      </c>
      <c r="AA472" t="b">
        <f t="shared" si="45"/>
        <v>0</v>
      </c>
      <c r="AB472" t="b">
        <f t="shared" si="42"/>
        <v>0</v>
      </c>
      <c r="AC472" t="b">
        <f t="shared" si="43"/>
        <v>0</v>
      </c>
    </row>
    <row r="473" spans="1:29">
      <c r="A473" t="s">
        <v>71</v>
      </c>
      <c r="B473">
        <v>10</v>
      </c>
      <c r="C473" t="s">
        <v>405</v>
      </c>
      <c r="D473">
        <v>520.4000244140625</v>
      </c>
      <c r="E473">
        <v>514.95001220703125</v>
      </c>
      <c r="F473" s="22">
        <v>43458</v>
      </c>
      <c r="G473" s="22">
        <v>43496</v>
      </c>
      <c r="H473">
        <f t="shared" si="44"/>
        <v>38</v>
      </c>
      <c r="I473">
        <v>510</v>
      </c>
      <c r="J473" t="s">
        <v>435</v>
      </c>
      <c r="K473" t="s">
        <v>435</v>
      </c>
      <c r="L473" t="s">
        <v>435</v>
      </c>
      <c r="M473" t="s">
        <v>435</v>
      </c>
      <c r="N473" t="s">
        <v>435</v>
      </c>
      <c r="O473" t="s">
        <v>435</v>
      </c>
      <c r="P473" t="s">
        <v>435</v>
      </c>
      <c r="Q473" t="s">
        <v>435</v>
      </c>
      <c r="R473" t="s">
        <v>435</v>
      </c>
      <c r="S473" t="s">
        <v>435</v>
      </c>
      <c r="T473" t="s">
        <v>435</v>
      </c>
      <c r="U473" s="18">
        <f>VLOOKUP(A473,'[1]MARGIN REQUIREMNT'!$A$3:$M$210,13,0)</f>
        <v>2.9142000000000001</v>
      </c>
      <c r="V473" s="23">
        <f t="shared" si="46"/>
        <v>1.0583575255533884E-2</v>
      </c>
      <c r="W473" s="23">
        <f t="shared" si="47"/>
        <v>1.0583575255533884E-2</v>
      </c>
      <c r="X473" s="24">
        <f>VLOOKUP(A473,[2]Sheet14!$A$2:$B$188,2,0)</f>
        <v>2.8113363421319783E-2</v>
      </c>
      <c r="Y473" s="24">
        <f>VLOOKUP(A473,[2]Sheet14!$A$2:$C$188,3,0)</f>
        <v>3.3816199973464287E-2</v>
      </c>
      <c r="Z473" s="24">
        <f>VLOOKUP(A473,[2]Sheet14!$A$2:$D$188,4,0)</f>
        <v>4.3372426166769028E-2</v>
      </c>
      <c r="AA473" t="b">
        <f t="shared" si="45"/>
        <v>0</v>
      </c>
      <c r="AB473" t="b">
        <f t="shared" si="42"/>
        <v>0</v>
      </c>
      <c r="AC473" t="b">
        <f t="shared" si="43"/>
        <v>0</v>
      </c>
    </row>
    <row r="474" spans="1:29">
      <c r="A474" t="s">
        <v>71</v>
      </c>
      <c r="B474">
        <v>10</v>
      </c>
      <c r="C474" t="s">
        <v>406</v>
      </c>
      <c r="D474">
        <v>520.4000244140625</v>
      </c>
      <c r="E474">
        <v>514.95001220703125</v>
      </c>
      <c r="F474" s="22">
        <v>43458</v>
      </c>
      <c r="G474" s="22">
        <v>43496</v>
      </c>
      <c r="H474">
        <f t="shared" si="44"/>
        <v>38</v>
      </c>
      <c r="I474">
        <v>510</v>
      </c>
      <c r="J474" t="s">
        <v>435</v>
      </c>
      <c r="K474" t="s">
        <v>435</v>
      </c>
      <c r="L474" t="s">
        <v>435</v>
      </c>
      <c r="M474" t="s">
        <v>435</v>
      </c>
      <c r="N474" t="s">
        <v>435</v>
      </c>
      <c r="O474" t="s">
        <v>435</v>
      </c>
      <c r="P474" t="s">
        <v>435</v>
      </c>
      <c r="Q474" t="s">
        <v>435</v>
      </c>
      <c r="R474" t="s">
        <v>435</v>
      </c>
      <c r="S474" t="s">
        <v>435</v>
      </c>
      <c r="T474" t="s">
        <v>435</v>
      </c>
      <c r="U474" s="18">
        <f>VLOOKUP(A474,'[1]MARGIN REQUIREMNT'!$A$3:$M$210,13,0)</f>
        <v>2.9142000000000001</v>
      </c>
      <c r="V474" s="23">
        <f t="shared" si="46"/>
        <v>1.0583575255533884E-2</v>
      </c>
      <c r="W474" s="23">
        <f t="shared" si="47"/>
        <v>1.0583575255533884E-2</v>
      </c>
      <c r="X474" s="24">
        <f>VLOOKUP(A474,[2]Sheet14!$A$2:$B$188,2,0)</f>
        <v>2.8113363421319783E-2</v>
      </c>
      <c r="Y474" s="24">
        <f>VLOOKUP(A474,[2]Sheet14!$A$2:$C$188,3,0)</f>
        <v>3.3816199973464287E-2</v>
      </c>
      <c r="Z474" s="24">
        <f>VLOOKUP(A474,[2]Sheet14!$A$2:$D$188,4,0)</f>
        <v>4.3372426166769028E-2</v>
      </c>
      <c r="AA474" t="b">
        <f t="shared" si="45"/>
        <v>0</v>
      </c>
      <c r="AB474" t="b">
        <f t="shared" si="42"/>
        <v>0</v>
      </c>
      <c r="AC474" t="b">
        <f t="shared" si="43"/>
        <v>0</v>
      </c>
    </row>
    <row r="475" spans="1:29">
      <c r="A475" t="s">
        <v>196</v>
      </c>
      <c r="B475">
        <v>5</v>
      </c>
      <c r="C475" t="s">
        <v>405</v>
      </c>
      <c r="D475">
        <v>272.75</v>
      </c>
      <c r="E475">
        <v>273.79998779296875</v>
      </c>
      <c r="F475" s="22">
        <v>43458</v>
      </c>
      <c r="G475" s="22">
        <v>43496</v>
      </c>
      <c r="H475">
        <f t="shared" si="44"/>
        <v>38</v>
      </c>
      <c r="I475">
        <v>275</v>
      </c>
      <c r="J475">
        <v>16.5</v>
      </c>
      <c r="K475">
        <v>45</v>
      </c>
      <c r="L475">
        <v>40</v>
      </c>
      <c r="M475">
        <v>313.79998779296875</v>
      </c>
      <c r="N475">
        <v>353.79998779296875</v>
      </c>
      <c r="O475">
        <v>393.79998779296875</v>
      </c>
      <c r="P475">
        <v>355</v>
      </c>
      <c r="Q475">
        <v>395</v>
      </c>
      <c r="R475" t="s">
        <v>435</v>
      </c>
      <c r="S475">
        <v>3.4000000953674316</v>
      </c>
      <c r="T475">
        <v>320</v>
      </c>
      <c r="U475" s="18">
        <f>VLOOKUP(A475,'[1]MARGIN REQUIREMNT'!$A$3:$M$210,13,0)</f>
        <v>1.1451</v>
      </c>
      <c r="V475" s="23">
        <f t="shared" si="46"/>
        <v>-3.8348715842992931E-3</v>
      </c>
      <c r="W475" s="23">
        <f t="shared" si="47"/>
        <v>3.8348715842992931E-3</v>
      </c>
      <c r="X475" s="24">
        <f>VLOOKUP(A475,[2]Sheet14!$A$2:$B$188,2,0)</f>
        <v>3.8429164946618598E-2</v>
      </c>
      <c r="Y475" s="24">
        <f>VLOOKUP(A475,[2]Sheet14!$A$2:$C$188,3,0)</f>
        <v>5.3291082340512441E-2</v>
      </c>
      <c r="Z475" s="24">
        <f>VLOOKUP(A475,[2]Sheet14!$A$2:$D$188,4,0)</f>
        <v>6.4934172276418914E-2</v>
      </c>
      <c r="AA475" t="b">
        <f t="shared" si="45"/>
        <v>0</v>
      </c>
      <c r="AB475" t="b">
        <f t="shared" si="42"/>
        <v>0</v>
      </c>
      <c r="AC475" t="b">
        <f t="shared" si="43"/>
        <v>0</v>
      </c>
    </row>
    <row r="476" spans="1:29">
      <c r="A476" t="s">
        <v>196</v>
      </c>
      <c r="B476">
        <v>5</v>
      </c>
      <c r="C476" t="s">
        <v>406</v>
      </c>
      <c r="D476">
        <v>272.75</v>
      </c>
      <c r="E476">
        <v>273.79998779296875</v>
      </c>
      <c r="F476" s="22">
        <v>43458</v>
      </c>
      <c r="G476" s="22">
        <v>43496</v>
      </c>
      <c r="H476">
        <f t="shared" si="44"/>
        <v>38</v>
      </c>
      <c r="I476">
        <v>275</v>
      </c>
      <c r="J476">
        <v>13.699999809265137</v>
      </c>
      <c r="K476" t="s">
        <v>435</v>
      </c>
      <c r="L476" t="s">
        <v>435</v>
      </c>
      <c r="M476" t="s">
        <v>435</v>
      </c>
      <c r="N476" t="s">
        <v>435</v>
      </c>
      <c r="O476" t="s">
        <v>435</v>
      </c>
      <c r="P476" t="s">
        <v>435</v>
      </c>
      <c r="Q476" t="s">
        <v>435</v>
      </c>
      <c r="R476" t="s">
        <v>435</v>
      </c>
      <c r="S476" t="s">
        <v>435</v>
      </c>
      <c r="T476" t="s">
        <v>435</v>
      </c>
      <c r="U476" s="18">
        <f>VLOOKUP(A476,'[1]MARGIN REQUIREMNT'!$A$3:$M$210,13,0)</f>
        <v>1.1451</v>
      </c>
      <c r="V476" s="23">
        <f t="shared" si="46"/>
        <v>-3.8348715842992931E-3</v>
      </c>
      <c r="W476" s="23">
        <f t="shared" si="47"/>
        <v>3.8348715842992931E-3</v>
      </c>
      <c r="X476" s="24">
        <f>VLOOKUP(A476,[2]Sheet14!$A$2:$B$188,2,0)</f>
        <v>3.8429164946618598E-2</v>
      </c>
      <c r="Y476" s="24">
        <f>VLOOKUP(A476,[2]Sheet14!$A$2:$C$188,3,0)</f>
        <v>5.3291082340512441E-2</v>
      </c>
      <c r="Z476" s="24">
        <f>VLOOKUP(A476,[2]Sheet14!$A$2:$D$188,4,0)</f>
        <v>6.4934172276418914E-2</v>
      </c>
      <c r="AA476" t="b">
        <f t="shared" si="45"/>
        <v>0</v>
      </c>
      <c r="AB476" t="b">
        <f t="shared" si="42"/>
        <v>0</v>
      </c>
      <c r="AC476" t="b">
        <f t="shared" si="43"/>
        <v>0</v>
      </c>
    </row>
    <row r="477" spans="1:29">
      <c r="A477" t="s">
        <v>188</v>
      </c>
      <c r="B477">
        <v>20</v>
      </c>
      <c r="C477" t="s">
        <v>405</v>
      </c>
      <c r="D477">
        <v>1886.449951171875</v>
      </c>
      <c r="E477">
        <v>1922</v>
      </c>
      <c r="F477" s="22">
        <v>43458</v>
      </c>
      <c r="G477" s="22">
        <v>43496</v>
      </c>
      <c r="H477">
        <f t="shared" si="44"/>
        <v>38</v>
      </c>
      <c r="I477">
        <v>1920</v>
      </c>
      <c r="J477">
        <v>76.400001525878906</v>
      </c>
      <c r="K477">
        <v>26</v>
      </c>
      <c r="L477">
        <v>161</v>
      </c>
      <c r="M477">
        <v>2083</v>
      </c>
      <c r="N477">
        <v>2244</v>
      </c>
      <c r="O477">
        <v>2405</v>
      </c>
      <c r="P477">
        <v>2240</v>
      </c>
      <c r="Q477">
        <v>2400</v>
      </c>
      <c r="R477" t="s">
        <v>435</v>
      </c>
      <c r="S477">
        <v>6</v>
      </c>
      <c r="T477">
        <v>2260</v>
      </c>
      <c r="U477" s="18">
        <f>VLOOKUP(A477,'[1]MARGIN REQUIREMNT'!$A$3:$M$210,13,0)</f>
        <v>10.5438756</v>
      </c>
      <c r="V477" s="23">
        <f t="shared" si="46"/>
        <v>-1.8496383365309566E-2</v>
      </c>
      <c r="W477" s="23">
        <f t="shared" si="47"/>
        <v>1.8496383365309566E-2</v>
      </c>
      <c r="X477" s="24">
        <f>VLOOKUP(A477,[2]Sheet14!$A$2:$B$188,2,0)</f>
        <v>2.2418290455846934E-2</v>
      </c>
      <c r="Y477" s="24">
        <f>VLOOKUP(A477,[2]Sheet14!$A$2:$C$188,3,0)</f>
        <v>2.9195545643809682E-2</v>
      </c>
      <c r="Z477" s="24">
        <f>VLOOKUP(A477,[2]Sheet14!$A$2:$D$188,4,0)</f>
        <v>4.1717422721128827E-2</v>
      </c>
      <c r="AA477" t="b">
        <f t="shared" si="45"/>
        <v>0</v>
      </c>
      <c r="AB477" t="b">
        <f t="shared" si="42"/>
        <v>0</v>
      </c>
      <c r="AC477" t="b">
        <f t="shared" si="43"/>
        <v>0</v>
      </c>
    </row>
    <row r="478" spans="1:29">
      <c r="A478" t="s">
        <v>188</v>
      </c>
      <c r="B478">
        <v>20</v>
      </c>
      <c r="C478" t="s">
        <v>406</v>
      </c>
      <c r="D478">
        <v>1886.449951171875</v>
      </c>
      <c r="E478">
        <v>1922</v>
      </c>
      <c r="F478" s="22">
        <v>43458</v>
      </c>
      <c r="G478" s="22">
        <v>43496</v>
      </c>
      <c r="H478">
        <f t="shared" si="44"/>
        <v>38</v>
      </c>
      <c r="I478">
        <v>1920</v>
      </c>
      <c r="J478">
        <v>73.349998474121094</v>
      </c>
      <c r="K478">
        <v>34</v>
      </c>
      <c r="L478">
        <v>211</v>
      </c>
      <c r="M478">
        <v>1711</v>
      </c>
      <c r="N478">
        <v>1500</v>
      </c>
      <c r="O478">
        <v>1289</v>
      </c>
      <c r="P478">
        <v>1500</v>
      </c>
      <c r="Q478">
        <v>1280</v>
      </c>
      <c r="R478" t="s">
        <v>435</v>
      </c>
      <c r="S478">
        <v>14.149999618530273</v>
      </c>
      <c r="T478">
        <v>1700</v>
      </c>
      <c r="U478" s="18">
        <f>VLOOKUP(A478,'[1]MARGIN REQUIREMNT'!$A$3:$M$210,13,0)</f>
        <v>10.5438756</v>
      </c>
      <c r="V478" s="23">
        <f t="shared" si="46"/>
        <v>-1.8496383365309566E-2</v>
      </c>
      <c r="W478" s="23">
        <f t="shared" si="47"/>
        <v>1.8496383365309566E-2</v>
      </c>
      <c r="X478" s="24">
        <f>VLOOKUP(A478,[2]Sheet14!$A$2:$B$188,2,0)</f>
        <v>2.2418290455846934E-2</v>
      </c>
      <c r="Y478" s="24">
        <f>VLOOKUP(A478,[2]Sheet14!$A$2:$C$188,3,0)</f>
        <v>2.9195545643809682E-2</v>
      </c>
      <c r="Z478" s="24">
        <f>VLOOKUP(A478,[2]Sheet14!$A$2:$D$188,4,0)</f>
        <v>4.1717422721128827E-2</v>
      </c>
      <c r="AA478" t="b">
        <f t="shared" si="45"/>
        <v>0</v>
      </c>
      <c r="AB478" t="b">
        <f t="shared" si="42"/>
        <v>0</v>
      </c>
      <c r="AC478" t="b">
        <f t="shared" si="43"/>
        <v>0</v>
      </c>
    </row>
    <row r="479" spans="1:29">
      <c r="A479" t="s">
        <v>120</v>
      </c>
      <c r="B479">
        <v>20</v>
      </c>
      <c r="C479" t="s">
        <v>405</v>
      </c>
      <c r="D479">
        <v>832.54998779296875</v>
      </c>
      <c r="E479">
        <v>835.54998779296875</v>
      </c>
      <c r="F479" s="22">
        <v>43458</v>
      </c>
      <c r="G479" s="22">
        <v>43496</v>
      </c>
      <c r="H479">
        <f t="shared" si="44"/>
        <v>38</v>
      </c>
      <c r="I479">
        <v>840</v>
      </c>
      <c r="J479">
        <v>35</v>
      </c>
      <c r="K479">
        <v>31</v>
      </c>
      <c r="L479">
        <v>84</v>
      </c>
      <c r="M479">
        <v>919.54998779296875</v>
      </c>
      <c r="N479">
        <v>1003.5499877929687</v>
      </c>
      <c r="O479">
        <v>1087.550048828125</v>
      </c>
      <c r="P479">
        <v>1000</v>
      </c>
      <c r="Q479">
        <v>1080</v>
      </c>
      <c r="R479" t="s">
        <v>435</v>
      </c>
      <c r="S479">
        <v>0.30000001192092896</v>
      </c>
      <c r="T479">
        <v>1060</v>
      </c>
      <c r="U479" s="18">
        <f>VLOOKUP(A479,'[1]MARGIN REQUIREMNT'!$A$3:$M$210,13,0)</f>
        <v>4.4044499999999998</v>
      </c>
      <c r="V479" s="23">
        <f t="shared" si="46"/>
        <v>-3.5904494570387913E-3</v>
      </c>
      <c r="W479" s="23">
        <f t="shared" si="47"/>
        <v>3.5904494570387913E-3</v>
      </c>
      <c r="X479" s="24">
        <f>VLOOKUP(A479,[2]Sheet14!$A$2:$B$188,2,0)</f>
        <v>2.5665859950848392E-2</v>
      </c>
      <c r="Y479" s="24">
        <f>VLOOKUP(A479,[2]Sheet14!$A$2:$C$188,3,0)</f>
        <v>3.2978148961628852E-2</v>
      </c>
      <c r="Z479" s="24">
        <f>VLOOKUP(A479,[2]Sheet14!$A$2:$D$188,4,0)</f>
        <v>4.7496307284449452E-2</v>
      </c>
      <c r="AA479" t="b">
        <f t="shared" si="45"/>
        <v>0</v>
      </c>
      <c r="AB479" t="b">
        <f t="shared" si="42"/>
        <v>0</v>
      </c>
      <c r="AC479" t="b">
        <f t="shared" si="43"/>
        <v>0</v>
      </c>
    </row>
    <row r="480" spans="1:29">
      <c r="A480" t="s">
        <v>120</v>
      </c>
      <c r="B480">
        <v>20</v>
      </c>
      <c r="C480" t="s">
        <v>406</v>
      </c>
      <c r="D480">
        <v>832.54998779296875</v>
      </c>
      <c r="E480">
        <v>835.54998779296875</v>
      </c>
      <c r="F480" s="22">
        <v>43458</v>
      </c>
      <c r="G480" s="22">
        <v>43496</v>
      </c>
      <c r="H480">
        <f t="shared" si="44"/>
        <v>38</v>
      </c>
      <c r="I480">
        <v>840</v>
      </c>
      <c r="J480">
        <v>32.150001525878906</v>
      </c>
      <c r="K480">
        <v>32</v>
      </c>
      <c r="L480">
        <v>86</v>
      </c>
      <c r="M480">
        <v>749.54998779296875</v>
      </c>
      <c r="N480">
        <v>663.54998779296875</v>
      </c>
      <c r="O480">
        <v>577.54998779296875</v>
      </c>
      <c r="P480">
        <v>660</v>
      </c>
      <c r="Q480">
        <v>580</v>
      </c>
      <c r="R480" t="s">
        <v>435</v>
      </c>
      <c r="S480">
        <v>3</v>
      </c>
      <c r="T480">
        <v>700</v>
      </c>
      <c r="U480" s="18">
        <f>VLOOKUP(A480,'[1]MARGIN REQUIREMNT'!$A$3:$M$210,13,0)</f>
        <v>4.4044499999999998</v>
      </c>
      <c r="V480" s="23">
        <f t="shared" si="46"/>
        <v>-3.5904494570387913E-3</v>
      </c>
      <c r="W480" s="23">
        <f t="shared" si="47"/>
        <v>3.5904494570387913E-3</v>
      </c>
      <c r="X480" s="24">
        <f>VLOOKUP(A480,[2]Sheet14!$A$2:$B$188,2,0)</f>
        <v>2.5665859950848392E-2</v>
      </c>
      <c r="Y480" s="24">
        <f>VLOOKUP(A480,[2]Sheet14!$A$2:$C$188,3,0)</f>
        <v>3.2978148961628852E-2</v>
      </c>
      <c r="Z480" s="24">
        <f>VLOOKUP(A480,[2]Sheet14!$A$2:$D$188,4,0)</f>
        <v>4.7496307284449452E-2</v>
      </c>
      <c r="AA480" t="b">
        <f t="shared" si="45"/>
        <v>0</v>
      </c>
      <c r="AB480" t="b">
        <f t="shared" si="42"/>
        <v>0</v>
      </c>
      <c r="AC480" t="b">
        <f t="shared" si="43"/>
        <v>0</v>
      </c>
    </row>
    <row r="481" spans="1:29">
      <c r="A481" t="s">
        <v>62</v>
      </c>
      <c r="B481">
        <v>5</v>
      </c>
      <c r="C481" t="s">
        <v>405</v>
      </c>
      <c r="D481">
        <v>125.5</v>
      </c>
      <c r="E481">
        <v>124.30000305175781</v>
      </c>
      <c r="F481" s="22">
        <v>43458</v>
      </c>
      <c r="G481" s="22">
        <v>43496</v>
      </c>
      <c r="H481">
        <f t="shared" si="44"/>
        <v>38</v>
      </c>
      <c r="I481">
        <v>125</v>
      </c>
      <c r="J481">
        <v>6.5999999046325684</v>
      </c>
      <c r="K481">
        <v>39</v>
      </c>
      <c r="L481">
        <v>16</v>
      </c>
      <c r="M481">
        <v>140.30000305175781</v>
      </c>
      <c r="N481">
        <v>156.30000305175781</v>
      </c>
      <c r="O481">
        <v>172.30000305175781</v>
      </c>
      <c r="P481">
        <v>155</v>
      </c>
      <c r="Q481">
        <v>170</v>
      </c>
      <c r="R481" t="s">
        <v>435</v>
      </c>
      <c r="S481">
        <v>1.25</v>
      </c>
      <c r="T481">
        <v>150</v>
      </c>
      <c r="U481" s="18">
        <f>VLOOKUP(A481,'[1]MARGIN REQUIREMNT'!$A$3:$M$210,13,0)</f>
        <v>1.0974659999999998</v>
      </c>
      <c r="V481" s="23">
        <f t="shared" si="46"/>
        <v>9.6540379628351491E-3</v>
      </c>
      <c r="W481" s="23">
        <f t="shared" si="47"/>
        <v>9.6540379628351491E-3</v>
      </c>
      <c r="X481" s="24">
        <f>VLOOKUP(A481,[2]Sheet14!$A$2:$B$188,2,0)</f>
        <v>3.1994648249804587E-2</v>
      </c>
      <c r="Y481" s="24">
        <f>VLOOKUP(A481,[2]Sheet14!$A$2:$C$188,3,0)</f>
        <v>3.9576693107556155E-2</v>
      </c>
      <c r="Z481" s="24">
        <f>VLOOKUP(A481,[2]Sheet14!$A$2:$D$188,4,0)</f>
        <v>5.7315047525508422E-2</v>
      </c>
      <c r="AA481" t="b">
        <f t="shared" si="45"/>
        <v>0</v>
      </c>
      <c r="AB481" t="b">
        <f t="shared" si="42"/>
        <v>0</v>
      </c>
      <c r="AC481" t="b">
        <f t="shared" si="43"/>
        <v>0</v>
      </c>
    </row>
    <row r="482" spans="1:29">
      <c r="A482" t="s">
        <v>62</v>
      </c>
      <c r="B482">
        <v>2.5</v>
      </c>
      <c r="C482" t="s">
        <v>406</v>
      </c>
      <c r="D482">
        <v>125.5</v>
      </c>
      <c r="E482">
        <v>124.30000305175781</v>
      </c>
      <c r="F482" s="22">
        <v>43458</v>
      </c>
      <c r="G482" s="22">
        <v>43496</v>
      </c>
      <c r="H482">
        <f t="shared" si="44"/>
        <v>38</v>
      </c>
      <c r="I482">
        <v>125</v>
      </c>
      <c r="J482">
        <v>7.0999999046325684</v>
      </c>
      <c r="K482">
        <v>46</v>
      </c>
      <c r="L482">
        <v>18</v>
      </c>
      <c r="M482">
        <v>106.30000305175781</v>
      </c>
      <c r="N482">
        <v>88.300003051757813</v>
      </c>
      <c r="O482">
        <v>70.300003051757813</v>
      </c>
      <c r="P482">
        <v>87.5</v>
      </c>
      <c r="Q482">
        <v>70</v>
      </c>
      <c r="R482" t="s">
        <v>435</v>
      </c>
      <c r="S482">
        <v>1.7999999523162842</v>
      </c>
      <c r="T482">
        <v>110</v>
      </c>
      <c r="U482" s="18">
        <f>VLOOKUP(A482,'[1]MARGIN REQUIREMNT'!$A$3:$M$210,13,0)</f>
        <v>1.0974659999999998</v>
      </c>
      <c r="V482" s="23">
        <f t="shared" si="46"/>
        <v>9.6540379628351491E-3</v>
      </c>
      <c r="W482" s="23">
        <f t="shared" si="47"/>
        <v>9.6540379628351491E-3</v>
      </c>
      <c r="X482" s="24">
        <f>VLOOKUP(A482,[2]Sheet14!$A$2:$B$188,2,0)</f>
        <v>3.1994648249804587E-2</v>
      </c>
      <c r="Y482" s="24">
        <f>VLOOKUP(A482,[2]Sheet14!$A$2:$C$188,3,0)</f>
        <v>3.9576693107556155E-2</v>
      </c>
      <c r="Z482" s="24">
        <f>VLOOKUP(A482,[2]Sheet14!$A$2:$D$188,4,0)</f>
        <v>5.7315047525508422E-2</v>
      </c>
      <c r="AA482" t="b">
        <f t="shared" si="45"/>
        <v>0</v>
      </c>
      <c r="AB482" t="b">
        <f t="shared" si="42"/>
        <v>0</v>
      </c>
      <c r="AC482" t="b">
        <f t="shared" si="43"/>
        <v>0</v>
      </c>
    </row>
    <row r="483" spans="1:29">
      <c r="A483" t="s">
        <v>172</v>
      </c>
      <c r="B483">
        <v>2.5</v>
      </c>
      <c r="C483" t="s">
        <v>405</v>
      </c>
      <c r="D483">
        <v>34.700000762939453</v>
      </c>
      <c r="E483">
        <v>34.150001525878906</v>
      </c>
      <c r="F483" s="22">
        <v>43458</v>
      </c>
      <c r="G483" s="22">
        <v>43496</v>
      </c>
      <c r="H483">
        <f t="shared" si="44"/>
        <v>38</v>
      </c>
      <c r="I483">
        <v>35</v>
      </c>
      <c r="J483">
        <v>2.25</v>
      </c>
      <c r="K483">
        <v>56</v>
      </c>
      <c r="L483">
        <v>6</v>
      </c>
      <c r="M483">
        <v>40.150001525878906</v>
      </c>
      <c r="N483">
        <v>46.150001525878906</v>
      </c>
      <c r="O483">
        <v>52.150001525878906</v>
      </c>
      <c r="P483">
        <v>45</v>
      </c>
      <c r="Q483">
        <v>52.5</v>
      </c>
      <c r="R483">
        <v>0.30000001192092896</v>
      </c>
      <c r="S483">
        <v>0.20000000298023224</v>
      </c>
      <c r="T483">
        <v>47.5</v>
      </c>
      <c r="U483" s="18">
        <f>VLOOKUP(A483,'[1]MARGIN REQUIREMNT'!$A$3:$M$210,13,0)</f>
        <v>0.22159559999999998</v>
      </c>
      <c r="V483" s="23">
        <f t="shared" si="46"/>
        <v>1.6105394216271218E-2</v>
      </c>
      <c r="W483" s="23">
        <f t="shared" si="47"/>
        <v>1.6105394216271218E-2</v>
      </c>
      <c r="X483" s="24">
        <f>VLOOKUP(A483,[2]Sheet14!$A$2:$B$188,2,0)</f>
        <v>5.1077318483615436E-2</v>
      </c>
      <c r="Y483" s="24">
        <f>VLOOKUP(A483,[2]Sheet14!$A$2:$C$188,3,0)</f>
        <v>6.1936476914671287E-2</v>
      </c>
      <c r="Z483" s="24">
        <f>VLOOKUP(A483,[2]Sheet14!$A$2:$D$188,4,0)</f>
        <v>7.8822442123545833E-2</v>
      </c>
      <c r="AA483" t="b">
        <f t="shared" si="45"/>
        <v>0</v>
      </c>
      <c r="AB483" t="b">
        <f t="shared" si="42"/>
        <v>0</v>
      </c>
      <c r="AC483" t="b">
        <f t="shared" si="43"/>
        <v>0</v>
      </c>
    </row>
    <row r="484" spans="1:29">
      <c r="A484" t="s">
        <v>172</v>
      </c>
      <c r="B484">
        <v>2.5</v>
      </c>
      <c r="C484" t="s">
        <v>406</v>
      </c>
      <c r="D484">
        <v>34.700000762939453</v>
      </c>
      <c r="E484">
        <v>34.150001525878906</v>
      </c>
      <c r="F484" s="22">
        <v>43458</v>
      </c>
      <c r="G484" s="22">
        <v>43496</v>
      </c>
      <c r="H484">
        <f t="shared" si="44"/>
        <v>38</v>
      </c>
      <c r="I484">
        <v>35</v>
      </c>
      <c r="J484">
        <v>2.5999999046325684</v>
      </c>
      <c r="K484">
        <v>53</v>
      </c>
      <c r="L484">
        <v>6</v>
      </c>
      <c r="M484">
        <v>28.149999618530273</v>
      </c>
      <c r="N484">
        <v>22.149999618530273</v>
      </c>
      <c r="O484">
        <v>16.149999618530273</v>
      </c>
      <c r="P484">
        <v>22.5</v>
      </c>
      <c r="Q484">
        <v>15</v>
      </c>
      <c r="R484" t="s">
        <v>435</v>
      </c>
      <c r="S484">
        <v>0.15000000596046448</v>
      </c>
      <c r="T484">
        <v>25</v>
      </c>
      <c r="U484" s="18">
        <f>VLOOKUP(A484,'[1]MARGIN REQUIREMNT'!$A$3:$M$210,13,0)</f>
        <v>0.22159559999999998</v>
      </c>
      <c r="V484" s="23">
        <f t="shared" si="46"/>
        <v>1.6105394216271218E-2</v>
      </c>
      <c r="W484" s="23">
        <f t="shared" si="47"/>
        <v>1.6105394216271218E-2</v>
      </c>
      <c r="X484" s="24">
        <f>VLOOKUP(A484,[2]Sheet14!$A$2:$B$188,2,0)</f>
        <v>5.1077318483615436E-2</v>
      </c>
      <c r="Y484" s="24">
        <f>VLOOKUP(A484,[2]Sheet14!$A$2:$C$188,3,0)</f>
        <v>6.1936476914671287E-2</v>
      </c>
      <c r="Z484" s="24">
        <f>VLOOKUP(A484,[2]Sheet14!$A$2:$D$188,4,0)</f>
        <v>7.8822442123545833E-2</v>
      </c>
      <c r="AA484" t="b">
        <f t="shared" si="45"/>
        <v>0</v>
      </c>
      <c r="AB484" t="b">
        <f t="shared" si="42"/>
        <v>0</v>
      </c>
      <c r="AC484" t="b">
        <f t="shared" si="43"/>
        <v>0</v>
      </c>
    </row>
    <row r="485" spans="1:29">
      <c r="A485" t="s">
        <v>19</v>
      </c>
      <c r="B485">
        <v>50</v>
      </c>
      <c r="C485" t="s">
        <v>405</v>
      </c>
      <c r="D485">
        <v>2726.5</v>
      </c>
      <c r="E485">
        <v>2728</v>
      </c>
      <c r="F485" s="22">
        <v>43458</v>
      </c>
      <c r="G485" s="22">
        <v>43496</v>
      </c>
      <c r="H485">
        <f t="shared" si="44"/>
        <v>38</v>
      </c>
      <c r="I485">
        <v>2750</v>
      </c>
      <c r="J485">
        <v>97</v>
      </c>
      <c r="K485">
        <v>27</v>
      </c>
      <c r="L485">
        <v>238</v>
      </c>
      <c r="M485">
        <v>2966</v>
      </c>
      <c r="N485">
        <v>3204</v>
      </c>
      <c r="O485">
        <v>3442</v>
      </c>
      <c r="P485">
        <v>3200</v>
      </c>
      <c r="Q485">
        <v>3450</v>
      </c>
      <c r="R485" t="s">
        <v>435</v>
      </c>
      <c r="S485">
        <v>6</v>
      </c>
      <c r="T485">
        <v>3100</v>
      </c>
      <c r="U485" s="18">
        <f>VLOOKUP(A485,'[1]MARGIN REQUIREMNT'!$A$3:$M$210,13,0)</f>
        <v>14.4506856</v>
      </c>
      <c r="V485" s="23">
        <f t="shared" si="46"/>
        <v>-5.4985337243407262E-4</v>
      </c>
      <c r="W485" s="23">
        <f t="shared" si="47"/>
        <v>5.4985337243407262E-4</v>
      </c>
      <c r="X485" s="24">
        <f>VLOOKUP(A485,[2]Sheet14!$A$2:$B$188,2,0)</f>
        <v>2.1276462902979201E-2</v>
      </c>
      <c r="Y485" s="24">
        <f>VLOOKUP(A485,[2]Sheet14!$A$2:$C$188,3,0)</f>
        <v>2.7130643151978055E-2</v>
      </c>
      <c r="Z485" s="24">
        <f>VLOOKUP(A485,[2]Sheet14!$A$2:$D$188,4,0)</f>
        <v>3.3285722399136602E-2</v>
      </c>
      <c r="AA485" t="b">
        <f t="shared" si="45"/>
        <v>0</v>
      </c>
      <c r="AB485" t="b">
        <f t="shared" si="42"/>
        <v>0</v>
      </c>
      <c r="AC485" t="b">
        <f t="shared" si="43"/>
        <v>0</v>
      </c>
    </row>
    <row r="486" spans="1:29">
      <c r="A486" t="s">
        <v>19</v>
      </c>
      <c r="B486">
        <v>50</v>
      </c>
      <c r="C486" t="s">
        <v>406</v>
      </c>
      <c r="D486">
        <v>2726.5</v>
      </c>
      <c r="E486">
        <v>2728</v>
      </c>
      <c r="F486" s="22">
        <v>43458</v>
      </c>
      <c r="G486" s="22">
        <v>43496</v>
      </c>
      <c r="H486">
        <f t="shared" si="44"/>
        <v>38</v>
      </c>
      <c r="I486">
        <v>2750</v>
      </c>
      <c r="J486">
        <v>100</v>
      </c>
      <c r="K486">
        <v>29</v>
      </c>
      <c r="L486">
        <v>255</v>
      </c>
      <c r="M486">
        <v>2473</v>
      </c>
      <c r="N486">
        <v>2218</v>
      </c>
      <c r="O486">
        <v>1963</v>
      </c>
      <c r="P486">
        <v>2200</v>
      </c>
      <c r="Q486">
        <v>1950</v>
      </c>
      <c r="R486" t="s">
        <v>435</v>
      </c>
      <c r="S486">
        <v>16.399999618530273</v>
      </c>
      <c r="T486">
        <v>2450</v>
      </c>
      <c r="U486" s="18">
        <f>VLOOKUP(A486,'[1]MARGIN REQUIREMNT'!$A$3:$M$210,13,0)</f>
        <v>14.4506856</v>
      </c>
      <c r="V486" s="23">
        <f t="shared" si="46"/>
        <v>-5.4985337243407262E-4</v>
      </c>
      <c r="W486" s="23">
        <f t="shared" si="47"/>
        <v>5.4985337243407262E-4</v>
      </c>
      <c r="X486" s="24">
        <f>VLOOKUP(A486,[2]Sheet14!$A$2:$B$188,2,0)</f>
        <v>2.1276462902979201E-2</v>
      </c>
      <c r="Y486" s="24">
        <f>VLOOKUP(A486,[2]Sheet14!$A$2:$C$188,3,0)</f>
        <v>2.7130643151978055E-2</v>
      </c>
      <c r="Z486" s="24">
        <f>VLOOKUP(A486,[2]Sheet14!$A$2:$D$188,4,0)</f>
        <v>3.3285722399136602E-2</v>
      </c>
      <c r="AA486" t="b">
        <f t="shared" si="45"/>
        <v>0</v>
      </c>
      <c r="AB486" t="b">
        <f t="shared" si="42"/>
        <v>0</v>
      </c>
      <c r="AC486" t="b">
        <f t="shared" si="43"/>
        <v>0</v>
      </c>
    </row>
    <row r="487" spans="1:29">
      <c r="A487" t="s">
        <v>89</v>
      </c>
      <c r="B487">
        <v>5</v>
      </c>
      <c r="C487" t="s">
        <v>405</v>
      </c>
      <c r="D487">
        <v>61.200000762939453</v>
      </c>
      <c r="E487">
        <v>61.25</v>
      </c>
      <c r="F487" s="22">
        <v>43458</v>
      </c>
      <c r="G487" s="22">
        <v>43496</v>
      </c>
      <c r="H487">
        <f t="shared" si="44"/>
        <v>38</v>
      </c>
      <c r="I487">
        <v>60</v>
      </c>
      <c r="J487">
        <v>2.9500000476837158</v>
      </c>
      <c r="K487">
        <v>24</v>
      </c>
      <c r="L487">
        <v>5</v>
      </c>
      <c r="M487">
        <v>66.25</v>
      </c>
      <c r="N487">
        <v>71.25</v>
      </c>
      <c r="O487">
        <v>76.25</v>
      </c>
      <c r="P487">
        <v>70</v>
      </c>
      <c r="Q487">
        <v>75</v>
      </c>
      <c r="R487">
        <v>0.30000001192092896</v>
      </c>
      <c r="S487">
        <v>0.30000001192092896</v>
      </c>
      <c r="T487">
        <v>70</v>
      </c>
      <c r="U487" s="18">
        <f>VLOOKUP(A487,'[1]MARGIN REQUIREMNT'!$A$3:$M$210,13,0)</f>
        <v>0.32085000000000002</v>
      </c>
      <c r="V487" s="23">
        <f t="shared" si="46"/>
        <v>-8.1631407445792448E-4</v>
      </c>
      <c r="W487" s="23">
        <f t="shared" si="47"/>
        <v>8.1631407445792448E-4</v>
      </c>
      <c r="X487" s="24">
        <f>VLOOKUP(A487,[2]Sheet14!$A$2:$B$188,2,0)</f>
        <v>4.4155475695101212E-2</v>
      </c>
      <c r="Y487" s="24">
        <f>VLOOKUP(A487,[2]Sheet14!$A$2:$C$188,3,0)</f>
        <v>6.0315339248711582E-2</v>
      </c>
      <c r="Z487" s="24">
        <f>VLOOKUP(A487,[2]Sheet14!$A$2:$D$188,4,0)</f>
        <v>7.6603059662824116E-2</v>
      </c>
      <c r="AA487" t="b">
        <f t="shared" si="45"/>
        <v>0</v>
      </c>
      <c r="AB487" t="b">
        <f t="shared" si="42"/>
        <v>0</v>
      </c>
      <c r="AC487" t="b">
        <f t="shared" si="43"/>
        <v>0</v>
      </c>
    </row>
    <row r="488" spans="1:29">
      <c r="A488" t="s">
        <v>89</v>
      </c>
      <c r="B488">
        <v>5</v>
      </c>
      <c r="C488" t="s">
        <v>406</v>
      </c>
      <c r="D488">
        <v>61.200000762939453</v>
      </c>
      <c r="E488">
        <v>61.25</v>
      </c>
      <c r="F488" s="22">
        <v>43458</v>
      </c>
      <c r="G488" s="22">
        <v>43496</v>
      </c>
      <c r="H488">
        <f t="shared" si="44"/>
        <v>38</v>
      </c>
      <c r="I488">
        <v>60</v>
      </c>
      <c r="J488">
        <v>1.2000000476837158</v>
      </c>
      <c r="K488">
        <v>26</v>
      </c>
      <c r="L488">
        <v>5</v>
      </c>
      <c r="M488">
        <v>56.25</v>
      </c>
      <c r="N488">
        <v>51.25</v>
      </c>
      <c r="O488">
        <v>46.25</v>
      </c>
      <c r="P488">
        <v>50</v>
      </c>
      <c r="Q488">
        <v>45</v>
      </c>
      <c r="R488">
        <v>0.10000000149011612</v>
      </c>
      <c r="S488">
        <v>0.10000000149011612</v>
      </c>
      <c r="T488">
        <v>50</v>
      </c>
      <c r="U488" s="18">
        <f>VLOOKUP(A488,'[1]MARGIN REQUIREMNT'!$A$3:$M$210,13,0)</f>
        <v>0.32085000000000002</v>
      </c>
      <c r="V488" s="23">
        <f t="shared" si="46"/>
        <v>-8.1631407445792448E-4</v>
      </c>
      <c r="W488" s="23">
        <f t="shared" si="47"/>
        <v>8.1631407445792448E-4</v>
      </c>
      <c r="X488" s="24">
        <f>VLOOKUP(A488,[2]Sheet14!$A$2:$B$188,2,0)</f>
        <v>4.4155475695101212E-2</v>
      </c>
      <c r="Y488" s="24">
        <f>VLOOKUP(A488,[2]Sheet14!$A$2:$C$188,3,0)</f>
        <v>6.0315339248711582E-2</v>
      </c>
      <c r="Z488" s="24">
        <f>VLOOKUP(A488,[2]Sheet14!$A$2:$D$188,4,0)</f>
        <v>7.6603059662824116E-2</v>
      </c>
      <c r="AA488" t="b">
        <f t="shared" si="45"/>
        <v>0</v>
      </c>
      <c r="AB488" t="b">
        <f t="shared" si="42"/>
        <v>0</v>
      </c>
      <c r="AC488" t="b">
        <f t="shared" si="43"/>
        <v>0</v>
      </c>
    </row>
    <row r="489" spans="1:29">
      <c r="A489" t="s">
        <v>103</v>
      </c>
      <c r="B489">
        <v>5</v>
      </c>
      <c r="C489" t="s">
        <v>405</v>
      </c>
      <c r="D489">
        <v>160.39999389648437</v>
      </c>
      <c r="E489">
        <v>159.55000305175781</v>
      </c>
      <c r="F489" s="22">
        <v>43458</v>
      </c>
      <c r="G489" s="22">
        <v>43496</v>
      </c>
      <c r="H489">
        <f t="shared" si="44"/>
        <v>38</v>
      </c>
      <c r="I489">
        <v>160</v>
      </c>
      <c r="J489">
        <v>10.800000190734863</v>
      </c>
      <c r="K489">
        <v>50</v>
      </c>
      <c r="L489">
        <v>26</v>
      </c>
      <c r="M489">
        <v>185.55000305175781</v>
      </c>
      <c r="N489">
        <v>211.55000305175781</v>
      </c>
      <c r="O489">
        <v>237.55000305175781</v>
      </c>
      <c r="P489">
        <v>210</v>
      </c>
      <c r="Q489">
        <v>240</v>
      </c>
      <c r="R489" t="s">
        <v>435</v>
      </c>
      <c r="S489">
        <v>2.7999999523162842</v>
      </c>
      <c r="T489">
        <v>180</v>
      </c>
      <c r="U489" s="18">
        <f>VLOOKUP(A489,'[1]MARGIN REQUIREMNT'!$A$3:$M$210,13,0)</f>
        <v>0.76319999999999999</v>
      </c>
      <c r="V489" s="23">
        <f t="shared" si="46"/>
        <v>5.3274260637325987E-3</v>
      </c>
      <c r="W489" s="23">
        <f t="shared" si="47"/>
        <v>5.3274260637325987E-3</v>
      </c>
      <c r="X489" s="24">
        <f>VLOOKUP(A489,[2]Sheet14!$A$2:$B$188,2,0)</f>
        <v>3.6412303945115791E-2</v>
      </c>
      <c r="Y489" s="24">
        <f>VLOOKUP(A489,[2]Sheet14!$A$2:$C$188,3,0)</f>
        <v>4.8017565912185263E-2</v>
      </c>
      <c r="Z489" s="24">
        <f>VLOOKUP(A489,[2]Sheet14!$A$2:$D$188,4,0)</f>
        <v>6.3383498337694147E-2</v>
      </c>
      <c r="AA489" t="b">
        <f t="shared" si="45"/>
        <v>0</v>
      </c>
      <c r="AB489" t="b">
        <f t="shared" si="42"/>
        <v>0</v>
      </c>
      <c r="AC489" t="b">
        <f t="shared" si="43"/>
        <v>0</v>
      </c>
    </row>
    <row r="490" spans="1:29">
      <c r="A490" t="s">
        <v>103</v>
      </c>
      <c r="B490">
        <v>5</v>
      </c>
      <c r="C490" t="s">
        <v>406</v>
      </c>
      <c r="D490">
        <v>160.39999389648437</v>
      </c>
      <c r="E490">
        <v>159.55000305175781</v>
      </c>
      <c r="F490" s="22">
        <v>43458</v>
      </c>
      <c r="G490" s="22">
        <v>43496</v>
      </c>
      <c r="H490">
        <f t="shared" si="44"/>
        <v>38</v>
      </c>
      <c r="I490">
        <v>160</v>
      </c>
      <c r="J490">
        <v>6.6999998092651367</v>
      </c>
      <c r="K490" t="s">
        <v>435</v>
      </c>
      <c r="L490" t="s">
        <v>435</v>
      </c>
      <c r="M490" t="s">
        <v>435</v>
      </c>
      <c r="N490" t="s">
        <v>435</v>
      </c>
      <c r="O490" t="s">
        <v>435</v>
      </c>
      <c r="P490" t="s">
        <v>435</v>
      </c>
      <c r="Q490" t="s">
        <v>435</v>
      </c>
      <c r="R490" t="s">
        <v>435</v>
      </c>
      <c r="S490" t="s">
        <v>435</v>
      </c>
      <c r="T490" t="s">
        <v>435</v>
      </c>
      <c r="U490" s="18">
        <f>VLOOKUP(A490,'[1]MARGIN REQUIREMNT'!$A$3:$M$210,13,0)</f>
        <v>0.76319999999999999</v>
      </c>
      <c r="V490" s="23">
        <f t="shared" si="46"/>
        <v>5.3274260637325987E-3</v>
      </c>
      <c r="W490" s="23">
        <f t="shared" si="47"/>
        <v>5.3274260637325987E-3</v>
      </c>
      <c r="X490" s="24">
        <f>VLOOKUP(A490,[2]Sheet14!$A$2:$B$188,2,0)</f>
        <v>3.6412303945115791E-2</v>
      </c>
      <c r="Y490" s="24">
        <f>VLOOKUP(A490,[2]Sheet14!$A$2:$C$188,3,0)</f>
        <v>4.8017565912185263E-2</v>
      </c>
      <c r="Z490" s="24">
        <f>VLOOKUP(A490,[2]Sheet14!$A$2:$D$188,4,0)</f>
        <v>6.3383498337694147E-2</v>
      </c>
      <c r="AA490" t="b">
        <f t="shared" si="45"/>
        <v>0</v>
      </c>
      <c r="AB490" t="b">
        <f t="shared" si="42"/>
        <v>0</v>
      </c>
      <c r="AC490" t="b">
        <f t="shared" si="43"/>
        <v>0</v>
      </c>
    </row>
    <row r="491" spans="1:29">
      <c r="A491" t="s">
        <v>115</v>
      </c>
      <c r="B491">
        <v>10</v>
      </c>
      <c r="C491" t="s">
        <v>405</v>
      </c>
      <c r="D491">
        <v>563.75</v>
      </c>
      <c r="E491">
        <v>577</v>
      </c>
      <c r="F491" s="22">
        <v>43458</v>
      </c>
      <c r="G491" s="22">
        <v>43496</v>
      </c>
      <c r="H491">
        <f t="shared" si="44"/>
        <v>38</v>
      </c>
      <c r="I491">
        <v>580</v>
      </c>
      <c r="J491">
        <v>35.900001525878906</v>
      </c>
      <c r="K491" t="s">
        <v>435</v>
      </c>
      <c r="L491" t="s">
        <v>435</v>
      </c>
      <c r="M491" t="s">
        <v>435</v>
      </c>
      <c r="N491" t="s">
        <v>435</v>
      </c>
      <c r="O491" t="s">
        <v>435</v>
      </c>
      <c r="P491" t="s">
        <v>435</v>
      </c>
      <c r="Q491" t="s">
        <v>435</v>
      </c>
      <c r="R491" t="s">
        <v>435</v>
      </c>
      <c r="S491" t="s">
        <v>435</v>
      </c>
      <c r="T491" t="s">
        <v>435</v>
      </c>
      <c r="U491" s="18">
        <f>VLOOKUP(A491,'[1]MARGIN REQUIREMNT'!$A$3:$M$210,13,0)</f>
        <v>2.8135499999999998</v>
      </c>
      <c r="V491" s="23">
        <f t="shared" si="46"/>
        <v>-2.2963604852686337E-2</v>
      </c>
      <c r="W491" s="23">
        <f t="shared" si="47"/>
        <v>2.2963604852686337E-2</v>
      </c>
      <c r="X491" s="24">
        <f>VLOOKUP(A491,[2]Sheet14!$A$2:$B$188,2,0)</f>
        <v>3.5837762258448806E-2</v>
      </c>
      <c r="Y491" s="24">
        <f>VLOOKUP(A491,[2]Sheet14!$A$2:$C$188,3,0)</f>
        <v>4.7720124563655791E-2</v>
      </c>
      <c r="Z491" s="24">
        <f>VLOOKUP(A491,[2]Sheet14!$A$2:$D$188,4,0)</f>
        <v>6.051260158421376E-2</v>
      </c>
      <c r="AA491" t="b">
        <f t="shared" si="45"/>
        <v>0</v>
      </c>
      <c r="AB491" t="b">
        <f t="shared" si="42"/>
        <v>0</v>
      </c>
      <c r="AC491" t="b">
        <f t="shared" si="43"/>
        <v>0</v>
      </c>
    </row>
    <row r="492" spans="1:29">
      <c r="A492" t="s">
        <v>115</v>
      </c>
      <c r="B492">
        <v>10</v>
      </c>
      <c r="C492" t="s">
        <v>406</v>
      </c>
      <c r="D492">
        <v>563.75</v>
      </c>
      <c r="E492">
        <v>577</v>
      </c>
      <c r="F492" s="22">
        <v>43458</v>
      </c>
      <c r="G492" s="22">
        <v>43496</v>
      </c>
      <c r="H492">
        <f t="shared" si="44"/>
        <v>38</v>
      </c>
      <c r="I492">
        <v>580</v>
      </c>
      <c r="J492">
        <v>37</v>
      </c>
      <c r="K492" t="s">
        <v>435</v>
      </c>
      <c r="L492" t="s">
        <v>435</v>
      </c>
      <c r="M492" t="s">
        <v>435</v>
      </c>
      <c r="N492" t="s">
        <v>435</v>
      </c>
      <c r="O492" t="s">
        <v>435</v>
      </c>
      <c r="P492" t="s">
        <v>435</v>
      </c>
      <c r="Q492" t="s">
        <v>435</v>
      </c>
      <c r="R492" t="s">
        <v>435</v>
      </c>
      <c r="S492" t="s">
        <v>435</v>
      </c>
      <c r="T492" t="s">
        <v>435</v>
      </c>
      <c r="U492" s="18">
        <f>VLOOKUP(A492,'[1]MARGIN REQUIREMNT'!$A$3:$M$210,13,0)</f>
        <v>2.8135499999999998</v>
      </c>
      <c r="V492" s="23">
        <f t="shared" si="46"/>
        <v>-2.2963604852686337E-2</v>
      </c>
      <c r="W492" s="23">
        <f t="shared" si="47"/>
        <v>2.2963604852686337E-2</v>
      </c>
      <c r="X492" s="24">
        <f>VLOOKUP(A492,[2]Sheet14!$A$2:$B$188,2,0)</f>
        <v>3.5837762258448806E-2</v>
      </c>
      <c r="Y492" s="24">
        <f>VLOOKUP(A492,[2]Sheet14!$A$2:$C$188,3,0)</f>
        <v>4.7720124563655791E-2</v>
      </c>
      <c r="Z492" s="24">
        <f>VLOOKUP(A492,[2]Sheet14!$A$2:$D$188,4,0)</f>
        <v>6.051260158421376E-2</v>
      </c>
      <c r="AA492" t="b">
        <f t="shared" si="45"/>
        <v>0</v>
      </c>
      <c r="AB492" t="b">
        <f t="shared" si="42"/>
        <v>0</v>
      </c>
      <c r="AC492" t="b">
        <f t="shared" si="43"/>
        <v>0</v>
      </c>
    </row>
    <row r="493" spans="1:29">
      <c r="A493" t="s">
        <v>26</v>
      </c>
      <c r="B493">
        <v>2.5</v>
      </c>
      <c r="C493" t="s">
        <v>405</v>
      </c>
      <c r="D493">
        <v>88.550003051757812</v>
      </c>
      <c r="E493">
        <v>87.900001525878906</v>
      </c>
      <c r="F493" s="22">
        <v>43458</v>
      </c>
      <c r="G493" s="22">
        <v>43496</v>
      </c>
      <c r="H493">
        <f t="shared" si="44"/>
        <v>38</v>
      </c>
      <c r="I493">
        <v>87.5</v>
      </c>
      <c r="J493">
        <v>4.9499998092651367</v>
      </c>
      <c r="K493">
        <v>38</v>
      </c>
      <c r="L493">
        <v>11</v>
      </c>
      <c r="M493">
        <v>98.900001525878906</v>
      </c>
      <c r="N493">
        <v>109.90000152587891</v>
      </c>
      <c r="O493">
        <v>120.90000152587891</v>
      </c>
      <c r="P493">
        <v>110</v>
      </c>
      <c r="Q493">
        <v>120</v>
      </c>
      <c r="R493" t="s">
        <v>435</v>
      </c>
      <c r="S493">
        <v>1.8999999761581421</v>
      </c>
      <c r="T493">
        <v>97.5</v>
      </c>
      <c r="U493" s="18">
        <f>VLOOKUP(A493,'[1]MARGIN REQUIREMNT'!$A$3:$M$210,13,0)</f>
        <v>0.41542806060606058</v>
      </c>
      <c r="V493" s="23">
        <f t="shared" si="46"/>
        <v>7.3947840113237628E-3</v>
      </c>
      <c r="W493" s="23">
        <f t="shared" si="47"/>
        <v>7.3947840113237628E-3</v>
      </c>
      <c r="X493" s="24">
        <f>VLOOKUP(A493,[2]Sheet14!$A$2:$B$188,2,0)</f>
        <v>3.3215847638583547E-2</v>
      </c>
      <c r="Y493" s="24">
        <f>VLOOKUP(A493,[2]Sheet14!$A$2:$C$188,3,0)</f>
        <v>4.3225958836608888E-2</v>
      </c>
      <c r="Z493" s="24">
        <f>VLOOKUP(A493,[2]Sheet14!$A$2:$D$188,4,0)</f>
        <v>5.8737788703750626E-2</v>
      </c>
      <c r="AA493" t="b">
        <f t="shared" si="45"/>
        <v>0</v>
      </c>
      <c r="AB493" t="b">
        <f t="shared" si="42"/>
        <v>0</v>
      </c>
      <c r="AC493" t="b">
        <f t="shared" si="43"/>
        <v>0</v>
      </c>
    </row>
    <row r="494" spans="1:29">
      <c r="A494" t="s">
        <v>26</v>
      </c>
      <c r="B494">
        <v>2.5</v>
      </c>
      <c r="C494" t="s">
        <v>406</v>
      </c>
      <c r="D494">
        <v>88.550003051757812</v>
      </c>
      <c r="E494">
        <v>87.900001525878906</v>
      </c>
      <c r="F494" s="22">
        <v>43458</v>
      </c>
      <c r="G494" s="22">
        <v>43496</v>
      </c>
      <c r="H494">
        <f t="shared" si="44"/>
        <v>38</v>
      </c>
      <c r="I494">
        <v>87.5</v>
      </c>
      <c r="J494">
        <v>4.6999998092651367</v>
      </c>
      <c r="K494">
        <v>47</v>
      </c>
      <c r="L494">
        <v>13</v>
      </c>
      <c r="M494">
        <v>74.900001525878906</v>
      </c>
      <c r="N494">
        <v>61.900001525878906</v>
      </c>
      <c r="O494">
        <v>48.900001525878906</v>
      </c>
      <c r="P494">
        <v>62.5</v>
      </c>
      <c r="Q494">
        <v>50</v>
      </c>
      <c r="R494" t="s">
        <v>435</v>
      </c>
      <c r="S494">
        <v>0.80000001192092896</v>
      </c>
      <c r="T494">
        <v>75</v>
      </c>
      <c r="U494" s="18">
        <f>VLOOKUP(A494,'[1]MARGIN REQUIREMNT'!$A$3:$M$210,13,0)</f>
        <v>0.41542806060606058</v>
      </c>
      <c r="V494" s="23">
        <f t="shared" si="46"/>
        <v>7.3947840113237628E-3</v>
      </c>
      <c r="W494" s="23">
        <f t="shared" si="47"/>
        <v>7.3947840113237628E-3</v>
      </c>
      <c r="X494" s="24">
        <f>VLOOKUP(A494,[2]Sheet14!$A$2:$B$188,2,0)</f>
        <v>3.3215847638583547E-2</v>
      </c>
      <c r="Y494" s="24">
        <f>VLOOKUP(A494,[2]Sheet14!$A$2:$C$188,3,0)</f>
        <v>4.3225958836608888E-2</v>
      </c>
      <c r="Z494" s="24">
        <f>VLOOKUP(A494,[2]Sheet14!$A$2:$D$188,4,0)</f>
        <v>5.8737788703750626E-2</v>
      </c>
      <c r="AA494" t="b">
        <f t="shared" si="45"/>
        <v>0</v>
      </c>
      <c r="AB494" t="b">
        <f t="shared" si="42"/>
        <v>0</v>
      </c>
      <c r="AC494" t="b">
        <f t="shared" si="43"/>
        <v>0</v>
      </c>
    </row>
    <row r="495" spans="1:29">
      <c r="A495" t="s">
        <v>69</v>
      </c>
      <c r="B495">
        <v>20</v>
      </c>
      <c r="C495" t="s">
        <v>405</v>
      </c>
      <c r="D495">
        <v>827.1500244140625</v>
      </c>
      <c r="E495">
        <v>843.1500244140625</v>
      </c>
      <c r="F495" s="22">
        <v>43458</v>
      </c>
      <c r="G495" s="22">
        <v>43496</v>
      </c>
      <c r="H495">
        <f t="shared" si="44"/>
        <v>38</v>
      </c>
      <c r="I495">
        <v>840</v>
      </c>
      <c r="J495" t="s">
        <v>435</v>
      </c>
      <c r="K495" t="s">
        <v>435</v>
      </c>
      <c r="L495" t="s">
        <v>435</v>
      </c>
      <c r="M495" t="s">
        <v>435</v>
      </c>
      <c r="N495" t="s">
        <v>435</v>
      </c>
      <c r="O495" t="s">
        <v>435</v>
      </c>
      <c r="P495" t="s">
        <v>435</v>
      </c>
      <c r="Q495" t="s">
        <v>435</v>
      </c>
      <c r="R495" t="s">
        <v>435</v>
      </c>
      <c r="S495" t="s">
        <v>435</v>
      </c>
      <c r="T495" t="s">
        <v>435</v>
      </c>
      <c r="U495" s="18">
        <f>VLOOKUP(A495,'[1]MARGIN REQUIREMNT'!$A$3:$M$210,13,0)</f>
        <v>4.6944749999999997</v>
      </c>
      <c r="V495" s="23">
        <f t="shared" si="46"/>
        <v>-1.8976456783143636E-2</v>
      </c>
      <c r="W495" s="23">
        <f t="shared" si="47"/>
        <v>1.8976456783143636E-2</v>
      </c>
      <c r="X495" s="24">
        <f>VLOOKUP(A495,[2]Sheet14!$A$2:$B$188,2,0)</f>
        <v>3.6214623034865473E-2</v>
      </c>
      <c r="Y495" s="24">
        <f>VLOOKUP(A495,[2]Sheet14!$A$2:$C$188,3,0)</f>
        <v>4.7629488858983472E-2</v>
      </c>
      <c r="Z495" s="24">
        <f>VLOOKUP(A495,[2]Sheet14!$A$2:$D$188,4,0)</f>
        <v>6.648485377090603E-2</v>
      </c>
      <c r="AA495" t="b">
        <f t="shared" si="45"/>
        <v>0</v>
      </c>
      <c r="AB495" t="b">
        <f t="shared" si="42"/>
        <v>0</v>
      </c>
      <c r="AC495" t="b">
        <f t="shared" si="43"/>
        <v>0</v>
      </c>
    </row>
    <row r="496" spans="1:29">
      <c r="A496" t="s">
        <v>69</v>
      </c>
      <c r="B496">
        <v>20</v>
      </c>
      <c r="C496" t="s">
        <v>406</v>
      </c>
      <c r="D496">
        <v>827.1500244140625</v>
      </c>
      <c r="E496">
        <v>843.1500244140625</v>
      </c>
      <c r="F496" s="22">
        <v>43458</v>
      </c>
      <c r="G496" s="22">
        <v>43496</v>
      </c>
      <c r="H496">
        <f t="shared" si="44"/>
        <v>38</v>
      </c>
      <c r="I496">
        <v>840</v>
      </c>
      <c r="J496">
        <v>35.849998474121094</v>
      </c>
      <c r="K496">
        <v>39</v>
      </c>
      <c r="L496">
        <v>106</v>
      </c>
      <c r="M496">
        <v>737.1500244140625</v>
      </c>
      <c r="N496">
        <v>631.1500244140625</v>
      </c>
      <c r="O496">
        <v>525.1500244140625</v>
      </c>
      <c r="P496">
        <v>640</v>
      </c>
      <c r="Q496">
        <v>520</v>
      </c>
      <c r="R496" t="s">
        <v>435</v>
      </c>
      <c r="S496">
        <v>7.5500001907348633</v>
      </c>
      <c r="T496">
        <v>720</v>
      </c>
      <c r="U496" s="18">
        <f>VLOOKUP(A496,'[1]MARGIN REQUIREMNT'!$A$3:$M$210,13,0)</f>
        <v>4.6944749999999997</v>
      </c>
      <c r="V496" s="23">
        <f t="shared" si="46"/>
        <v>-1.8976456783143636E-2</v>
      </c>
      <c r="W496" s="23">
        <f t="shared" si="47"/>
        <v>1.8976456783143636E-2</v>
      </c>
      <c r="X496" s="24">
        <f>VLOOKUP(A496,[2]Sheet14!$A$2:$B$188,2,0)</f>
        <v>3.6214623034865473E-2</v>
      </c>
      <c r="Y496" s="24">
        <f>VLOOKUP(A496,[2]Sheet14!$A$2:$C$188,3,0)</f>
        <v>4.7629488858983472E-2</v>
      </c>
      <c r="Z496" s="24">
        <f>VLOOKUP(A496,[2]Sheet14!$A$2:$D$188,4,0)</f>
        <v>6.648485377090603E-2</v>
      </c>
      <c r="AA496" t="b">
        <f t="shared" si="45"/>
        <v>0</v>
      </c>
      <c r="AB496" t="b">
        <f t="shared" si="42"/>
        <v>0</v>
      </c>
      <c r="AC496" t="b">
        <f t="shared" si="43"/>
        <v>0</v>
      </c>
    </row>
    <row r="497" spans="1:29">
      <c r="A497" t="s">
        <v>158</v>
      </c>
      <c r="B497">
        <v>20</v>
      </c>
      <c r="C497" t="s">
        <v>405</v>
      </c>
      <c r="D497">
        <v>826.95001220703125</v>
      </c>
      <c r="E497">
        <v>833</v>
      </c>
      <c r="F497" s="22">
        <v>43458</v>
      </c>
      <c r="G497" s="22">
        <v>43496</v>
      </c>
      <c r="H497">
        <f t="shared" si="44"/>
        <v>38</v>
      </c>
      <c r="I497">
        <v>840</v>
      </c>
      <c r="J497">
        <v>43.799999237060547</v>
      </c>
      <c r="K497">
        <v>40</v>
      </c>
      <c r="L497">
        <v>107</v>
      </c>
      <c r="M497">
        <v>940</v>
      </c>
      <c r="N497">
        <v>1047</v>
      </c>
      <c r="O497">
        <v>1154</v>
      </c>
      <c r="P497">
        <v>1040</v>
      </c>
      <c r="Q497">
        <v>1160</v>
      </c>
      <c r="R497" t="s">
        <v>435</v>
      </c>
      <c r="S497">
        <v>5.8000001907348633</v>
      </c>
      <c r="T497">
        <v>940</v>
      </c>
      <c r="U497" s="18">
        <f>VLOOKUP(A497,'[1]MARGIN REQUIREMNT'!$A$3:$M$210,13,0)</f>
        <v>4.1658749999999998</v>
      </c>
      <c r="V497" s="23">
        <f t="shared" si="46"/>
        <v>-7.2628905077656292E-3</v>
      </c>
      <c r="W497" s="23">
        <f t="shared" si="47"/>
        <v>7.2628905077656292E-3</v>
      </c>
      <c r="X497" s="24">
        <f>VLOOKUP(A497,[2]Sheet14!$A$2:$B$188,2,0)</f>
        <v>3.7192529876910393E-2</v>
      </c>
      <c r="Y497" s="24">
        <f>VLOOKUP(A497,[2]Sheet14!$A$2:$C$188,3,0)</f>
        <v>4.8986227945900587E-2</v>
      </c>
      <c r="Z497" s="24">
        <f>VLOOKUP(A497,[2]Sheet14!$A$2:$D$188,4,0)</f>
        <v>6.9557986237295713E-2</v>
      </c>
      <c r="AA497" t="b">
        <f t="shared" si="45"/>
        <v>0</v>
      </c>
      <c r="AB497" t="b">
        <f t="shared" si="42"/>
        <v>0</v>
      </c>
      <c r="AC497" t="b">
        <f t="shared" si="43"/>
        <v>0</v>
      </c>
    </row>
    <row r="498" spans="1:29">
      <c r="A498" t="s">
        <v>158</v>
      </c>
      <c r="B498">
        <v>20</v>
      </c>
      <c r="C498" t="s">
        <v>406</v>
      </c>
      <c r="D498">
        <v>826.95001220703125</v>
      </c>
      <c r="E498">
        <v>833</v>
      </c>
      <c r="F498" s="22">
        <v>43458</v>
      </c>
      <c r="G498" s="22">
        <v>43496</v>
      </c>
      <c r="H498">
        <f t="shared" si="44"/>
        <v>38</v>
      </c>
      <c r="I498">
        <v>840</v>
      </c>
      <c r="J498" t="s">
        <v>435</v>
      </c>
      <c r="K498" t="s">
        <v>435</v>
      </c>
      <c r="L498" t="s">
        <v>435</v>
      </c>
      <c r="M498" t="s">
        <v>435</v>
      </c>
      <c r="N498" t="s">
        <v>435</v>
      </c>
      <c r="O498" t="s">
        <v>435</v>
      </c>
      <c r="P498" t="s">
        <v>435</v>
      </c>
      <c r="Q498" t="s">
        <v>435</v>
      </c>
      <c r="R498" t="s">
        <v>435</v>
      </c>
      <c r="S498" t="s">
        <v>435</v>
      </c>
      <c r="T498" t="s">
        <v>435</v>
      </c>
      <c r="U498" s="18">
        <f>VLOOKUP(A498,'[1]MARGIN REQUIREMNT'!$A$3:$M$210,13,0)</f>
        <v>4.1658749999999998</v>
      </c>
      <c r="V498" s="23">
        <f t="shared" si="46"/>
        <v>-7.2628905077656292E-3</v>
      </c>
      <c r="W498" s="23">
        <f t="shared" si="47"/>
        <v>7.2628905077656292E-3</v>
      </c>
      <c r="X498" s="24">
        <f>VLOOKUP(A498,[2]Sheet14!$A$2:$B$188,2,0)</f>
        <v>3.7192529876910393E-2</v>
      </c>
      <c r="Y498" s="24">
        <f>VLOOKUP(A498,[2]Sheet14!$A$2:$C$188,3,0)</f>
        <v>4.8986227945900587E-2</v>
      </c>
      <c r="Z498" s="24">
        <f>VLOOKUP(A498,[2]Sheet14!$A$2:$D$188,4,0)</f>
        <v>6.9557986237295713E-2</v>
      </c>
      <c r="AA498" t="b">
        <f t="shared" si="45"/>
        <v>0</v>
      </c>
      <c r="AB498" t="b">
        <f t="shared" ref="AB498:AB561" si="48">W498&gt;Y498</f>
        <v>0</v>
      </c>
      <c r="AC498" t="b">
        <f t="shared" ref="AC498:AC561" si="49">W498&gt;Z498</f>
        <v>0</v>
      </c>
    </row>
    <row r="499" spans="1:29">
      <c r="A499" t="s">
        <v>44</v>
      </c>
      <c r="B499">
        <v>20</v>
      </c>
      <c r="C499" t="s">
        <v>405</v>
      </c>
      <c r="D499">
        <v>664.70001220703125</v>
      </c>
      <c r="E499">
        <v>670.5</v>
      </c>
      <c r="F499" s="22">
        <v>43458</v>
      </c>
      <c r="G499" s="22">
        <v>43496</v>
      </c>
      <c r="H499">
        <f t="shared" si="44"/>
        <v>38</v>
      </c>
      <c r="I499">
        <v>680</v>
      </c>
      <c r="J499">
        <v>23.100000381469727</v>
      </c>
      <c r="K499">
        <v>28</v>
      </c>
      <c r="L499">
        <v>61</v>
      </c>
      <c r="M499">
        <v>731.5</v>
      </c>
      <c r="N499">
        <v>792.5</v>
      </c>
      <c r="O499">
        <v>853.5</v>
      </c>
      <c r="P499">
        <v>800</v>
      </c>
      <c r="Q499">
        <v>860</v>
      </c>
      <c r="R499">
        <v>1.7999999523162842</v>
      </c>
      <c r="S499">
        <v>1.7999999523162842</v>
      </c>
      <c r="T499">
        <v>800</v>
      </c>
      <c r="U499" s="18">
        <f>VLOOKUP(A499,'[1]MARGIN REQUIREMNT'!$A$3:$M$210,13,0)</f>
        <v>3.6041252727272726</v>
      </c>
      <c r="V499" s="23">
        <f t="shared" si="46"/>
        <v>-8.6502427933911052E-3</v>
      </c>
      <c r="W499" s="23">
        <f t="shared" si="47"/>
        <v>8.6502427933911052E-3</v>
      </c>
      <c r="X499" s="24">
        <f>VLOOKUP(A499,[2]Sheet14!$A$2:$B$188,2,0)</f>
        <v>2.7386661961909302E-2</v>
      </c>
      <c r="Y499" s="24">
        <f>VLOOKUP(A499,[2]Sheet14!$A$2:$C$188,3,0)</f>
        <v>3.9190367186711227E-2</v>
      </c>
      <c r="Z499" s="24">
        <f>VLOOKUP(A499,[2]Sheet14!$A$2:$D$188,4,0)</f>
        <v>5.575083834361505E-2</v>
      </c>
      <c r="AA499" t="b">
        <f t="shared" si="45"/>
        <v>0</v>
      </c>
      <c r="AB499" t="b">
        <f t="shared" si="48"/>
        <v>0</v>
      </c>
      <c r="AC499" t="b">
        <f t="shared" si="49"/>
        <v>0</v>
      </c>
    </row>
    <row r="500" spans="1:29">
      <c r="A500" t="s">
        <v>44</v>
      </c>
      <c r="B500">
        <v>20</v>
      </c>
      <c r="C500" t="s">
        <v>406</v>
      </c>
      <c r="D500">
        <v>664.70001220703125</v>
      </c>
      <c r="E500">
        <v>670.5</v>
      </c>
      <c r="F500" s="22">
        <v>43458</v>
      </c>
      <c r="G500" s="22">
        <v>43496</v>
      </c>
      <c r="H500">
        <f t="shared" si="44"/>
        <v>38</v>
      </c>
      <c r="I500">
        <v>680</v>
      </c>
      <c r="J500">
        <v>28.5</v>
      </c>
      <c r="K500">
        <v>32</v>
      </c>
      <c r="L500">
        <v>69</v>
      </c>
      <c r="M500">
        <v>601.5</v>
      </c>
      <c r="N500">
        <v>532.5</v>
      </c>
      <c r="O500">
        <v>463.5</v>
      </c>
      <c r="P500">
        <v>540</v>
      </c>
      <c r="Q500">
        <v>460</v>
      </c>
      <c r="R500" t="s">
        <v>435</v>
      </c>
      <c r="S500">
        <v>9.5</v>
      </c>
      <c r="T500">
        <v>620</v>
      </c>
      <c r="U500" s="18">
        <f>VLOOKUP(A500,'[1]MARGIN REQUIREMNT'!$A$3:$M$210,13,0)</f>
        <v>3.6041252727272726</v>
      </c>
      <c r="V500" s="23">
        <f t="shared" si="46"/>
        <v>-8.6502427933911052E-3</v>
      </c>
      <c r="W500" s="23">
        <f t="shared" si="47"/>
        <v>8.6502427933911052E-3</v>
      </c>
      <c r="X500" s="24">
        <f>VLOOKUP(A500,[2]Sheet14!$A$2:$B$188,2,0)</f>
        <v>2.7386661961909302E-2</v>
      </c>
      <c r="Y500" s="24">
        <f>VLOOKUP(A500,[2]Sheet14!$A$2:$C$188,3,0)</f>
        <v>3.9190367186711227E-2</v>
      </c>
      <c r="Z500" s="24">
        <f>VLOOKUP(A500,[2]Sheet14!$A$2:$D$188,4,0)</f>
        <v>5.575083834361505E-2</v>
      </c>
      <c r="AA500" t="b">
        <f t="shared" si="45"/>
        <v>0</v>
      </c>
      <c r="AB500" t="b">
        <f t="shared" si="48"/>
        <v>0</v>
      </c>
      <c r="AC500" t="b">
        <f t="shared" si="49"/>
        <v>0</v>
      </c>
    </row>
    <row r="501" spans="1:29">
      <c r="A501" t="s">
        <v>142</v>
      </c>
      <c r="B501">
        <v>5</v>
      </c>
      <c r="C501" t="s">
        <v>405</v>
      </c>
      <c r="D501">
        <v>145.19999694824219</v>
      </c>
      <c r="E501">
        <v>147.19999694824219</v>
      </c>
      <c r="F501" s="22">
        <v>43458</v>
      </c>
      <c r="G501" s="22">
        <v>43496</v>
      </c>
      <c r="H501">
        <f t="shared" si="44"/>
        <v>38</v>
      </c>
      <c r="I501">
        <v>145</v>
      </c>
      <c r="J501">
        <v>5</v>
      </c>
      <c r="K501">
        <v>15</v>
      </c>
      <c r="L501">
        <v>7</v>
      </c>
      <c r="M501">
        <v>154.19999694824219</v>
      </c>
      <c r="N501">
        <v>161.19999694824219</v>
      </c>
      <c r="O501">
        <v>168.19999694824219</v>
      </c>
      <c r="P501">
        <v>160</v>
      </c>
      <c r="Q501">
        <v>170</v>
      </c>
      <c r="R501">
        <v>0.89999997615814209</v>
      </c>
      <c r="S501">
        <v>1</v>
      </c>
      <c r="T501">
        <v>165</v>
      </c>
      <c r="U501" s="18">
        <f>VLOOKUP(A501,'[1]MARGIN REQUIREMNT'!$A$3:$M$210,13,0)</f>
        <v>0.72457499999999997</v>
      </c>
      <c r="V501" s="23">
        <f t="shared" si="46"/>
        <v>-1.3586956803424588E-2</v>
      </c>
      <c r="W501" s="23">
        <f t="shared" si="47"/>
        <v>1.3586956803424588E-2</v>
      </c>
      <c r="X501" s="24">
        <f>VLOOKUP(A501,[2]Sheet14!$A$2:$B$188,2,0)</f>
        <v>1.915157358308664E-2</v>
      </c>
      <c r="Y501" s="24">
        <f>VLOOKUP(A501,[2]Sheet14!$A$2:$C$188,3,0)</f>
        <v>2.515444864756948E-2</v>
      </c>
      <c r="Z501" s="24">
        <f>VLOOKUP(A501,[2]Sheet14!$A$2:$D$188,4,0)</f>
        <v>3.2578128802773033E-2</v>
      </c>
      <c r="AA501" t="b">
        <f t="shared" si="45"/>
        <v>0</v>
      </c>
      <c r="AB501" t="b">
        <f t="shared" si="48"/>
        <v>0</v>
      </c>
      <c r="AC501" t="b">
        <f t="shared" si="49"/>
        <v>0</v>
      </c>
    </row>
    <row r="502" spans="1:29">
      <c r="A502" t="s">
        <v>142</v>
      </c>
      <c r="B502">
        <v>5</v>
      </c>
      <c r="C502" t="s">
        <v>406</v>
      </c>
      <c r="D502">
        <v>145.19999694824219</v>
      </c>
      <c r="E502">
        <v>147.19999694824219</v>
      </c>
      <c r="F502" s="22">
        <v>43458</v>
      </c>
      <c r="G502" s="22">
        <v>43496</v>
      </c>
      <c r="H502">
        <f t="shared" si="44"/>
        <v>38</v>
      </c>
      <c r="I502">
        <v>145</v>
      </c>
      <c r="J502">
        <v>4.1999998092651367</v>
      </c>
      <c r="K502">
        <v>31</v>
      </c>
      <c r="L502">
        <v>15</v>
      </c>
      <c r="M502">
        <v>132.19999694824219</v>
      </c>
      <c r="N502">
        <v>117.19999694824219</v>
      </c>
      <c r="O502">
        <v>102.19999694824219</v>
      </c>
      <c r="P502">
        <v>115</v>
      </c>
      <c r="Q502">
        <v>100</v>
      </c>
      <c r="R502" t="s">
        <v>435</v>
      </c>
      <c r="S502">
        <v>1</v>
      </c>
      <c r="T502">
        <v>135</v>
      </c>
      <c r="U502" s="18">
        <f>VLOOKUP(A502,'[1]MARGIN REQUIREMNT'!$A$3:$M$210,13,0)</f>
        <v>0.72457499999999997</v>
      </c>
      <c r="V502" s="23">
        <f t="shared" si="46"/>
        <v>-1.3586956803424588E-2</v>
      </c>
      <c r="W502" s="23">
        <f t="shared" si="47"/>
        <v>1.3586956803424588E-2</v>
      </c>
      <c r="X502" s="24">
        <f>VLOOKUP(A502,[2]Sheet14!$A$2:$B$188,2,0)</f>
        <v>1.915157358308664E-2</v>
      </c>
      <c r="Y502" s="24">
        <f>VLOOKUP(A502,[2]Sheet14!$A$2:$C$188,3,0)</f>
        <v>2.515444864756948E-2</v>
      </c>
      <c r="Z502" s="24">
        <f>VLOOKUP(A502,[2]Sheet14!$A$2:$D$188,4,0)</f>
        <v>3.2578128802773033E-2</v>
      </c>
      <c r="AA502" t="b">
        <f t="shared" si="45"/>
        <v>0</v>
      </c>
      <c r="AB502" t="b">
        <f t="shared" si="48"/>
        <v>0</v>
      </c>
      <c r="AC502" t="b">
        <f t="shared" si="49"/>
        <v>0</v>
      </c>
    </row>
    <row r="503" spans="1:29">
      <c r="A503" t="s">
        <v>113</v>
      </c>
      <c r="B503">
        <v>20</v>
      </c>
      <c r="C503" t="s">
        <v>405</v>
      </c>
      <c r="D503">
        <v>1246.5999755859375</v>
      </c>
      <c r="E503">
        <v>1238</v>
      </c>
      <c r="F503" s="22">
        <v>43458</v>
      </c>
      <c r="G503" s="22">
        <v>43496</v>
      </c>
      <c r="H503">
        <f t="shared" si="44"/>
        <v>38</v>
      </c>
      <c r="I503">
        <v>1240</v>
      </c>
      <c r="J503">
        <v>49.849998474121094</v>
      </c>
      <c r="K503">
        <v>28</v>
      </c>
      <c r="L503">
        <v>112</v>
      </c>
      <c r="M503">
        <v>1350</v>
      </c>
      <c r="N503">
        <v>1462</v>
      </c>
      <c r="O503">
        <v>1574</v>
      </c>
      <c r="P503">
        <v>1460</v>
      </c>
      <c r="Q503">
        <v>1580</v>
      </c>
      <c r="R503">
        <v>4</v>
      </c>
      <c r="S503">
        <v>4</v>
      </c>
      <c r="T503">
        <v>1460</v>
      </c>
      <c r="U503" s="18">
        <f>VLOOKUP(A503,'[1]MARGIN REQUIREMNT'!$A$3:$M$210,13,0)</f>
        <v>6.4312500000000004</v>
      </c>
      <c r="V503" s="23">
        <f t="shared" si="46"/>
        <v>6.9466684862176109E-3</v>
      </c>
      <c r="W503" s="23">
        <f t="shared" si="47"/>
        <v>6.9466684862176109E-3</v>
      </c>
      <c r="X503" s="24">
        <f>VLOOKUP(A503,[2]Sheet14!$A$2:$B$188,2,0)</f>
        <v>2.0499359632771594E-2</v>
      </c>
      <c r="Y503" s="24">
        <f>VLOOKUP(A503,[2]Sheet14!$A$2:$C$188,3,0)</f>
        <v>2.4577217860921572E-2</v>
      </c>
      <c r="Z503" s="24">
        <f>VLOOKUP(A503,[2]Sheet14!$A$2:$D$188,4,0)</f>
        <v>3.1805349772662889E-2</v>
      </c>
      <c r="AA503" t="b">
        <f t="shared" si="45"/>
        <v>0</v>
      </c>
      <c r="AB503" t="b">
        <f t="shared" si="48"/>
        <v>0</v>
      </c>
      <c r="AC503" t="b">
        <f t="shared" si="49"/>
        <v>0</v>
      </c>
    </row>
    <row r="504" spans="1:29">
      <c r="A504" t="s">
        <v>113</v>
      </c>
      <c r="B504">
        <v>20</v>
      </c>
      <c r="C504" t="s">
        <v>406</v>
      </c>
      <c r="D504">
        <v>1246.5999755859375</v>
      </c>
      <c r="E504">
        <v>1238</v>
      </c>
      <c r="F504" s="22">
        <v>43458</v>
      </c>
      <c r="G504" s="22">
        <v>43496</v>
      </c>
      <c r="H504">
        <f t="shared" si="44"/>
        <v>38</v>
      </c>
      <c r="I504">
        <v>1240</v>
      </c>
      <c r="J504">
        <v>44</v>
      </c>
      <c r="K504">
        <v>31</v>
      </c>
      <c r="L504">
        <v>124</v>
      </c>
      <c r="M504">
        <v>1114</v>
      </c>
      <c r="N504">
        <v>990</v>
      </c>
      <c r="O504">
        <v>866</v>
      </c>
      <c r="P504">
        <v>1000</v>
      </c>
      <c r="Q504">
        <v>860</v>
      </c>
      <c r="R504">
        <v>2</v>
      </c>
      <c r="S504">
        <v>2</v>
      </c>
      <c r="T504">
        <v>1000</v>
      </c>
      <c r="U504" s="18">
        <f>VLOOKUP(A504,'[1]MARGIN REQUIREMNT'!$A$3:$M$210,13,0)</f>
        <v>6.4312500000000004</v>
      </c>
      <c r="V504" s="23">
        <f t="shared" si="46"/>
        <v>6.9466684862176109E-3</v>
      </c>
      <c r="W504" s="23">
        <f t="shared" si="47"/>
        <v>6.9466684862176109E-3</v>
      </c>
      <c r="X504" s="24">
        <f>VLOOKUP(A504,[2]Sheet14!$A$2:$B$188,2,0)</f>
        <v>2.0499359632771594E-2</v>
      </c>
      <c r="Y504" s="24">
        <f>VLOOKUP(A504,[2]Sheet14!$A$2:$C$188,3,0)</f>
        <v>2.4577217860921572E-2</v>
      </c>
      <c r="Z504" s="24">
        <f>VLOOKUP(A504,[2]Sheet14!$A$2:$D$188,4,0)</f>
        <v>3.1805349772662889E-2</v>
      </c>
      <c r="AA504" t="b">
        <f t="shared" si="45"/>
        <v>0</v>
      </c>
      <c r="AB504" t="b">
        <f t="shared" si="48"/>
        <v>0</v>
      </c>
      <c r="AC504" t="b">
        <f t="shared" si="49"/>
        <v>0</v>
      </c>
    </row>
    <row r="505" spans="1:29">
      <c r="A505" t="s">
        <v>104</v>
      </c>
      <c r="B505">
        <v>5</v>
      </c>
      <c r="C505" t="s">
        <v>405</v>
      </c>
      <c r="D505">
        <v>276.04998779296875</v>
      </c>
      <c r="E505">
        <v>276.64999389648438</v>
      </c>
      <c r="F505" s="22">
        <v>43458</v>
      </c>
      <c r="G505" s="22">
        <v>43496</v>
      </c>
      <c r="H505">
        <f t="shared" si="44"/>
        <v>38</v>
      </c>
      <c r="I505">
        <v>275</v>
      </c>
      <c r="J505">
        <v>9.1999998092651367</v>
      </c>
      <c r="K505">
        <v>19</v>
      </c>
      <c r="L505">
        <v>17</v>
      </c>
      <c r="M505">
        <v>293.64999389648438</v>
      </c>
      <c r="N505">
        <v>310.64999389648438</v>
      </c>
      <c r="O505">
        <v>327.64999389648438</v>
      </c>
      <c r="P505">
        <v>310</v>
      </c>
      <c r="Q505">
        <v>330</v>
      </c>
      <c r="R505">
        <v>0.75</v>
      </c>
      <c r="S505">
        <v>0.40000000596046448</v>
      </c>
      <c r="T505">
        <v>320</v>
      </c>
      <c r="U505" s="18">
        <f>VLOOKUP(A505,'[1]MARGIN REQUIREMNT'!$A$3:$M$210,13,0)</f>
        <v>1.4476499999999999</v>
      </c>
      <c r="V505" s="23">
        <f t="shared" si="46"/>
        <v>-2.1688274597979618E-3</v>
      </c>
      <c r="W505" s="23">
        <f t="shared" si="47"/>
        <v>2.1688274597979618E-3</v>
      </c>
      <c r="X505" s="24">
        <f>VLOOKUP(A505,[2]Sheet14!$A$2:$B$188,2,0)</f>
        <v>2.1850614532563428E-2</v>
      </c>
      <c r="Y505" s="24">
        <f>VLOOKUP(A505,[2]Sheet14!$A$2:$C$188,3,0)</f>
        <v>2.9171352487685966E-2</v>
      </c>
      <c r="Z505" s="24">
        <f>VLOOKUP(A505,[2]Sheet14!$A$2:$D$188,4,0)</f>
        <v>3.6450676010218418E-2</v>
      </c>
      <c r="AA505" t="b">
        <f t="shared" si="45"/>
        <v>0</v>
      </c>
      <c r="AB505" t="b">
        <f t="shared" si="48"/>
        <v>0</v>
      </c>
      <c r="AC505" t="b">
        <f t="shared" si="49"/>
        <v>0</v>
      </c>
    </row>
    <row r="506" spans="1:29">
      <c r="A506" t="s">
        <v>104</v>
      </c>
      <c r="B506">
        <v>5</v>
      </c>
      <c r="C506" t="s">
        <v>406</v>
      </c>
      <c r="D506">
        <v>276.04998779296875</v>
      </c>
      <c r="E506">
        <v>276.64999389648438</v>
      </c>
      <c r="F506" s="22">
        <v>43458</v>
      </c>
      <c r="G506" s="22">
        <v>43496</v>
      </c>
      <c r="H506">
        <f t="shared" si="44"/>
        <v>38</v>
      </c>
      <c r="I506">
        <v>275</v>
      </c>
      <c r="J506">
        <v>6.1999998092651367</v>
      </c>
      <c r="K506">
        <v>23</v>
      </c>
      <c r="L506">
        <v>21</v>
      </c>
      <c r="M506">
        <v>255.64999389648437</v>
      </c>
      <c r="N506">
        <v>234.64999389648437</v>
      </c>
      <c r="O506">
        <v>213.64999389648437</v>
      </c>
      <c r="P506">
        <v>235</v>
      </c>
      <c r="Q506">
        <v>215</v>
      </c>
      <c r="R506" t="s">
        <v>435</v>
      </c>
      <c r="S506">
        <v>0.60000002384185791</v>
      </c>
      <c r="T506">
        <v>250</v>
      </c>
      <c r="U506" s="18">
        <f>VLOOKUP(A506,'[1]MARGIN REQUIREMNT'!$A$3:$M$210,13,0)</f>
        <v>1.4476499999999999</v>
      </c>
      <c r="V506" s="23">
        <f t="shared" si="46"/>
        <v>-2.1688274597979618E-3</v>
      </c>
      <c r="W506" s="23">
        <f t="shared" si="47"/>
        <v>2.1688274597979618E-3</v>
      </c>
      <c r="X506" s="24">
        <f>VLOOKUP(A506,[2]Sheet14!$A$2:$B$188,2,0)</f>
        <v>2.1850614532563428E-2</v>
      </c>
      <c r="Y506" s="24">
        <f>VLOOKUP(A506,[2]Sheet14!$A$2:$C$188,3,0)</f>
        <v>2.9171352487685966E-2</v>
      </c>
      <c r="Z506" s="24">
        <f>VLOOKUP(A506,[2]Sheet14!$A$2:$D$188,4,0)</f>
        <v>3.6450676010218418E-2</v>
      </c>
      <c r="AA506" t="b">
        <f t="shared" si="45"/>
        <v>0</v>
      </c>
      <c r="AB506" t="b">
        <f t="shared" si="48"/>
        <v>0</v>
      </c>
      <c r="AC506" t="b">
        <f t="shared" si="49"/>
        <v>0</v>
      </c>
    </row>
    <row r="507" spans="1:29">
      <c r="A507" t="s">
        <v>156</v>
      </c>
      <c r="B507">
        <v>50</v>
      </c>
      <c r="C507" t="s">
        <v>405</v>
      </c>
      <c r="D507">
        <v>1547.949951171875</v>
      </c>
      <c r="E507">
        <v>1546.800048828125</v>
      </c>
      <c r="F507" s="22">
        <v>43458</v>
      </c>
      <c r="G507" s="22">
        <v>43496</v>
      </c>
      <c r="H507">
        <f t="shared" si="44"/>
        <v>38</v>
      </c>
      <c r="I507">
        <v>1550</v>
      </c>
      <c r="J507">
        <v>68</v>
      </c>
      <c r="K507">
        <v>31</v>
      </c>
      <c r="L507">
        <v>155</v>
      </c>
      <c r="M507">
        <v>1701.800048828125</v>
      </c>
      <c r="N507">
        <v>1856.800048828125</v>
      </c>
      <c r="O507">
        <v>2011.800048828125</v>
      </c>
      <c r="P507">
        <v>1850</v>
      </c>
      <c r="Q507">
        <v>2000</v>
      </c>
      <c r="R507" t="s">
        <v>435</v>
      </c>
      <c r="S507">
        <v>13.149999618530273</v>
      </c>
      <c r="T507">
        <v>1750</v>
      </c>
      <c r="U507" s="18">
        <f>VLOOKUP(A507,'[1]MARGIN REQUIREMNT'!$A$3:$M$210,13,0)</f>
        <v>7.91655</v>
      </c>
      <c r="V507" s="23">
        <f t="shared" si="46"/>
        <v>7.4340723264221253E-4</v>
      </c>
      <c r="W507" s="23">
        <f t="shared" si="47"/>
        <v>7.4340723264221253E-4</v>
      </c>
      <c r="X507" s="24">
        <f>VLOOKUP(A507,[2]Sheet14!$A$2:$B$188,2,0)</f>
        <v>2.9361382407970371E-2</v>
      </c>
      <c r="Y507" s="24">
        <f>VLOOKUP(A507,[2]Sheet14!$A$2:$C$188,3,0)</f>
        <v>3.8947152814776675E-2</v>
      </c>
      <c r="Z507" s="24">
        <f>VLOOKUP(A507,[2]Sheet14!$A$2:$D$188,4,0)</f>
        <v>5.102505834436772E-2</v>
      </c>
      <c r="AA507" t="b">
        <f t="shared" si="45"/>
        <v>0</v>
      </c>
      <c r="AB507" t="b">
        <f t="shared" si="48"/>
        <v>0</v>
      </c>
      <c r="AC507" t="b">
        <f t="shared" si="49"/>
        <v>0</v>
      </c>
    </row>
    <row r="508" spans="1:29">
      <c r="A508" t="s">
        <v>156</v>
      </c>
      <c r="B508">
        <v>50</v>
      </c>
      <c r="C508" t="s">
        <v>406</v>
      </c>
      <c r="D508">
        <v>1547.949951171875</v>
      </c>
      <c r="E508">
        <v>1546.800048828125</v>
      </c>
      <c r="F508" s="22">
        <v>43458</v>
      </c>
      <c r="G508" s="22">
        <v>43496</v>
      </c>
      <c r="H508">
        <f t="shared" si="44"/>
        <v>38</v>
      </c>
      <c r="I508">
        <v>1550</v>
      </c>
      <c r="J508">
        <v>66.550003051757812</v>
      </c>
      <c r="K508">
        <v>37</v>
      </c>
      <c r="L508">
        <v>185</v>
      </c>
      <c r="M508">
        <v>1361.800048828125</v>
      </c>
      <c r="N508">
        <v>1176.800048828125</v>
      </c>
      <c r="O508">
        <v>991.79998779296875</v>
      </c>
      <c r="P508">
        <v>1200</v>
      </c>
      <c r="Q508">
        <v>1000</v>
      </c>
      <c r="R508" t="s">
        <v>435</v>
      </c>
      <c r="S508">
        <v>22.200000762939453</v>
      </c>
      <c r="T508">
        <v>1400</v>
      </c>
      <c r="U508" s="18">
        <f>VLOOKUP(A508,'[1]MARGIN REQUIREMNT'!$A$3:$M$210,13,0)</f>
        <v>7.91655</v>
      </c>
      <c r="V508" s="23">
        <f t="shared" si="46"/>
        <v>7.4340723264221253E-4</v>
      </c>
      <c r="W508" s="23">
        <f t="shared" si="47"/>
        <v>7.4340723264221253E-4</v>
      </c>
      <c r="X508" s="24">
        <f>VLOOKUP(A508,[2]Sheet14!$A$2:$B$188,2,0)</f>
        <v>2.9361382407970371E-2</v>
      </c>
      <c r="Y508" s="24">
        <f>VLOOKUP(A508,[2]Sheet14!$A$2:$C$188,3,0)</f>
        <v>3.8947152814776675E-2</v>
      </c>
      <c r="Z508" s="24">
        <f>VLOOKUP(A508,[2]Sheet14!$A$2:$D$188,4,0)</f>
        <v>5.102505834436772E-2</v>
      </c>
      <c r="AA508" t="b">
        <f t="shared" si="45"/>
        <v>0</v>
      </c>
      <c r="AB508" t="b">
        <f t="shared" si="48"/>
        <v>0</v>
      </c>
      <c r="AC508" t="b">
        <f t="shared" si="49"/>
        <v>0</v>
      </c>
    </row>
    <row r="509" spans="1:29">
      <c r="A509" t="s">
        <v>127</v>
      </c>
      <c r="B509">
        <v>20</v>
      </c>
      <c r="C509" t="s">
        <v>405</v>
      </c>
      <c r="D509">
        <v>709.8499755859375</v>
      </c>
      <c r="E509">
        <v>716</v>
      </c>
      <c r="F509" s="22">
        <v>43458</v>
      </c>
      <c r="G509" s="22">
        <v>43496</v>
      </c>
      <c r="H509">
        <f t="shared" si="44"/>
        <v>38</v>
      </c>
      <c r="I509">
        <v>720</v>
      </c>
      <c r="J509">
        <v>44</v>
      </c>
      <c r="K509" t="s">
        <v>435</v>
      </c>
      <c r="L509" t="s">
        <v>435</v>
      </c>
      <c r="M509" t="s">
        <v>435</v>
      </c>
      <c r="N509" t="s">
        <v>435</v>
      </c>
      <c r="O509" t="s">
        <v>435</v>
      </c>
      <c r="P509" t="s">
        <v>435</v>
      </c>
      <c r="Q509" t="s">
        <v>435</v>
      </c>
      <c r="R509" t="s">
        <v>435</v>
      </c>
      <c r="S509" t="s">
        <v>435</v>
      </c>
      <c r="T509" t="s">
        <v>435</v>
      </c>
      <c r="U509" s="18">
        <f>VLOOKUP(A509,'[1]MARGIN REQUIREMNT'!$A$3:$M$210,13,0)</f>
        <v>3.6690749999999999</v>
      </c>
      <c r="V509" s="23">
        <f t="shared" si="46"/>
        <v>-8.5894195727129752E-3</v>
      </c>
      <c r="W509" s="23">
        <f t="shared" si="47"/>
        <v>8.5894195727129752E-3</v>
      </c>
      <c r="X509" s="24">
        <f>VLOOKUP(A509,[2]Sheet14!$A$2:$B$188,2,0)</f>
        <v>3.3207516322026405E-2</v>
      </c>
      <c r="Y509" s="24">
        <f>VLOOKUP(A509,[2]Sheet14!$A$2:$C$188,3,0)</f>
        <v>4.3331157661758386E-2</v>
      </c>
      <c r="Z509" s="24">
        <f>VLOOKUP(A509,[2]Sheet14!$A$2:$D$188,4,0)</f>
        <v>6.0515376216187459E-2</v>
      </c>
      <c r="AA509" t="b">
        <f t="shared" si="45"/>
        <v>0</v>
      </c>
      <c r="AB509" t="b">
        <f t="shared" si="48"/>
        <v>0</v>
      </c>
      <c r="AC509" t="b">
        <f t="shared" si="49"/>
        <v>0</v>
      </c>
    </row>
    <row r="510" spans="1:29">
      <c r="A510" t="s">
        <v>127</v>
      </c>
      <c r="B510">
        <v>20</v>
      </c>
      <c r="C510" t="s">
        <v>406</v>
      </c>
      <c r="D510">
        <v>709.8499755859375</v>
      </c>
      <c r="E510">
        <v>716</v>
      </c>
      <c r="F510" s="22">
        <v>43458</v>
      </c>
      <c r="G510" s="22">
        <v>43496</v>
      </c>
      <c r="H510">
        <f t="shared" si="44"/>
        <v>38</v>
      </c>
      <c r="I510">
        <v>720</v>
      </c>
      <c r="J510">
        <v>32</v>
      </c>
      <c r="K510">
        <v>37</v>
      </c>
      <c r="L510">
        <v>85</v>
      </c>
      <c r="M510">
        <v>631</v>
      </c>
      <c r="N510">
        <v>546</v>
      </c>
      <c r="O510">
        <v>461</v>
      </c>
      <c r="P510">
        <v>540</v>
      </c>
      <c r="Q510">
        <v>460</v>
      </c>
      <c r="R510" t="s">
        <v>435</v>
      </c>
      <c r="S510">
        <v>9.6999998092651367</v>
      </c>
      <c r="T510">
        <v>660</v>
      </c>
      <c r="U510" s="18">
        <f>VLOOKUP(A510,'[1]MARGIN REQUIREMNT'!$A$3:$M$210,13,0)</f>
        <v>3.6690749999999999</v>
      </c>
      <c r="V510" s="23">
        <f t="shared" si="46"/>
        <v>-8.5894195727129752E-3</v>
      </c>
      <c r="W510" s="23">
        <f t="shared" si="47"/>
        <v>8.5894195727129752E-3</v>
      </c>
      <c r="X510" s="24">
        <f>VLOOKUP(A510,[2]Sheet14!$A$2:$B$188,2,0)</f>
        <v>3.3207516322026405E-2</v>
      </c>
      <c r="Y510" s="24">
        <f>VLOOKUP(A510,[2]Sheet14!$A$2:$C$188,3,0)</f>
        <v>4.3331157661758386E-2</v>
      </c>
      <c r="Z510" s="24">
        <f>VLOOKUP(A510,[2]Sheet14!$A$2:$D$188,4,0)</f>
        <v>6.0515376216187459E-2</v>
      </c>
      <c r="AA510" t="b">
        <f t="shared" si="45"/>
        <v>0</v>
      </c>
      <c r="AB510" t="b">
        <f t="shared" si="48"/>
        <v>0</v>
      </c>
      <c r="AC510" t="b">
        <f t="shared" si="49"/>
        <v>0</v>
      </c>
    </row>
    <row r="511" spans="1:29">
      <c r="A511" t="s">
        <v>1</v>
      </c>
      <c r="B511">
        <v>50</v>
      </c>
      <c r="C511" t="s">
        <v>405</v>
      </c>
      <c r="D511" t="s">
        <v>435</v>
      </c>
      <c r="E511" t="s">
        <v>435</v>
      </c>
      <c r="F511" s="22">
        <v>43458</v>
      </c>
      <c r="G511" s="22">
        <v>43496</v>
      </c>
      <c r="H511">
        <f t="shared" si="44"/>
        <v>38</v>
      </c>
      <c r="I511" t="s">
        <v>435</v>
      </c>
      <c r="J511" t="s">
        <v>435</v>
      </c>
      <c r="K511" t="s">
        <v>435</v>
      </c>
      <c r="L511" t="s">
        <v>435</v>
      </c>
      <c r="M511" t="s">
        <v>435</v>
      </c>
      <c r="N511" t="s">
        <v>435</v>
      </c>
      <c r="O511" t="s">
        <v>435</v>
      </c>
      <c r="P511" t="s">
        <v>435</v>
      </c>
      <c r="Q511" t="s">
        <v>435</v>
      </c>
      <c r="R511" t="s">
        <v>435</v>
      </c>
      <c r="S511" t="s">
        <v>435</v>
      </c>
      <c r="T511" t="s">
        <v>435</v>
      </c>
      <c r="U511" s="18">
        <f>VLOOKUP(A511,'[1]MARGIN REQUIREMNT'!$A$3:$M$210,13,0)</f>
        <v>31.809391999999995</v>
      </c>
      <c r="V511" s="23" t="e">
        <f t="shared" si="46"/>
        <v>#VALUE!</v>
      </c>
      <c r="W511" s="23" t="e">
        <f t="shared" si="47"/>
        <v>#VALUE!</v>
      </c>
      <c r="X511" s="24" t="e">
        <f>VLOOKUP(A511,[2]Sheet14!$A$2:$B$188,2,0)</f>
        <v>#N/A</v>
      </c>
      <c r="Y511" s="24" t="e">
        <f>VLOOKUP(A511,[2]Sheet14!$A$2:$C$188,3,0)</f>
        <v>#N/A</v>
      </c>
      <c r="Z511" s="24" t="e">
        <f>VLOOKUP(A511,[2]Sheet14!$A$2:$D$188,4,0)</f>
        <v>#N/A</v>
      </c>
      <c r="AA511" t="e">
        <f t="shared" si="45"/>
        <v>#VALUE!</v>
      </c>
      <c r="AB511" t="e">
        <f t="shared" si="48"/>
        <v>#VALUE!</v>
      </c>
      <c r="AC511" t="e">
        <f t="shared" si="49"/>
        <v>#VALUE!</v>
      </c>
    </row>
    <row r="512" spans="1:29">
      <c r="A512" t="s">
        <v>1</v>
      </c>
      <c r="B512">
        <v>50</v>
      </c>
      <c r="C512" t="s">
        <v>406</v>
      </c>
      <c r="D512" t="s">
        <v>435</v>
      </c>
      <c r="E512" t="s">
        <v>435</v>
      </c>
      <c r="F512" s="22">
        <v>43458</v>
      </c>
      <c r="G512" s="22">
        <v>43496</v>
      </c>
      <c r="H512">
        <f t="shared" si="44"/>
        <v>38</v>
      </c>
      <c r="I512" t="s">
        <v>435</v>
      </c>
      <c r="J512" t="s">
        <v>435</v>
      </c>
      <c r="K512" t="s">
        <v>435</v>
      </c>
      <c r="L512" t="s">
        <v>435</v>
      </c>
      <c r="M512" t="s">
        <v>435</v>
      </c>
      <c r="N512" t="s">
        <v>435</v>
      </c>
      <c r="O512" t="s">
        <v>435</v>
      </c>
      <c r="P512" t="s">
        <v>435</v>
      </c>
      <c r="Q512" t="s">
        <v>435</v>
      </c>
      <c r="R512" t="s">
        <v>435</v>
      </c>
      <c r="S512" t="s">
        <v>435</v>
      </c>
      <c r="T512" t="s">
        <v>435</v>
      </c>
      <c r="U512" s="18">
        <f>VLOOKUP(A512,'[1]MARGIN REQUIREMNT'!$A$3:$M$210,13,0)</f>
        <v>31.809391999999995</v>
      </c>
      <c r="V512" s="23" t="e">
        <f t="shared" si="46"/>
        <v>#VALUE!</v>
      </c>
      <c r="W512" s="23" t="e">
        <f t="shared" si="47"/>
        <v>#VALUE!</v>
      </c>
      <c r="X512" s="24" t="e">
        <f>VLOOKUP(A512,[2]Sheet14!$A$2:$B$188,2,0)</f>
        <v>#N/A</v>
      </c>
      <c r="Y512" s="24" t="e">
        <f>VLOOKUP(A512,[2]Sheet14!$A$2:$C$188,3,0)</f>
        <v>#N/A</v>
      </c>
      <c r="Z512" s="24" t="e">
        <f>VLOOKUP(A512,[2]Sheet14!$A$2:$D$188,4,0)</f>
        <v>#N/A</v>
      </c>
      <c r="AA512" t="e">
        <f t="shared" si="45"/>
        <v>#VALUE!</v>
      </c>
      <c r="AB512" t="e">
        <f t="shared" si="48"/>
        <v>#VALUE!</v>
      </c>
      <c r="AC512" t="e">
        <f t="shared" si="49"/>
        <v>#VALUE!</v>
      </c>
    </row>
    <row r="513" spans="1:29">
      <c r="A513" t="s">
        <v>199</v>
      </c>
      <c r="B513">
        <v>20</v>
      </c>
      <c r="C513" t="s">
        <v>405</v>
      </c>
      <c r="D513">
        <v>748.6500244140625</v>
      </c>
      <c r="E513">
        <v>738</v>
      </c>
      <c r="F513" s="22">
        <v>43458</v>
      </c>
      <c r="G513" s="22">
        <v>43496</v>
      </c>
      <c r="H513">
        <f t="shared" si="44"/>
        <v>38</v>
      </c>
      <c r="I513">
        <v>740</v>
      </c>
      <c r="J513">
        <v>30.299999237060547</v>
      </c>
      <c r="K513">
        <v>29</v>
      </c>
      <c r="L513">
        <v>69</v>
      </c>
      <c r="M513">
        <v>807</v>
      </c>
      <c r="N513">
        <v>876</v>
      </c>
      <c r="O513">
        <v>945</v>
      </c>
      <c r="P513">
        <v>880</v>
      </c>
      <c r="Q513">
        <v>940</v>
      </c>
      <c r="R513">
        <v>2.0999999046325684</v>
      </c>
      <c r="S513">
        <v>2.0999999046325684</v>
      </c>
      <c r="T513">
        <v>880</v>
      </c>
      <c r="U513" s="18">
        <f>VLOOKUP(A513,'[1]MARGIN REQUIREMNT'!$A$3:$M$210,13,0)</f>
        <v>3.9459</v>
      </c>
      <c r="V513" s="23">
        <f t="shared" si="46"/>
        <v>1.4430927390328696E-2</v>
      </c>
      <c r="W513" s="23">
        <f t="shared" si="47"/>
        <v>1.4430927390328696E-2</v>
      </c>
      <c r="X513" s="24">
        <f>VLOOKUP(A513,[2]Sheet14!$A$2:$B$188,2,0)</f>
        <v>2.9126910439722292E-2</v>
      </c>
      <c r="Y513" s="24">
        <f>VLOOKUP(A513,[2]Sheet14!$A$2:$C$188,3,0)</f>
        <v>3.5197473902206032E-2</v>
      </c>
      <c r="Z513" s="24">
        <f>VLOOKUP(A513,[2]Sheet14!$A$2:$D$188,4,0)</f>
        <v>4.5428089789916179E-2</v>
      </c>
      <c r="AA513" t="b">
        <f t="shared" si="45"/>
        <v>0</v>
      </c>
      <c r="AB513" t="b">
        <f t="shared" si="48"/>
        <v>0</v>
      </c>
      <c r="AC513" t="b">
        <f t="shared" si="49"/>
        <v>0</v>
      </c>
    </row>
    <row r="514" spans="1:29">
      <c r="A514" t="s">
        <v>199</v>
      </c>
      <c r="B514">
        <v>20</v>
      </c>
      <c r="C514" t="s">
        <v>406</v>
      </c>
      <c r="D514">
        <v>748.6500244140625</v>
      </c>
      <c r="E514">
        <v>738</v>
      </c>
      <c r="F514" s="22">
        <v>43458</v>
      </c>
      <c r="G514" s="22">
        <v>43496</v>
      </c>
      <c r="H514">
        <f t="shared" si="44"/>
        <v>38</v>
      </c>
      <c r="I514">
        <v>740</v>
      </c>
      <c r="J514">
        <v>27.049999237060547</v>
      </c>
      <c r="K514">
        <v>32</v>
      </c>
      <c r="L514">
        <v>76</v>
      </c>
      <c r="M514">
        <v>662</v>
      </c>
      <c r="N514">
        <v>586</v>
      </c>
      <c r="O514">
        <v>510</v>
      </c>
      <c r="P514">
        <v>580</v>
      </c>
      <c r="Q514">
        <v>520</v>
      </c>
      <c r="R514" t="s">
        <v>435</v>
      </c>
      <c r="S514">
        <v>5.4000000953674316</v>
      </c>
      <c r="T514">
        <v>680</v>
      </c>
      <c r="U514" s="18">
        <f>VLOOKUP(A514,'[1]MARGIN REQUIREMNT'!$A$3:$M$210,13,0)</f>
        <v>3.9459</v>
      </c>
      <c r="V514" s="23">
        <f t="shared" si="46"/>
        <v>1.4430927390328696E-2</v>
      </c>
      <c r="W514" s="23">
        <f t="shared" si="47"/>
        <v>1.4430927390328696E-2</v>
      </c>
      <c r="X514" s="24">
        <f>VLOOKUP(A514,[2]Sheet14!$A$2:$B$188,2,0)</f>
        <v>2.9126910439722292E-2</v>
      </c>
      <c r="Y514" s="24">
        <f>VLOOKUP(A514,[2]Sheet14!$A$2:$C$188,3,0)</f>
        <v>3.5197473902206032E-2</v>
      </c>
      <c r="Z514" s="24">
        <f>VLOOKUP(A514,[2]Sheet14!$A$2:$D$188,4,0)</f>
        <v>4.5428089789916179E-2</v>
      </c>
      <c r="AA514" t="b">
        <f t="shared" si="45"/>
        <v>0</v>
      </c>
      <c r="AB514" t="b">
        <f t="shared" si="48"/>
        <v>0</v>
      </c>
      <c r="AC514" t="b">
        <f t="shared" si="49"/>
        <v>0</v>
      </c>
    </row>
    <row r="515" spans="1:29">
      <c r="A515" t="s">
        <v>166</v>
      </c>
      <c r="B515">
        <v>1</v>
      </c>
      <c r="C515" t="s">
        <v>405</v>
      </c>
      <c r="D515">
        <v>27.600000381469727</v>
      </c>
      <c r="E515">
        <v>27.649999618530273</v>
      </c>
      <c r="F515" s="22">
        <v>43458</v>
      </c>
      <c r="G515" s="22">
        <v>43496</v>
      </c>
      <c r="H515">
        <f t="shared" ref="H515:H578" si="50">G515-F515</f>
        <v>38</v>
      </c>
      <c r="I515">
        <v>28</v>
      </c>
      <c r="J515">
        <v>1.75</v>
      </c>
      <c r="K515">
        <v>50</v>
      </c>
      <c r="L515">
        <v>4</v>
      </c>
      <c r="M515">
        <v>31.649999618530273</v>
      </c>
      <c r="N515">
        <v>35.650001525878906</v>
      </c>
      <c r="O515">
        <v>39.650001525878906</v>
      </c>
      <c r="P515">
        <v>36</v>
      </c>
      <c r="Q515">
        <v>40</v>
      </c>
      <c r="R515" t="s">
        <v>435</v>
      </c>
      <c r="S515">
        <v>0.20000000298023224</v>
      </c>
      <c r="T515">
        <v>34</v>
      </c>
      <c r="U515" s="18">
        <f>VLOOKUP(A515,'[1]MARGIN REQUIREMNT'!$A$3:$M$210,13,0)</f>
        <v>0.14197499999999999</v>
      </c>
      <c r="V515" s="23">
        <f t="shared" si="46"/>
        <v>-1.8082906962153533E-3</v>
      </c>
      <c r="W515" s="23">
        <f t="shared" si="47"/>
        <v>1.8082906962153533E-3</v>
      </c>
      <c r="X515" s="24">
        <f>VLOOKUP(A515,[2]Sheet14!$A$2:$B$188,2,0)</f>
        <v>4.0781212625501675E-2</v>
      </c>
      <c r="Y515" s="24">
        <f>VLOOKUP(A515,[2]Sheet14!$A$2:$C$188,3,0)</f>
        <v>5.4566613088962379E-2</v>
      </c>
      <c r="Z515" s="24">
        <f>VLOOKUP(A515,[2]Sheet14!$A$2:$D$188,4,0)</f>
        <v>6.9006473031620413E-2</v>
      </c>
      <c r="AA515" t="b">
        <f t="shared" ref="AA515:AA578" si="51">W515&gt;X515</f>
        <v>0</v>
      </c>
      <c r="AB515" t="b">
        <f t="shared" si="48"/>
        <v>0</v>
      </c>
      <c r="AC515" t="b">
        <f t="shared" si="49"/>
        <v>0</v>
      </c>
    </row>
    <row r="516" spans="1:29">
      <c r="A516" t="s">
        <v>166</v>
      </c>
      <c r="B516">
        <v>1</v>
      </c>
      <c r="C516" t="s">
        <v>406</v>
      </c>
      <c r="D516">
        <v>27.600000381469727</v>
      </c>
      <c r="E516">
        <v>27.649999618530273</v>
      </c>
      <c r="F516" s="22">
        <v>43458</v>
      </c>
      <c r="G516" s="22">
        <v>43496</v>
      </c>
      <c r="H516">
        <f t="shared" si="50"/>
        <v>38</v>
      </c>
      <c r="I516">
        <v>28</v>
      </c>
      <c r="J516">
        <v>1.75</v>
      </c>
      <c r="K516" t="s">
        <v>435</v>
      </c>
      <c r="L516" t="s">
        <v>435</v>
      </c>
      <c r="M516" t="s">
        <v>435</v>
      </c>
      <c r="N516" t="s">
        <v>435</v>
      </c>
      <c r="O516" t="s">
        <v>435</v>
      </c>
      <c r="P516" t="s">
        <v>435</v>
      </c>
      <c r="Q516" t="s">
        <v>435</v>
      </c>
      <c r="R516" t="s">
        <v>435</v>
      </c>
      <c r="S516" t="s">
        <v>435</v>
      </c>
      <c r="T516" t="s">
        <v>435</v>
      </c>
      <c r="U516" s="18">
        <f>VLOOKUP(A516,'[1]MARGIN REQUIREMNT'!$A$3:$M$210,13,0)</f>
        <v>0.14197499999999999</v>
      </c>
      <c r="V516" s="23">
        <f t="shared" ref="V516:V579" si="52">D516/E516-1</f>
        <v>-1.8082906962153533E-3</v>
      </c>
      <c r="W516" s="23">
        <f t="shared" ref="W516:W579" si="53">IF(V516&gt;0,V516,-V516)</f>
        <v>1.8082906962153533E-3</v>
      </c>
      <c r="X516" s="24">
        <f>VLOOKUP(A516,[2]Sheet14!$A$2:$B$188,2,0)</f>
        <v>4.0781212625501675E-2</v>
      </c>
      <c r="Y516" s="24">
        <f>VLOOKUP(A516,[2]Sheet14!$A$2:$C$188,3,0)</f>
        <v>5.4566613088962379E-2</v>
      </c>
      <c r="Z516" s="24">
        <f>VLOOKUP(A516,[2]Sheet14!$A$2:$D$188,4,0)</f>
        <v>6.9006473031620413E-2</v>
      </c>
      <c r="AA516" t="b">
        <f t="shared" si="51"/>
        <v>0</v>
      </c>
      <c r="AB516" t="b">
        <f t="shared" si="48"/>
        <v>0</v>
      </c>
      <c r="AC516" t="b">
        <f t="shared" si="49"/>
        <v>0</v>
      </c>
    </row>
    <row r="517" spans="1:29">
      <c r="A517" t="s">
        <v>79</v>
      </c>
      <c r="B517">
        <v>20</v>
      </c>
      <c r="C517" t="s">
        <v>405</v>
      </c>
      <c r="D517">
        <v>2121.14990234375</v>
      </c>
      <c r="E517">
        <v>2083</v>
      </c>
      <c r="F517" s="22">
        <v>43458</v>
      </c>
      <c r="G517" s="22">
        <v>43496</v>
      </c>
      <c r="H517">
        <f t="shared" si="50"/>
        <v>38</v>
      </c>
      <c r="I517">
        <v>2080</v>
      </c>
      <c r="J517">
        <v>63.099998474121094</v>
      </c>
      <c r="K517">
        <v>19</v>
      </c>
      <c r="L517">
        <v>128</v>
      </c>
      <c r="M517">
        <v>2211</v>
      </c>
      <c r="N517">
        <v>2339</v>
      </c>
      <c r="O517">
        <v>2467</v>
      </c>
      <c r="P517">
        <v>2340</v>
      </c>
      <c r="Q517">
        <v>2460</v>
      </c>
      <c r="R517" t="s">
        <v>435</v>
      </c>
      <c r="S517">
        <v>5</v>
      </c>
      <c r="T517">
        <v>2300</v>
      </c>
      <c r="U517" s="18">
        <f>VLOOKUP(A517,'[1]MARGIN REQUIREMNT'!$A$3:$M$210,13,0)</f>
        <v>10.855875599999999</v>
      </c>
      <c r="V517" s="23">
        <f t="shared" si="52"/>
        <v>1.8314883506361124E-2</v>
      </c>
      <c r="W517" s="23">
        <f t="shared" si="53"/>
        <v>1.8314883506361124E-2</v>
      </c>
      <c r="X517" s="24">
        <f>VLOOKUP(A517,[2]Sheet14!$A$2:$B$188,2,0)</f>
        <v>1.479092307462675E-2</v>
      </c>
      <c r="Y517" s="24">
        <f>VLOOKUP(A517,[2]Sheet14!$A$2:$C$188,3,0)</f>
        <v>1.7787520643881956E-2</v>
      </c>
      <c r="Z517" s="24">
        <f>VLOOKUP(A517,[2]Sheet14!$A$2:$D$188,4,0)</f>
        <v>2.3589240651106853E-2</v>
      </c>
      <c r="AA517" t="b">
        <f t="shared" si="51"/>
        <v>1</v>
      </c>
      <c r="AB517" t="b">
        <f t="shared" si="48"/>
        <v>1</v>
      </c>
      <c r="AC517" t="b">
        <f t="shared" si="49"/>
        <v>0</v>
      </c>
    </row>
    <row r="518" spans="1:29">
      <c r="A518" t="s">
        <v>79</v>
      </c>
      <c r="B518">
        <v>20</v>
      </c>
      <c r="C518" t="s">
        <v>406</v>
      </c>
      <c r="D518">
        <v>2121.14990234375</v>
      </c>
      <c r="E518">
        <v>2083</v>
      </c>
      <c r="F518" s="22">
        <v>43458</v>
      </c>
      <c r="G518" s="22">
        <v>43496</v>
      </c>
      <c r="H518">
        <f t="shared" si="50"/>
        <v>38</v>
      </c>
      <c r="I518">
        <v>2080</v>
      </c>
      <c r="J518">
        <v>43</v>
      </c>
      <c r="K518">
        <v>20</v>
      </c>
      <c r="L518">
        <v>134</v>
      </c>
      <c r="M518">
        <v>1949</v>
      </c>
      <c r="N518">
        <v>1815</v>
      </c>
      <c r="O518">
        <v>1681</v>
      </c>
      <c r="P518">
        <v>1820</v>
      </c>
      <c r="Q518">
        <v>1680</v>
      </c>
      <c r="R518" t="s">
        <v>435</v>
      </c>
      <c r="S518">
        <v>2.9500000476837158</v>
      </c>
      <c r="T518">
        <v>1800</v>
      </c>
      <c r="U518" s="18">
        <f>VLOOKUP(A518,'[1]MARGIN REQUIREMNT'!$A$3:$M$210,13,0)</f>
        <v>10.855875599999999</v>
      </c>
      <c r="V518" s="23">
        <f t="shared" si="52"/>
        <v>1.8314883506361124E-2</v>
      </c>
      <c r="W518" s="23">
        <f t="shared" si="53"/>
        <v>1.8314883506361124E-2</v>
      </c>
      <c r="X518" s="24">
        <f>VLOOKUP(A518,[2]Sheet14!$A$2:$B$188,2,0)</f>
        <v>1.479092307462675E-2</v>
      </c>
      <c r="Y518" s="24">
        <f>VLOOKUP(A518,[2]Sheet14!$A$2:$C$188,3,0)</f>
        <v>1.7787520643881956E-2</v>
      </c>
      <c r="Z518" s="24">
        <f>VLOOKUP(A518,[2]Sheet14!$A$2:$D$188,4,0)</f>
        <v>2.3589240651106853E-2</v>
      </c>
      <c r="AA518" t="b">
        <f t="shared" si="51"/>
        <v>1</v>
      </c>
      <c r="AB518" t="b">
        <f t="shared" si="48"/>
        <v>1</v>
      </c>
      <c r="AC518" t="b">
        <f t="shared" si="49"/>
        <v>0</v>
      </c>
    </row>
    <row r="519" spans="1:29">
      <c r="A519" t="s">
        <v>12</v>
      </c>
      <c r="B519">
        <v>20</v>
      </c>
      <c r="C519" t="s">
        <v>405</v>
      </c>
      <c r="D519">
        <v>1260.8499755859375</v>
      </c>
      <c r="E519">
        <v>1267.9000244140625</v>
      </c>
      <c r="F519" s="22">
        <v>43458</v>
      </c>
      <c r="G519" s="22">
        <v>43496</v>
      </c>
      <c r="H519">
        <f t="shared" si="50"/>
        <v>38</v>
      </c>
      <c r="I519">
        <v>1260</v>
      </c>
      <c r="J519" t="s">
        <v>435</v>
      </c>
      <c r="K519" t="s">
        <v>435</v>
      </c>
      <c r="L519" t="s">
        <v>435</v>
      </c>
      <c r="M519" t="s">
        <v>435</v>
      </c>
      <c r="N519" t="s">
        <v>435</v>
      </c>
      <c r="O519" t="s">
        <v>435</v>
      </c>
      <c r="P519" t="s">
        <v>435</v>
      </c>
      <c r="Q519" t="s">
        <v>435</v>
      </c>
      <c r="R519" t="s">
        <v>435</v>
      </c>
      <c r="S519" t="s">
        <v>435</v>
      </c>
      <c r="T519" t="s">
        <v>435</v>
      </c>
      <c r="U519" s="18">
        <f>VLOOKUP(A519,'[1]MARGIN REQUIREMNT'!$A$3:$M$210,13,0)</f>
        <v>6.2190000000000003</v>
      </c>
      <c r="V519" s="23">
        <f t="shared" si="52"/>
        <v>-5.5604138278828596E-3</v>
      </c>
      <c r="W519" s="23">
        <f t="shared" si="53"/>
        <v>5.5604138278828596E-3</v>
      </c>
      <c r="X519" s="24">
        <f>VLOOKUP(A519,[2]Sheet14!$A$2:$B$188,2,0)</f>
        <v>2.9394353754600401E-2</v>
      </c>
      <c r="Y519" s="24">
        <f>VLOOKUP(A519,[2]Sheet14!$A$2:$C$188,3,0)</f>
        <v>3.766702198766065E-2</v>
      </c>
      <c r="Z519" s="24">
        <f>VLOOKUP(A519,[2]Sheet14!$A$2:$D$188,4,0)</f>
        <v>4.8187557192148935E-2</v>
      </c>
      <c r="AA519" t="b">
        <f t="shared" si="51"/>
        <v>0</v>
      </c>
      <c r="AB519" t="b">
        <f t="shared" si="48"/>
        <v>0</v>
      </c>
      <c r="AC519" t="b">
        <f t="shared" si="49"/>
        <v>0</v>
      </c>
    </row>
    <row r="520" spans="1:29">
      <c r="A520" t="s">
        <v>12</v>
      </c>
      <c r="B520">
        <v>20</v>
      </c>
      <c r="C520" t="s">
        <v>406</v>
      </c>
      <c r="D520">
        <v>1260.8499755859375</v>
      </c>
      <c r="E520">
        <v>1267.9000244140625</v>
      </c>
      <c r="F520" s="22">
        <v>43458</v>
      </c>
      <c r="G520" s="22">
        <v>43496</v>
      </c>
      <c r="H520">
        <f t="shared" si="50"/>
        <v>38</v>
      </c>
      <c r="I520">
        <v>1260</v>
      </c>
      <c r="J520">
        <v>64.150001525878906</v>
      </c>
      <c r="K520" t="s">
        <v>435</v>
      </c>
      <c r="L520" t="s">
        <v>435</v>
      </c>
      <c r="M520" t="s">
        <v>435</v>
      </c>
      <c r="N520" t="s">
        <v>435</v>
      </c>
      <c r="O520" t="s">
        <v>435</v>
      </c>
      <c r="P520" t="s">
        <v>435</v>
      </c>
      <c r="Q520" t="s">
        <v>435</v>
      </c>
      <c r="R520" t="s">
        <v>435</v>
      </c>
      <c r="S520" t="s">
        <v>435</v>
      </c>
      <c r="T520" t="s">
        <v>435</v>
      </c>
      <c r="U520" s="18">
        <f>VLOOKUP(A520,'[1]MARGIN REQUIREMNT'!$A$3:$M$210,13,0)</f>
        <v>6.2190000000000003</v>
      </c>
      <c r="V520" s="23">
        <f t="shared" si="52"/>
        <v>-5.5604138278828596E-3</v>
      </c>
      <c r="W520" s="23">
        <f t="shared" si="53"/>
        <v>5.5604138278828596E-3</v>
      </c>
      <c r="X520" s="24">
        <f>VLOOKUP(A520,[2]Sheet14!$A$2:$B$188,2,0)</f>
        <v>2.9394353754600401E-2</v>
      </c>
      <c r="Y520" s="24">
        <f>VLOOKUP(A520,[2]Sheet14!$A$2:$C$188,3,0)</f>
        <v>3.766702198766065E-2</v>
      </c>
      <c r="Z520" s="24">
        <f>VLOOKUP(A520,[2]Sheet14!$A$2:$D$188,4,0)</f>
        <v>4.8187557192148935E-2</v>
      </c>
      <c r="AA520" t="b">
        <f t="shared" si="51"/>
        <v>0</v>
      </c>
      <c r="AB520" t="b">
        <f t="shared" si="48"/>
        <v>0</v>
      </c>
      <c r="AC520" t="b">
        <f t="shared" si="49"/>
        <v>0</v>
      </c>
    </row>
    <row r="521" spans="1:29">
      <c r="A521" t="s">
        <v>184</v>
      </c>
      <c r="B521">
        <v>5</v>
      </c>
      <c r="C521" t="s">
        <v>405</v>
      </c>
      <c r="D521">
        <v>170.60000610351562</v>
      </c>
      <c r="E521">
        <v>172.19999694824219</v>
      </c>
      <c r="F521" s="22">
        <v>43458</v>
      </c>
      <c r="G521" s="22">
        <v>43496</v>
      </c>
      <c r="H521">
        <f t="shared" si="50"/>
        <v>38</v>
      </c>
      <c r="I521">
        <v>170</v>
      </c>
      <c r="J521">
        <v>11</v>
      </c>
      <c r="K521">
        <v>41</v>
      </c>
      <c r="L521">
        <v>23</v>
      </c>
      <c r="M521">
        <v>195.19999694824219</v>
      </c>
      <c r="N521">
        <v>218.19999694824219</v>
      </c>
      <c r="O521">
        <v>241.19999694824219</v>
      </c>
      <c r="P521">
        <v>220</v>
      </c>
      <c r="Q521">
        <v>240</v>
      </c>
      <c r="R521">
        <v>0.5</v>
      </c>
      <c r="S521">
        <v>0.25</v>
      </c>
      <c r="T521" t="s">
        <v>439</v>
      </c>
      <c r="U521" s="18">
        <f>VLOOKUP(A521,'[1]MARGIN REQUIREMNT'!$A$3:$M$210,13,0)</f>
        <v>0.83384999999999987</v>
      </c>
      <c r="V521" s="23">
        <f t="shared" si="52"/>
        <v>-9.2914684847960061E-3</v>
      </c>
      <c r="W521" s="23">
        <f t="shared" si="53"/>
        <v>9.2914684847960061E-3</v>
      </c>
      <c r="X521" s="24">
        <f>VLOOKUP(A521,[2]Sheet14!$A$2:$B$188,2,0)</f>
        <v>3.253394179577377E-2</v>
      </c>
      <c r="Y521" s="24">
        <f>VLOOKUP(A521,[2]Sheet14!$A$2:$C$188,3,0)</f>
        <v>3.787276672903539E-2</v>
      </c>
      <c r="Z521" s="24">
        <f>VLOOKUP(A521,[2]Sheet14!$A$2:$D$188,4,0)</f>
        <v>4.6375787654753878E-2</v>
      </c>
      <c r="AA521" t="b">
        <f t="shared" si="51"/>
        <v>0</v>
      </c>
      <c r="AB521" t="b">
        <f t="shared" si="48"/>
        <v>0</v>
      </c>
      <c r="AC521" t="b">
        <f t="shared" si="49"/>
        <v>0</v>
      </c>
    </row>
    <row r="522" spans="1:29">
      <c r="A522" t="s">
        <v>184</v>
      </c>
      <c r="B522">
        <v>5</v>
      </c>
      <c r="C522" t="s">
        <v>406</v>
      </c>
      <c r="D522">
        <v>170.60000610351562</v>
      </c>
      <c r="E522">
        <v>172.19999694824219</v>
      </c>
      <c r="F522" s="22">
        <v>43458</v>
      </c>
      <c r="G522" s="22">
        <v>43496</v>
      </c>
      <c r="H522">
        <f t="shared" si="50"/>
        <v>38</v>
      </c>
      <c r="I522">
        <v>170</v>
      </c>
      <c r="J522">
        <v>7.8000001907348633</v>
      </c>
      <c r="K522">
        <v>44</v>
      </c>
      <c r="L522">
        <v>24</v>
      </c>
      <c r="M522">
        <v>148.19999694824219</v>
      </c>
      <c r="N522">
        <v>124.19999694824219</v>
      </c>
      <c r="O522">
        <v>100.19999694824219</v>
      </c>
      <c r="P522">
        <v>125</v>
      </c>
      <c r="Q522">
        <v>100</v>
      </c>
      <c r="R522" t="s">
        <v>435</v>
      </c>
      <c r="S522">
        <v>0.75</v>
      </c>
      <c r="T522">
        <v>140</v>
      </c>
      <c r="U522" s="18">
        <f>VLOOKUP(A522,'[1]MARGIN REQUIREMNT'!$A$3:$M$210,13,0)</f>
        <v>0.83384999999999987</v>
      </c>
      <c r="V522" s="23">
        <f t="shared" si="52"/>
        <v>-9.2914684847960061E-3</v>
      </c>
      <c r="W522" s="23">
        <f t="shared" si="53"/>
        <v>9.2914684847960061E-3</v>
      </c>
      <c r="X522" s="24">
        <f>VLOOKUP(A522,[2]Sheet14!$A$2:$B$188,2,0)</f>
        <v>3.253394179577377E-2</v>
      </c>
      <c r="Y522" s="24">
        <f>VLOOKUP(A522,[2]Sheet14!$A$2:$C$188,3,0)</f>
        <v>3.787276672903539E-2</v>
      </c>
      <c r="Z522" s="24">
        <f>VLOOKUP(A522,[2]Sheet14!$A$2:$D$188,4,0)</f>
        <v>4.6375787654753878E-2</v>
      </c>
      <c r="AA522" t="b">
        <f t="shared" si="51"/>
        <v>0</v>
      </c>
      <c r="AB522" t="b">
        <f t="shared" si="48"/>
        <v>0</v>
      </c>
      <c r="AC522" t="b">
        <f t="shared" si="49"/>
        <v>0</v>
      </c>
    </row>
    <row r="523" spans="1:29">
      <c r="A523" t="s">
        <v>163</v>
      </c>
      <c r="B523">
        <v>20</v>
      </c>
      <c r="C523" t="s">
        <v>405</v>
      </c>
      <c r="D523">
        <v>1097.75</v>
      </c>
      <c r="E523">
        <v>1089.300048828125</v>
      </c>
      <c r="F523" s="22">
        <v>43458</v>
      </c>
      <c r="G523" s="22">
        <v>43496</v>
      </c>
      <c r="H523">
        <f t="shared" si="50"/>
        <v>38</v>
      </c>
      <c r="I523">
        <v>1080</v>
      </c>
      <c r="J523">
        <v>46</v>
      </c>
      <c r="K523">
        <v>25</v>
      </c>
      <c r="L523">
        <v>88</v>
      </c>
      <c r="M523">
        <v>1177.300048828125</v>
      </c>
      <c r="N523">
        <v>1265.300048828125</v>
      </c>
      <c r="O523">
        <v>1353.300048828125</v>
      </c>
      <c r="P523">
        <v>1260</v>
      </c>
      <c r="Q523">
        <v>1360</v>
      </c>
      <c r="R523">
        <v>3.4000000953674316</v>
      </c>
      <c r="S523">
        <v>0.30000001192092896</v>
      </c>
      <c r="T523">
        <v>1320</v>
      </c>
      <c r="U523" s="18">
        <f>VLOOKUP(A523,'[1]MARGIN REQUIREMNT'!$A$3:$M$210,13,0)</f>
        <v>5.7854999999999999</v>
      </c>
      <c r="V523" s="23">
        <f t="shared" si="52"/>
        <v>7.7572301414705613E-3</v>
      </c>
      <c r="W523" s="23">
        <f t="shared" si="53"/>
        <v>7.7572301414705613E-3</v>
      </c>
      <c r="X523" s="24">
        <f>VLOOKUP(A523,[2]Sheet14!$A$2:$B$188,2,0)</f>
        <v>2.2226917659111337E-2</v>
      </c>
      <c r="Y523" s="24">
        <f>VLOOKUP(A523,[2]Sheet14!$A$2:$C$188,3,0)</f>
        <v>2.8498709429628594E-2</v>
      </c>
      <c r="Z523" s="24">
        <f>VLOOKUP(A523,[2]Sheet14!$A$2:$D$188,4,0)</f>
        <v>3.7282666830261053E-2</v>
      </c>
      <c r="AA523" t="b">
        <f t="shared" si="51"/>
        <v>0</v>
      </c>
      <c r="AB523" t="b">
        <f t="shared" si="48"/>
        <v>0</v>
      </c>
      <c r="AC523" t="b">
        <f t="shared" si="49"/>
        <v>0</v>
      </c>
    </row>
    <row r="524" spans="1:29">
      <c r="A524" t="s">
        <v>163</v>
      </c>
      <c r="B524">
        <v>20</v>
      </c>
      <c r="C524" t="s">
        <v>406</v>
      </c>
      <c r="D524">
        <v>1097.75</v>
      </c>
      <c r="E524">
        <v>1089.300048828125</v>
      </c>
      <c r="F524" s="22">
        <v>43458</v>
      </c>
      <c r="G524" s="22">
        <v>43496</v>
      </c>
      <c r="H524">
        <f t="shared" si="50"/>
        <v>38</v>
      </c>
      <c r="I524">
        <v>1080</v>
      </c>
      <c r="J524">
        <v>26.200000762939453</v>
      </c>
      <c r="K524">
        <v>27</v>
      </c>
      <c r="L524">
        <v>95</v>
      </c>
      <c r="M524">
        <v>994.29998779296875</v>
      </c>
      <c r="N524">
        <v>899.29998779296875</v>
      </c>
      <c r="O524">
        <v>804.29998779296875</v>
      </c>
      <c r="P524">
        <v>900</v>
      </c>
      <c r="Q524">
        <v>800</v>
      </c>
      <c r="R524">
        <v>1.7000000476837158</v>
      </c>
      <c r="S524">
        <v>0.30000001192092896</v>
      </c>
      <c r="T524">
        <v>840</v>
      </c>
      <c r="U524" s="18">
        <f>VLOOKUP(A524,'[1]MARGIN REQUIREMNT'!$A$3:$M$210,13,0)</f>
        <v>5.7854999999999999</v>
      </c>
      <c r="V524" s="23">
        <f t="shared" si="52"/>
        <v>7.7572301414705613E-3</v>
      </c>
      <c r="W524" s="23">
        <f t="shared" si="53"/>
        <v>7.7572301414705613E-3</v>
      </c>
      <c r="X524" s="24">
        <f>VLOOKUP(A524,[2]Sheet14!$A$2:$B$188,2,0)</f>
        <v>2.2226917659111337E-2</v>
      </c>
      <c r="Y524" s="24">
        <f>VLOOKUP(A524,[2]Sheet14!$A$2:$C$188,3,0)</f>
        <v>2.8498709429628594E-2</v>
      </c>
      <c r="Z524" s="24">
        <f>VLOOKUP(A524,[2]Sheet14!$A$2:$D$188,4,0)</f>
        <v>3.7282666830261053E-2</v>
      </c>
      <c r="AA524" t="b">
        <f t="shared" si="51"/>
        <v>0</v>
      </c>
      <c r="AB524" t="b">
        <f t="shared" si="48"/>
        <v>0</v>
      </c>
      <c r="AC524" t="b">
        <f t="shared" si="49"/>
        <v>0</v>
      </c>
    </row>
    <row r="525" spans="1:29">
      <c r="A525" t="s">
        <v>67</v>
      </c>
      <c r="B525">
        <v>10</v>
      </c>
      <c r="C525" t="s">
        <v>405</v>
      </c>
      <c r="D525">
        <v>670.9000244140625</v>
      </c>
      <c r="E525">
        <v>678.1500244140625</v>
      </c>
      <c r="F525" s="22">
        <v>43458</v>
      </c>
      <c r="G525" s="22">
        <v>43496</v>
      </c>
      <c r="H525">
        <f t="shared" si="50"/>
        <v>38</v>
      </c>
      <c r="I525">
        <v>680</v>
      </c>
      <c r="J525">
        <v>27</v>
      </c>
      <c r="K525">
        <v>28</v>
      </c>
      <c r="L525">
        <v>61</v>
      </c>
      <c r="M525">
        <v>739.1500244140625</v>
      </c>
      <c r="N525">
        <v>800.1500244140625</v>
      </c>
      <c r="O525">
        <v>861.1500244140625</v>
      </c>
      <c r="P525">
        <v>800</v>
      </c>
      <c r="Q525">
        <v>860</v>
      </c>
      <c r="R525" t="s">
        <v>435</v>
      </c>
      <c r="S525">
        <v>8.1000003814697266</v>
      </c>
      <c r="T525">
        <v>730</v>
      </c>
      <c r="U525" s="18">
        <f>VLOOKUP(A525,'[1]MARGIN REQUIREMNT'!$A$3:$M$210,13,0)</f>
        <v>3.5056500000000002</v>
      </c>
      <c r="V525" s="23">
        <f t="shared" si="52"/>
        <v>-1.0690849722027496E-2</v>
      </c>
      <c r="W525" s="23">
        <f t="shared" si="53"/>
        <v>1.0690849722027496E-2</v>
      </c>
      <c r="X525" s="24">
        <f>VLOOKUP(A525,[2]Sheet14!$A$2:$B$188,2,0)</f>
        <v>2.7508804280067706E-2</v>
      </c>
      <c r="Y525" s="24">
        <f>VLOOKUP(A525,[2]Sheet14!$A$2:$C$188,3,0)</f>
        <v>3.3323131893144974E-2</v>
      </c>
      <c r="Z525" s="24">
        <f>VLOOKUP(A525,[2]Sheet14!$A$2:$D$188,4,0)</f>
        <v>4.211393023343412E-2</v>
      </c>
      <c r="AA525" t="b">
        <f t="shared" si="51"/>
        <v>0</v>
      </c>
      <c r="AB525" t="b">
        <f t="shared" si="48"/>
        <v>0</v>
      </c>
      <c r="AC525" t="b">
        <f t="shared" si="49"/>
        <v>0</v>
      </c>
    </row>
    <row r="526" spans="1:29">
      <c r="A526" t="s">
        <v>67</v>
      </c>
      <c r="B526">
        <v>10</v>
      </c>
      <c r="C526" t="s">
        <v>406</v>
      </c>
      <c r="D526">
        <v>670.9000244140625</v>
      </c>
      <c r="E526">
        <v>678.1500244140625</v>
      </c>
      <c r="F526" s="22">
        <v>43458</v>
      </c>
      <c r="G526" s="22">
        <v>43496</v>
      </c>
      <c r="H526">
        <f t="shared" si="50"/>
        <v>38</v>
      </c>
      <c r="I526">
        <v>680</v>
      </c>
      <c r="J526" t="s">
        <v>435</v>
      </c>
      <c r="K526" t="s">
        <v>435</v>
      </c>
      <c r="L526" t="s">
        <v>435</v>
      </c>
      <c r="M526" t="s">
        <v>435</v>
      </c>
      <c r="N526" t="s">
        <v>435</v>
      </c>
      <c r="O526" t="s">
        <v>435</v>
      </c>
      <c r="P526" t="s">
        <v>435</v>
      </c>
      <c r="Q526" t="s">
        <v>435</v>
      </c>
      <c r="R526" t="s">
        <v>435</v>
      </c>
      <c r="S526" t="s">
        <v>435</v>
      </c>
      <c r="T526" t="s">
        <v>435</v>
      </c>
      <c r="U526" s="18">
        <f>VLOOKUP(A526,'[1]MARGIN REQUIREMNT'!$A$3:$M$210,13,0)</f>
        <v>3.5056500000000002</v>
      </c>
      <c r="V526" s="23">
        <f t="shared" si="52"/>
        <v>-1.0690849722027496E-2</v>
      </c>
      <c r="W526" s="23">
        <f t="shared" si="53"/>
        <v>1.0690849722027496E-2</v>
      </c>
      <c r="X526" s="24">
        <f>VLOOKUP(A526,[2]Sheet14!$A$2:$B$188,2,0)</f>
        <v>2.7508804280067706E-2</v>
      </c>
      <c r="Y526" s="24">
        <f>VLOOKUP(A526,[2]Sheet14!$A$2:$C$188,3,0)</f>
        <v>3.3323131893144974E-2</v>
      </c>
      <c r="Z526" s="24">
        <f>VLOOKUP(A526,[2]Sheet14!$A$2:$D$188,4,0)</f>
        <v>4.211393023343412E-2</v>
      </c>
      <c r="AA526" t="b">
        <f t="shared" si="51"/>
        <v>0</v>
      </c>
      <c r="AB526" t="b">
        <f t="shared" si="48"/>
        <v>0</v>
      </c>
      <c r="AC526" t="b">
        <f t="shared" si="49"/>
        <v>0</v>
      </c>
    </row>
    <row r="527" spans="1:29">
      <c r="A527" t="s">
        <v>179</v>
      </c>
      <c r="B527">
        <v>1</v>
      </c>
      <c r="C527" t="s">
        <v>405</v>
      </c>
      <c r="D527">
        <v>37.75</v>
      </c>
      <c r="E527">
        <v>37.650001525878906</v>
      </c>
      <c r="F527" s="22">
        <v>43458</v>
      </c>
      <c r="G527" s="22">
        <v>43496</v>
      </c>
      <c r="H527">
        <f t="shared" si="50"/>
        <v>38</v>
      </c>
      <c r="I527">
        <v>38</v>
      </c>
      <c r="J527">
        <v>2.25</v>
      </c>
      <c r="K527">
        <v>46</v>
      </c>
      <c r="L527">
        <v>6</v>
      </c>
      <c r="M527">
        <v>43.650001525878906</v>
      </c>
      <c r="N527">
        <v>49.650001525878906</v>
      </c>
      <c r="O527">
        <v>55.650001525878906</v>
      </c>
      <c r="P527">
        <v>50</v>
      </c>
      <c r="Q527">
        <v>56</v>
      </c>
      <c r="R527" t="s">
        <v>435</v>
      </c>
      <c r="S527">
        <v>0.40000000596046448</v>
      </c>
      <c r="T527">
        <v>45</v>
      </c>
      <c r="U527" s="18">
        <f>VLOOKUP(A527,'[1]MARGIN REQUIREMNT'!$A$3:$M$210,13,0)</f>
        <v>0.16552499999999998</v>
      </c>
      <c r="V527" s="23">
        <f t="shared" si="52"/>
        <v>2.6560018610453096E-3</v>
      </c>
      <c r="W527" s="23">
        <f t="shared" si="53"/>
        <v>2.6560018610453096E-3</v>
      </c>
      <c r="X527" s="24">
        <f>VLOOKUP(A527,[2]Sheet14!$A$2:$B$188,2,0)</f>
        <v>4.2076056095672346E-2</v>
      </c>
      <c r="Y527" s="24">
        <f>VLOOKUP(A527,[2]Sheet14!$A$2:$C$188,3,0)</f>
        <v>5.200513158350957E-2</v>
      </c>
      <c r="Z527" s="24">
        <f>VLOOKUP(A527,[2]Sheet14!$A$2:$D$188,4,0)</f>
        <v>6.8667195144930776E-2</v>
      </c>
      <c r="AA527" t="b">
        <f t="shared" si="51"/>
        <v>0</v>
      </c>
      <c r="AB527" t="b">
        <f t="shared" si="48"/>
        <v>0</v>
      </c>
      <c r="AC527" t="b">
        <f t="shared" si="49"/>
        <v>0</v>
      </c>
    </row>
    <row r="528" spans="1:29">
      <c r="A528" t="s">
        <v>179</v>
      </c>
      <c r="B528">
        <v>1</v>
      </c>
      <c r="C528" t="s">
        <v>406</v>
      </c>
      <c r="D528">
        <v>37.75</v>
      </c>
      <c r="E528">
        <v>37.650001525878906</v>
      </c>
      <c r="F528" s="22">
        <v>43458</v>
      </c>
      <c r="G528" s="22">
        <v>43496</v>
      </c>
      <c r="H528">
        <f t="shared" si="50"/>
        <v>38</v>
      </c>
      <c r="I528">
        <v>38</v>
      </c>
      <c r="J528">
        <v>2.5499999523162842</v>
      </c>
      <c r="K528" t="s">
        <v>435</v>
      </c>
      <c r="L528" t="s">
        <v>435</v>
      </c>
      <c r="M528" t="s">
        <v>435</v>
      </c>
      <c r="N528" t="s">
        <v>435</v>
      </c>
      <c r="O528" t="s">
        <v>435</v>
      </c>
      <c r="P528" t="s">
        <v>435</v>
      </c>
      <c r="Q528" t="s">
        <v>435</v>
      </c>
      <c r="R528" t="s">
        <v>435</v>
      </c>
      <c r="S528" t="s">
        <v>435</v>
      </c>
      <c r="T528" t="s">
        <v>435</v>
      </c>
      <c r="U528" s="18">
        <f>VLOOKUP(A528,'[1]MARGIN REQUIREMNT'!$A$3:$M$210,13,0)</f>
        <v>0.16552499999999998</v>
      </c>
      <c r="V528" s="23">
        <f t="shared" si="52"/>
        <v>2.6560018610453096E-3</v>
      </c>
      <c r="W528" s="23">
        <f t="shared" si="53"/>
        <v>2.6560018610453096E-3</v>
      </c>
      <c r="X528" s="24">
        <f>VLOOKUP(A528,[2]Sheet14!$A$2:$B$188,2,0)</f>
        <v>4.2076056095672346E-2</v>
      </c>
      <c r="Y528" s="24">
        <f>VLOOKUP(A528,[2]Sheet14!$A$2:$C$188,3,0)</f>
        <v>5.200513158350957E-2</v>
      </c>
      <c r="Z528" s="24">
        <f>VLOOKUP(A528,[2]Sheet14!$A$2:$D$188,4,0)</f>
        <v>6.8667195144930776E-2</v>
      </c>
      <c r="AA528" t="b">
        <f t="shared" si="51"/>
        <v>0</v>
      </c>
      <c r="AB528" t="b">
        <f t="shared" si="48"/>
        <v>0</v>
      </c>
      <c r="AC528" t="b">
        <f t="shared" si="49"/>
        <v>0</v>
      </c>
    </row>
    <row r="529" spans="1:29">
      <c r="A529" t="s">
        <v>108</v>
      </c>
      <c r="B529">
        <v>1</v>
      </c>
      <c r="C529" t="s">
        <v>405</v>
      </c>
      <c r="D529">
        <v>7.1500000953674316</v>
      </c>
      <c r="E529">
        <v>7.1999998092651367</v>
      </c>
      <c r="F529" s="22">
        <v>43458</v>
      </c>
      <c r="G529" s="22">
        <v>43496</v>
      </c>
      <c r="H529">
        <f t="shared" si="50"/>
        <v>38</v>
      </c>
      <c r="I529">
        <v>7</v>
      </c>
      <c r="J529">
        <v>0.89999997615814209</v>
      </c>
      <c r="K529">
        <v>83</v>
      </c>
      <c r="L529">
        <v>2</v>
      </c>
      <c r="M529">
        <v>9.1999998092651367</v>
      </c>
      <c r="N529">
        <v>11.199999809265137</v>
      </c>
      <c r="O529">
        <v>13.199999809265137</v>
      </c>
      <c r="P529">
        <v>11</v>
      </c>
      <c r="Q529">
        <v>13</v>
      </c>
      <c r="R529">
        <v>5.000000074505806E-2</v>
      </c>
      <c r="S529">
        <v>5.000000074505806E-2</v>
      </c>
      <c r="T529">
        <v>11</v>
      </c>
      <c r="U529" s="18">
        <f>VLOOKUP(A529,'[1]MARGIN REQUIREMNT'!$A$3:$M$210,13,0)</f>
        <v>3.9699899999999996E-2</v>
      </c>
      <c r="V529" s="23">
        <f t="shared" si="52"/>
        <v>-6.9444048919784507E-3</v>
      </c>
      <c r="W529" s="23">
        <f t="shared" si="53"/>
        <v>6.9444048919784507E-3</v>
      </c>
      <c r="X529" s="24">
        <f>VLOOKUP(A529,[2]Sheet14!$A$2:$B$188,2,0)</f>
        <v>7.8577326397489891E-2</v>
      </c>
      <c r="Y529" s="24">
        <f>VLOOKUP(A529,[2]Sheet14!$A$2:$C$188,3,0)</f>
        <v>9.6256761630003559E-2</v>
      </c>
      <c r="Z529" s="24">
        <f>VLOOKUP(A529,[2]Sheet14!$A$2:$D$188,4,0)</f>
        <v>0.12891381504744356</v>
      </c>
      <c r="AA529" t="b">
        <f t="shared" si="51"/>
        <v>0</v>
      </c>
      <c r="AB529" t="b">
        <f t="shared" si="48"/>
        <v>0</v>
      </c>
      <c r="AC529" t="b">
        <f t="shared" si="49"/>
        <v>0</v>
      </c>
    </row>
    <row r="530" spans="1:29">
      <c r="A530" t="s">
        <v>108</v>
      </c>
      <c r="B530">
        <v>1</v>
      </c>
      <c r="C530" t="s">
        <v>406</v>
      </c>
      <c r="D530">
        <v>7.1500000953674316</v>
      </c>
      <c r="E530">
        <v>7.1999998092651367</v>
      </c>
      <c r="F530" s="22">
        <v>43458</v>
      </c>
      <c r="G530" s="22">
        <v>43496</v>
      </c>
      <c r="H530">
        <f t="shared" si="50"/>
        <v>38</v>
      </c>
      <c r="I530">
        <v>7</v>
      </c>
      <c r="J530">
        <v>0.55000001192092896</v>
      </c>
      <c r="K530">
        <v>75</v>
      </c>
      <c r="L530">
        <v>2</v>
      </c>
      <c r="M530">
        <v>5.1999998092651367</v>
      </c>
      <c r="N530">
        <v>3.2000000476837158</v>
      </c>
      <c r="O530">
        <v>1.2000000476837158</v>
      </c>
      <c r="P530">
        <v>3</v>
      </c>
      <c r="Q530">
        <v>1</v>
      </c>
      <c r="R530" t="s">
        <v>435</v>
      </c>
      <c r="S530">
        <v>0.10000000149011612</v>
      </c>
      <c r="T530">
        <v>5</v>
      </c>
      <c r="U530" s="18">
        <f>VLOOKUP(A530,'[1]MARGIN REQUIREMNT'!$A$3:$M$210,13,0)</f>
        <v>3.9699899999999996E-2</v>
      </c>
      <c r="V530" s="23">
        <f t="shared" si="52"/>
        <v>-6.9444048919784507E-3</v>
      </c>
      <c r="W530" s="23">
        <f t="shared" si="53"/>
        <v>6.9444048919784507E-3</v>
      </c>
      <c r="X530" s="24">
        <f>VLOOKUP(A530,[2]Sheet14!$A$2:$B$188,2,0)</f>
        <v>7.8577326397489891E-2</v>
      </c>
      <c r="Y530" s="24">
        <f>VLOOKUP(A530,[2]Sheet14!$A$2:$C$188,3,0)</f>
        <v>9.6256761630003559E-2</v>
      </c>
      <c r="Z530" s="24">
        <f>VLOOKUP(A530,[2]Sheet14!$A$2:$D$188,4,0)</f>
        <v>0.12891381504744356</v>
      </c>
      <c r="AA530" t="b">
        <f t="shared" si="51"/>
        <v>0</v>
      </c>
      <c r="AB530" t="b">
        <f t="shared" si="48"/>
        <v>0</v>
      </c>
      <c r="AC530" t="b">
        <f t="shared" si="49"/>
        <v>0</v>
      </c>
    </row>
    <row r="531" spans="1:29">
      <c r="A531" t="s">
        <v>149</v>
      </c>
      <c r="B531">
        <v>50</v>
      </c>
      <c r="C531" t="s">
        <v>405</v>
      </c>
      <c r="D531">
        <v>2311.550048828125</v>
      </c>
      <c r="E531">
        <v>2300.199951171875</v>
      </c>
      <c r="F531" s="22">
        <v>43458</v>
      </c>
      <c r="G531" s="22">
        <v>43496</v>
      </c>
      <c r="H531">
        <f t="shared" si="50"/>
        <v>38</v>
      </c>
      <c r="I531">
        <v>2300</v>
      </c>
      <c r="J531">
        <v>122.84999847412109</v>
      </c>
      <c r="K531">
        <v>38</v>
      </c>
      <c r="L531">
        <v>282</v>
      </c>
      <c r="M531">
        <v>2582.199951171875</v>
      </c>
      <c r="N531">
        <v>2864.199951171875</v>
      </c>
      <c r="O531">
        <v>3146.199951171875</v>
      </c>
      <c r="P531">
        <v>2850</v>
      </c>
      <c r="Q531">
        <v>3150</v>
      </c>
      <c r="R531" t="s">
        <v>435</v>
      </c>
      <c r="S531">
        <v>25.549999237060547</v>
      </c>
      <c r="T531">
        <v>2600</v>
      </c>
      <c r="U531" s="18">
        <f>VLOOKUP(A531,'[1]MARGIN REQUIREMNT'!$A$3:$M$210,13,0)</f>
        <v>11.013339735099336</v>
      </c>
      <c r="V531" s="23">
        <f t="shared" si="52"/>
        <v>4.934396094768756E-3</v>
      </c>
      <c r="W531" s="23">
        <f t="shared" si="53"/>
        <v>4.934396094768756E-3</v>
      </c>
      <c r="X531" s="24">
        <f>VLOOKUP(A531,[2]Sheet14!$A$2:$B$188,2,0)</f>
        <v>3.3858556416340856E-2</v>
      </c>
      <c r="Y531" s="24">
        <f>VLOOKUP(A531,[2]Sheet14!$A$2:$C$188,3,0)</f>
        <v>4.2423819942933191E-2</v>
      </c>
      <c r="Z531" s="24">
        <f>VLOOKUP(A531,[2]Sheet14!$A$2:$D$188,4,0)</f>
        <v>6.6492419709612449E-2</v>
      </c>
      <c r="AA531" t="b">
        <f t="shared" si="51"/>
        <v>0</v>
      </c>
      <c r="AB531" t="b">
        <f t="shared" si="48"/>
        <v>0</v>
      </c>
      <c r="AC531" t="b">
        <f t="shared" si="49"/>
        <v>0</v>
      </c>
    </row>
    <row r="532" spans="1:29">
      <c r="A532" t="s">
        <v>149</v>
      </c>
      <c r="B532">
        <v>50</v>
      </c>
      <c r="C532" t="s">
        <v>406</v>
      </c>
      <c r="D532">
        <v>2311.550048828125</v>
      </c>
      <c r="E532">
        <v>2300.199951171875</v>
      </c>
      <c r="F532" s="22">
        <v>43458</v>
      </c>
      <c r="G532" s="22">
        <v>43496</v>
      </c>
      <c r="H532">
        <f t="shared" si="50"/>
        <v>38</v>
      </c>
      <c r="I532">
        <v>2300</v>
      </c>
      <c r="J532">
        <v>103</v>
      </c>
      <c r="K532">
        <v>39</v>
      </c>
      <c r="L532">
        <v>289</v>
      </c>
      <c r="M532">
        <v>2011.199951171875</v>
      </c>
      <c r="N532">
        <v>1722.199951171875</v>
      </c>
      <c r="O532">
        <v>1433.199951171875</v>
      </c>
      <c r="P532">
        <v>1700</v>
      </c>
      <c r="Q532">
        <v>1450</v>
      </c>
      <c r="R532" t="s">
        <v>435</v>
      </c>
      <c r="S532">
        <v>7.5</v>
      </c>
      <c r="T532">
        <v>1800</v>
      </c>
      <c r="U532" s="18">
        <f>VLOOKUP(A532,'[1]MARGIN REQUIREMNT'!$A$3:$M$210,13,0)</f>
        <v>11.013339735099336</v>
      </c>
      <c r="V532" s="23">
        <f t="shared" si="52"/>
        <v>4.934396094768756E-3</v>
      </c>
      <c r="W532" s="23">
        <f t="shared" si="53"/>
        <v>4.934396094768756E-3</v>
      </c>
      <c r="X532" s="24">
        <f>VLOOKUP(A532,[2]Sheet14!$A$2:$B$188,2,0)</f>
        <v>3.3858556416340856E-2</v>
      </c>
      <c r="Y532" s="24">
        <f>VLOOKUP(A532,[2]Sheet14!$A$2:$C$188,3,0)</f>
        <v>4.2423819942933191E-2</v>
      </c>
      <c r="Z532" s="24">
        <f>VLOOKUP(A532,[2]Sheet14!$A$2:$D$188,4,0)</f>
        <v>6.6492419709612449E-2</v>
      </c>
      <c r="AA532" t="b">
        <f t="shared" si="51"/>
        <v>0</v>
      </c>
      <c r="AB532" t="b">
        <f t="shared" si="48"/>
        <v>0</v>
      </c>
      <c r="AC532" t="b">
        <f t="shared" si="49"/>
        <v>0</v>
      </c>
    </row>
    <row r="533" spans="1:29">
      <c r="A533" t="s">
        <v>11</v>
      </c>
      <c r="B533">
        <v>10</v>
      </c>
      <c r="C533" t="s">
        <v>405</v>
      </c>
      <c r="D533">
        <v>221.44999694824219</v>
      </c>
      <c r="E533">
        <v>212.89999389648437</v>
      </c>
      <c r="F533" s="22">
        <v>43458</v>
      </c>
      <c r="G533" s="22">
        <v>43496</v>
      </c>
      <c r="H533">
        <f t="shared" si="50"/>
        <v>38</v>
      </c>
      <c r="I533">
        <v>210</v>
      </c>
      <c r="J533" t="s">
        <v>435</v>
      </c>
      <c r="K533" t="s">
        <v>435</v>
      </c>
      <c r="L533" t="s">
        <v>435</v>
      </c>
      <c r="M533" t="s">
        <v>435</v>
      </c>
      <c r="N533" t="s">
        <v>435</v>
      </c>
      <c r="O533" t="s">
        <v>435</v>
      </c>
      <c r="P533" t="s">
        <v>435</v>
      </c>
      <c r="Q533" t="s">
        <v>435</v>
      </c>
      <c r="R533" t="s">
        <v>435</v>
      </c>
      <c r="S533" t="s">
        <v>435</v>
      </c>
      <c r="T533" t="s">
        <v>435</v>
      </c>
      <c r="U533" s="18">
        <f>VLOOKUP(A533,'[1]MARGIN REQUIREMNT'!$A$3:$M$210,13,0)</f>
        <v>1.1224499999999999</v>
      </c>
      <c r="V533" s="23">
        <f t="shared" si="52"/>
        <v>4.0159714874933083E-2</v>
      </c>
      <c r="W533" s="23">
        <f t="shared" si="53"/>
        <v>4.0159714874933083E-2</v>
      </c>
      <c r="X533" s="24">
        <f>VLOOKUP(A533,[2]Sheet14!$A$2:$B$188,2,0)</f>
        <v>2.48845047464481E-2</v>
      </c>
      <c r="Y533" s="24">
        <f>VLOOKUP(A533,[2]Sheet14!$A$2:$C$188,3,0)</f>
        <v>3.1202840358727064E-2</v>
      </c>
      <c r="Z533" s="24">
        <f>VLOOKUP(A533,[2]Sheet14!$A$2:$D$188,4,0)</f>
        <v>4.1955760589494497E-2</v>
      </c>
      <c r="AA533" t="b">
        <f t="shared" si="51"/>
        <v>1</v>
      </c>
      <c r="AB533" t="b">
        <f t="shared" si="48"/>
        <v>1</v>
      </c>
      <c r="AC533" t="b">
        <f t="shared" si="49"/>
        <v>0</v>
      </c>
    </row>
    <row r="534" spans="1:29">
      <c r="A534" t="s">
        <v>11</v>
      </c>
      <c r="B534">
        <v>10</v>
      </c>
      <c r="C534" t="s">
        <v>406</v>
      </c>
      <c r="D534">
        <v>221.44999694824219</v>
      </c>
      <c r="E534">
        <v>212.89999389648437</v>
      </c>
      <c r="F534" s="22">
        <v>43458</v>
      </c>
      <c r="G534" s="22">
        <v>43496</v>
      </c>
      <c r="H534">
        <f t="shared" si="50"/>
        <v>38</v>
      </c>
      <c r="I534">
        <v>210</v>
      </c>
      <c r="J534">
        <v>4.75</v>
      </c>
      <c r="K534" t="s">
        <v>435</v>
      </c>
      <c r="L534" t="s">
        <v>435</v>
      </c>
      <c r="M534" t="s">
        <v>435</v>
      </c>
      <c r="N534" t="s">
        <v>435</v>
      </c>
      <c r="O534" t="s">
        <v>435</v>
      </c>
      <c r="P534" t="s">
        <v>435</v>
      </c>
      <c r="Q534" t="s">
        <v>435</v>
      </c>
      <c r="R534" t="s">
        <v>435</v>
      </c>
      <c r="S534" t="s">
        <v>435</v>
      </c>
      <c r="T534" t="s">
        <v>435</v>
      </c>
      <c r="U534" s="18">
        <f>VLOOKUP(A534,'[1]MARGIN REQUIREMNT'!$A$3:$M$210,13,0)</f>
        <v>1.1224499999999999</v>
      </c>
      <c r="V534" s="23">
        <f t="shared" si="52"/>
        <v>4.0159714874933083E-2</v>
      </c>
      <c r="W534" s="23">
        <f t="shared" si="53"/>
        <v>4.0159714874933083E-2</v>
      </c>
      <c r="X534" s="24">
        <f>VLOOKUP(A534,[2]Sheet14!$A$2:$B$188,2,0)</f>
        <v>2.48845047464481E-2</v>
      </c>
      <c r="Y534" s="24">
        <f>VLOOKUP(A534,[2]Sheet14!$A$2:$C$188,3,0)</f>
        <v>3.1202840358727064E-2</v>
      </c>
      <c r="Z534" s="24">
        <f>VLOOKUP(A534,[2]Sheet14!$A$2:$D$188,4,0)</f>
        <v>4.1955760589494497E-2</v>
      </c>
      <c r="AA534" t="b">
        <f t="shared" si="51"/>
        <v>1</v>
      </c>
      <c r="AB534" t="b">
        <f t="shared" si="48"/>
        <v>1</v>
      </c>
      <c r="AC534" t="b">
        <f t="shared" si="49"/>
        <v>0</v>
      </c>
    </row>
    <row r="535" spans="1:29">
      <c r="A535" t="s">
        <v>93</v>
      </c>
      <c r="B535">
        <v>1</v>
      </c>
      <c r="C535" t="s">
        <v>405</v>
      </c>
      <c r="D535">
        <v>14.600000381469727</v>
      </c>
      <c r="E535">
        <v>14.350000381469727</v>
      </c>
      <c r="F535" s="22">
        <v>43458</v>
      </c>
      <c r="G535" s="22">
        <v>43496</v>
      </c>
      <c r="H535">
        <f t="shared" si="50"/>
        <v>38</v>
      </c>
      <c r="I535">
        <v>14</v>
      </c>
      <c r="J535">
        <v>1.0499999523162842</v>
      </c>
      <c r="K535">
        <v>43</v>
      </c>
      <c r="L535">
        <v>2</v>
      </c>
      <c r="M535">
        <v>16.350000381469727</v>
      </c>
      <c r="N535">
        <v>18.350000381469727</v>
      </c>
      <c r="O535">
        <v>20.350000381469727</v>
      </c>
      <c r="P535">
        <v>18</v>
      </c>
      <c r="Q535">
        <v>20</v>
      </c>
      <c r="R535" t="s">
        <v>435</v>
      </c>
      <c r="S535">
        <v>5.000000074505806E-2</v>
      </c>
      <c r="T535" t="s">
        <v>439</v>
      </c>
      <c r="U535" s="18">
        <f>VLOOKUP(A535,'[1]MARGIN REQUIREMNT'!$A$3:$M$210,13,0)</f>
        <v>6.6824999999999996E-2</v>
      </c>
      <c r="V535" s="23">
        <f t="shared" si="52"/>
        <v>1.7421602324333429E-2</v>
      </c>
      <c r="W535" s="23">
        <f t="shared" si="53"/>
        <v>1.7421602324333429E-2</v>
      </c>
      <c r="X535" s="24">
        <f>VLOOKUP(A535,[2]Sheet14!$A$2:$B$188,2,0)</f>
        <v>4.0762732449866432E-2</v>
      </c>
      <c r="Y535" s="24">
        <f>VLOOKUP(A535,[2]Sheet14!$A$2:$C$188,3,0)</f>
        <v>5.4083509135055524E-2</v>
      </c>
      <c r="Z535" s="24">
        <f>VLOOKUP(A535,[2]Sheet14!$A$2:$D$188,4,0)</f>
        <v>7.0085717153467814E-2</v>
      </c>
      <c r="AA535" t="b">
        <f t="shared" si="51"/>
        <v>0</v>
      </c>
      <c r="AB535" t="b">
        <f t="shared" si="48"/>
        <v>0</v>
      </c>
      <c r="AC535" t="b">
        <f t="shared" si="49"/>
        <v>0</v>
      </c>
    </row>
    <row r="536" spans="1:29">
      <c r="A536" t="s">
        <v>93</v>
      </c>
      <c r="B536">
        <v>1</v>
      </c>
      <c r="C536" t="s">
        <v>406</v>
      </c>
      <c r="D536">
        <v>14.600000381469727</v>
      </c>
      <c r="E536">
        <v>14.350000381469727</v>
      </c>
      <c r="F536" s="22">
        <v>43458</v>
      </c>
      <c r="G536" s="22">
        <v>43496</v>
      </c>
      <c r="H536">
        <f t="shared" si="50"/>
        <v>38</v>
      </c>
      <c r="I536">
        <v>14</v>
      </c>
      <c r="J536">
        <v>0.60000002384185791</v>
      </c>
      <c r="K536">
        <v>45</v>
      </c>
      <c r="L536">
        <v>2</v>
      </c>
      <c r="M536">
        <v>12.350000381469727</v>
      </c>
      <c r="N536">
        <v>10.350000381469727</v>
      </c>
      <c r="O536">
        <v>8.3500003814697266</v>
      </c>
      <c r="P536">
        <v>10</v>
      </c>
      <c r="Q536">
        <v>8</v>
      </c>
      <c r="R536" t="s">
        <v>435</v>
      </c>
      <c r="S536">
        <v>0.20000000298023224</v>
      </c>
      <c r="T536">
        <v>13</v>
      </c>
      <c r="U536" s="18">
        <f>VLOOKUP(A536,'[1]MARGIN REQUIREMNT'!$A$3:$M$210,13,0)</f>
        <v>6.6824999999999996E-2</v>
      </c>
      <c r="V536" s="23">
        <f t="shared" si="52"/>
        <v>1.7421602324333429E-2</v>
      </c>
      <c r="W536" s="23">
        <f t="shared" si="53"/>
        <v>1.7421602324333429E-2</v>
      </c>
      <c r="X536" s="24">
        <f>VLOOKUP(A536,[2]Sheet14!$A$2:$B$188,2,0)</f>
        <v>4.0762732449866432E-2</v>
      </c>
      <c r="Y536" s="24">
        <f>VLOOKUP(A536,[2]Sheet14!$A$2:$C$188,3,0)</f>
        <v>5.4083509135055524E-2</v>
      </c>
      <c r="Z536" s="24">
        <f>VLOOKUP(A536,[2]Sheet14!$A$2:$D$188,4,0)</f>
        <v>7.0085717153467814E-2</v>
      </c>
      <c r="AA536" t="b">
        <f t="shared" si="51"/>
        <v>0</v>
      </c>
      <c r="AB536" t="b">
        <f t="shared" si="48"/>
        <v>0</v>
      </c>
      <c r="AC536" t="b">
        <f t="shared" si="49"/>
        <v>0</v>
      </c>
    </row>
    <row r="537" spans="1:29">
      <c r="A537" t="s">
        <v>38</v>
      </c>
      <c r="B537">
        <v>10</v>
      </c>
      <c r="C537" t="s">
        <v>405</v>
      </c>
      <c r="D537">
        <v>269.70001220703125</v>
      </c>
      <c r="E537">
        <v>266</v>
      </c>
      <c r="F537" s="22">
        <v>43458</v>
      </c>
      <c r="G537" s="22">
        <v>43496</v>
      </c>
      <c r="H537">
        <f t="shared" si="50"/>
        <v>38</v>
      </c>
      <c r="I537">
        <v>270</v>
      </c>
      <c r="J537">
        <v>13.100000381469727</v>
      </c>
      <c r="K537">
        <v>40</v>
      </c>
      <c r="L537">
        <v>34</v>
      </c>
      <c r="M537">
        <v>300</v>
      </c>
      <c r="N537">
        <v>334</v>
      </c>
      <c r="O537">
        <v>368</v>
      </c>
      <c r="P537">
        <v>330</v>
      </c>
      <c r="Q537">
        <v>370</v>
      </c>
      <c r="R537" t="s">
        <v>435</v>
      </c>
      <c r="S537">
        <v>2.5</v>
      </c>
      <c r="T537">
        <v>320</v>
      </c>
      <c r="U537" s="18">
        <f>VLOOKUP(A537,'[1]MARGIN REQUIREMNT'!$A$3:$M$210,13,0)</f>
        <v>1.3091250000000001</v>
      </c>
      <c r="V537" s="23">
        <f t="shared" si="52"/>
        <v>1.3909820327185241E-2</v>
      </c>
      <c r="W537" s="23">
        <f t="shared" si="53"/>
        <v>1.3909820327185241E-2</v>
      </c>
      <c r="X537" s="24">
        <f>VLOOKUP(A537,[2]Sheet14!$A$2:$B$188,2,0)</f>
        <v>3.8043469510702511E-2</v>
      </c>
      <c r="Y537" s="24">
        <f>VLOOKUP(A537,[2]Sheet14!$A$2:$C$188,3,0)</f>
        <v>4.6323292367360762E-2</v>
      </c>
      <c r="Z537" s="24">
        <f>VLOOKUP(A537,[2]Sheet14!$A$2:$D$188,4,0)</f>
        <v>5.9135227722626027E-2</v>
      </c>
      <c r="AA537" t="b">
        <f t="shared" si="51"/>
        <v>0</v>
      </c>
      <c r="AB537" t="b">
        <f t="shared" si="48"/>
        <v>0</v>
      </c>
      <c r="AC537" t="b">
        <f t="shared" si="49"/>
        <v>0</v>
      </c>
    </row>
    <row r="538" spans="1:29">
      <c r="A538" t="s">
        <v>38</v>
      </c>
      <c r="B538">
        <v>10</v>
      </c>
      <c r="C538" t="s">
        <v>406</v>
      </c>
      <c r="D538">
        <v>269.70001220703125</v>
      </c>
      <c r="E538">
        <v>266</v>
      </c>
      <c r="F538" s="22">
        <v>43458</v>
      </c>
      <c r="G538" s="22">
        <v>43496</v>
      </c>
      <c r="H538">
        <f t="shared" si="50"/>
        <v>38</v>
      </c>
      <c r="I538">
        <v>270</v>
      </c>
      <c r="J538">
        <v>15.199999809265137</v>
      </c>
      <c r="K538">
        <v>43</v>
      </c>
      <c r="L538">
        <v>37</v>
      </c>
      <c r="M538">
        <v>229</v>
      </c>
      <c r="N538">
        <v>192</v>
      </c>
      <c r="O538">
        <v>155</v>
      </c>
      <c r="P538">
        <v>190</v>
      </c>
      <c r="Q538">
        <v>160</v>
      </c>
      <c r="R538" t="s">
        <v>435</v>
      </c>
      <c r="S538">
        <v>3.7999999523162842</v>
      </c>
      <c r="T538">
        <v>230</v>
      </c>
      <c r="U538" s="18">
        <f>VLOOKUP(A538,'[1]MARGIN REQUIREMNT'!$A$3:$M$210,13,0)</f>
        <v>1.3091250000000001</v>
      </c>
      <c r="V538" s="23">
        <f t="shared" si="52"/>
        <v>1.3909820327185241E-2</v>
      </c>
      <c r="W538" s="23">
        <f t="shared" si="53"/>
        <v>1.3909820327185241E-2</v>
      </c>
      <c r="X538" s="24">
        <f>VLOOKUP(A538,[2]Sheet14!$A$2:$B$188,2,0)</f>
        <v>3.8043469510702511E-2</v>
      </c>
      <c r="Y538" s="24">
        <f>VLOOKUP(A538,[2]Sheet14!$A$2:$C$188,3,0)</f>
        <v>4.6323292367360762E-2</v>
      </c>
      <c r="Z538" s="24">
        <f>VLOOKUP(A538,[2]Sheet14!$A$2:$D$188,4,0)</f>
        <v>5.9135227722626027E-2</v>
      </c>
      <c r="AA538" t="b">
        <f t="shared" si="51"/>
        <v>0</v>
      </c>
      <c r="AB538" t="b">
        <f t="shared" si="48"/>
        <v>0</v>
      </c>
      <c r="AC538" t="b">
        <f t="shared" si="49"/>
        <v>0</v>
      </c>
    </row>
    <row r="539" spans="1:29">
      <c r="A539" t="s">
        <v>60</v>
      </c>
      <c r="B539">
        <v>500</v>
      </c>
      <c r="C539" t="s">
        <v>405</v>
      </c>
      <c r="D539">
        <v>23183.30078125</v>
      </c>
      <c r="E539">
        <v>23164.30078125</v>
      </c>
      <c r="F539" s="22">
        <v>43458</v>
      </c>
      <c r="G539" s="22">
        <v>43496</v>
      </c>
      <c r="H539">
        <f t="shared" si="50"/>
        <v>38</v>
      </c>
      <c r="I539">
        <v>23000</v>
      </c>
      <c r="J539" t="s">
        <v>442</v>
      </c>
      <c r="K539">
        <v>28</v>
      </c>
      <c r="L539">
        <v>2092</v>
      </c>
      <c r="M539">
        <v>25256.30078125</v>
      </c>
      <c r="N539">
        <v>27348.30078125</v>
      </c>
      <c r="O539">
        <v>29440.30078125</v>
      </c>
      <c r="P539">
        <v>27500</v>
      </c>
      <c r="Q539">
        <v>29500</v>
      </c>
      <c r="R539" t="s">
        <v>435</v>
      </c>
      <c r="S539">
        <v>142.30000305175781</v>
      </c>
      <c r="T539">
        <v>27000</v>
      </c>
      <c r="U539" s="18">
        <f>VLOOKUP(A539,'[1]MARGIN REQUIREMNT'!$A$3:$M$210,13,0)</f>
        <v>119.3514</v>
      </c>
      <c r="V539" s="23">
        <f t="shared" si="52"/>
        <v>8.2022765027200961E-4</v>
      </c>
      <c r="W539" s="23">
        <f t="shared" si="53"/>
        <v>8.2022765027200961E-4</v>
      </c>
      <c r="X539" s="24">
        <f>VLOOKUP(A539,[2]Sheet14!$A$2:$B$188,2,0)</f>
        <v>3.744497013640076E-2</v>
      </c>
      <c r="Y539" s="24">
        <f>VLOOKUP(A539,[2]Sheet14!$A$2:$C$188,3,0)</f>
        <v>4.6976630765994704E-2</v>
      </c>
      <c r="Z539" s="24">
        <f>VLOOKUP(A539,[2]Sheet14!$A$2:$D$188,4,0)</f>
        <v>7.3121303099962384E-2</v>
      </c>
      <c r="AA539" t="b">
        <f t="shared" si="51"/>
        <v>0</v>
      </c>
      <c r="AB539" t="b">
        <f t="shared" si="48"/>
        <v>0</v>
      </c>
      <c r="AC539" t="b">
        <f t="shared" si="49"/>
        <v>0</v>
      </c>
    </row>
    <row r="540" spans="1:29">
      <c r="A540" t="s">
        <v>60</v>
      </c>
      <c r="B540">
        <v>500</v>
      </c>
      <c r="C540" t="s">
        <v>406</v>
      </c>
      <c r="D540">
        <v>23183.30078125</v>
      </c>
      <c r="E540">
        <v>23164.30078125</v>
      </c>
      <c r="F540" s="22">
        <v>43458</v>
      </c>
      <c r="G540" s="22">
        <v>43496</v>
      </c>
      <c r="H540">
        <f t="shared" si="50"/>
        <v>38</v>
      </c>
      <c r="I540">
        <v>23000</v>
      </c>
      <c r="J540">
        <v>701</v>
      </c>
      <c r="K540">
        <v>30</v>
      </c>
      <c r="L540">
        <v>2241</v>
      </c>
      <c r="M540">
        <v>20923.30078125</v>
      </c>
      <c r="N540">
        <v>18682.30078125</v>
      </c>
      <c r="O540">
        <v>16441.30078125</v>
      </c>
      <c r="P540">
        <v>18500</v>
      </c>
      <c r="Q540">
        <v>16500</v>
      </c>
      <c r="R540" t="s">
        <v>435</v>
      </c>
      <c r="S540">
        <v>120</v>
      </c>
      <c r="T540">
        <v>20000</v>
      </c>
      <c r="U540" s="18">
        <f>VLOOKUP(A540,'[1]MARGIN REQUIREMNT'!$A$3:$M$210,13,0)</f>
        <v>119.3514</v>
      </c>
      <c r="V540" s="23">
        <f t="shared" si="52"/>
        <v>8.2022765027200961E-4</v>
      </c>
      <c r="W540" s="23">
        <f t="shared" si="53"/>
        <v>8.2022765027200961E-4</v>
      </c>
      <c r="X540" s="24">
        <f>VLOOKUP(A540,[2]Sheet14!$A$2:$B$188,2,0)</f>
        <v>3.744497013640076E-2</v>
      </c>
      <c r="Y540" s="24">
        <f>VLOOKUP(A540,[2]Sheet14!$A$2:$C$188,3,0)</f>
        <v>4.6976630765994704E-2</v>
      </c>
      <c r="Z540" s="24">
        <f>VLOOKUP(A540,[2]Sheet14!$A$2:$D$188,4,0)</f>
        <v>7.3121303099962384E-2</v>
      </c>
      <c r="AA540" t="b">
        <f t="shared" si="51"/>
        <v>0</v>
      </c>
      <c r="AB540" t="b">
        <f t="shared" si="48"/>
        <v>0</v>
      </c>
      <c r="AC540" t="b">
        <f t="shared" si="49"/>
        <v>0</v>
      </c>
    </row>
    <row r="541" spans="1:29">
      <c r="A541" t="s">
        <v>32</v>
      </c>
      <c r="B541">
        <v>2.5</v>
      </c>
      <c r="C541" t="s">
        <v>405</v>
      </c>
      <c r="D541">
        <v>71.449996948242188</v>
      </c>
      <c r="E541">
        <v>71.099998474121094</v>
      </c>
      <c r="F541" s="22">
        <v>43458</v>
      </c>
      <c r="G541" s="22">
        <v>43496</v>
      </c>
      <c r="H541">
        <f t="shared" si="50"/>
        <v>38</v>
      </c>
      <c r="I541">
        <v>70</v>
      </c>
      <c r="J541">
        <v>3.9500000476837158</v>
      </c>
      <c r="K541">
        <v>33</v>
      </c>
      <c r="L541">
        <v>8</v>
      </c>
      <c r="M541">
        <v>79.099998474121094</v>
      </c>
      <c r="N541">
        <v>87.099998474121094</v>
      </c>
      <c r="O541">
        <v>95.099998474121094</v>
      </c>
      <c r="P541">
        <v>87.5</v>
      </c>
      <c r="Q541">
        <v>95</v>
      </c>
      <c r="R541">
        <v>0.34999999403953552</v>
      </c>
      <c r="S541">
        <v>0.10000000149011612</v>
      </c>
      <c r="T541">
        <v>92.5</v>
      </c>
      <c r="U541" s="18">
        <f>VLOOKUP(A541,'[1]MARGIN REQUIREMNT'!$A$3:$M$210,13,0)</f>
        <v>0.34079999999999999</v>
      </c>
      <c r="V541" s="23">
        <f t="shared" si="52"/>
        <v>4.9226228077696721E-3</v>
      </c>
      <c r="W541" s="23">
        <f t="shared" si="53"/>
        <v>4.9226228077696721E-3</v>
      </c>
      <c r="X541" s="24">
        <f>VLOOKUP(A541,[2]Sheet14!$A$2:$B$188,2,0)</f>
        <v>3.2028904473048604E-2</v>
      </c>
      <c r="Y541" s="24">
        <f>VLOOKUP(A541,[2]Sheet14!$A$2:$C$188,3,0)</f>
        <v>3.8044488637817654E-2</v>
      </c>
      <c r="Z541" s="24">
        <f>VLOOKUP(A541,[2]Sheet14!$A$2:$D$188,4,0)</f>
        <v>5.8390056746387239E-2</v>
      </c>
      <c r="AA541" t="b">
        <f t="shared" si="51"/>
        <v>0</v>
      </c>
      <c r="AB541" t="b">
        <f t="shared" si="48"/>
        <v>0</v>
      </c>
      <c r="AC541" t="b">
        <f t="shared" si="49"/>
        <v>0</v>
      </c>
    </row>
    <row r="542" spans="1:29">
      <c r="A542" t="s">
        <v>32</v>
      </c>
      <c r="B542">
        <v>2.5</v>
      </c>
      <c r="C542" t="s">
        <v>406</v>
      </c>
      <c r="D542">
        <v>71.449996948242188</v>
      </c>
      <c r="E542">
        <v>71.099998474121094</v>
      </c>
      <c r="F542" s="22">
        <v>43458</v>
      </c>
      <c r="G542" s="22">
        <v>43496</v>
      </c>
      <c r="H542">
        <f t="shared" si="50"/>
        <v>38</v>
      </c>
      <c r="I542">
        <v>70</v>
      </c>
      <c r="J542">
        <v>2.7000000476837158</v>
      </c>
      <c r="K542">
        <v>39</v>
      </c>
      <c r="L542">
        <v>9</v>
      </c>
      <c r="M542">
        <v>62.099998474121094</v>
      </c>
      <c r="N542">
        <v>53.099998474121094</v>
      </c>
      <c r="O542">
        <v>44.099998474121094</v>
      </c>
      <c r="P542">
        <v>52.5</v>
      </c>
      <c r="Q542">
        <v>45</v>
      </c>
      <c r="R542" t="s">
        <v>435</v>
      </c>
      <c r="S542">
        <v>0.30000001192092896</v>
      </c>
      <c r="T542">
        <v>60</v>
      </c>
      <c r="U542" s="18">
        <f>VLOOKUP(A542,'[1]MARGIN REQUIREMNT'!$A$3:$M$210,13,0)</f>
        <v>0.34079999999999999</v>
      </c>
      <c r="V542" s="23">
        <f t="shared" si="52"/>
        <v>4.9226228077696721E-3</v>
      </c>
      <c r="W542" s="23">
        <f t="shared" si="53"/>
        <v>4.9226228077696721E-3</v>
      </c>
      <c r="X542" s="24">
        <f>VLOOKUP(A542,[2]Sheet14!$A$2:$B$188,2,0)</f>
        <v>3.2028904473048604E-2</v>
      </c>
      <c r="Y542" s="24">
        <f>VLOOKUP(A542,[2]Sheet14!$A$2:$C$188,3,0)</f>
        <v>3.8044488637817654E-2</v>
      </c>
      <c r="Z542" s="24">
        <f>VLOOKUP(A542,[2]Sheet14!$A$2:$D$188,4,0)</f>
        <v>5.8390056746387239E-2</v>
      </c>
      <c r="AA542" t="b">
        <f t="shared" si="51"/>
        <v>0</v>
      </c>
      <c r="AB542" t="b">
        <f t="shared" si="48"/>
        <v>0</v>
      </c>
      <c r="AC542" t="b">
        <f t="shared" si="49"/>
        <v>0</v>
      </c>
    </row>
    <row r="543" spans="1:29">
      <c r="A543" t="s">
        <v>33</v>
      </c>
      <c r="B543">
        <v>10</v>
      </c>
      <c r="C543" t="s">
        <v>405</v>
      </c>
      <c r="D543">
        <v>613.5</v>
      </c>
      <c r="E543">
        <v>611.5</v>
      </c>
      <c r="F543" s="22">
        <v>43458</v>
      </c>
      <c r="G543" s="22">
        <v>43496</v>
      </c>
      <c r="H543">
        <f t="shared" si="50"/>
        <v>38</v>
      </c>
      <c r="I543">
        <v>610</v>
      </c>
      <c r="J543">
        <v>28.899999618530273</v>
      </c>
      <c r="K543">
        <v>32</v>
      </c>
      <c r="L543">
        <v>63</v>
      </c>
      <c r="M543">
        <v>674.5</v>
      </c>
      <c r="N543">
        <v>737.5</v>
      </c>
      <c r="O543">
        <v>800.5</v>
      </c>
      <c r="P543">
        <v>740</v>
      </c>
      <c r="Q543">
        <v>800</v>
      </c>
      <c r="R543" t="s">
        <v>435</v>
      </c>
      <c r="S543">
        <v>4.5</v>
      </c>
      <c r="T543">
        <v>700</v>
      </c>
      <c r="U543" s="18">
        <f>VLOOKUP(A543,'[1]MARGIN REQUIREMNT'!$A$3:$M$210,13,0)</f>
        <v>3.31995</v>
      </c>
      <c r="V543" s="23">
        <f t="shared" si="52"/>
        <v>3.2706459525755349E-3</v>
      </c>
      <c r="W543" s="23">
        <f t="shared" si="53"/>
        <v>3.2706459525755349E-3</v>
      </c>
      <c r="X543" s="24">
        <f>VLOOKUP(A543,[2]Sheet14!$A$2:$B$188,2,0)</f>
        <v>3.5003271058858906E-2</v>
      </c>
      <c r="Y543" s="24">
        <f>VLOOKUP(A543,[2]Sheet14!$A$2:$C$188,3,0)</f>
        <v>4.9863090874774162E-2</v>
      </c>
      <c r="Z543" s="24">
        <f>VLOOKUP(A543,[2]Sheet14!$A$2:$D$188,4,0)</f>
        <v>6.9198813586743999E-2</v>
      </c>
      <c r="AA543" t="b">
        <f t="shared" si="51"/>
        <v>0</v>
      </c>
      <c r="AB543" t="b">
        <f t="shared" si="48"/>
        <v>0</v>
      </c>
      <c r="AC543" t="b">
        <f t="shared" si="49"/>
        <v>0</v>
      </c>
    </row>
    <row r="544" spans="1:29">
      <c r="A544" t="s">
        <v>33</v>
      </c>
      <c r="B544">
        <v>10</v>
      </c>
      <c r="C544" t="s">
        <v>406</v>
      </c>
      <c r="D544">
        <v>613.5</v>
      </c>
      <c r="E544">
        <v>611.5</v>
      </c>
      <c r="F544" s="22">
        <v>43458</v>
      </c>
      <c r="G544" s="22">
        <v>43496</v>
      </c>
      <c r="H544">
        <f t="shared" si="50"/>
        <v>38</v>
      </c>
      <c r="I544">
        <v>610</v>
      </c>
      <c r="J544" t="s">
        <v>435</v>
      </c>
      <c r="K544" t="s">
        <v>435</v>
      </c>
      <c r="L544" t="s">
        <v>435</v>
      </c>
      <c r="M544" t="s">
        <v>435</v>
      </c>
      <c r="N544" t="s">
        <v>435</v>
      </c>
      <c r="O544" t="s">
        <v>435</v>
      </c>
      <c r="P544" t="s">
        <v>435</v>
      </c>
      <c r="Q544" t="s">
        <v>435</v>
      </c>
      <c r="R544" t="s">
        <v>435</v>
      </c>
      <c r="S544" t="s">
        <v>435</v>
      </c>
      <c r="T544" t="s">
        <v>435</v>
      </c>
      <c r="U544" s="18">
        <f>VLOOKUP(A544,'[1]MARGIN REQUIREMNT'!$A$3:$M$210,13,0)</f>
        <v>3.31995</v>
      </c>
      <c r="V544" s="23">
        <f t="shared" si="52"/>
        <v>3.2706459525755349E-3</v>
      </c>
      <c r="W544" s="23">
        <f t="shared" si="53"/>
        <v>3.2706459525755349E-3</v>
      </c>
      <c r="X544" s="24">
        <f>VLOOKUP(A544,[2]Sheet14!$A$2:$B$188,2,0)</f>
        <v>3.5003271058858906E-2</v>
      </c>
      <c r="Y544" s="24">
        <f>VLOOKUP(A544,[2]Sheet14!$A$2:$C$188,3,0)</f>
        <v>4.9863090874774162E-2</v>
      </c>
      <c r="Z544" s="24">
        <f>VLOOKUP(A544,[2]Sheet14!$A$2:$D$188,4,0)</f>
        <v>6.9198813586743999E-2</v>
      </c>
      <c r="AA544" t="b">
        <f t="shared" si="51"/>
        <v>0</v>
      </c>
      <c r="AB544" t="b">
        <f t="shared" si="48"/>
        <v>0</v>
      </c>
      <c r="AC544" t="b">
        <f t="shared" si="49"/>
        <v>0</v>
      </c>
    </row>
    <row r="545" spans="1:29">
      <c r="A545" t="s">
        <v>83</v>
      </c>
      <c r="B545">
        <v>5</v>
      </c>
      <c r="C545" t="s">
        <v>405</v>
      </c>
      <c r="D545">
        <v>249.25</v>
      </c>
      <c r="E545">
        <v>247</v>
      </c>
      <c r="F545" s="22">
        <v>43458</v>
      </c>
      <c r="G545" s="22">
        <v>43496</v>
      </c>
      <c r="H545">
        <f t="shared" si="50"/>
        <v>38</v>
      </c>
      <c r="I545">
        <v>245</v>
      </c>
      <c r="J545">
        <v>11.100000381469727</v>
      </c>
      <c r="K545">
        <v>27</v>
      </c>
      <c r="L545">
        <v>22</v>
      </c>
      <c r="M545">
        <v>269</v>
      </c>
      <c r="N545">
        <v>291</v>
      </c>
      <c r="O545">
        <v>313</v>
      </c>
      <c r="P545">
        <v>290</v>
      </c>
      <c r="Q545">
        <v>315</v>
      </c>
      <c r="R545">
        <v>1.5</v>
      </c>
      <c r="S545">
        <v>0.85000002384185791</v>
      </c>
      <c r="T545">
        <v>300</v>
      </c>
      <c r="U545" s="18">
        <f>VLOOKUP(A545,'[1]MARGIN REQUIREMNT'!$A$3:$M$210,13,0)</f>
        <v>1.7007209523809523</v>
      </c>
      <c r="V545" s="23">
        <f t="shared" si="52"/>
        <v>9.109311740890691E-3</v>
      </c>
      <c r="W545" s="23">
        <f t="shared" si="53"/>
        <v>9.109311740890691E-3</v>
      </c>
      <c r="X545" s="24">
        <f>VLOOKUP(A545,[2]Sheet14!$A$2:$B$188,2,0)</f>
        <v>4.0689195147288061E-2</v>
      </c>
      <c r="Y545" s="24">
        <f>VLOOKUP(A545,[2]Sheet14!$A$2:$C$188,3,0)</f>
        <v>5.1175303493829129E-2</v>
      </c>
      <c r="Z545" s="24">
        <f>VLOOKUP(A545,[2]Sheet14!$A$2:$D$188,4,0)</f>
        <v>6.8716539706314791E-2</v>
      </c>
      <c r="AA545" t="b">
        <f t="shared" si="51"/>
        <v>0</v>
      </c>
      <c r="AB545" t="b">
        <f t="shared" si="48"/>
        <v>0</v>
      </c>
      <c r="AC545" t="b">
        <f t="shared" si="49"/>
        <v>0</v>
      </c>
    </row>
    <row r="546" spans="1:29">
      <c r="A546" t="s">
        <v>83</v>
      </c>
      <c r="B546">
        <v>5</v>
      </c>
      <c r="C546" t="s">
        <v>406</v>
      </c>
      <c r="D546">
        <v>249.25</v>
      </c>
      <c r="E546">
        <v>247</v>
      </c>
      <c r="F546" s="22">
        <v>43458</v>
      </c>
      <c r="G546" s="22">
        <v>43496</v>
      </c>
      <c r="H546">
        <f t="shared" si="50"/>
        <v>38</v>
      </c>
      <c r="I546">
        <v>245</v>
      </c>
      <c r="J546">
        <v>15.050000190734863</v>
      </c>
      <c r="K546" t="s">
        <v>435</v>
      </c>
      <c r="L546" t="s">
        <v>435</v>
      </c>
      <c r="M546" t="s">
        <v>435</v>
      </c>
      <c r="N546" t="s">
        <v>435</v>
      </c>
      <c r="O546" t="s">
        <v>435</v>
      </c>
      <c r="P546" t="s">
        <v>435</v>
      </c>
      <c r="Q546" t="s">
        <v>435</v>
      </c>
      <c r="R546" t="s">
        <v>435</v>
      </c>
      <c r="S546" t="s">
        <v>435</v>
      </c>
      <c r="T546" t="s">
        <v>435</v>
      </c>
      <c r="U546" s="18">
        <f>VLOOKUP(A546,'[1]MARGIN REQUIREMNT'!$A$3:$M$210,13,0)</f>
        <v>1.7007209523809523</v>
      </c>
      <c r="V546" s="23">
        <f t="shared" si="52"/>
        <v>9.109311740890691E-3</v>
      </c>
      <c r="W546" s="23">
        <f t="shared" si="53"/>
        <v>9.109311740890691E-3</v>
      </c>
      <c r="X546" s="24">
        <f>VLOOKUP(A546,[2]Sheet14!$A$2:$B$188,2,0)</f>
        <v>4.0689195147288061E-2</v>
      </c>
      <c r="Y546" s="24">
        <f>VLOOKUP(A546,[2]Sheet14!$A$2:$C$188,3,0)</f>
        <v>5.1175303493829129E-2</v>
      </c>
      <c r="Z546" s="24">
        <f>VLOOKUP(A546,[2]Sheet14!$A$2:$D$188,4,0)</f>
        <v>6.8716539706314791E-2</v>
      </c>
      <c r="AA546" t="b">
        <f t="shared" si="51"/>
        <v>0</v>
      </c>
      <c r="AB546" t="b">
        <f t="shared" si="48"/>
        <v>0</v>
      </c>
      <c r="AC546" t="b">
        <f t="shared" si="49"/>
        <v>0</v>
      </c>
    </row>
    <row r="547" spans="1:29">
      <c r="A547" t="s">
        <v>205</v>
      </c>
      <c r="B547">
        <v>5</v>
      </c>
      <c r="C547" t="s">
        <v>405</v>
      </c>
      <c r="D547">
        <v>179.25</v>
      </c>
      <c r="E547">
        <v>182.35000610351562</v>
      </c>
      <c r="F547" s="22">
        <v>43458</v>
      </c>
      <c r="G547" s="22">
        <v>43496</v>
      </c>
      <c r="H547">
        <f t="shared" si="50"/>
        <v>38</v>
      </c>
      <c r="I547">
        <v>180</v>
      </c>
      <c r="J547">
        <v>18.399999618530273</v>
      </c>
      <c r="K547">
        <v>70</v>
      </c>
      <c r="L547">
        <v>41</v>
      </c>
      <c r="M547">
        <v>223.35000610351562</v>
      </c>
      <c r="N547">
        <v>264.35000610351562</v>
      </c>
      <c r="O547">
        <v>305.35000610351562</v>
      </c>
      <c r="P547">
        <v>265</v>
      </c>
      <c r="Q547">
        <v>305</v>
      </c>
      <c r="R547" t="s">
        <v>435</v>
      </c>
      <c r="S547">
        <v>0.34999999403953552</v>
      </c>
      <c r="T547">
        <v>300</v>
      </c>
      <c r="U547" s="18">
        <f>VLOOKUP(A547,'[1]MARGIN REQUIREMNT'!$A$3:$M$210,13,0)</f>
        <v>1.2971672571428572</v>
      </c>
      <c r="V547" s="23">
        <f t="shared" si="52"/>
        <v>-1.7000307100378365E-2</v>
      </c>
      <c r="W547" s="23">
        <f t="shared" si="53"/>
        <v>1.7000307100378365E-2</v>
      </c>
      <c r="X547" s="24">
        <f>VLOOKUP(A547,[2]Sheet14!$A$2:$B$188,2,0)</f>
        <v>3.0218080402484703E-2</v>
      </c>
      <c r="Y547" s="24">
        <f>VLOOKUP(A547,[2]Sheet14!$A$2:$C$188,3,0)</f>
        <v>3.8258733979460044E-2</v>
      </c>
      <c r="Z547" s="24">
        <f>VLOOKUP(A547,[2]Sheet14!$A$2:$D$188,4,0)</f>
        <v>5.0890387597284925E-2</v>
      </c>
      <c r="AA547" t="b">
        <f t="shared" si="51"/>
        <v>0</v>
      </c>
      <c r="AB547" t="b">
        <f t="shared" si="48"/>
        <v>0</v>
      </c>
      <c r="AC547" t="b">
        <f t="shared" si="49"/>
        <v>0</v>
      </c>
    </row>
    <row r="548" spans="1:29">
      <c r="A548" t="s">
        <v>205</v>
      </c>
      <c r="B548">
        <v>5</v>
      </c>
      <c r="C548" t="s">
        <v>406</v>
      </c>
      <c r="D548">
        <v>179.25</v>
      </c>
      <c r="E548">
        <v>182.35000610351562</v>
      </c>
      <c r="F548" s="22">
        <v>43458</v>
      </c>
      <c r="G548" s="22">
        <v>43496</v>
      </c>
      <c r="H548">
        <f t="shared" si="50"/>
        <v>38</v>
      </c>
      <c r="I548">
        <v>180</v>
      </c>
      <c r="J548">
        <v>14.199999809265137</v>
      </c>
      <c r="K548">
        <v>70</v>
      </c>
      <c r="L548">
        <v>41</v>
      </c>
      <c r="M548">
        <v>141.35000610351562</v>
      </c>
      <c r="N548">
        <v>100.34999847412109</v>
      </c>
      <c r="O548">
        <v>59.349998474121094</v>
      </c>
      <c r="P548">
        <v>100</v>
      </c>
      <c r="Q548">
        <v>60</v>
      </c>
      <c r="R548" t="s">
        <v>435</v>
      </c>
      <c r="S548">
        <v>0.69999998807907104</v>
      </c>
      <c r="T548">
        <v>120</v>
      </c>
      <c r="U548" s="18">
        <f>VLOOKUP(A548,'[1]MARGIN REQUIREMNT'!$A$3:$M$210,13,0)</f>
        <v>1.2971672571428572</v>
      </c>
      <c r="V548" s="23">
        <f t="shared" si="52"/>
        <v>-1.7000307100378365E-2</v>
      </c>
      <c r="W548" s="23">
        <f t="shared" si="53"/>
        <v>1.7000307100378365E-2</v>
      </c>
      <c r="X548" s="24">
        <f>VLOOKUP(A548,[2]Sheet14!$A$2:$B$188,2,0)</f>
        <v>3.0218080402484703E-2</v>
      </c>
      <c r="Y548" s="24">
        <f>VLOOKUP(A548,[2]Sheet14!$A$2:$C$188,3,0)</f>
        <v>3.8258733979460044E-2</v>
      </c>
      <c r="Z548" s="24">
        <f>VLOOKUP(A548,[2]Sheet14!$A$2:$D$188,4,0)</f>
        <v>5.0890387597284925E-2</v>
      </c>
      <c r="AA548" t="b">
        <f t="shared" si="51"/>
        <v>0</v>
      </c>
      <c r="AB548" t="b">
        <f t="shared" si="48"/>
        <v>0</v>
      </c>
      <c r="AC548" t="b">
        <f t="shared" si="49"/>
        <v>0</v>
      </c>
    </row>
    <row r="549" spans="1:29">
      <c r="A549" t="s">
        <v>31</v>
      </c>
      <c r="B549">
        <v>10</v>
      </c>
      <c r="C549" t="s">
        <v>405</v>
      </c>
      <c r="D549">
        <v>320.10000610351562</v>
      </c>
      <c r="E549">
        <v>309.89999389648437</v>
      </c>
      <c r="F549" s="22">
        <v>43458</v>
      </c>
      <c r="G549" s="22">
        <v>43496</v>
      </c>
      <c r="H549">
        <f t="shared" si="50"/>
        <v>38</v>
      </c>
      <c r="I549">
        <v>310</v>
      </c>
      <c r="J549">
        <v>15</v>
      </c>
      <c r="K549">
        <v>34</v>
      </c>
      <c r="L549">
        <v>34</v>
      </c>
      <c r="M549">
        <v>343.89999389648437</v>
      </c>
      <c r="N549">
        <v>377.89999389648437</v>
      </c>
      <c r="O549">
        <v>411.89999389648437</v>
      </c>
      <c r="P549">
        <v>380</v>
      </c>
      <c r="Q549">
        <v>410</v>
      </c>
      <c r="R549" t="s">
        <v>435</v>
      </c>
      <c r="S549">
        <v>1.3999999761581421</v>
      </c>
      <c r="T549">
        <v>400</v>
      </c>
      <c r="U549" s="18">
        <f>VLOOKUP(A549,'[1]MARGIN REQUIREMNT'!$A$3:$M$210,13,0)</f>
        <v>1.53</v>
      </c>
      <c r="V549" s="23">
        <f t="shared" si="52"/>
        <v>3.2913883213687267E-2</v>
      </c>
      <c r="W549" s="23">
        <f t="shared" si="53"/>
        <v>3.2913883213687267E-2</v>
      </c>
      <c r="X549" s="24">
        <f>VLOOKUP(A549,[2]Sheet14!$A$2:$B$188,2,0)</f>
        <v>2.7937655175455302E-2</v>
      </c>
      <c r="Y549" s="24">
        <f>VLOOKUP(A549,[2]Sheet14!$A$2:$C$188,3,0)</f>
        <v>3.9319380903659495E-2</v>
      </c>
      <c r="Z549" s="24">
        <f>VLOOKUP(A549,[2]Sheet14!$A$2:$D$188,4,0)</f>
        <v>5.0890417942651166E-2</v>
      </c>
      <c r="AA549" t="b">
        <f t="shared" si="51"/>
        <v>1</v>
      </c>
      <c r="AB549" t="b">
        <f t="shared" si="48"/>
        <v>0</v>
      </c>
      <c r="AC549" t="b">
        <f t="shared" si="49"/>
        <v>0</v>
      </c>
    </row>
    <row r="550" spans="1:29">
      <c r="A550" t="s">
        <v>31</v>
      </c>
      <c r="B550">
        <v>10</v>
      </c>
      <c r="C550" t="s">
        <v>406</v>
      </c>
      <c r="D550">
        <v>320.10000610351562</v>
      </c>
      <c r="E550">
        <v>309.89999389648437</v>
      </c>
      <c r="F550" s="22">
        <v>43458</v>
      </c>
      <c r="G550" s="22">
        <v>43496</v>
      </c>
      <c r="H550">
        <f t="shared" si="50"/>
        <v>38</v>
      </c>
      <c r="I550">
        <v>310</v>
      </c>
      <c r="J550">
        <v>14.149999618530273</v>
      </c>
      <c r="K550">
        <v>39</v>
      </c>
      <c r="L550">
        <v>39</v>
      </c>
      <c r="M550">
        <v>270.89999389648438</v>
      </c>
      <c r="N550">
        <v>231.89999389648437</v>
      </c>
      <c r="O550">
        <v>192.89999389648437</v>
      </c>
      <c r="P550">
        <v>230</v>
      </c>
      <c r="Q550">
        <v>190</v>
      </c>
      <c r="R550" t="s">
        <v>435</v>
      </c>
      <c r="S550">
        <v>1.5</v>
      </c>
      <c r="T550">
        <v>260</v>
      </c>
      <c r="U550" s="18">
        <f>VLOOKUP(A550,'[1]MARGIN REQUIREMNT'!$A$3:$M$210,13,0)</f>
        <v>1.53</v>
      </c>
      <c r="V550" s="23">
        <f t="shared" si="52"/>
        <v>3.2913883213687267E-2</v>
      </c>
      <c r="W550" s="23">
        <f t="shared" si="53"/>
        <v>3.2913883213687267E-2</v>
      </c>
      <c r="X550" s="24">
        <f>VLOOKUP(A550,[2]Sheet14!$A$2:$B$188,2,0)</f>
        <v>2.7937655175455302E-2</v>
      </c>
      <c r="Y550" s="24">
        <f>VLOOKUP(A550,[2]Sheet14!$A$2:$C$188,3,0)</f>
        <v>3.9319380903659495E-2</v>
      </c>
      <c r="Z550" s="24">
        <f>VLOOKUP(A550,[2]Sheet14!$A$2:$D$188,4,0)</f>
        <v>5.0890417942651166E-2</v>
      </c>
      <c r="AA550" t="b">
        <f t="shared" si="51"/>
        <v>1</v>
      </c>
      <c r="AB550" t="b">
        <f t="shared" si="48"/>
        <v>0</v>
      </c>
      <c r="AC550" t="b">
        <f t="shared" si="49"/>
        <v>0</v>
      </c>
    </row>
    <row r="551" spans="1:29">
      <c r="A551" t="s">
        <v>48</v>
      </c>
      <c r="B551">
        <v>10</v>
      </c>
      <c r="C551" t="s">
        <v>405</v>
      </c>
      <c r="D551">
        <v>514.20001220703125</v>
      </c>
      <c r="E551">
        <v>517.70001220703125</v>
      </c>
      <c r="F551" s="22">
        <v>43458</v>
      </c>
      <c r="G551" s="22">
        <v>43496</v>
      </c>
      <c r="H551">
        <f t="shared" si="50"/>
        <v>38</v>
      </c>
      <c r="I551">
        <v>520</v>
      </c>
      <c r="J551">
        <v>18.799999237060547</v>
      </c>
      <c r="K551">
        <v>26</v>
      </c>
      <c r="L551">
        <v>43</v>
      </c>
      <c r="M551">
        <v>560.70001220703125</v>
      </c>
      <c r="N551">
        <v>603.70001220703125</v>
      </c>
      <c r="O551">
        <v>646.70001220703125</v>
      </c>
      <c r="P551">
        <v>600</v>
      </c>
      <c r="Q551">
        <v>650</v>
      </c>
      <c r="R551">
        <v>1.5</v>
      </c>
      <c r="S551">
        <v>1.5</v>
      </c>
      <c r="T551">
        <v>600</v>
      </c>
      <c r="U551" s="18">
        <f>VLOOKUP(A551,'[1]MARGIN REQUIREMNT'!$A$3:$M$210,13,0)</f>
        <v>2.7372749999999999</v>
      </c>
      <c r="V551" s="23">
        <f t="shared" si="52"/>
        <v>-6.7606720445668733E-3</v>
      </c>
      <c r="W551" s="23">
        <f t="shared" si="53"/>
        <v>6.7606720445668733E-3</v>
      </c>
      <c r="X551" s="24">
        <f>VLOOKUP(A551,[2]Sheet14!$A$2:$B$188,2,0)</f>
        <v>2.3522662350107609E-2</v>
      </c>
      <c r="Y551" s="24">
        <f>VLOOKUP(A551,[2]Sheet14!$A$2:$C$188,3,0)</f>
        <v>2.9364067895484573E-2</v>
      </c>
      <c r="Z551" s="24">
        <f>VLOOKUP(A551,[2]Sheet14!$A$2:$D$188,4,0)</f>
        <v>4.0364975904953415E-2</v>
      </c>
      <c r="AA551" t="b">
        <f t="shared" si="51"/>
        <v>0</v>
      </c>
      <c r="AB551" t="b">
        <f t="shared" si="48"/>
        <v>0</v>
      </c>
      <c r="AC551" t="b">
        <f t="shared" si="49"/>
        <v>0</v>
      </c>
    </row>
    <row r="552" spans="1:29">
      <c r="A552" t="s">
        <v>48</v>
      </c>
      <c r="B552">
        <v>10</v>
      </c>
      <c r="C552" t="s">
        <v>406</v>
      </c>
      <c r="D552">
        <v>514.20001220703125</v>
      </c>
      <c r="E552">
        <v>517.70001220703125</v>
      </c>
      <c r="F552" s="22">
        <v>43458</v>
      </c>
      <c r="G552" s="22">
        <v>43496</v>
      </c>
      <c r="H552">
        <f t="shared" si="50"/>
        <v>38</v>
      </c>
      <c r="I552">
        <v>520</v>
      </c>
      <c r="J552">
        <v>15.800000190734863</v>
      </c>
      <c r="K552">
        <v>26</v>
      </c>
      <c r="L552">
        <v>43</v>
      </c>
      <c r="M552">
        <v>474.70001220703125</v>
      </c>
      <c r="N552">
        <v>431.70001220703125</v>
      </c>
      <c r="O552">
        <v>388.70001220703125</v>
      </c>
      <c r="P552">
        <v>430</v>
      </c>
      <c r="Q552">
        <v>390</v>
      </c>
      <c r="R552" t="s">
        <v>435</v>
      </c>
      <c r="S552">
        <v>2</v>
      </c>
      <c r="T552">
        <v>450</v>
      </c>
      <c r="U552" s="18">
        <f>VLOOKUP(A552,'[1]MARGIN REQUIREMNT'!$A$3:$M$210,13,0)</f>
        <v>2.7372749999999999</v>
      </c>
      <c r="V552" s="23">
        <f t="shared" si="52"/>
        <v>-6.7606720445668733E-3</v>
      </c>
      <c r="W552" s="23">
        <f t="shared" si="53"/>
        <v>6.7606720445668733E-3</v>
      </c>
      <c r="X552" s="24">
        <f>VLOOKUP(A552,[2]Sheet14!$A$2:$B$188,2,0)</f>
        <v>2.3522662350107609E-2</v>
      </c>
      <c r="Y552" s="24">
        <f>VLOOKUP(A552,[2]Sheet14!$A$2:$C$188,3,0)</f>
        <v>2.9364067895484573E-2</v>
      </c>
      <c r="Z552" s="24">
        <f>VLOOKUP(A552,[2]Sheet14!$A$2:$D$188,4,0)</f>
        <v>4.0364975904953415E-2</v>
      </c>
      <c r="AA552" t="b">
        <f t="shared" si="51"/>
        <v>0</v>
      </c>
      <c r="AB552" t="b">
        <f t="shared" si="48"/>
        <v>0</v>
      </c>
      <c r="AC552" t="b">
        <f t="shared" si="49"/>
        <v>0</v>
      </c>
    </row>
    <row r="553" spans="1:29">
      <c r="A553" t="s">
        <v>200</v>
      </c>
      <c r="B553">
        <v>5</v>
      </c>
      <c r="C553" t="s">
        <v>405</v>
      </c>
      <c r="D553">
        <v>196.14999389648437</v>
      </c>
      <c r="E553">
        <v>196.39999389648437</v>
      </c>
      <c r="F553" s="22">
        <v>43458</v>
      </c>
      <c r="G553" s="22">
        <v>43496</v>
      </c>
      <c r="H553">
        <f t="shared" si="50"/>
        <v>38</v>
      </c>
      <c r="I553">
        <v>195</v>
      </c>
      <c r="J553">
        <v>12</v>
      </c>
      <c r="K553">
        <v>41</v>
      </c>
      <c r="L553">
        <v>26</v>
      </c>
      <c r="M553">
        <v>222.39999389648437</v>
      </c>
      <c r="N553">
        <v>248.39999389648437</v>
      </c>
      <c r="O553">
        <v>274.39999389648437</v>
      </c>
      <c r="P553">
        <v>250</v>
      </c>
      <c r="Q553">
        <v>275</v>
      </c>
      <c r="R553" t="s">
        <v>435</v>
      </c>
      <c r="S553" t="s">
        <v>435</v>
      </c>
      <c r="T553" t="s">
        <v>435</v>
      </c>
      <c r="U553" s="18">
        <f>VLOOKUP(A553,'[1]MARGIN REQUIREMNT'!$A$3:$M$210,13,0)</f>
        <v>1.0204585714285714</v>
      </c>
      <c r="V553" s="23">
        <f t="shared" si="52"/>
        <v>-1.2729124631835065E-3</v>
      </c>
      <c r="W553" s="23">
        <f t="shared" si="53"/>
        <v>1.2729124631835065E-3</v>
      </c>
      <c r="X553" s="24">
        <f>VLOOKUP(A553,[2]Sheet14!$A$2:$B$188,2,0)</f>
        <v>3.5060521427790807E-2</v>
      </c>
      <c r="Y553" s="24">
        <f>VLOOKUP(A553,[2]Sheet14!$A$2:$C$188,3,0)</f>
        <v>4.551293794366839E-2</v>
      </c>
      <c r="Z553" s="24">
        <f>VLOOKUP(A553,[2]Sheet14!$A$2:$D$188,4,0)</f>
        <v>5.4301553863027326E-2</v>
      </c>
      <c r="AA553" t="b">
        <f t="shared" si="51"/>
        <v>0</v>
      </c>
      <c r="AB553" t="b">
        <f t="shared" si="48"/>
        <v>0</v>
      </c>
      <c r="AC553" t="b">
        <f t="shared" si="49"/>
        <v>0</v>
      </c>
    </row>
    <row r="554" spans="1:29">
      <c r="A554" t="s">
        <v>200</v>
      </c>
      <c r="B554">
        <v>5</v>
      </c>
      <c r="C554" t="s">
        <v>406</v>
      </c>
      <c r="D554">
        <v>196.14999389648437</v>
      </c>
      <c r="E554">
        <v>196.39999389648437</v>
      </c>
      <c r="F554" s="22">
        <v>43458</v>
      </c>
      <c r="G554" s="22">
        <v>43496</v>
      </c>
      <c r="H554">
        <f t="shared" si="50"/>
        <v>38</v>
      </c>
      <c r="I554">
        <v>195</v>
      </c>
      <c r="J554">
        <v>8.5500001907348633</v>
      </c>
      <c r="K554">
        <v>41</v>
      </c>
      <c r="L554">
        <v>26</v>
      </c>
      <c r="M554">
        <v>170.39999389648438</v>
      </c>
      <c r="N554">
        <v>144.39999389648437</v>
      </c>
      <c r="O554">
        <v>118.40000152587891</v>
      </c>
      <c r="P554">
        <v>145</v>
      </c>
      <c r="Q554">
        <v>120</v>
      </c>
      <c r="R554" t="s">
        <v>435</v>
      </c>
      <c r="S554">
        <v>1.3500000238418579</v>
      </c>
      <c r="T554">
        <v>165</v>
      </c>
      <c r="U554" s="18">
        <f>VLOOKUP(A554,'[1]MARGIN REQUIREMNT'!$A$3:$M$210,13,0)</f>
        <v>1.0204585714285714</v>
      </c>
      <c r="V554" s="23">
        <f t="shared" si="52"/>
        <v>-1.2729124631835065E-3</v>
      </c>
      <c r="W554" s="23">
        <f t="shared" si="53"/>
        <v>1.2729124631835065E-3</v>
      </c>
      <c r="X554" s="24">
        <f>VLOOKUP(A554,[2]Sheet14!$A$2:$B$188,2,0)</f>
        <v>3.5060521427790807E-2</v>
      </c>
      <c r="Y554" s="24">
        <f>VLOOKUP(A554,[2]Sheet14!$A$2:$C$188,3,0)</f>
        <v>4.551293794366839E-2</v>
      </c>
      <c r="Z554" s="24">
        <f>VLOOKUP(A554,[2]Sheet14!$A$2:$D$188,4,0)</f>
        <v>5.4301553863027326E-2</v>
      </c>
      <c r="AA554" t="b">
        <f t="shared" si="51"/>
        <v>0</v>
      </c>
      <c r="AB554" t="b">
        <f t="shared" si="48"/>
        <v>0</v>
      </c>
      <c r="AC554" t="b">
        <f t="shared" si="49"/>
        <v>0</v>
      </c>
    </row>
    <row r="555" spans="1:29">
      <c r="A555" t="s">
        <v>153</v>
      </c>
      <c r="B555">
        <v>2.5</v>
      </c>
      <c r="C555" t="s">
        <v>405</v>
      </c>
      <c r="D555">
        <v>77.400001525878906</v>
      </c>
      <c r="E555">
        <v>76.849998474121094</v>
      </c>
      <c r="F555" s="22">
        <v>43458</v>
      </c>
      <c r="G555" s="22">
        <v>43496</v>
      </c>
      <c r="H555">
        <f t="shared" si="50"/>
        <v>38</v>
      </c>
      <c r="I555">
        <v>77.5</v>
      </c>
      <c r="J555">
        <v>4.5</v>
      </c>
      <c r="K555">
        <v>45</v>
      </c>
      <c r="L555">
        <v>11</v>
      </c>
      <c r="M555">
        <v>87.849998474121094</v>
      </c>
      <c r="N555">
        <v>98.849998474121094</v>
      </c>
      <c r="O555">
        <v>109.84999847412109</v>
      </c>
      <c r="P555">
        <v>100</v>
      </c>
      <c r="Q555">
        <v>110</v>
      </c>
      <c r="R555" t="s">
        <v>435</v>
      </c>
      <c r="S555">
        <v>0.34999999403953552</v>
      </c>
      <c r="T555">
        <v>97.5</v>
      </c>
      <c r="U555" s="18">
        <f>VLOOKUP(A555,'[1]MARGIN REQUIREMNT'!$A$3:$M$210,13,0)</f>
        <v>0.36217499999999997</v>
      </c>
      <c r="V555" s="23">
        <f t="shared" si="52"/>
        <v>7.1568388116887149E-3</v>
      </c>
      <c r="W555" s="23">
        <f t="shared" si="53"/>
        <v>7.1568388116887149E-3</v>
      </c>
      <c r="X555" s="24">
        <f>VLOOKUP(A555,[2]Sheet14!$A$2:$B$188,2,0)</f>
        <v>4.1691804927099119E-2</v>
      </c>
      <c r="Y555" s="24">
        <f>VLOOKUP(A555,[2]Sheet14!$A$2:$C$188,3,0)</f>
        <v>5.2974797935252525E-2</v>
      </c>
      <c r="Z555" s="24">
        <f>VLOOKUP(A555,[2]Sheet14!$A$2:$D$188,4,0)</f>
        <v>7.266452328854156E-2</v>
      </c>
      <c r="AA555" t="b">
        <f t="shared" si="51"/>
        <v>0</v>
      </c>
      <c r="AB555" t="b">
        <f t="shared" si="48"/>
        <v>0</v>
      </c>
      <c r="AC555" t="b">
        <f t="shared" si="49"/>
        <v>0</v>
      </c>
    </row>
    <row r="556" spans="1:29">
      <c r="A556" t="s">
        <v>153</v>
      </c>
      <c r="B556">
        <v>2.5</v>
      </c>
      <c r="C556" t="s">
        <v>406</v>
      </c>
      <c r="D556">
        <v>77.400001525878906</v>
      </c>
      <c r="E556">
        <v>76.849998474121094</v>
      </c>
      <c r="F556" s="22">
        <v>43458</v>
      </c>
      <c r="G556" s="22">
        <v>43496</v>
      </c>
      <c r="H556">
        <f t="shared" si="50"/>
        <v>38</v>
      </c>
      <c r="I556">
        <v>77.5</v>
      </c>
      <c r="J556">
        <v>4.5500001907348633</v>
      </c>
      <c r="K556">
        <v>47</v>
      </c>
      <c r="L556">
        <v>12</v>
      </c>
      <c r="M556">
        <v>64.849998474121094</v>
      </c>
      <c r="N556">
        <v>52.849998474121094</v>
      </c>
      <c r="O556">
        <v>40.849998474121094</v>
      </c>
      <c r="P556">
        <v>52.5</v>
      </c>
      <c r="Q556">
        <v>40</v>
      </c>
      <c r="R556" t="s">
        <v>435</v>
      </c>
      <c r="S556">
        <v>0.20000000298023224</v>
      </c>
      <c r="T556">
        <v>55</v>
      </c>
      <c r="U556" s="18">
        <f>VLOOKUP(A556,'[1]MARGIN REQUIREMNT'!$A$3:$M$210,13,0)</f>
        <v>0.36217499999999997</v>
      </c>
      <c r="V556" s="23">
        <f t="shared" si="52"/>
        <v>7.1568388116887149E-3</v>
      </c>
      <c r="W556" s="23">
        <f t="shared" si="53"/>
        <v>7.1568388116887149E-3</v>
      </c>
      <c r="X556" s="24">
        <f>VLOOKUP(A556,[2]Sheet14!$A$2:$B$188,2,0)</f>
        <v>4.1691804927099119E-2</v>
      </c>
      <c r="Y556" s="24">
        <f>VLOOKUP(A556,[2]Sheet14!$A$2:$C$188,3,0)</f>
        <v>5.2974797935252525E-2</v>
      </c>
      <c r="Z556" s="24">
        <f>VLOOKUP(A556,[2]Sheet14!$A$2:$D$188,4,0)</f>
        <v>7.266452328854156E-2</v>
      </c>
      <c r="AA556" t="b">
        <f t="shared" si="51"/>
        <v>0</v>
      </c>
      <c r="AB556" t="b">
        <f t="shared" si="48"/>
        <v>0</v>
      </c>
      <c r="AC556" t="b">
        <f t="shared" si="49"/>
        <v>0</v>
      </c>
    </row>
    <row r="557" spans="1:29">
      <c r="A557" t="s">
        <v>15</v>
      </c>
      <c r="B557">
        <v>5</v>
      </c>
      <c r="C557" t="s">
        <v>405</v>
      </c>
      <c r="D557">
        <v>103.94999694824219</v>
      </c>
      <c r="E557">
        <v>104.34999847412109</v>
      </c>
      <c r="F557" s="22">
        <v>43458</v>
      </c>
      <c r="G557" s="22">
        <v>43496</v>
      </c>
      <c r="H557">
        <f t="shared" si="50"/>
        <v>38</v>
      </c>
      <c r="I557">
        <v>105</v>
      </c>
      <c r="J557">
        <v>5.5</v>
      </c>
      <c r="K557">
        <v>39</v>
      </c>
      <c r="L557">
        <v>13</v>
      </c>
      <c r="M557">
        <v>117.34999847412109</v>
      </c>
      <c r="N557">
        <v>130.35000610351562</v>
      </c>
      <c r="O557">
        <v>143.35000610351562</v>
      </c>
      <c r="P557">
        <v>130</v>
      </c>
      <c r="Q557">
        <v>145</v>
      </c>
      <c r="R557">
        <v>0.44999998807907104</v>
      </c>
      <c r="S557">
        <v>0.10000000149011612</v>
      </c>
      <c r="T557">
        <v>140</v>
      </c>
      <c r="U557" s="18">
        <f>VLOOKUP(A557,'[1]MARGIN REQUIREMNT'!$A$3:$M$210,13,0)</f>
        <v>0.54412499999999997</v>
      </c>
      <c r="V557" s="23">
        <f t="shared" si="52"/>
        <v>-3.8332681526402901E-3</v>
      </c>
      <c r="W557" s="23">
        <f t="shared" si="53"/>
        <v>3.8332681526402901E-3</v>
      </c>
      <c r="X557" s="24">
        <f>VLOOKUP(A557,[2]Sheet14!$A$2:$B$188,2,0)</f>
        <v>3.120253665032122E-2</v>
      </c>
      <c r="Y557" s="24">
        <f>VLOOKUP(A557,[2]Sheet14!$A$2:$C$188,3,0)</f>
        <v>4.1916465949437078E-2</v>
      </c>
      <c r="Z557" s="24">
        <f>VLOOKUP(A557,[2]Sheet14!$A$2:$D$188,4,0)</f>
        <v>5.4527594992106722E-2</v>
      </c>
      <c r="AA557" t="b">
        <f t="shared" si="51"/>
        <v>0</v>
      </c>
      <c r="AB557" t="b">
        <f t="shared" si="48"/>
        <v>0</v>
      </c>
      <c r="AC557" t="b">
        <f t="shared" si="49"/>
        <v>0</v>
      </c>
    </row>
    <row r="558" spans="1:29">
      <c r="A558" t="s">
        <v>15</v>
      </c>
      <c r="B558">
        <v>5</v>
      </c>
      <c r="C558" t="s">
        <v>406</v>
      </c>
      <c r="D558">
        <v>103.94999694824219</v>
      </c>
      <c r="E558">
        <v>104.34999847412109</v>
      </c>
      <c r="F558" s="22">
        <v>43458</v>
      </c>
      <c r="G558" s="22">
        <v>43496</v>
      </c>
      <c r="H558">
        <f t="shared" si="50"/>
        <v>38</v>
      </c>
      <c r="I558">
        <v>105</v>
      </c>
      <c r="J558">
        <v>5.4000000953674316</v>
      </c>
      <c r="K558">
        <v>42</v>
      </c>
      <c r="L558">
        <v>14</v>
      </c>
      <c r="M558">
        <v>90.349998474121094</v>
      </c>
      <c r="N558">
        <v>76.349998474121094</v>
      </c>
      <c r="O558">
        <v>62.349998474121094</v>
      </c>
      <c r="P558">
        <v>75</v>
      </c>
      <c r="Q558">
        <v>60</v>
      </c>
      <c r="R558" t="s">
        <v>435</v>
      </c>
      <c r="S558">
        <v>0.5</v>
      </c>
      <c r="T558">
        <v>80</v>
      </c>
      <c r="U558" s="18">
        <f>VLOOKUP(A558,'[1]MARGIN REQUIREMNT'!$A$3:$M$210,13,0)</f>
        <v>0.54412499999999997</v>
      </c>
      <c r="V558" s="23">
        <f t="shared" si="52"/>
        <v>-3.8332681526402901E-3</v>
      </c>
      <c r="W558" s="23">
        <f t="shared" si="53"/>
        <v>3.8332681526402901E-3</v>
      </c>
      <c r="X558" s="24">
        <f>VLOOKUP(A558,[2]Sheet14!$A$2:$B$188,2,0)</f>
        <v>3.120253665032122E-2</v>
      </c>
      <c r="Y558" s="24">
        <f>VLOOKUP(A558,[2]Sheet14!$A$2:$C$188,3,0)</f>
        <v>4.1916465949437078E-2</v>
      </c>
      <c r="Z558" s="24">
        <f>VLOOKUP(A558,[2]Sheet14!$A$2:$D$188,4,0)</f>
        <v>5.4527594992106722E-2</v>
      </c>
      <c r="AA558" t="b">
        <f t="shared" si="51"/>
        <v>0</v>
      </c>
      <c r="AB558" t="b">
        <f t="shared" si="48"/>
        <v>0</v>
      </c>
      <c r="AC558" t="b">
        <f t="shared" si="49"/>
        <v>0</v>
      </c>
    </row>
    <row r="559" spans="1:29">
      <c r="A559" t="s">
        <v>16</v>
      </c>
      <c r="B559">
        <v>20</v>
      </c>
      <c r="C559" t="s">
        <v>405</v>
      </c>
      <c r="D559">
        <v>1363.3499755859375</v>
      </c>
      <c r="E559">
        <v>1360</v>
      </c>
      <c r="F559" s="22">
        <v>43458</v>
      </c>
      <c r="G559" s="22">
        <v>43496</v>
      </c>
      <c r="H559">
        <f t="shared" si="50"/>
        <v>38</v>
      </c>
      <c r="I559">
        <v>1360</v>
      </c>
      <c r="J559">
        <v>43</v>
      </c>
      <c r="K559">
        <v>20</v>
      </c>
      <c r="L559">
        <v>88</v>
      </c>
      <c r="M559">
        <v>1448</v>
      </c>
      <c r="N559">
        <v>1536</v>
      </c>
      <c r="O559">
        <v>1624</v>
      </c>
      <c r="P559">
        <v>1540</v>
      </c>
      <c r="Q559">
        <v>1620</v>
      </c>
      <c r="R559" t="s">
        <v>435</v>
      </c>
      <c r="S559">
        <v>4.1500000953674316</v>
      </c>
      <c r="T559">
        <v>1500</v>
      </c>
      <c r="U559" s="18">
        <f>VLOOKUP(A559,'[1]MARGIN REQUIREMNT'!$A$3:$M$210,13,0)</f>
        <v>6.9773999999999994</v>
      </c>
      <c r="V559" s="23">
        <f t="shared" si="52"/>
        <v>2.4632173426011317E-3</v>
      </c>
      <c r="W559" s="23">
        <f t="shared" si="53"/>
        <v>2.4632173426011317E-3</v>
      </c>
      <c r="X559" s="24">
        <f>VLOOKUP(A559,[2]Sheet14!$A$2:$B$188,2,0)</f>
        <v>2.1960203554300999E-2</v>
      </c>
      <c r="Y559" s="24">
        <f>VLOOKUP(A559,[2]Sheet14!$A$2:$C$188,3,0)</f>
        <v>2.7860966937859548E-2</v>
      </c>
      <c r="Z559" s="24">
        <f>VLOOKUP(A559,[2]Sheet14!$A$2:$D$188,4,0)</f>
        <v>3.6286213492185894E-2</v>
      </c>
      <c r="AA559" t="b">
        <f t="shared" si="51"/>
        <v>0</v>
      </c>
      <c r="AB559" t="b">
        <f t="shared" si="48"/>
        <v>0</v>
      </c>
      <c r="AC559" t="b">
        <f t="shared" si="49"/>
        <v>0</v>
      </c>
    </row>
    <row r="560" spans="1:29">
      <c r="A560" t="s">
        <v>16</v>
      </c>
      <c r="B560">
        <v>20</v>
      </c>
      <c r="C560" t="s">
        <v>406</v>
      </c>
      <c r="D560">
        <v>1363.3499755859375</v>
      </c>
      <c r="E560">
        <v>1360</v>
      </c>
      <c r="F560" s="22">
        <v>43458</v>
      </c>
      <c r="G560" s="22">
        <v>43496</v>
      </c>
      <c r="H560">
        <f t="shared" si="50"/>
        <v>38</v>
      </c>
      <c r="I560">
        <v>1360</v>
      </c>
      <c r="J560">
        <v>37.400001525878906</v>
      </c>
      <c r="K560">
        <v>25</v>
      </c>
      <c r="L560">
        <v>110</v>
      </c>
      <c r="M560">
        <v>1250</v>
      </c>
      <c r="N560">
        <v>1140</v>
      </c>
      <c r="O560">
        <v>1030</v>
      </c>
      <c r="P560">
        <v>1140</v>
      </c>
      <c r="Q560">
        <v>1040</v>
      </c>
      <c r="R560" t="s">
        <v>435</v>
      </c>
      <c r="S560">
        <v>4</v>
      </c>
      <c r="T560">
        <v>1200</v>
      </c>
      <c r="U560" s="18">
        <f>VLOOKUP(A560,'[1]MARGIN REQUIREMNT'!$A$3:$M$210,13,0)</f>
        <v>6.9773999999999994</v>
      </c>
      <c r="V560" s="23">
        <f t="shared" si="52"/>
        <v>2.4632173426011317E-3</v>
      </c>
      <c r="W560" s="23">
        <f t="shared" si="53"/>
        <v>2.4632173426011317E-3</v>
      </c>
      <c r="X560" s="24">
        <f>VLOOKUP(A560,[2]Sheet14!$A$2:$B$188,2,0)</f>
        <v>2.1960203554300999E-2</v>
      </c>
      <c r="Y560" s="24">
        <f>VLOOKUP(A560,[2]Sheet14!$A$2:$C$188,3,0)</f>
        <v>2.7860966937859548E-2</v>
      </c>
      <c r="Z560" s="24">
        <f>VLOOKUP(A560,[2]Sheet14!$A$2:$D$188,4,0)</f>
        <v>3.6286213492185894E-2</v>
      </c>
      <c r="AA560" t="b">
        <f t="shared" si="51"/>
        <v>0</v>
      </c>
      <c r="AB560" t="b">
        <f t="shared" si="48"/>
        <v>0</v>
      </c>
      <c r="AC560" t="b">
        <f t="shared" si="49"/>
        <v>0</v>
      </c>
    </row>
    <row r="561" spans="1:29">
      <c r="A561" t="s">
        <v>168</v>
      </c>
      <c r="B561">
        <v>5</v>
      </c>
      <c r="C561" t="s">
        <v>405</v>
      </c>
      <c r="D561">
        <v>293.70001220703125</v>
      </c>
      <c r="E561">
        <v>293.5</v>
      </c>
      <c r="F561" s="22">
        <v>43458</v>
      </c>
      <c r="G561" s="22">
        <v>43496</v>
      </c>
      <c r="H561">
        <f t="shared" si="50"/>
        <v>38</v>
      </c>
      <c r="I561">
        <v>295</v>
      </c>
      <c r="J561">
        <v>10.800000190734863</v>
      </c>
      <c r="K561">
        <v>27</v>
      </c>
      <c r="L561">
        <v>26</v>
      </c>
      <c r="M561">
        <v>319.5</v>
      </c>
      <c r="N561">
        <v>345.5</v>
      </c>
      <c r="O561">
        <v>371.5</v>
      </c>
      <c r="P561">
        <v>345</v>
      </c>
      <c r="Q561">
        <v>370</v>
      </c>
      <c r="R561" t="s">
        <v>435</v>
      </c>
      <c r="S561">
        <v>0.89999997615814209</v>
      </c>
      <c r="T561">
        <v>350</v>
      </c>
      <c r="U561" s="18">
        <f>VLOOKUP(A561,'[1]MARGIN REQUIREMNT'!$A$3:$M$210,13,0)</f>
        <v>1.4834249999999998</v>
      </c>
      <c r="V561" s="23">
        <f t="shared" si="52"/>
        <v>6.8147259635864543E-4</v>
      </c>
      <c r="W561" s="23">
        <f t="shared" si="53"/>
        <v>6.8147259635864543E-4</v>
      </c>
      <c r="X561" s="24">
        <f>VLOOKUP(A561,[2]Sheet14!$A$2:$B$188,2,0)</f>
        <v>2.8034285804268855E-2</v>
      </c>
      <c r="Y561" s="24">
        <f>VLOOKUP(A561,[2]Sheet14!$A$2:$C$188,3,0)</f>
        <v>3.5021941577268567E-2</v>
      </c>
      <c r="Z561" s="24">
        <f>VLOOKUP(A561,[2]Sheet14!$A$2:$D$188,4,0)</f>
        <v>4.5898555684175148E-2</v>
      </c>
      <c r="AA561" t="b">
        <f t="shared" si="51"/>
        <v>0</v>
      </c>
      <c r="AB561" t="b">
        <f t="shared" si="48"/>
        <v>0</v>
      </c>
      <c r="AC561" t="b">
        <f t="shared" si="49"/>
        <v>0</v>
      </c>
    </row>
    <row r="562" spans="1:29">
      <c r="A562" t="s">
        <v>168</v>
      </c>
      <c r="B562">
        <v>5</v>
      </c>
      <c r="C562" t="s">
        <v>406</v>
      </c>
      <c r="D562">
        <v>293.70001220703125</v>
      </c>
      <c r="E562">
        <v>293.5</v>
      </c>
      <c r="F562" s="22">
        <v>43458</v>
      </c>
      <c r="G562" s="22">
        <v>43496</v>
      </c>
      <c r="H562">
        <f t="shared" si="50"/>
        <v>38</v>
      </c>
      <c r="I562">
        <v>295</v>
      </c>
      <c r="J562">
        <v>10.399999618530273</v>
      </c>
      <c r="K562">
        <v>30</v>
      </c>
      <c r="L562">
        <v>28</v>
      </c>
      <c r="M562">
        <v>265.5</v>
      </c>
      <c r="N562">
        <v>237.5</v>
      </c>
      <c r="O562">
        <v>209.5</v>
      </c>
      <c r="P562">
        <v>240</v>
      </c>
      <c r="Q562">
        <v>210</v>
      </c>
      <c r="R562" t="s">
        <v>435</v>
      </c>
      <c r="S562">
        <v>1</v>
      </c>
      <c r="T562">
        <v>250</v>
      </c>
      <c r="U562" s="18">
        <f>VLOOKUP(A562,'[1]MARGIN REQUIREMNT'!$A$3:$M$210,13,0)</f>
        <v>1.4834249999999998</v>
      </c>
      <c r="V562" s="23">
        <f t="shared" si="52"/>
        <v>6.8147259635864543E-4</v>
      </c>
      <c r="W562" s="23">
        <f t="shared" si="53"/>
        <v>6.8147259635864543E-4</v>
      </c>
      <c r="X562" s="24">
        <f>VLOOKUP(A562,[2]Sheet14!$A$2:$B$188,2,0)</f>
        <v>2.8034285804268855E-2</v>
      </c>
      <c r="Y562" s="24">
        <f>VLOOKUP(A562,[2]Sheet14!$A$2:$C$188,3,0)</f>
        <v>3.5021941577268567E-2</v>
      </c>
      <c r="Z562" s="24">
        <f>VLOOKUP(A562,[2]Sheet14!$A$2:$D$188,4,0)</f>
        <v>4.5898555684175148E-2</v>
      </c>
      <c r="AA562" t="b">
        <f t="shared" si="51"/>
        <v>0</v>
      </c>
      <c r="AB562" t="b">
        <f t="shared" ref="AB562:AB625" si="54">W562&gt;Y562</f>
        <v>0</v>
      </c>
      <c r="AC562" t="b">
        <f t="shared" ref="AC562:AC625" si="55">W562&gt;Z562</f>
        <v>0</v>
      </c>
    </row>
    <row r="563" spans="1:29">
      <c r="A563" t="s">
        <v>68</v>
      </c>
      <c r="B563">
        <v>1</v>
      </c>
      <c r="C563" t="s">
        <v>405</v>
      </c>
      <c r="D563">
        <v>16.25</v>
      </c>
      <c r="E563">
        <v>15.800000190734863</v>
      </c>
      <c r="F563" s="22">
        <v>43458</v>
      </c>
      <c r="G563" s="22">
        <v>43496</v>
      </c>
      <c r="H563">
        <f t="shared" si="50"/>
        <v>38</v>
      </c>
      <c r="I563">
        <v>16</v>
      </c>
      <c r="J563">
        <v>0.85000002384185791</v>
      </c>
      <c r="K563">
        <v>43</v>
      </c>
      <c r="L563">
        <v>2</v>
      </c>
      <c r="M563">
        <v>17.799999237060547</v>
      </c>
      <c r="N563">
        <v>19.799999237060547</v>
      </c>
      <c r="O563">
        <v>21.799999237060547</v>
      </c>
      <c r="P563">
        <v>20</v>
      </c>
      <c r="Q563">
        <v>22</v>
      </c>
      <c r="R563">
        <v>0.10000000149011612</v>
      </c>
      <c r="S563">
        <v>0.10000000149011612</v>
      </c>
      <c r="T563">
        <v>20</v>
      </c>
      <c r="U563" s="18">
        <f>VLOOKUP(A563,'[1]MARGIN REQUIREMNT'!$A$3:$M$210,13,0)</f>
        <v>7.7850000000000003E-2</v>
      </c>
      <c r="V563" s="23">
        <f t="shared" si="52"/>
        <v>2.8481000242583265E-2</v>
      </c>
      <c r="W563" s="23">
        <f t="shared" si="53"/>
        <v>2.8481000242583265E-2</v>
      </c>
      <c r="X563" s="24">
        <f>VLOOKUP(A563,[2]Sheet14!$A$2:$B$188,2,0)</f>
        <v>4.6308660664488889E-2</v>
      </c>
      <c r="Y563" s="24">
        <f>VLOOKUP(A563,[2]Sheet14!$A$2:$C$188,3,0)</f>
        <v>6.2009897221164921E-2</v>
      </c>
      <c r="Z563" s="24">
        <f>VLOOKUP(A563,[2]Sheet14!$A$2:$D$188,4,0)</f>
        <v>8.230342561953978E-2</v>
      </c>
      <c r="AA563" t="b">
        <f t="shared" si="51"/>
        <v>0</v>
      </c>
      <c r="AB563" t="b">
        <f t="shared" si="54"/>
        <v>0</v>
      </c>
      <c r="AC563" t="b">
        <f t="shared" si="55"/>
        <v>0</v>
      </c>
    </row>
    <row r="564" spans="1:29">
      <c r="A564" t="s">
        <v>68</v>
      </c>
      <c r="B564">
        <v>1</v>
      </c>
      <c r="C564" t="s">
        <v>406</v>
      </c>
      <c r="D564">
        <v>16.25</v>
      </c>
      <c r="E564">
        <v>15.800000190734863</v>
      </c>
      <c r="F564" s="22">
        <v>43458</v>
      </c>
      <c r="G564" s="22">
        <v>43496</v>
      </c>
      <c r="H564">
        <f t="shared" si="50"/>
        <v>38</v>
      </c>
      <c r="I564">
        <v>16</v>
      </c>
      <c r="J564">
        <v>0.89999997615814209</v>
      </c>
      <c r="K564">
        <v>43</v>
      </c>
      <c r="L564">
        <v>2</v>
      </c>
      <c r="M564">
        <v>13.800000190734863</v>
      </c>
      <c r="N564">
        <v>11.800000190734863</v>
      </c>
      <c r="O564">
        <v>9.8000001907348633</v>
      </c>
      <c r="P564">
        <v>12</v>
      </c>
      <c r="Q564">
        <v>10</v>
      </c>
      <c r="R564">
        <v>0.10000000149011612</v>
      </c>
      <c r="S564">
        <v>0.10000000149011612</v>
      </c>
      <c r="T564">
        <v>12</v>
      </c>
      <c r="U564" s="18">
        <f>VLOOKUP(A564,'[1]MARGIN REQUIREMNT'!$A$3:$M$210,13,0)</f>
        <v>7.7850000000000003E-2</v>
      </c>
      <c r="V564" s="23">
        <f t="shared" si="52"/>
        <v>2.8481000242583265E-2</v>
      </c>
      <c r="W564" s="23">
        <f t="shared" si="53"/>
        <v>2.8481000242583265E-2</v>
      </c>
      <c r="X564" s="24">
        <f>VLOOKUP(A564,[2]Sheet14!$A$2:$B$188,2,0)</f>
        <v>4.6308660664488889E-2</v>
      </c>
      <c r="Y564" s="24">
        <f>VLOOKUP(A564,[2]Sheet14!$A$2:$C$188,3,0)</f>
        <v>6.2009897221164921E-2</v>
      </c>
      <c r="Z564" s="24">
        <f>VLOOKUP(A564,[2]Sheet14!$A$2:$D$188,4,0)</f>
        <v>8.230342561953978E-2</v>
      </c>
      <c r="AA564" t="b">
        <f t="shared" si="51"/>
        <v>0</v>
      </c>
      <c r="AB564" t="b">
        <f t="shared" si="54"/>
        <v>0</v>
      </c>
      <c r="AC564" t="b">
        <f t="shared" si="55"/>
        <v>0</v>
      </c>
    </row>
    <row r="565" spans="1:29">
      <c r="A565" t="s">
        <v>50</v>
      </c>
      <c r="B565">
        <v>20</v>
      </c>
      <c r="C565" t="s">
        <v>405</v>
      </c>
      <c r="D565">
        <v>1303.199951171875</v>
      </c>
      <c r="E565">
        <v>1315.25</v>
      </c>
      <c r="F565" s="22">
        <v>43458</v>
      </c>
      <c r="G565" s="22">
        <v>43496</v>
      </c>
      <c r="H565">
        <f t="shared" si="50"/>
        <v>38</v>
      </c>
      <c r="I565">
        <v>1320</v>
      </c>
      <c r="J565">
        <v>48</v>
      </c>
      <c r="K565" t="s">
        <v>435</v>
      </c>
      <c r="L565" t="s">
        <v>435</v>
      </c>
      <c r="M565" t="s">
        <v>435</v>
      </c>
      <c r="N565" t="s">
        <v>435</v>
      </c>
      <c r="O565" t="s">
        <v>435</v>
      </c>
      <c r="P565" t="s">
        <v>435</v>
      </c>
      <c r="Q565" t="s">
        <v>435</v>
      </c>
      <c r="R565" t="s">
        <v>435</v>
      </c>
      <c r="S565" t="s">
        <v>435</v>
      </c>
      <c r="T565" t="s">
        <v>435</v>
      </c>
      <c r="U565" s="18">
        <f>VLOOKUP(A565,'[1]MARGIN REQUIREMNT'!$A$3:$M$210,13,0)</f>
        <v>6.5470499999999996</v>
      </c>
      <c r="V565" s="23">
        <f t="shared" si="52"/>
        <v>-9.1617934446873717E-3</v>
      </c>
      <c r="W565" s="23">
        <f t="shared" si="53"/>
        <v>9.1617934446873717E-3</v>
      </c>
      <c r="X565" s="24">
        <f>VLOOKUP(A565,[2]Sheet14!$A$2:$B$188,2,0)</f>
        <v>1.8653051791550856E-2</v>
      </c>
      <c r="Y565" s="24">
        <f>VLOOKUP(A565,[2]Sheet14!$A$2:$C$188,3,0)</f>
        <v>2.2402612076972025E-2</v>
      </c>
      <c r="Z565" s="24">
        <f>VLOOKUP(A565,[2]Sheet14!$A$2:$D$188,4,0)</f>
        <v>2.7432622595228041E-2</v>
      </c>
      <c r="AA565" t="b">
        <f t="shared" si="51"/>
        <v>0</v>
      </c>
      <c r="AB565" t="b">
        <f t="shared" si="54"/>
        <v>0</v>
      </c>
      <c r="AC565" t="b">
        <f t="shared" si="55"/>
        <v>0</v>
      </c>
    </row>
    <row r="566" spans="1:29">
      <c r="A566" t="s">
        <v>50</v>
      </c>
      <c r="B566">
        <v>20</v>
      </c>
      <c r="C566" t="s">
        <v>406</v>
      </c>
      <c r="D566">
        <v>1303.199951171875</v>
      </c>
      <c r="E566">
        <v>1315.25</v>
      </c>
      <c r="F566" s="22">
        <v>43458</v>
      </c>
      <c r="G566" s="22">
        <v>43496</v>
      </c>
      <c r="H566">
        <f t="shared" si="50"/>
        <v>38</v>
      </c>
      <c r="I566">
        <v>1320</v>
      </c>
      <c r="J566">
        <v>50.400001525878906</v>
      </c>
      <c r="K566">
        <v>32</v>
      </c>
      <c r="L566">
        <v>136</v>
      </c>
      <c r="M566">
        <v>1179.25</v>
      </c>
      <c r="N566">
        <v>1043.25</v>
      </c>
      <c r="O566">
        <v>907.25</v>
      </c>
      <c r="P566">
        <v>1040</v>
      </c>
      <c r="Q566">
        <v>900</v>
      </c>
      <c r="R566" t="s">
        <v>435</v>
      </c>
      <c r="S566">
        <v>6.9499998092651367</v>
      </c>
      <c r="T566">
        <v>1200</v>
      </c>
      <c r="U566" s="18">
        <f>VLOOKUP(A566,'[1]MARGIN REQUIREMNT'!$A$3:$M$210,13,0)</f>
        <v>6.5470499999999996</v>
      </c>
      <c r="V566" s="23">
        <f t="shared" si="52"/>
        <v>-9.1617934446873717E-3</v>
      </c>
      <c r="W566" s="23">
        <f t="shared" si="53"/>
        <v>9.1617934446873717E-3</v>
      </c>
      <c r="X566" s="24">
        <f>VLOOKUP(A566,[2]Sheet14!$A$2:$B$188,2,0)</f>
        <v>1.8653051791550856E-2</v>
      </c>
      <c r="Y566" s="24">
        <f>VLOOKUP(A566,[2]Sheet14!$A$2:$C$188,3,0)</f>
        <v>2.2402612076972025E-2</v>
      </c>
      <c r="Z566" s="24">
        <f>VLOOKUP(A566,[2]Sheet14!$A$2:$D$188,4,0)</f>
        <v>2.7432622595228041E-2</v>
      </c>
      <c r="AA566" t="b">
        <f t="shared" si="51"/>
        <v>0</v>
      </c>
      <c r="AB566" t="b">
        <f t="shared" si="54"/>
        <v>0</v>
      </c>
      <c r="AC566" t="b">
        <f t="shared" si="55"/>
        <v>0</v>
      </c>
    </row>
    <row r="567" spans="1:29">
      <c r="A567" t="s">
        <v>18</v>
      </c>
      <c r="B567">
        <v>10</v>
      </c>
      <c r="C567" t="s">
        <v>405</v>
      </c>
      <c r="D567">
        <v>618.5</v>
      </c>
      <c r="E567">
        <v>614.20001220703125</v>
      </c>
      <c r="F567" s="22">
        <v>43458</v>
      </c>
      <c r="G567" s="22">
        <v>43496</v>
      </c>
      <c r="H567">
        <f t="shared" si="50"/>
        <v>38</v>
      </c>
      <c r="I567">
        <v>610</v>
      </c>
      <c r="J567">
        <v>29</v>
      </c>
      <c r="K567">
        <v>30</v>
      </c>
      <c r="L567">
        <v>59</v>
      </c>
      <c r="M567">
        <v>673.20001220703125</v>
      </c>
      <c r="N567">
        <v>732.20001220703125</v>
      </c>
      <c r="O567">
        <v>791.20001220703125</v>
      </c>
      <c r="P567">
        <v>730</v>
      </c>
      <c r="Q567">
        <v>790</v>
      </c>
      <c r="R567" t="s">
        <v>435</v>
      </c>
      <c r="S567">
        <v>3.8499999046325684</v>
      </c>
      <c r="T567">
        <v>700</v>
      </c>
      <c r="U567" s="18">
        <f>VLOOKUP(A567,'[1]MARGIN REQUIREMNT'!$A$3:$M$210,13,0)</f>
        <v>3.1849500000000002</v>
      </c>
      <c r="V567" s="23">
        <f t="shared" si="52"/>
        <v>7.0009568666686839E-3</v>
      </c>
      <c r="W567" s="23">
        <f t="shared" si="53"/>
        <v>7.0009568666686839E-3</v>
      </c>
      <c r="X567" s="24">
        <f>VLOOKUP(A567,[2]Sheet14!$A$2:$B$188,2,0)</f>
        <v>2.6113983430541117E-2</v>
      </c>
      <c r="Y567" s="24">
        <f>VLOOKUP(A567,[2]Sheet14!$A$2:$C$188,3,0)</f>
        <v>3.6086411422198809E-2</v>
      </c>
      <c r="Z567" s="24">
        <f>VLOOKUP(A567,[2]Sheet14!$A$2:$D$188,4,0)</f>
        <v>4.6605278386550805E-2</v>
      </c>
      <c r="AA567" t="b">
        <f t="shared" si="51"/>
        <v>0</v>
      </c>
      <c r="AB567" t="b">
        <f t="shared" si="54"/>
        <v>0</v>
      </c>
      <c r="AC567" t="b">
        <f t="shared" si="55"/>
        <v>0</v>
      </c>
    </row>
    <row r="568" spans="1:29">
      <c r="A568" t="s">
        <v>18</v>
      </c>
      <c r="B568">
        <v>10</v>
      </c>
      <c r="C568" t="s">
        <v>406</v>
      </c>
      <c r="D568">
        <v>618.5</v>
      </c>
      <c r="E568">
        <v>614.20001220703125</v>
      </c>
      <c r="F568" s="22">
        <v>43458</v>
      </c>
      <c r="G568" s="22">
        <v>43496</v>
      </c>
      <c r="H568">
        <f t="shared" si="50"/>
        <v>38</v>
      </c>
      <c r="I568">
        <v>610</v>
      </c>
      <c r="J568">
        <v>19.5</v>
      </c>
      <c r="K568">
        <v>31</v>
      </c>
      <c r="L568">
        <v>61</v>
      </c>
      <c r="M568">
        <v>553.20001220703125</v>
      </c>
      <c r="N568">
        <v>492.20001220703125</v>
      </c>
      <c r="O568">
        <v>431.20001220703125</v>
      </c>
      <c r="P568">
        <v>490</v>
      </c>
      <c r="Q568">
        <v>430</v>
      </c>
      <c r="R568" t="s">
        <v>435</v>
      </c>
      <c r="S568">
        <v>2.3499999046325684</v>
      </c>
      <c r="T568">
        <v>520</v>
      </c>
      <c r="U568" s="18">
        <f>VLOOKUP(A568,'[1]MARGIN REQUIREMNT'!$A$3:$M$210,13,0)</f>
        <v>3.1849500000000002</v>
      </c>
      <c r="V568" s="23">
        <f t="shared" si="52"/>
        <v>7.0009568666686839E-3</v>
      </c>
      <c r="W568" s="23">
        <f t="shared" si="53"/>
        <v>7.0009568666686839E-3</v>
      </c>
      <c r="X568" s="24">
        <f>VLOOKUP(A568,[2]Sheet14!$A$2:$B$188,2,0)</f>
        <v>2.6113983430541117E-2</v>
      </c>
      <c r="Y568" s="24">
        <f>VLOOKUP(A568,[2]Sheet14!$A$2:$C$188,3,0)</f>
        <v>3.6086411422198809E-2</v>
      </c>
      <c r="Z568" s="24">
        <f>VLOOKUP(A568,[2]Sheet14!$A$2:$D$188,4,0)</f>
        <v>4.6605278386550805E-2</v>
      </c>
      <c r="AA568" t="b">
        <f t="shared" si="51"/>
        <v>0</v>
      </c>
      <c r="AB568" t="b">
        <f t="shared" si="54"/>
        <v>0</v>
      </c>
      <c r="AC568" t="b">
        <f t="shared" si="55"/>
        <v>0</v>
      </c>
    </row>
    <row r="569" spans="1:29">
      <c r="A569" t="s">
        <v>155</v>
      </c>
      <c r="B569">
        <v>5</v>
      </c>
      <c r="C569" t="s">
        <v>405</v>
      </c>
      <c r="D569">
        <v>88.75</v>
      </c>
      <c r="E569">
        <v>87.949996948242188</v>
      </c>
      <c r="F569" s="22">
        <v>43458</v>
      </c>
      <c r="G569" s="22">
        <v>43496</v>
      </c>
      <c r="H569">
        <f t="shared" si="50"/>
        <v>38</v>
      </c>
      <c r="I569">
        <v>90</v>
      </c>
      <c r="J569">
        <v>5.5500001907348633</v>
      </c>
      <c r="K569" t="s">
        <v>435</v>
      </c>
      <c r="L569" t="s">
        <v>435</v>
      </c>
      <c r="M569" t="s">
        <v>435</v>
      </c>
      <c r="N569" t="s">
        <v>435</v>
      </c>
      <c r="O569" t="s">
        <v>435</v>
      </c>
      <c r="P569" t="s">
        <v>435</v>
      </c>
      <c r="Q569" t="s">
        <v>435</v>
      </c>
      <c r="R569" t="s">
        <v>435</v>
      </c>
      <c r="S569" t="s">
        <v>435</v>
      </c>
      <c r="T569" t="s">
        <v>435</v>
      </c>
      <c r="U569" s="18">
        <f>VLOOKUP(A569,'[1]MARGIN REQUIREMNT'!$A$3:$M$210,13,0)</f>
        <v>0.43739999999999996</v>
      </c>
      <c r="V569" s="23">
        <f t="shared" si="52"/>
        <v>9.0961123310624448E-3</v>
      </c>
      <c r="W569" s="23">
        <f t="shared" si="53"/>
        <v>9.0961123310624448E-3</v>
      </c>
      <c r="X569" s="24">
        <f>VLOOKUP(A569,[2]Sheet14!$A$2:$B$188,2,0)</f>
        <v>3.3680141817692466E-2</v>
      </c>
      <c r="Y569" s="24">
        <f>VLOOKUP(A569,[2]Sheet14!$A$2:$C$188,3,0)</f>
        <v>4.2821972289836016E-2</v>
      </c>
      <c r="Z569" s="24">
        <f>VLOOKUP(A569,[2]Sheet14!$A$2:$D$188,4,0)</f>
        <v>6.1873011327276968E-2</v>
      </c>
      <c r="AA569" t="b">
        <f t="shared" si="51"/>
        <v>0</v>
      </c>
      <c r="AB569" t="b">
        <f t="shared" si="54"/>
        <v>0</v>
      </c>
      <c r="AC569" t="b">
        <f t="shared" si="55"/>
        <v>0</v>
      </c>
    </row>
    <row r="570" spans="1:29">
      <c r="A570" t="s">
        <v>155</v>
      </c>
      <c r="B570">
        <v>5</v>
      </c>
      <c r="C570" t="s">
        <v>406</v>
      </c>
      <c r="D570">
        <v>88.75</v>
      </c>
      <c r="E570">
        <v>87.949996948242188</v>
      </c>
      <c r="F570" s="22">
        <v>43458</v>
      </c>
      <c r="G570" s="22">
        <v>43496</v>
      </c>
      <c r="H570">
        <f t="shared" si="50"/>
        <v>38</v>
      </c>
      <c r="I570">
        <v>90</v>
      </c>
      <c r="J570" t="s">
        <v>435</v>
      </c>
      <c r="K570" t="s">
        <v>435</v>
      </c>
      <c r="L570" t="s">
        <v>435</v>
      </c>
      <c r="M570" t="s">
        <v>435</v>
      </c>
      <c r="N570" t="s">
        <v>435</v>
      </c>
      <c r="O570" t="s">
        <v>435</v>
      </c>
      <c r="P570" t="s">
        <v>435</v>
      </c>
      <c r="Q570" t="s">
        <v>435</v>
      </c>
      <c r="R570" t="s">
        <v>435</v>
      </c>
      <c r="S570" t="s">
        <v>435</v>
      </c>
      <c r="T570" t="s">
        <v>435</v>
      </c>
      <c r="U570" s="18">
        <f>VLOOKUP(A570,'[1]MARGIN REQUIREMNT'!$A$3:$M$210,13,0)</f>
        <v>0.43739999999999996</v>
      </c>
      <c r="V570" s="23">
        <f t="shared" si="52"/>
        <v>9.0961123310624448E-3</v>
      </c>
      <c r="W570" s="23">
        <f t="shared" si="53"/>
        <v>9.0961123310624448E-3</v>
      </c>
      <c r="X570" s="24">
        <f>VLOOKUP(A570,[2]Sheet14!$A$2:$B$188,2,0)</f>
        <v>3.3680141817692466E-2</v>
      </c>
      <c r="Y570" s="24">
        <f>VLOOKUP(A570,[2]Sheet14!$A$2:$C$188,3,0)</f>
        <v>4.2821972289836016E-2</v>
      </c>
      <c r="Z570" s="24">
        <f>VLOOKUP(A570,[2]Sheet14!$A$2:$D$188,4,0)</f>
        <v>6.1873011327276968E-2</v>
      </c>
      <c r="AA570" t="b">
        <f t="shared" si="51"/>
        <v>0</v>
      </c>
      <c r="AB570" t="b">
        <f t="shared" si="54"/>
        <v>0</v>
      </c>
      <c r="AC570" t="b">
        <f t="shared" si="55"/>
        <v>0</v>
      </c>
    </row>
    <row r="571" spans="1:29">
      <c r="A571" t="s">
        <v>110</v>
      </c>
      <c r="B571">
        <v>20</v>
      </c>
      <c r="C571" t="s">
        <v>405</v>
      </c>
      <c r="D571">
        <v>1233.949951171875</v>
      </c>
      <c r="E571">
        <v>1216.800048828125</v>
      </c>
      <c r="F571" s="22">
        <v>43458</v>
      </c>
      <c r="G571" s="22">
        <v>43496</v>
      </c>
      <c r="H571">
        <f t="shared" si="50"/>
        <v>38</v>
      </c>
      <c r="I571">
        <v>1220</v>
      </c>
      <c r="J571">
        <v>65.550003051757813</v>
      </c>
      <c r="K571">
        <v>39</v>
      </c>
      <c r="L571">
        <v>153</v>
      </c>
      <c r="M571">
        <v>1369.800048828125</v>
      </c>
      <c r="N571">
        <v>1522.800048828125</v>
      </c>
      <c r="O571">
        <v>1675.800048828125</v>
      </c>
      <c r="P571">
        <v>1520</v>
      </c>
      <c r="Q571">
        <v>1680</v>
      </c>
      <c r="R571" t="s">
        <v>435</v>
      </c>
      <c r="S571">
        <v>4.4000000953674316</v>
      </c>
      <c r="T571">
        <v>1540</v>
      </c>
      <c r="U571" s="18">
        <f>VLOOKUP(A571,'[1]MARGIN REQUIREMNT'!$A$3:$M$210,13,0)</f>
        <v>6.6227999999999998</v>
      </c>
      <c r="V571" s="23">
        <f t="shared" si="52"/>
        <v>1.4094265002920325E-2</v>
      </c>
      <c r="W571" s="23">
        <f t="shared" si="53"/>
        <v>1.4094265002920325E-2</v>
      </c>
      <c r="X571" s="24">
        <f>VLOOKUP(A571,[2]Sheet14!$A$2:$B$188,2,0)</f>
        <v>3.4172845675225334E-2</v>
      </c>
      <c r="Y571" s="24">
        <f>VLOOKUP(A571,[2]Sheet14!$A$2:$C$188,3,0)</f>
        <v>4.5640603832813473E-2</v>
      </c>
      <c r="Z571" s="24">
        <f>VLOOKUP(A571,[2]Sheet14!$A$2:$D$188,4,0)</f>
        <v>5.6444943070246348E-2</v>
      </c>
      <c r="AA571" t="b">
        <f t="shared" si="51"/>
        <v>0</v>
      </c>
      <c r="AB571" t="b">
        <f t="shared" si="54"/>
        <v>0</v>
      </c>
      <c r="AC571" t="b">
        <f t="shared" si="55"/>
        <v>0</v>
      </c>
    </row>
    <row r="572" spans="1:29">
      <c r="A572" t="s">
        <v>110</v>
      </c>
      <c r="B572">
        <v>20</v>
      </c>
      <c r="C572" t="s">
        <v>406</v>
      </c>
      <c r="D572">
        <v>1233.949951171875</v>
      </c>
      <c r="E572">
        <v>1216.800048828125</v>
      </c>
      <c r="F572" s="22">
        <v>43458</v>
      </c>
      <c r="G572" s="22">
        <v>43496</v>
      </c>
      <c r="H572">
        <f t="shared" si="50"/>
        <v>38</v>
      </c>
      <c r="I572">
        <v>1220</v>
      </c>
      <c r="J572">
        <v>59.349998474121094</v>
      </c>
      <c r="K572">
        <v>41</v>
      </c>
      <c r="L572">
        <v>161</v>
      </c>
      <c r="M572">
        <v>1055.800048828125</v>
      </c>
      <c r="N572">
        <v>894.79998779296875</v>
      </c>
      <c r="O572">
        <v>733.79998779296875</v>
      </c>
      <c r="P572">
        <v>900</v>
      </c>
      <c r="Q572">
        <v>740</v>
      </c>
      <c r="R572" t="s">
        <v>435</v>
      </c>
      <c r="S572">
        <v>0.34999999403953552</v>
      </c>
      <c r="T572">
        <v>840</v>
      </c>
      <c r="U572" s="18">
        <f>VLOOKUP(A572,'[1]MARGIN REQUIREMNT'!$A$3:$M$210,13,0)</f>
        <v>6.6227999999999998</v>
      </c>
      <c r="V572" s="23">
        <f t="shared" si="52"/>
        <v>1.4094265002920325E-2</v>
      </c>
      <c r="W572" s="23">
        <f t="shared" si="53"/>
        <v>1.4094265002920325E-2</v>
      </c>
      <c r="X572" s="24">
        <f>VLOOKUP(A572,[2]Sheet14!$A$2:$B$188,2,0)</f>
        <v>3.4172845675225334E-2</v>
      </c>
      <c r="Y572" s="24">
        <f>VLOOKUP(A572,[2]Sheet14!$A$2:$C$188,3,0)</f>
        <v>4.5640603832813473E-2</v>
      </c>
      <c r="Z572" s="24">
        <f>VLOOKUP(A572,[2]Sheet14!$A$2:$D$188,4,0)</f>
        <v>5.6444943070246348E-2</v>
      </c>
      <c r="AA572" t="b">
        <f t="shared" si="51"/>
        <v>0</v>
      </c>
      <c r="AB572" t="b">
        <f t="shared" si="54"/>
        <v>0</v>
      </c>
      <c r="AC572" t="b">
        <f t="shared" si="55"/>
        <v>0</v>
      </c>
    </row>
    <row r="573" spans="1:29">
      <c r="A573" t="s">
        <v>171</v>
      </c>
      <c r="B573">
        <v>1</v>
      </c>
      <c r="C573" t="s">
        <v>405</v>
      </c>
      <c r="D573">
        <v>15.100000381469727</v>
      </c>
      <c r="E573">
        <v>15.350000381469727</v>
      </c>
      <c r="F573" s="22">
        <v>43458</v>
      </c>
      <c r="G573" s="22">
        <v>43496</v>
      </c>
      <c r="H573">
        <f t="shared" si="50"/>
        <v>38</v>
      </c>
      <c r="I573">
        <v>15</v>
      </c>
      <c r="J573">
        <v>1.2000000476837158</v>
      </c>
      <c r="K573" t="s">
        <v>435</v>
      </c>
      <c r="L573" t="s">
        <v>435</v>
      </c>
      <c r="M573" t="s">
        <v>435</v>
      </c>
      <c r="N573" t="s">
        <v>435</v>
      </c>
      <c r="O573" t="s">
        <v>435</v>
      </c>
      <c r="P573" t="s">
        <v>435</v>
      </c>
      <c r="Q573" t="s">
        <v>435</v>
      </c>
      <c r="R573" t="s">
        <v>435</v>
      </c>
      <c r="S573" t="s">
        <v>435</v>
      </c>
      <c r="T573" t="s">
        <v>435</v>
      </c>
      <c r="U573" s="18">
        <f>VLOOKUP(A573,'[1]MARGIN REQUIREMNT'!$A$3:$M$210,13,0)</f>
        <v>8.2050049787272553E-2</v>
      </c>
      <c r="V573" s="23">
        <f t="shared" si="52"/>
        <v>-1.6286644546393392E-2</v>
      </c>
      <c r="W573" s="23">
        <f t="shared" si="53"/>
        <v>1.6286644546393392E-2</v>
      </c>
      <c r="X573" s="24">
        <f>VLOOKUP(A573,[2]Sheet14!$A$2:$B$188,2,0)</f>
        <v>3.3340405351437688E-2</v>
      </c>
      <c r="Y573" s="24">
        <f>VLOOKUP(A573,[2]Sheet14!$A$2:$C$188,3,0)</f>
        <v>4.5343224211148732E-2</v>
      </c>
      <c r="Z573" s="24">
        <f>VLOOKUP(A573,[2]Sheet14!$A$2:$D$188,4,0)</f>
        <v>5.7841749502982244E-2</v>
      </c>
      <c r="AA573" t="b">
        <f t="shared" si="51"/>
        <v>0</v>
      </c>
      <c r="AB573" t="b">
        <f t="shared" si="54"/>
        <v>0</v>
      </c>
      <c r="AC573" t="b">
        <f t="shared" si="55"/>
        <v>0</v>
      </c>
    </row>
    <row r="574" spans="1:29">
      <c r="A574" t="s">
        <v>171</v>
      </c>
      <c r="B574">
        <v>1</v>
      </c>
      <c r="C574" t="s">
        <v>406</v>
      </c>
      <c r="D574">
        <v>15.100000381469727</v>
      </c>
      <c r="E574">
        <v>15.350000381469727</v>
      </c>
      <c r="F574" s="22">
        <v>43458</v>
      </c>
      <c r="G574" s="22">
        <v>43496</v>
      </c>
      <c r="H574">
        <f t="shared" si="50"/>
        <v>38</v>
      </c>
      <c r="I574">
        <v>15</v>
      </c>
      <c r="J574">
        <v>0.69999998807907104</v>
      </c>
      <c r="K574">
        <v>48</v>
      </c>
      <c r="L574">
        <v>2</v>
      </c>
      <c r="M574">
        <v>13.350000381469727</v>
      </c>
      <c r="N574">
        <v>11.350000381469727</v>
      </c>
      <c r="O574">
        <v>9.3500003814697266</v>
      </c>
      <c r="P574">
        <v>11</v>
      </c>
      <c r="Q574">
        <v>9</v>
      </c>
      <c r="R574">
        <v>0.44999998807907104</v>
      </c>
      <c r="S574">
        <v>0.44999998807907104</v>
      </c>
      <c r="T574">
        <v>11</v>
      </c>
      <c r="U574" s="18">
        <f>VLOOKUP(A574,'[1]MARGIN REQUIREMNT'!$A$3:$M$210,13,0)</f>
        <v>8.2050049787272553E-2</v>
      </c>
      <c r="V574" s="23">
        <f t="shared" si="52"/>
        <v>-1.6286644546393392E-2</v>
      </c>
      <c r="W574" s="23">
        <f t="shared" si="53"/>
        <v>1.6286644546393392E-2</v>
      </c>
      <c r="X574" s="24">
        <f>VLOOKUP(A574,[2]Sheet14!$A$2:$B$188,2,0)</f>
        <v>3.3340405351437688E-2</v>
      </c>
      <c r="Y574" s="24">
        <f>VLOOKUP(A574,[2]Sheet14!$A$2:$C$188,3,0)</f>
        <v>4.5343224211148732E-2</v>
      </c>
      <c r="Z574" s="24">
        <f>VLOOKUP(A574,[2]Sheet14!$A$2:$D$188,4,0)</f>
        <v>5.7841749502982244E-2</v>
      </c>
      <c r="AA574" t="b">
        <f t="shared" si="51"/>
        <v>0</v>
      </c>
      <c r="AB574" t="b">
        <f t="shared" si="54"/>
        <v>0</v>
      </c>
      <c r="AC574" t="b">
        <f t="shared" si="55"/>
        <v>0</v>
      </c>
    </row>
    <row r="575" spans="1:29">
      <c r="A575" t="s">
        <v>28</v>
      </c>
      <c r="B575">
        <v>5</v>
      </c>
      <c r="C575" t="s">
        <v>405</v>
      </c>
      <c r="D575">
        <v>329</v>
      </c>
      <c r="E575">
        <v>323.60000610351562</v>
      </c>
      <c r="F575" s="22">
        <v>43458</v>
      </c>
      <c r="G575" s="22">
        <v>43496</v>
      </c>
      <c r="H575">
        <f t="shared" si="50"/>
        <v>38</v>
      </c>
      <c r="I575">
        <v>325</v>
      </c>
      <c r="J575" t="s">
        <v>435</v>
      </c>
      <c r="K575" t="s">
        <v>435</v>
      </c>
      <c r="L575" t="s">
        <v>435</v>
      </c>
      <c r="M575" t="s">
        <v>435</v>
      </c>
      <c r="N575" t="s">
        <v>435</v>
      </c>
      <c r="O575" t="s">
        <v>435</v>
      </c>
      <c r="P575" t="s">
        <v>435</v>
      </c>
      <c r="Q575" t="s">
        <v>435</v>
      </c>
      <c r="R575" t="s">
        <v>435</v>
      </c>
      <c r="S575" t="s">
        <v>435</v>
      </c>
      <c r="T575" t="s">
        <v>435</v>
      </c>
      <c r="U575" s="18">
        <f>VLOOKUP(A575,'[1]MARGIN REQUIREMNT'!$A$3:$M$210,13,0)</f>
        <v>1.6435500000000001</v>
      </c>
      <c r="V575" s="23">
        <f t="shared" si="52"/>
        <v>1.6687249056345665E-2</v>
      </c>
      <c r="W575" s="23">
        <f t="shared" si="53"/>
        <v>1.6687249056345665E-2</v>
      </c>
      <c r="X575" s="24">
        <f>VLOOKUP(A575,[2]Sheet14!$A$2:$B$188,2,0)</f>
        <v>3.1055421736060955E-2</v>
      </c>
      <c r="Y575" s="24">
        <f>VLOOKUP(A575,[2]Sheet14!$A$2:$C$188,3,0)</f>
        <v>3.9349710965843693E-2</v>
      </c>
      <c r="Z575" s="24">
        <f>VLOOKUP(A575,[2]Sheet14!$A$2:$D$188,4,0)</f>
        <v>4.8795983673092853E-2</v>
      </c>
      <c r="AA575" t="b">
        <f t="shared" si="51"/>
        <v>0</v>
      </c>
      <c r="AB575" t="b">
        <f t="shared" si="54"/>
        <v>0</v>
      </c>
      <c r="AC575" t="b">
        <f t="shared" si="55"/>
        <v>0</v>
      </c>
    </row>
    <row r="576" spans="1:29">
      <c r="A576" t="s">
        <v>28</v>
      </c>
      <c r="B576">
        <v>5</v>
      </c>
      <c r="C576" t="s">
        <v>406</v>
      </c>
      <c r="D576">
        <v>329</v>
      </c>
      <c r="E576">
        <v>323.60000610351562</v>
      </c>
      <c r="F576" s="22">
        <v>43458</v>
      </c>
      <c r="G576" s="22">
        <v>43496</v>
      </c>
      <c r="H576">
        <f t="shared" si="50"/>
        <v>38</v>
      </c>
      <c r="I576">
        <v>325</v>
      </c>
      <c r="J576">
        <v>9.8999996185302734</v>
      </c>
      <c r="K576" t="s">
        <v>435</v>
      </c>
      <c r="L576" t="s">
        <v>435</v>
      </c>
      <c r="M576" t="s">
        <v>435</v>
      </c>
      <c r="N576" t="s">
        <v>435</v>
      </c>
      <c r="O576" t="s">
        <v>435</v>
      </c>
      <c r="P576" t="s">
        <v>435</v>
      </c>
      <c r="Q576" t="s">
        <v>435</v>
      </c>
      <c r="R576" t="s">
        <v>435</v>
      </c>
      <c r="S576" t="s">
        <v>435</v>
      </c>
      <c r="T576" t="s">
        <v>435</v>
      </c>
      <c r="U576" s="18">
        <f>VLOOKUP(A576,'[1]MARGIN REQUIREMNT'!$A$3:$M$210,13,0)</f>
        <v>1.6435500000000001</v>
      </c>
      <c r="V576" s="23">
        <f t="shared" si="52"/>
        <v>1.6687249056345665E-2</v>
      </c>
      <c r="W576" s="23">
        <f t="shared" si="53"/>
        <v>1.6687249056345665E-2</v>
      </c>
      <c r="X576" s="24">
        <f>VLOOKUP(A576,[2]Sheet14!$A$2:$B$188,2,0)</f>
        <v>3.1055421736060955E-2</v>
      </c>
      <c r="Y576" s="24">
        <f>VLOOKUP(A576,[2]Sheet14!$A$2:$C$188,3,0)</f>
        <v>3.9349710965843693E-2</v>
      </c>
      <c r="Z576" s="24">
        <f>VLOOKUP(A576,[2]Sheet14!$A$2:$D$188,4,0)</f>
        <v>4.8795983673092853E-2</v>
      </c>
      <c r="AA576" t="b">
        <f t="shared" si="51"/>
        <v>0</v>
      </c>
      <c r="AB576" t="b">
        <f t="shared" si="54"/>
        <v>0</v>
      </c>
      <c r="AC576" t="b">
        <f t="shared" si="55"/>
        <v>0</v>
      </c>
    </row>
    <row r="577" spans="1:29">
      <c r="A577" t="s">
        <v>85</v>
      </c>
      <c r="B577">
        <v>5</v>
      </c>
      <c r="C577" t="s">
        <v>405</v>
      </c>
      <c r="D577">
        <v>271.45001220703125</v>
      </c>
      <c r="E577">
        <v>271.5</v>
      </c>
      <c r="F577" s="22">
        <v>43458</v>
      </c>
      <c r="G577" s="22">
        <v>43496</v>
      </c>
      <c r="H577">
        <f t="shared" si="50"/>
        <v>38</v>
      </c>
      <c r="I577">
        <v>270</v>
      </c>
      <c r="J577">
        <v>10.5</v>
      </c>
      <c r="K577">
        <v>24</v>
      </c>
      <c r="L577">
        <v>21</v>
      </c>
      <c r="M577">
        <v>292.5</v>
      </c>
      <c r="N577">
        <v>313.5</v>
      </c>
      <c r="O577">
        <v>334.5</v>
      </c>
      <c r="P577">
        <v>315</v>
      </c>
      <c r="Q577">
        <v>335</v>
      </c>
      <c r="R577" t="s">
        <v>435</v>
      </c>
      <c r="S577">
        <v>0.10000000149011612</v>
      </c>
      <c r="T577">
        <v>310</v>
      </c>
      <c r="U577" s="18">
        <f>VLOOKUP(A577,'[1]MARGIN REQUIREMNT'!$A$3:$M$210,13,0)</f>
        <v>1.443975</v>
      </c>
      <c r="V577" s="23">
        <f t="shared" si="52"/>
        <v>-1.8411710117405278E-4</v>
      </c>
      <c r="W577" s="23">
        <f t="shared" si="53"/>
        <v>1.8411710117405278E-4</v>
      </c>
      <c r="X577" s="24">
        <f>VLOOKUP(A577,[2]Sheet14!$A$2:$B$188,2,0)</f>
        <v>3.1451584594614439E-2</v>
      </c>
      <c r="Y577" s="24">
        <f>VLOOKUP(A577,[2]Sheet14!$A$2:$C$188,3,0)</f>
        <v>3.7108130453786643E-2</v>
      </c>
      <c r="Z577" s="24">
        <f>VLOOKUP(A577,[2]Sheet14!$A$2:$D$188,4,0)</f>
        <v>4.6411913295823649E-2</v>
      </c>
      <c r="AA577" t="b">
        <f t="shared" si="51"/>
        <v>0</v>
      </c>
      <c r="AB577" t="b">
        <f t="shared" si="54"/>
        <v>0</v>
      </c>
      <c r="AC577" t="b">
        <f t="shared" si="55"/>
        <v>0</v>
      </c>
    </row>
    <row r="578" spans="1:29">
      <c r="A578" t="s">
        <v>85</v>
      </c>
      <c r="B578">
        <v>5</v>
      </c>
      <c r="C578" t="s">
        <v>406</v>
      </c>
      <c r="D578">
        <v>271.45001220703125</v>
      </c>
      <c r="E578">
        <v>271.5</v>
      </c>
      <c r="F578" s="22">
        <v>43458</v>
      </c>
      <c r="G578" s="22">
        <v>43496</v>
      </c>
      <c r="H578">
        <f t="shared" si="50"/>
        <v>38</v>
      </c>
      <c r="I578">
        <v>270</v>
      </c>
      <c r="J578">
        <v>5.9000000953674316</v>
      </c>
      <c r="K578" t="s">
        <v>435</v>
      </c>
      <c r="L578" t="s">
        <v>435</v>
      </c>
      <c r="M578" t="s">
        <v>435</v>
      </c>
      <c r="N578" t="s">
        <v>435</v>
      </c>
      <c r="O578" t="s">
        <v>435</v>
      </c>
      <c r="P578" t="s">
        <v>435</v>
      </c>
      <c r="Q578" t="s">
        <v>435</v>
      </c>
      <c r="R578" t="s">
        <v>435</v>
      </c>
      <c r="S578" t="s">
        <v>435</v>
      </c>
      <c r="T578" t="s">
        <v>435</v>
      </c>
      <c r="U578" s="18">
        <f>VLOOKUP(A578,'[1]MARGIN REQUIREMNT'!$A$3:$M$210,13,0)</f>
        <v>1.443975</v>
      </c>
      <c r="V578" s="23">
        <f t="shared" si="52"/>
        <v>-1.8411710117405278E-4</v>
      </c>
      <c r="W578" s="23">
        <f t="shared" si="53"/>
        <v>1.8411710117405278E-4</v>
      </c>
      <c r="X578" s="24">
        <f>VLOOKUP(A578,[2]Sheet14!$A$2:$B$188,2,0)</f>
        <v>3.1451584594614439E-2</v>
      </c>
      <c r="Y578" s="24">
        <f>VLOOKUP(A578,[2]Sheet14!$A$2:$C$188,3,0)</f>
        <v>3.7108130453786643E-2</v>
      </c>
      <c r="Z578" s="24">
        <f>VLOOKUP(A578,[2]Sheet14!$A$2:$D$188,4,0)</f>
        <v>4.6411913295823649E-2</v>
      </c>
      <c r="AA578" t="b">
        <f t="shared" si="51"/>
        <v>0</v>
      </c>
      <c r="AB578" t="b">
        <f t="shared" si="54"/>
        <v>0</v>
      </c>
      <c r="AC578" t="b">
        <f t="shared" si="55"/>
        <v>0</v>
      </c>
    </row>
    <row r="579" spans="1:29">
      <c r="A579" t="s">
        <v>96</v>
      </c>
      <c r="B579">
        <v>10</v>
      </c>
      <c r="C579" t="s">
        <v>405</v>
      </c>
      <c r="D579">
        <v>238.85000610351562</v>
      </c>
      <c r="E579">
        <v>237.60000610351562</v>
      </c>
      <c r="F579" s="22">
        <v>43458</v>
      </c>
      <c r="G579" s="22">
        <v>43496</v>
      </c>
      <c r="H579">
        <f t="shared" ref="H579:H642" si="56">G579-F579</f>
        <v>38</v>
      </c>
      <c r="I579">
        <v>240</v>
      </c>
      <c r="J579">
        <v>15</v>
      </c>
      <c r="K579">
        <v>49</v>
      </c>
      <c r="L579">
        <v>38</v>
      </c>
      <c r="M579">
        <v>275.60000610351562</v>
      </c>
      <c r="N579">
        <v>313.60000610351562</v>
      </c>
      <c r="O579">
        <v>351.60000610351562</v>
      </c>
      <c r="P579">
        <v>310</v>
      </c>
      <c r="Q579">
        <v>350</v>
      </c>
      <c r="R579" t="s">
        <v>435</v>
      </c>
      <c r="S579">
        <v>3.75</v>
      </c>
      <c r="T579">
        <v>270</v>
      </c>
      <c r="U579" s="18">
        <f>VLOOKUP(A579,'[1]MARGIN REQUIREMNT'!$A$3:$M$210,13,0)</f>
        <v>1.1674500000000001</v>
      </c>
      <c r="V579" s="23">
        <f t="shared" si="52"/>
        <v>5.2609426257985703E-3</v>
      </c>
      <c r="W579" s="23">
        <f t="shared" si="53"/>
        <v>5.2609426257985703E-3</v>
      </c>
      <c r="X579" s="24">
        <f>VLOOKUP(A579,[2]Sheet14!$A$2:$B$188,2,0)</f>
        <v>4.5159164070196406E-2</v>
      </c>
      <c r="Y579" s="24">
        <f>VLOOKUP(A579,[2]Sheet14!$A$2:$C$188,3,0)</f>
        <v>5.7590397382684254E-2</v>
      </c>
      <c r="Z579" s="24">
        <f>VLOOKUP(A579,[2]Sheet14!$A$2:$D$188,4,0)</f>
        <v>7.8624550267146973E-2</v>
      </c>
      <c r="AA579" t="b">
        <f t="shared" ref="AA579:AA642" si="57">W579&gt;X579</f>
        <v>0</v>
      </c>
      <c r="AB579" t="b">
        <f t="shared" si="54"/>
        <v>0</v>
      </c>
      <c r="AC579" t="b">
        <f t="shared" si="55"/>
        <v>0</v>
      </c>
    </row>
    <row r="580" spans="1:29">
      <c r="A580" t="s">
        <v>96</v>
      </c>
      <c r="B580">
        <v>10</v>
      </c>
      <c r="C580" t="s">
        <v>406</v>
      </c>
      <c r="D580">
        <v>238.85000610351562</v>
      </c>
      <c r="E580">
        <v>237.60000610351562</v>
      </c>
      <c r="F580" s="22">
        <v>43458</v>
      </c>
      <c r="G580" s="22">
        <v>43496</v>
      </c>
      <c r="H580">
        <f t="shared" si="56"/>
        <v>38</v>
      </c>
      <c r="I580">
        <v>240</v>
      </c>
      <c r="J580">
        <v>14</v>
      </c>
      <c r="K580">
        <v>46</v>
      </c>
      <c r="L580">
        <v>35</v>
      </c>
      <c r="M580">
        <v>202.60000610351562</v>
      </c>
      <c r="N580">
        <v>167.60000610351562</v>
      </c>
      <c r="O580">
        <v>132.60000610351562</v>
      </c>
      <c r="P580">
        <v>170</v>
      </c>
      <c r="Q580">
        <v>130</v>
      </c>
      <c r="R580" t="s">
        <v>435</v>
      </c>
      <c r="S580">
        <v>2.5</v>
      </c>
      <c r="T580">
        <v>200</v>
      </c>
      <c r="U580" s="18">
        <f>VLOOKUP(A580,'[1]MARGIN REQUIREMNT'!$A$3:$M$210,13,0)</f>
        <v>1.1674500000000001</v>
      </c>
      <c r="V580" s="23">
        <f t="shared" ref="V580:V643" si="58">D580/E580-1</f>
        <v>5.2609426257985703E-3</v>
      </c>
      <c r="W580" s="23">
        <f t="shared" ref="W580:W643" si="59">IF(V580&gt;0,V580,-V580)</f>
        <v>5.2609426257985703E-3</v>
      </c>
      <c r="X580" s="24">
        <f>VLOOKUP(A580,[2]Sheet14!$A$2:$B$188,2,0)</f>
        <v>4.5159164070196406E-2</v>
      </c>
      <c r="Y580" s="24">
        <f>VLOOKUP(A580,[2]Sheet14!$A$2:$C$188,3,0)</f>
        <v>5.7590397382684254E-2</v>
      </c>
      <c r="Z580" s="24">
        <f>VLOOKUP(A580,[2]Sheet14!$A$2:$D$188,4,0)</f>
        <v>7.8624550267146973E-2</v>
      </c>
      <c r="AA580" t="b">
        <f t="shared" si="57"/>
        <v>0</v>
      </c>
      <c r="AB580" t="b">
        <f t="shared" si="54"/>
        <v>0</v>
      </c>
      <c r="AC580" t="b">
        <f t="shared" si="55"/>
        <v>0</v>
      </c>
    </row>
    <row r="581" spans="1:29">
      <c r="A581" t="s">
        <v>190</v>
      </c>
      <c r="B581">
        <v>20</v>
      </c>
      <c r="C581" t="s">
        <v>405</v>
      </c>
      <c r="D581">
        <v>888.25</v>
      </c>
      <c r="E581">
        <v>883.1500244140625</v>
      </c>
      <c r="F581" s="22">
        <v>43458</v>
      </c>
      <c r="G581" s="22">
        <v>43496</v>
      </c>
      <c r="H581">
        <f t="shared" si="56"/>
        <v>38</v>
      </c>
      <c r="I581">
        <v>880</v>
      </c>
      <c r="J581">
        <v>39</v>
      </c>
      <c r="K581">
        <v>29</v>
      </c>
      <c r="L581">
        <v>83</v>
      </c>
      <c r="M581">
        <v>966.1500244140625</v>
      </c>
      <c r="N581">
        <v>1049.1500244140625</v>
      </c>
      <c r="O581">
        <v>1132.1500244140625</v>
      </c>
      <c r="P581">
        <v>1040</v>
      </c>
      <c r="Q581">
        <v>1140</v>
      </c>
      <c r="R581">
        <v>4.4000000953674316</v>
      </c>
      <c r="S581">
        <v>4.4000000953674316</v>
      </c>
      <c r="T581">
        <v>1040</v>
      </c>
      <c r="U581" s="18">
        <f>VLOOKUP(A581,'[1]MARGIN REQUIREMNT'!$A$3:$M$210,13,0)</f>
        <v>4.9175452000000002</v>
      </c>
      <c r="V581" s="23">
        <f t="shared" si="58"/>
        <v>5.7747556416829493E-3</v>
      </c>
      <c r="W581" s="23">
        <f t="shared" si="59"/>
        <v>5.7747556416829493E-3</v>
      </c>
      <c r="X581" s="24">
        <f>VLOOKUP(A581,[2]Sheet14!$A$2:$B$188,2,0)</f>
        <v>3.083491577878706E-2</v>
      </c>
      <c r="Y581" s="24">
        <f>VLOOKUP(A581,[2]Sheet14!$A$2:$C$188,3,0)</f>
        <v>3.9071735340392044E-2</v>
      </c>
      <c r="Z581" s="24">
        <f>VLOOKUP(A581,[2]Sheet14!$A$2:$D$188,4,0)</f>
        <v>4.9258328524279971E-2</v>
      </c>
      <c r="AA581" t="b">
        <f t="shared" si="57"/>
        <v>0</v>
      </c>
      <c r="AB581" t="b">
        <f t="shared" si="54"/>
        <v>0</v>
      </c>
      <c r="AC581" t="b">
        <f t="shared" si="55"/>
        <v>0</v>
      </c>
    </row>
    <row r="582" spans="1:29">
      <c r="A582" t="s">
        <v>190</v>
      </c>
      <c r="B582">
        <v>20</v>
      </c>
      <c r="C582" t="s">
        <v>406</v>
      </c>
      <c r="D582">
        <v>888.25</v>
      </c>
      <c r="E582">
        <v>883.1500244140625</v>
      </c>
      <c r="F582" s="22">
        <v>43458</v>
      </c>
      <c r="G582" s="22">
        <v>43496</v>
      </c>
      <c r="H582">
        <f t="shared" si="56"/>
        <v>38</v>
      </c>
      <c r="I582">
        <v>880</v>
      </c>
      <c r="J582">
        <v>32.049999237060547</v>
      </c>
      <c r="K582">
        <v>34</v>
      </c>
      <c r="L582">
        <v>97</v>
      </c>
      <c r="M582">
        <v>786.1500244140625</v>
      </c>
      <c r="N582">
        <v>689.1500244140625</v>
      </c>
      <c r="O582">
        <v>592.1500244140625</v>
      </c>
      <c r="P582">
        <v>680</v>
      </c>
      <c r="Q582">
        <v>600</v>
      </c>
      <c r="R582" t="s">
        <v>435</v>
      </c>
      <c r="S582">
        <v>0.5</v>
      </c>
      <c r="T582">
        <v>700</v>
      </c>
      <c r="U582" s="18">
        <f>VLOOKUP(A582,'[1]MARGIN REQUIREMNT'!$A$3:$M$210,13,0)</f>
        <v>4.9175452000000002</v>
      </c>
      <c r="V582" s="23">
        <f t="shared" si="58"/>
        <v>5.7747556416829493E-3</v>
      </c>
      <c r="W582" s="23">
        <f t="shared" si="59"/>
        <v>5.7747556416829493E-3</v>
      </c>
      <c r="X582" s="24">
        <f>VLOOKUP(A582,[2]Sheet14!$A$2:$B$188,2,0)</f>
        <v>3.083491577878706E-2</v>
      </c>
      <c r="Y582" s="24">
        <f>VLOOKUP(A582,[2]Sheet14!$A$2:$C$188,3,0)</f>
        <v>3.9071735340392044E-2</v>
      </c>
      <c r="Z582" s="24">
        <f>VLOOKUP(A582,[2]Sheet14!$A$2:$D$188,4,0)</f>
        <v>4.9258328524279971E-2</v>
      </c>
      <c r="AA582" t="b">
        <f t="shared" si="57"/>
        <v>0</v>
      </c>
      <c r="AB582" t="b">
        <f t="shared" si="54"/>
        <v>0</v>
      </c>
      <c r="AC582" t="b">
        <f t="shared" si="55"/>
        <v>0</v>
      </c>
    </row>
    <row r="583" spans="1:29">
      <c r="A583" t="s">
        <v>87</v>
      </c>
      <c r="B583">
        <v>5</v>
      </c>
      <c r="C583" t="s">
        <v>405</v>
      </c>
      <c r="D583">
        <v>355.04998779296875</v>
      </c>
      <c r="E583">
        <v>352.45001220703125</v>
      </c>
      <c r="F583" s="22">
        <v>43458</v>
      </c>
      <c r="G583" s="22">
        <v>43496</v>
      </c>
      <c r="H583">
        <f t="shared" si="56"/>
        <v>38</v>
      </c>
      <c r="I583">
        <v>350</v>
      </c>
      <c r="J583">
        <v>15.25</v>
      </c>
      <c r="K583">
        <v>27</v>
      </c>
      <c r="L583">
        <v>31</v>
      </c>
      <c r="M583">
        <v>383.45001220703125</v>
      </c>
      <c r="N583">
        <v>414.45001220703125</v>
      </c>
      <c r="O583">
        <v>445.45001220703125</v>
      </c>
      <c r="P583">
        <v>415</v>
      </c>
      <c r="Q583">
        <v>445</v>
      </c>
      <c r="R583" t="s">
        <v>435</v>
      </c>
      <c r="S583">
        <v>0.40000000596046448</v>
      </c>
      <c r="T583">
        <v>420</v>
      </c>
      <c r="U583" s="18">
        <f>VLOOKUP(A583,'[1]MARGIN REQUIREMNT'!$A$3:$M$210,13,0)</f>
        <v>1.806680509090909</v>
      </c>
      <c r="V583" s="23">
        <f t="shared" si="58"/>
        <v>7.3768633732100852E-3</v>
      </c>
      <c r="W583" s="23">
        <f t="shared" si="59"/>
        <v>7.3768633732100852E-3</v>
      </c>
      <c r="X583" s="24">
        <f>VLOOKUP(A583,[2]Sheet14!$A$2:$B$188,2,0)</f>
        <v>2.778145353346595E-2</v>
      </c>
      <c r="Y583" s="24">
        <f>VLOOKUP(A583,[2]Sheet14!$A$2:$C$188,3,0)</f>
        <v>3.6434789463873296E-2</v>
      </c>
      <c r="Z583" s="24">
        <f>VLOOKUP(A583,[2]Sheet14!$A$2:$D$188,4,0)</f>
        <v>4.6414737586665464E-2</v>
      </c>
      <c r="AA583" t="b">
        <f t="shared" si="57"/>
        <v>0</v>
      </c>
      <c r="AB583" t="b">
        <f t="shared" si="54"/>
        <v>0</v>
      </c>
      <c r="AC583" t="b">
        <f t="shared" si="55"/>
        <v>0</v>
      </c>
    </row>
    <row r="584" spans="1:29">
      <c r="A584" t="s">
        <v>87</v>
      </c>
      <c r="B584">
        <v>5</v>
      </c>
      <c r="C584" t="s">
        <v>406</v>
      </c>
      <c r="D584">
        <v>355.04998779296875</v>
      </c>
      <c r="E584">
        <v>352.45001220703125</v>
      </c>
      <c r="F584" s="22">
        <v>43458</v>
      </c>
      <c r="G584" s="22">
        <v>43496</v>
      </c>
      <c r="H584">
        <f t="shared" si="56"/>
        <v>38</v>
      </c>
      <c r="I584">
        <v>350</v>
      </c>
      <c r="J584">
        <v>9.8000001907348633</v>
      </c>
      <c r="K584">
        <v>28</v>
      </c>
      <c r="L584">
        <v>32</v>
      </c>
      <c r="M584">
        <v>320.45001220703125</v>
      </c>
      <c r="N584">
        <v>288.45001220703125</v>
      </c>
      <c r="O584">
        <v>256.45001220703125</v>
      </c>
      <c r="P584">
        <v>290</v>
      </c>
      <c r="Q584">
        <v>255</v>
      </c>
      <c r="R584" t="s">
        <v>435</v>
      </c>
      <c r="S584">
        <v>0.75</v>
      </c>
      <c r="T584">
        <v>285</v>
      </c>
      <c r="U584" s="18">
        <f>VLOOKUP(A584,'[1]MARGIN REQUIREMNT'!$A$3:$M$210,13,0)</f>
        <v>1.806680509090909</v>
      </c>
      <c r="V584" s="23">
        <f t="shared" si="58"/>
        <v>7.3768633732100852E-3</v>
      </c>
      <c r="W584" s="23">
        <f t="shared" si="59"/>
        <v>7.3768633732100852E-3</v>
      </c>
      <c r="X584" s="24">
        <f>VLOOKUP(A584,[2]Sheet14!$A$2:$B$188,2,0)</f>
        <v>2.778145353346595E-2</v>
      </c>
      <c r="Y584" s="24">
        <f>VLOOKUP(A584,[2]Sheet14!$A$2:$C$188,3,0)</f>
        <v>3.6434789463873296E-2</v>
      </c>
      <c r="Z584" s="24">
        <f>VLOOKUP(A584,[2]Sheet14!$A$2:$D$188,4,0)</f>
        <v>4.6414737586665464E-2</v>
      </c>
      <c r="AA584" t="b">
        <f t="shared" si="57"/>
        <v>0</v>
      </c>
      <c r="AB584" t="b">
        <f t="shared" si="54"/>
        <v>0</v>
      </c>
      <c r="AC584" t="b">
        <f t="shared" si="55"/>
        <v>0</v>
      </c>
    </row>
    <row r="585" spans="1:29">
      <c r="A585" t="s">
        <v>126</v>
      </c>
      <c r="B585">
        <v>10</v>
      </c>
      <c r="C585" t="s">
        <v>405</v>
      </c>
      <c r="D585">
        <v>617.54998779296875</v>
      </c>
      <c r="E585">
        <v>607</v>
      </c>
      <c r="F585" s="22">
        <v>43458</v>
      </c>
      <c r="G585" s="22">
        <v>43496</v>
      </c>
      <c r="H585">
        <f t="shared" si="56"/>
        <v>38</v>
      </c>
      <c r="I585">
        <v>610</v>
      </c>
      <c r="J585" t="s">
        <v>435</v>
      </c>
      <c r="K585" t="s">
        <v>435</v>
      </c>
      <c r="L585" t="s">
        <v>435</v>
      </c>
      <c r="M585" t="s">
        <v>435</v>
      </c>
      <c r="N585" t="s">
        <v>435</v>
      </c>
      <c r="O585" t="s">
        <v>435</v>
      </c>
      <c r="P585" t="s">
        <v>435</v>
      </c>
      <c r="Q585" t="s">
        <v>435</v>
      </c>
      <c r="R585" t="s">
        <v>435</v>
      </c>
      <c r="S585" t="s">
        <v>435</v>
      </c>
      <c r="T585" t="s">
        <v>435</v>
      </c>
      <c r="U585" s="18">
        <f>VLOOKUP(A585,'[1]MARGIN REQUIREMNT'!$A$3:$M$210,13,0)</f>
        <v>3.2215500000000001</v>
      </c>
      <c r="V585" s="23">
        <f t="shared" si="58"/>
        <v>1.7380540021365354E-2</v>
      </c>
      <c r="W585" s="23">
        <f t="shared" si="59"/>
        <v>1.7380540021365354E-2</v>
      </c>
      <c r="X585" s="24">
        <f>VLOOKUP(A585,[2]Sheet14!$A$2:$B$188,2,0)</f>
        <v>3.2891076542485201E-2</v>
      </c>
      <c r="Y585" s="24">
        <f>VLOOKUP(A585,[2]Sheet14!$A$2:$C$188,3,0)</f>
        <v>4.2566259644574833E-2</v>
      </c>
      <c r="Z585" s="24">
        <f>VLOOKUP(A585,[2]Sheet14!$A$2:$D$188,4,0)</f>
        <v>6.1184885212448234E-2</v>
      </c>
      <c r="AA585" t="b">
        <f t="shared" si="57"/>
        <v>0</v>
      </c>
      <c r="AB585" t="b">
        <f t="shared" si="54"/>
        <v>0</v>
      </c>
      <c r="AC585" t="b">
        <f t="shared" si="55"/>
        <v>0</v>
      </c>
    </row>
    <row r="586" spans="1:29">
      <c r="A586" t="s">
        <v>126</v>
      </c>
      <c r="B586">
        <v>10</v>
      </c>
      <c r="C586" t="s">
        <v>406</v>
      </c>
      <c r="D586">
        <v>617.54998779296875</v>
      </c>
      <c r="E586">
        <v>607</v>
      </c>
      <c r="F586" s="22">
        <v>43458</v>
      </c>
      <c r="G586" s="22">
        <v>43496</v>
      </c>
      <c r="H586">
        <f t="shared" si="56"/>
        <v>38</v>
      </c>
      <c r="I586">
        <v>610</v>
      </c>
      <c r="J586">
        <v>26</v>
      </c>
      <c r="K586">
        <v>35</v>
      </c>
      <c r="L586">
        <v>69</v>
      </c>
      <c r="M586">
        <v>538</v>
      </c>
      <c r="N586">
        <v>469</v>
      </c>
      <c r="O586">
        <v>400</v>
      </c>
      <c r="P586">
        <v>470</v>
      </c>
      <c r="Q586">
        <v>400</v>
      </c>
      <c r="R586" t="s">
        <v>435</v>
      </c>
      <c r="S586">
        <v>5</v>
      </c>
      <c r="T586">
        <v>550</v>
      </c>
      <c r="U586" s="18">
        <f>VLOOKUP(A586,'[1]MARGIN REQUIREMNT'!$A$3:$M$210,13,0)</f>
        <v>3.2215500000000001</v>
      </c>
      <c r="V586" s="23">
        <f t="shared" si="58"/>
        <v>1.7380540021365354E-2</v>
      </c>
      <c r="W586" s="23">
        <f t="shared" si="59"/>
        <v>1.7380540021365354E-2</v>
      </c>
      <c r="X586" s="24">
        <f>VLOOKUP(A586,[2]Sheet14!$A$2:$B$188,2,0)</f>
        <v>3.2891076542485201E-2</v>
      </c>
      <c r="Y586" s="24">
        <f>VLOOKUP(A586,[2]Sheet14!$A$2:$C$188,3,0)</f>
        <v>4.2566259644574833E-2</v>
      </c>
      <c r="Z586" s="24">
        <f>VLOOKUP(A586,[2]Sheet14!$A$2:$D$188,4,0)</f>
        <v>6.1184885212448234E-2</v>
      </c>
      <c r="AA586" t="b">
        <f t="shared" si="57"/>
        <v>0</v>
      </c>
      <c r="AB586" t="b">
        <f t="shared" si="54"/>
        <v>0</v>
      </c>
      <c r="AC586" t="b">
        <f t="shared" si="55"/>
        <v>0</v>
      </c>
    </row>
    <row r="587" spans="1:29">
      <c r="A587" t="s">
        <v>49</v>
      </c>
      <c r="B587">
        <v>5</v>
      </c>
      <c r="C587" t="s">
        <v>405</v>
      </c>
      <c r="D587">
        <v>247.10000610351562</v>
      </c>
      <c r="E587">
        <v>248.69999694824219</v>
      </c>
      <c r="F587" s="22">
        <v>43458</v>
      </c>
      <c r="G587" s="22">
        <v>43496</v>
      </c>
      <c r="H587">
        <f t="shared" si="56"/>
        <v>38</v>
      </c>
      <c r="I587">
        <v>250</v>
      </c>
      <c r="J587">
        <v>4.5999999046325684</v>
      </c>
      <c r="K587">
        <v>12</v>
      </c>
      <c r="L587">
        <v>10</v>
      </c>
      <c r="M587">
        <v>258.70001220703125</v>
      </c>
      <c r="N587">
        <v>268.70001220703125</v>
      </c>
      <c r="O587">
        <v>278.70001220703125</v>
      </c>
      <c r="P587">
        <v>270</v>
      </c>
      <c r="Q587">
        <v>280</v>
      </c>
      <c r="R587">
        <v>1</v>
      </c>
      <c r="S587">
        <v>0.60000002384185791</v>
      </c>
      <c r="T587" t="s">
        <v>439</v>
      </c>
      <c r="U587" s="18">
        <f>VLOOKUP(A587,'[1]MARGIN REQUIREMNT'!$A$3:$M$210,13,0)</f>
        <v>1.2766500000000001</v>
      </c>
      <c r="V587" s="23">
        <f t="shared" si="58"/>
        <v>-6.4334172270196222E-3</v>
      </c>
      <c r="W587" s="23">
        <f t="shared" si="59"/>
        <v>6.4334172270196222E-3</v>
      </c>
      <c r="X587" s="24">
        <f>VLOOKUP(A587,[2]Sheet14!$A$2:$B$188,2,0)</f>
        <v>2.4042923476069924E-2</v>
      </c>
      <c r="Y587" s="24">
        <f>VLOOKUP(A587,[2]Sheet14!$A$2:$C$188,3,0)</f>
        <v>2.876633920010779E-2</v>
      </c>
      <c r="Z587" s="24">
        <f>VLOOKUP(A587,[2]Sheet14!$A$2:$D$188,4,0)</f>
        <v>3.6300608570462051E-2</v>
      </c>
      <c r="AA587" t="b">
        <f t="shared" si="57"/>
        <v>0</v>
      </c>
      <c r="AB587" t="b">
        <f t="shared" si="54"/>
        <v>0</v>
      </c>
      <c r="AC587" t="b">
        <f t="shared" si="55"/>
        <v>0</v>
      </c>
    </row>
    <row r="588" spans="1:29">
      <c r="A588" t="s">
        <v>49</v>
      </c>
      <c r="B588">
        <v>5</v>
      </c>
      <c r="C588" t="s">
        <v>406</v>
      </c>
      <c r="D588">
        <v>247.10000610351562</v>
      </c>
      <c r="E588">
        <v>248.69999694824219</v>
      </c>
      <c r="F588" s="22">
        <v>43458</v>
      </c>
      <c r="G588" s="22">
        <v>43496</v>
      </c>
      <c r="H588">
        <f t="shared" si="56"/>
        <v>38</v>
      </c>
      <c r="I588">
        <v>250</v>
      </c>
      <c r="J588">
        <v>12.399999618530273</v>
      </c>
      <c r="K588">
        <v>41</v>
      </c>
      <c r="L588">
        <v>33</v>
      </c>
      <c r="M588">
        <v>215.69999694824219</v>
      </c>
      <c r="N588">
        <v>182.69999694824219</v>
      </c>
      <c r="O588">
        <v>149.69999694824219</v>
      </c>
      <c r="P588">
        <v>185</v>
      </c>
      <c r="Q588">
        <v>150</v>
      </c>
      <c r="R588" t="s">
        <v>435</v>
      </c>
      <c r="S588">
        <v>0.89999997615814209</v>
      </c>
      <c r="T588">
        <v>220</v>
      </c>
      <c r="U588" s="18">
        <f>VLOOKUP(A588,'[1]MARGIN REQUIREMNT'!$A$3:$M$210,13,0)</f>
        <v>1.2766500000000001</v>
      </c>
      <c r="V588" s="23">
        <f t="shared" si="58"/>
        <v>-6.4334172270196222E-3</v>
      </c>
      <c r="W588" s="23">
        <f t="shared" si="59"/>
        <v>6.4334172270196222E-3</v>
      </c>
      <c r="X588" s="24">
        <f>VLOOKUP(A588,[2]Sheet14!$A$2:$B$188,2,0)</f>
        <v>2.4042923476069924E-2</v>
      </c>
      <c r="Y588" s="24">
        <f>VLOOKUP(A588,[2]Sheet14!$A$2:$C$188,3,0)</f>
        <v>2.876633920010779E-2</v>
      </c>
      <c r="Z588" s="24">
        <f>VLOOKUP(A588,[2]Sheet14!$A$2:$D$188,4,0)</f>
        <v>3.6300608570462051E-2</v>
      </c>
      <c r="AA588" t="b">
        <f t="shared" si="57"/>
        <v>0</v>
      </c>
      <c r="AB588" t="b">
        <f t="shared" si="54"/>
        <v>0</v>
      </c>
      <c r="AC588" t="b">
        <f t="shared" si="55"/>
        <v>0</v>
      </c>
    </row>
    <row r="589" spans="1:29">
      <c r="A589" t="s">
        <v>162</v>
      </c>
      <c r="B589">
        <v>10</v>
      </c>
      <c r="C589" t="s">
        <v>405</v>
      </c>
      <c r="D589">
        <v>212</v>
      </c>
      <c r="E589">
        <v>215.55000305175781</v>
      </c>
      <c r="F589" s="22">
        <v>43458</v>
      </c>
      <c r="G589" s="22">
        <v>43496</v>
      </c>
      <c r="H589">
        <f t="shared" si="56"/>
        <v>38</v>
      </c>
      <c r="I589">
        <v>220</v>
      </c>
      <c r="J589">
        <v>12.600000381469727</v>
      </c>
      <c r="K589">
        <v>49</v>
      </c>
      <c r="L589">
        <v>34</v>
      </c>
      <c r="M589">
        <v>249.55000305175781</v>
      </c>
      <c r="N589">
        <v>283.54998779296875</v>
      </c>
      <c r="O589">
        <v>317.54998779296875</v>
      </c>
      <c r="P589">
        <v>280</v>
      </c>
      <c r="Q589">
        <v>320</v>
      </c>
      <c r="R589">
        <v>1.2999999523162842</v>
      </c>
      <c r="S589">
        <v>0.64999997615814209</v>
      </c>
      <c r="T589">
        <v>300</v>
      </c>
      <c r="U589" s="18">
        <f>VLOOKUP(A589,'[1]MARGIN REQUIREMNT'!$A$3:$M$210,13,0)</f>
        <v>1.082025</v>
      </c>
      <c r="V589" s="23">
        <f t="shared" si="58"/>
        <v>-1.6469510561340051E-2</v>
      </c>
      <c r="W589" s="23">
        <f t="shared" si="59"/>
        <v>1.6469510561340051E-2</v>
      </c>
      <c r="X589" s="24">
        <f>VLOOKUP(A589,[2]Sheet14!$A$2:$B$188,2,0)</f>
        <v>4.4455597938834211E-2</v>
      </c>
      <c r="Y589" s="24">
        <f>VLOOKUP(A589,[2]Sheet14!$A$2:$C$188,3,0)</f>
        <v>5.9832617563123761E-2</v>
      </c>
      <c r="Z589" s="24">
        <f>VLOOKUP(A589,[2]Sheet14!$A$2:$D$188,4,0)</f>
        <v>8.0390747268234419E-2</v>
      </c>
      <c r="AA589" t="b">
        <f t="shared" si="57"/>
        <v>0</v>
      </c>
      <c r="AB589" t="b">
        <f t="shared" si="54"/>
        <v>0</v>
      </c>
      <c r="AC589" t="b">
        <f t="shared" si="55"/>
        <v>0</v>
      </c>
    </row>
    <row r="590" spans="1:29">
      <c r="A590" t="s">
        <v>162</v>
      </c>
      <c r="B590">
        <v>10</v>
      </c>
      <c r="C590" t="s">
        <v>406</v>
      </c>
      <c r="D590">
        <v>212</v>
      </c>
      <c r="E590">
        <v>215.55000305175781</v>
      </c>
      <c r="F590" s="22">
        <v>43458</v>
      </c>
      <c r="G590" s="22">
        <v>43496</v>
      </c>
      <c r="H590">
        <f t="shared" si="56"/>
        <v>38</v>
      </c>
      <c r="I590">
        <v>220</v>
      </c>
      <c r="J590">
        <v>14.449999809265137</v>
      </c>
      <c r="K590">
        <v>48</v>
      </c>
      <c r="L590">
        <v>33</v>
      </c>
      <c r="M590">
        <v>182.55000305175781</v>
      </c>
      <c r="N590">
        <v>149.55000305175781</v>
      </c>
      <c r="O590">
        <v>116.55000305175781</v>
      </c>
      <c r="P590">
        <v>150</v>
      </c>
      <c r="Q590">
        <v>120</v>
      </c>
      <c r="R590" t="s">
        <v>435</v>
      </c>
      <c r="S590">
        <v>3.0999999046325684</v>
      </c>
      <c r="T590">
        <v>180</v>
      </c>
      <c r="U590" s="18">
        <f>VLOOKUP(A590,'[1]MARGIN REQUIREMNT'!$A$3:$M$210,13,0)</f>
        <v>1.082025</v>
      </c>
      <c r="V590" s="23">
        <f t="shared" si="58"/>
        <v>-1.6469510561340051E-2</v>
      </c>
      <c r="W590" s="23">
        <f t="shared" si="59"/>
        <v>1.6469510561340051E-2</v>
      </c>
      <c r="X590" s="24">
        <f>VLOOKUP(A590,[2]Sheet14!$A$2:$B$188,2,0)</f>
        <v>4.4455597938834211E-2</v>
      </c>
      <c r="Y590" s="24">
        <f>VLOOKUP(A590,[2]Sheet14!$A$2:$C$188,3,0)</f>
        <v>5.9832617563123761E-2</v>
      </c>
      <c r="Z590" s="24">
        <f>VLOOKUP(A590,[2]Sheet14!$A$2:$D$188,4,0)</f>
        <v>8.0390747268234419E-2</v>
      </c>
      <c r="AA590" t="b">
        <f t="shared" si="57"/>
        <v>0</v>
      </c>
      <c r="AB590" t="b">
        <f t="shared" si="54"/>
        <v>0</v>
      </c>
      <c r="AC590" t="b">
        <f t="shared" si="55"/>
        <v>0</v>
      </c>
    </row>
    <row r="591" spans="1:29">
      <c r="A591" t="s">
        <v>183</v>
      </c>
      <c r="B591">
        <v>5</v>
      </c>
      <c r="C591" t="s">
        <v>405</v>
      </c>
      <c r="D591">
        <v>218.89999389648437</v>
      </c>
      <c r="E591">
        <v>219.05000305175781</v>
      </c>
      <c r="F591" s="22">
        <v>43458</v>
      </c>
      <c r="G591" s="22">
        <v>43496</v>
      </c>
      <c r="H591">
        <f t="shared" si="56"/>
        <v>38</v>
      </c>
      <c r="I591">
        <v>220</v>
      </c>
      <c r="J591">
        <v>9.8500003814697266</v>
      </c>
      <c r="K591">
        <v>33</v>
      </c>
      <c r="L591">
        <v>23</v>
      </c>
      <c r="M591">
        <v>242.05000305175781</v>
      </c>
      <c r="N591">
        <v>265.04998779296875</v>
      </c>
      <c r="O591">
        <v>288.04998779296875</v>
      </c>
      <c r="P591">
        <v>265</v>
      </c>
      <c r="Q591">
        <v>290</v>
      </c>
      <c r="R591" t="s">
        <v>435</v>
      </c>
      <c r="S591">
        <v>0.10000000149011612</v>
      </c>
      <c r="T591">
        <v>280</v>
      </c>
      <c r="U591" s="18">
        <f>VLOOKUP(A591,'[1]MARGIN REQUIREMNT'!$A$3:$M$210,13,0)</f>
        <v>1.0697250666666667</v>
      </c>
      <c r="V591" s="23">
        <f t="shared" si="58"/>
        <v>-6.8481695130584441E-4</v>
      </c>
      <c r="W591" s="23">
        <f t="shared" si="59"/>
        <v>6.8481695130584441E-4</v>
      </c>
      <c r="X591" s="24">
        <f>VLOOKUP(A591,[2]Sheet14!$A$2:$B$188,2,0)</f>
        <v>2.578204450114403E-2</v>
      </c>
      <c r="Y591" s="24">
        <f>VLOOKUP(A591,[2]Sheet14!$A$2:$C$188,3,0)</f>
        <v>3.0647986940056948E-2</v>
      </c>
      <c r="Z591" s="24">
        <f>VLOOKUP(A591,[2]Sheet14!$A$2:$D$188,4,0)</f>
        <v>4.1272592531140219E-2</v>
      </c>
      <c r="AA591" t="b">
        <f t="shared" si="57"/>
        <v>0</v>
      </c>
      <c r="AB591" t="b">
        <f t="shared" si="54"/>
        <v>0</v>
      </c>
      <c r="AC591" t="b">
        <f t="shared" si="55"/>
        <v>0</v>
      </c>
    </row>
    <row r="592" spans="1:29">
      <c r="A592" t="s">
        <v>183</v>
      </c>
      <c r="B592">
        <v>5</v>
      </c>
      <c r="C592" t="s">
        <v>406</v>
      </c>
      <c r="D592">
        <v>218.89999389648437</v>
      </c>
      <c r="E592">
        <v>219.05000305175781</v>
      </c>
      <c r="F592" s="22">
        <v>43458</v>
      </c>
      <c r="G592" s="22">
        <v>43496</v>
      </c>
      <c r="H592">
        <f t="shared" si="56"/>
        <v>38</v>
      </c>
      <c r="I592">
        <v>220</v>
      </c>
      <c r="J592">
        <v>10.899999618530273</v>
      </c>
      <c r="K592">
        <v>41</v>
      </c>
      <c r="L592">
        <v>29</v>
      </c>
      <c r="M592">
        <v>190.05000305175781</v>
      </c>
      <c r="N592">
        <v>161.05000305175781</v>
      </c>
      <c r="O592">
        <v>132.05000305175781</v>
      </c>
      <c r="P592">
        <v>160</v>
      </c>
      <c r="Q592">
        <v>130</v>
      </c>
      <c r="R592" t="s">
        <v>435</v>
      </c>
      <c r="S592">
        <v>3.7000000476837158</v>
      </c>
      <c r="T592">
        <v>200</v>
      </c>
      <c r="U592" s="18">
        <f>VLOOKUP(A592,'[1]MARGIN REQUIREMNT'!$A$3:$M$210,13,0)</f>
        <v>1.0697250666666667</v>
      </c>
      <c r="V592" s="23">
        <f t="shared" si="58"/>
        <v>-6.8481695130584441E-4</v>
      </c>
      <c r="W592" s="23">
        <f t="shared" si="59"/>
        <v>6.8481695130584441E-4</v>
      </c>
      <c r="X592" s="24">
        <f>VLOOKUP(A592,[2]Sheet14!$A$2:$B$188,2,0)</f>
        <v>2.578204450114403E-2</v>
      </c>
      <c r="Y592" s="24">
        <f>VLOOKUP(A592,[2]Sheet14!$A$2:$C$188,3,0)</f>
        <v>3.0647986940056948E-2</v>
      </c>
      <c r="Z592" s="24">
        <f>VLOOKUP(A592,[2]Sheet14!$A$2:$D$188,4,0)</f>
        <v>4.1272592531140219E-2</v>
      </c>
      <c r="AA592" t="b">
        <f t="shared" si="57"/>
        <v>0</v>
      </c>
      <c r="AB592" t="b">
        <f t="shared" si="54"/>
        <v>0</v>
      </c>
      <c r="AC592" t="b">
        <f t="shared" si="55"/>
        <v>0</v>
      </c>
    </row>
    <row r="593" spans="1:29">
      <c r="A593" t="s">
        <v>74</v>
      </c>
      <c r="B593">
        <v>5</v>
      </c>
      <c r="C593" t="s">
        <v>405</v>
      </c>
      <c r="D593">
        <v>109.59999847412109</v>
      </c>
      <c r="E593">
        <v>108.25</v>
      </c>
      <c r="F593" s="22">
        <v>43458</v>
      </c>
      <c r="G593" s="22">
        <v>43496</v>
      </c>
      <c r="H593">
        <f t="shared" si="56"/>
        <v>38</v>
      </c>
      <c r="I593">
        <v>110</v>
      </c>
      <c r="J593">
        <v>7.5500001907348633</v>
      </c>
      <c r="K593" t="s">
        <v>435</v>
      </c>
      <c r="L593" t="s">
        <v>435</v>
      </c>
      <c r="M593" t="s">
        <v>435</v>
      </c>
      <c r="N593" t="s">
        <v>435</v>
      </c>
      <c r="O593" t="s">
        <v>435</v>
      </c>
      <c r="P593" t="s">
        <v>435</v>
      </c>
      <c r="Q593" t="s">
        <v>435</v>
      </c>
      <c r="R593" t="s">
        <v>435</v>
      </c>
      <c r="S593" t="s">
        <v>435</v>
      </c>
      <c r="T593" t="s">
        <v>435</v>
      </c>
      <c r="U593" s="18">
        <f>VLOOKUP(A593,'[1]MARGIN REQUIREMNT'!$A$3:$M$210,13,0)</f>
        <v>0.55912499999999998</v>
      </c>
      <c r="V593" s="23">
        <f t="shared" si="58"/>
        <v>1.247111754384389E-2</v>
      </c>
      <c r="W593" s="23">
        <f t="shared" si="59"/>
        <v>1.247111754384389E-2</v>
      </c>
      <c r="X593" s="24">
        <f>VLOOKUP(A593,[2]Sheet14!$A$2:$B$188,2,0)</f>
        <v>4.1390030832476866E-2</v>
      </c>
      <c r="Y593" s="24">
        <f>VLOOKUP(A593,[2]Sheet14!$A$2:$C$188,3,0)</f>
        <v>4.9669640395446898E-2</v>
      </c>
      <c r="Z593" s="24">
        <f>VLOOKUP(A593,[2]Sheet14!$A$2:$D$188,4,0)</f>
        <v>6.5647753332454595E-2</v>
      </c>
      <c r="AA593" t="b">
        <f t="shared" si="57"/>
        <v>0</v>
      </c>
      <c r="AB593" t="b">
        <f t="shared" si="54"/>
        <v>0</v>
      </c>
      <c r="AC593" t="b">
        <f t="shared" si="55"/>
        <v>0</v>
      </c>
    </row>
    <row r="594" spans="1:29">
      <c r="A594" t="s">
        <v>74</v>
      </c>
      <c r="B594">
        <v>5</v>
      </c>
      <c r="C594" t="s">
        <v>406</v>
      </c>
      <c r="D594">
        <v>109.59999847412109</v>
      </c>
      <c r="E594">
        <v>108.25</v>
      </c>
      <c r="F594" s="22">
        <v>43458</v>
      </c>
      <c r="G594" s="22">
        <v>43496</v>
      </c>
      <c r="H594">
        <f t="shared" si="56"/>
        <v>38</v>
      </c>
      <c r="I594">
        <v>110</v>
      </c>
      <c r="J594">
        <v>5.3499999046325684</v>
      </c>
      <c r="K594">
        <v>36</v>
      </c>
      <c r="L594">
        <v>13</v>
      </c>
      <c r="M594">
        <v>95.25</v>
      </c>
      <c r="N594">
        <v>82.25</v>
      </c>
      <c r="O594">
        <v>69.25</v>
      </c>
      <c r="P594">
        <v>80</v>
      </c>
      <c r="Q594">
        <v>70</v>
      </c>
      <c r="R594" t="s">
        <v>435</v>
      </c>
      <c r="S594">
        <v>4.8000001907348633</v>
      </c>
      <c r="T594">
        <v>110</v>
      </c>
      <c r="U594" s="18">
        <f>VLOOKUP(A594,'[1]MARGIN REQUIREMNT'!$A$3:$M$210,13,0)</f>
        <v>0.55912499999999998</v>
      </c>
      <c r="V594" s="23">
        <f t="shared" si="58"/>
        <v>1.247111754384389E-2</v>
      </c>
      <c r="W594" s="23">
        <f t="shared" si="59"/>
        <v>1.247111754384389E-2</v>
      </c>
      <c r="X594" s="24">
        <f>VLOOKUP(A594,[2]Sheet14!$A$2:$B$188,2,0)</f>
        <v>4.1390030832476866E-2</v>
      </c>
      <c r="Y594" s="24">
        <f>VLOOKUP(A594,[2]Sheet14!$A$2:$C$188,3,0)</f>
        <v>4.9669640395446898E-2</v>
      </c>
      <c r="Z594" s="24">
        <f>VLOOKUP(A594,[2]Sheet14!$A$2:$D$188,4,0)</f>
        <v>6.5647753332454595E-2</v>
      </c>
      <c r="AA594" t="b">
        <f t="shared" si="57"/>
        <v>0</v>
      </c>
      <c r="AB594" t="b">
        <f t="shared" si="54"/>
        <v>0</v>
      </c>
      <c r="AC594" t="b">
        <f t="shared" si="55"/>
        <v>0</v>
      </c>
    </row>
    <row r="595" spans="1:29">
      <c r="A595" t="s">
        <v>154</v>
      </c>
      <c r="B595">
        <v>5</v>
      </c>
      <c r="C595" t="s">
        <v>405</v>
      </c>
      <c r="D595">
        <v>194.69999694824219</v>
      </c>
      <c r="E595">
        <v>194.69999694824219</v>
      </c>
      <c r="F595" s="22">
        <v>43458</v>
      </c>
      <c r="G595" s="22">
        <v>43496</v>
      </c>
      <c r="H595">
        <f t="shared" si="56"/>
        <v>38</v>
      </c>
      <c r="I595">
        <v>195</v>
      </c>
      <c r="J595">
        <v>4</v>
      </c>
      <c r="K595">
        <v>12</v>
      </c>
      <c r="L595">
        <v>8</v>
      </c>
      <c r="M595">
        <v>202.69999694824219</v>
      </c>
      <c r="N595">
        <v>210.69999694824219</v>
      </c>
      <c r="O595">
        <v>218.69999694824219</v>
      </c>
      <c r="P595">
        <v>210</v>
      </c>
      <c r="Q595">
        <v>220</v>
      </c>
      <c r="R595">
        <v>0.85000002384185791</v>
      </c>
      <c r="S595">
        <v>0.85000002384185791</v>
      </c>
      <c r="T595">
        <v>210</v>
      </c>
      <c r="U595" s="18">
        <f>VLOOKUP(A595,'[1]MARGIN REQUIREMNT'!$A$3:$M$210,13,0)</f>
        <v>0.94972499999999993</v>
      </c>
      <c r="V595" s="23">
        <f t="shared" si="58"/>
        <v>0</v>
      </c>
      <c r="W595" s="23">
        <f t="shared" si="59"/>
        <v>0</v>
      </c>
      <c r="X595" s="24">
        <f>VLOOKUP(A595,[2]Sheet14!$A$2:$B$188,2,0)</f>
        <v>1.8935185126548994E-2</v>
      </c>
      <c r="Y595" s="24">
        <f>VLOOKUP(A595,[2]Sheet14!$A$2:$C$188,3,0)</f>
        <v>2.3264248950002734E-2</v>
      </c>
      <c r="Z595" s="24">
        <f>VLOOKUP(A595,[2]Sheet14!$A$2:$D$188,4,0)</f>
        <v>3.3494301536600615E-2</v>
      </c>
      <c r="AA595" t="b">
        <f t="shared" si="57"/>
        <v>0</v>
      </c>
      <c r="AB595" t="b">
        <f t="shared" si="54"/>
        <v>0</v>
      </c>
      <c r="AC595" t="b">
        <f t="shared" si="55"/>
        <v>0</v>
      </c>
    </row>
    <row r="596" spans="1:29">
      <c r="A596" t="s">
        <v>154</v>
      </c>
      <c r="B596">
        <v>5</v>
      </c>
      <c r="C596" t="s">
        <v>406</v>
      </c>
      <c r="D596">
        <v>194.69999694824219</v>
      </c>
      <c r="E596">
        <v>194.69999694824219</v>
      </c>
      <c r="F596" s="22">
        <v>43458</v>
      </c>
      <c r="G596" s="22">
        <v>43496</v>
      </c>
      <c r="H596">
        <f t="shared" si="56"/>
        <v>38</v>
      </c>
      <c r="I596">
        <v>195</v>
      </c>
      <c r="J596">
        <v>6.25</v>
      </c>
      <c r="K596">
        <v>28</v>
      </c>
      <c r="L596">
        <v>18</v>
      </c>
      <c r="M596">
        <v>176.69999694824219</v>
      </c>
      <c r="N596">
        <v>158.69999694824219</v>
      </c>
      <c r="O596">
        <v>140.69999694824219</v>
      </c>
      <c r="P596">
        <v>160</v>
      </c>
      <c r="Q596">
        <v>140</v>
      </c>
      <c r="R596" t="s">
        <v>435</v>
      </c>
      <c r="S596">
        <v>0.94999998807907104</v>
      </c>
      <c r="T596">
        <v>175</v>
      </c>
      <c r="U596" s="18">
        <f>VLOOKUP(A596,'[1]MARGIN REQUIREMNT'!$A$3:$M$210,13,0)</f>
        <v>0.94972499999999993</v>
      </c>
      <c r="V596" s="23">
        <f t="shared" si="58"/>
        <v>0</v>
      </c>
      <c r="W596" s="23">
        <f t="shared" si="59"/>
        <v>0</v>
      </c>
      <c r="X596" s="24">
        <f>VLOOKUP(A596,[2]Sheet14!$A$2:$B$188,2,0)</f>
        <v>1.8935185126548994E-2</v>
      </c>
      <c r="Y596" s="24">
        <f>VLOOKUP(A596,[2]Sheet14!$A$2:$C$188,3,0)</f>
        <v>2.3264248950002734E-2</v>
      </c>
      <c r="Z596" s="24">
        <f>VLOOKUP(A596,[2]Sheet14!$A$2:$D$188,4,0)</f>
        <v>3.3494301536600615E-2</v>
      </c>
      <c r="AA596" t="b">
        <f t="shared" si="57"/>
        <v>0</v>
      </c>
      <c r="AB596" t="b">
        <f t="shared" si="54"/>
        <v>0</v>
      </c>
      <c r="AC596" t="b">
        <f t="shared" si="55"/>
        <v>0</v>
      </c>
    </row>
    <row r="597" spans="1:29">
      <c r="A597" t="s">
        <v>37</v>
      </c>
      <c r="B597">
        <v>10</v>
      </c>
      <c r="C597" t="s">
        <v>405</v>
      </c>
      <c r="D597">
        <v>339.39999389648438</v>
      </c>
      <c r="E597">
        <v>341.79998779296875</v>
      </c>
      <c r="F597" s="22">
        <v>43458</v>
      </c>
      <c r="G597" s="22">
        <v>43496</v>
      </c>
      <c r="H597">
        <f t="shared" si="56"/>
        <v>38</v>
      </c>
      <c r="I597">
        <v>340</v>
      </c>
      <c r="J597">
        <v>12.850000381469727</v>
      </c>
      <c r="K597">
        <v>23</v>
      </c>
      <c r="L597">
        <v>25</v>
      </c>
      <c r="M597">
        <v>366.79998779296875</v>
      </c>
      <c r="N597">
        <v>391.79998779296875</v>
      </c>
      <c r="O597">
        <v>416.79998779296875</v>
      </c>
      <c r="P597">
        <v>390</v>
      </c>
      <c r="Q597">
        <v>420</v>
      </c>
      <c r="R597" t="s">
        <v>435</v>
      </c>
      <c r="S597">
        <v>0.20000000298023224</v>
      </c>
      <c r="T597" t="s">
        <v>439</v>
      </c>
      <c r="U597" s="18">
        <f>VLOOKUP(A597,'[1]MARGIN REQUIREMNT'!$A$3:$M$210,13,0)</f>
        <v>1.8236249999999998</v>
      </c>
      <c r="V597" s="23">
        <f t="shared" si="58"/>
        <v>-7.0216324815612907E-3</v>
      </c>
      <c r="W597" s="23">
        <f t="shared" si="59"/>
        <v>7.0216324815612907E-3</v>
      </c>
      <c r="X597" s="24">
        <f>VLOOKUP(A597,[2]Sheet14!$A$2:$B$188,2,0)</f>
        <v>3.3862524452064918E-2</v>
      </c>
      <c r="Y597" s="24">
        <f>VLOOKUP(A597,[2]Sheet14!$A$2:$C$188,3,0)</f>
        <v>4.4681148486518114E-2</v>
      </c>
      <c r="Z597" s="24">
        <f>VLOOKUP(A597,[2]Sheet14!$A$2:$D$188,4,0)</f>
        <v>5.6199089518834101E-2</v>
      </c>
      <c r="AA597" t="b">
        <f t="shared" si="57"/>
        <v>0</v>
      </c>
      <c r="AB597" t="b">
        <f t="shared" si="54"/>
        <v>0</v>
      </c>
      <c r="AC597" t="b">
        <f t="shared" si="55"/>
        <v>0</v>
      </c>
    </row>
    <row r="598" spans="1:29">
      <c r="A598" t="s">
        <v>37</v>
      </c>
      <c r="B598">
        <v>10</v>
      </c>
      <c r="C598" t="s">
        <v>406</v>
      </c>
      <c r="D598">
        <v>339.39999389648438</v>
      </c>
      <c r="E598">
        <v>341.79998779296875</v>
      </c>
      <c r="F598" s="22">
        <v>43458</v>
      </c>
      <c r="G598" s="22">
        <v>43496</v>
      </c>
      <c r="H598">
        <f t="shared" si="56"/>
        <v>38</v>
      </c>
      <c r="I598">
        <v>340</v>
      </c>
      <c r="J598">
        <v>12</v>
      </c>
      <c r="K598">
        <v>33</v>
      </c>
      <c r="L598">
        <v>36</v>
      </c>
      <c r="M598">
        <v>305.79998779296875</v>
      </c>
      <c r="N598">
        <v>269.79998779296875</v>
      </c>
      <c r="O598">
        <v>233.80000305175781</v>
      </c>
      <c r="P598">
        <v>270</v>
      </c>
      <c r="Q598">
        <v>230</v>
      </c>
      <c r="R598" t="s">
        <v>435</v>
      </c>
      <c r="S598">
        <v>9.6499996185302734</v>
      </c>
      <c r="T598">
        <v>330</v>
      </c>
      <c r="U598" s="18">
        <f>VLOOKUP(A598,'[1]MARGIN REQUIREMNT'!$A$3:$M$210,13,0)</f>
        <v>1.8236249999999998</v>
      </c>
      <c r="V598" s="23">
        <f t="shared" si="58"/>
        <v>-7.0216324815612907E-3</v>
      </c>
      <c r="W598" s="23">
        <f t="shared" si="59"/>
        <v>7.0216324815612907E-3</v>
      </c>
      <c r="X598" s="24">
        <f>VLOOKUP(A598,[2]Sheet14!$A$2:$B$188,2,0)</f>
        <v>3.3862524452064918E-2</v>
      </c>
      <c r="Y598" s="24">
        <f>VLOOKUP(A598,[2]Sheet14!$A$2:$C$188,3,0)</f>
        <v>4.4681148486518114E-2</v>
      </c>
      <c r="Z598" s="24">
        <f>VLOOKUP(A598,[2]Sheet14!$A$2:$D$188,4,0)</f>
        <v>5.6199089518834101E-2</v>
      </c>
      <c r="AA598" t="b">
        <f t="shared" si="57"/>
        <v>0</v>
      </c>
      <c r="AB598" t="b">
        <f t="shared" si="54"/>
        <v>0</v>
      </c>
      <c r="AC598" t="b">
        <f t="shared" si="55"/>
        <v>0</v>
      </c>
    </row>
    <row r="599" spans="1:29">
      <c r="A599" t="s">
        <v>39</v>
      </c>
      <c r="B599">
        <v>10</v>
      </c>
      <c r="C599" t="s">
        <v>405</v>
      </c>
      <c r="D599">
        <v>286.85000610351562</v>
      </c>
      <c r="E599">
        <v>276</v>
      </c>
      <c r="F599" s="22">
        <v>43458</v>
      </c>
      <c r="G599" s="22">
        <v>43496</v>
      </c>
      <c r="H599">
        <f t="shared" si="56"/>
        <v>38</v>
      </c>
      <c r="I599">
        <v>280</v>
      </c>
      <c r="J599">
        <v>14.899999618530273</v>
      </c>
      <c r="K599">
        <v>43</v>
      </c>
      <c r="L599">
        <v>38</v>
      </c>
      <c r="M599">
        <v>314</v>
      </c>
      <c r="N599">
        <v>352</v>
      </c>
      <c r="O599">
        <v>390</v>
      </c>
      <c r="P599">
        <v>350</v>
      </c>
      <c r="Q599">
        <v>390</v>
      </c>
      <c r="R599" t="s">
        <v>435</v>
      </c>
      <c r="S599">
        <v>24.100000381469727</v>
      </c>
      <c r="T599">
        <v>255</v>
      </c>
      <c r="U599" s="18">
        <f>VLOOKUP(A599,'[1]MARGIN REQUIREMNT'!$A$3:$M$210,13,0)</f>
        <v>1.24013712</v>
      </c>
      <c r="V599" s="23">
        <f t="shared" si="58"/>
        <v>3.9311616317085685E-2</v>
      </c>
      <c r="W599" s="23">
        <f t="shared" si="59"/>
        <v>3.9311616317085685E-2</v>
      </c>
      <c r="X599" s="24">
        <f>VLOOKUP(A599,[2]Sheet14!$A$2:$B$188,2,0)</f>
        <v>4.0744296360003908E-2</v>
      </c>
      <c r="Y599" s="24">
        <f>VLOOKUP(A599,[2]Sheet14!$A$2:$C$188,3,0)</f>
        <v>5.3655909337200519E-2</v>
      </c>
      <c r="Z599" s="24">
        <f>VLOOKUP(A599,[2]Sheet14!$A$2:$D$188,4,0)</f>
        <v>8.3814539166648827E-2</v>
      </c>
      <c r="AA599" t="b">
        <f t="shared" si="57"/>
        <v>0</v>
      </c>
      <c r="AB599" t="b">
        <f t="shared" si="54"/>
        <v>0</v>
      </c>
      <c r="AC599" t="b">
        <f t="shared" si="55"/>
        <v>0</v>
      </c>
    </row>
    <row r="600" spans="1:29">
      <c r="A600" t="s">
        <v>39</v>
      </c>
      <c r="B600">
        <v>10</v>
      </c>
      <c r="C600" t="s">
        <v>406</v>
      </c>
      <c r="D600">
        <v>286.85000610351562</v>
      </c>
      <c r="E600">
        <v>276</v>
      </c>
      <c r="F600" s="22">
        <v>43458</v>
      </c>
      <c r="G600" s="22">
        <v>43496</v>
      </c>
      <c r="H600">
        <f t="shared" si="56"/>
        <v>38</v>
      </c>
      <c r="I600">
        <v>280</v>
      </c>
      <c r="J600">
        <v>13.449999809265137</v>
      </c>
      <c r="K600">
        <v>36</v>
      </c>
      <c r="L600">
        <v>32</v>
      </c>
      <c r="M600">
        <v>244</v>
      </c>
      <c r="N600">
        <v>212</v>
      </c>
      <c r="O600">
        <v>180</v>
      </c>
      <c r="P600">
        <v>210</v>
      </c>
      <c r="Q600">
        <v>180</v>
      </c>
      <c r="R600" t="s">
        <v>435</v>
      </c>
      <c r="S600">
        <v>4</v>
      </c>
      <c r="T600">
        <v>240</v>
      </c>
      <c r="U600" s="18">
        <f>VLOOKUP(A600,'[1]MARGIN REQUIREMNT'!$A$3:$M$210,13,0)</f>
        <v>1.24013712</v>
      </c>
      <c r="V600" s="23">
        <f t="shared" si="58"/>
        <v>3.9311616317085685E-2</v>
      </c>
      <c r="W600" s="23">
        <f t="shared" si="59"/>
        <v>3.9311616317085685E-2</v>
      </c>
      <c r="X600" s="24">
        <f>VLOOKUP(A600,[2]Sheet14!$A$2:$B$188,2,0)</f>
        <v>4.0744296360003908E-2</v>
      </c>
      <c r="Y600" s="24">
        <f>VLOOKUP(A600,[2]Sheet14!$A$2:$C$188,3,0)</f>
        <v>5.3655909337200519E-2</v>
      </c>
      <c r="Z600" s="24">
        <f>VLOOKUP(A600,[2]Sheet14!$A$2:$D$188,4,0)</f>
        <v>8.3814539166648827E-2</v>
      </c>
      <c r="AA600" t="b">
        <f t="shared" si="57"/>
        <v>0</v>
      </c>
      <c r="AB600" t="b">
        <f t="shared" si="54"/>
        <v>0</v>
      </c>
      <c r="AC600" t="b">
        <f t="shared" si="55"/>
        <v>0</v>
      </c>
    </row>
    <row r="601" spans="1:29">
      <c r="A601" t="s">
        <v>21</v>
      </c>
      <c r="B601">
        <v>50</v>
      </c>
      <c r="C601" t="s">
        <v>405</v>
      </c>
      <c r="D601">
        <v>2568</v>
      </c>
      <c r="E601">
        <v>2566.199951171875</v>
      </c>
      <c r="F601" s="22">
        <v>43458</v>
      </c>
      <c r="G601" s="22">
        <v>43496</v>
      </c>
      <c r="H601">
        <f t="shared" si="56"/>
        <v>38</v>
      </c>
      <c r="I601">
        <v>2550</v>
      </c>
      <c r="J601">
        <v>120</v>
      </c>
      <c r="K601">
        <v>30</v>
      </c>
      <c r="L601">
        <v>248</v>
      </c>
      <c r="M601">
        <v>2814.199951171875</v>
      </c>
      <c r="N601">
        <v>3062.199951171875</v>
      </c>
      <c r="O601">
        <v>3310.199951171875</v>
      </c>
      <c r="P601">
        <v>3050</v>
      </c>
      <c r="Q601">
        <v>3300</v>
      </c>
      <c r="R601" t="s">
        <v>435</v>
      </c>
      <c r="S601">
        <v>9</v>
      </c>
      <c r="T601">
        <v>3000</v>
      </c>
      <c r="U601" s="18">
        <f>VLOOKUP(A601,'[1]MARGIN REQUIREMNT'!$A$3:$M$210,13,0)</f>
        <v>12.801825600000001</v>
      </c>
      <c r="V601" s="23">
        <f t="shared" si="58"/>
        <v>7.0144527409210511E-4</v>
      </c>
      <c r="W601" s="23">
        <f t="shared" si="59"/>
        <v>7.0144527409210511E-4</v>
      </c>
      <c r="X601" s="24">
        <f>VLOOKUP(A601,[2]Sheet14!$A$2:$B$188,2,0)</f>
        <v>3.3123670315272503E-2</v>
      </c>
      <c r="Y601" s="24">
        <f>VLOOKUP(A601,[2]Sheet14!$A$2:$C$188,3,0)</f>
        <v>4.3900390882324482E-2</v>
      </c>
      <c r="Z601" s="24">
        <f>VLOOKUP(A601,[2]Sheet14!$A$2:$D$188,4,0)</f>
        <v>5.7350696488313299E-2</v>
      </c>
      <c r="AA601" t="b">
        <f t="shared" si="57"/>
        <v>0</v>
      </c>
      <c r="AB601" t="b">
        <f t="shared" si="54"/>
        <v>0</v>
      </c>
      <c r="AC601" t="b">
        <f t="shared" si="55"/>
        <v>0</v>
      </c>
    </row>
    <row r="602" spans="1:29">
      <c r="A602" t="s">
        <v>21</v>
      </c>
      <c r="B602">
        <v>50</v>
      </c>
      <c r="C602" t="s">
        <v>406</v>
      </c>
      <c r="D602">
        <v>2568</v>
      </c>
      <c r="E602">
        <v>2566.199951171875</v>
      </c>
      <c r="F602" s="22">
        <v>43458</v>
      </c>
      <c r="G602" s="22">
        <v>43496</v>
      </c>
      <c r="H602">
        <f t="shared" si="56"/>
        <v>38</v>
      </c>
      <c r="I602">
        <v>2550</v>
      </c>
      <c r="J602">
        <v>87.949996948242188</v>
      </c>
      <c r="K602">
        <v>33</v>
      </c>
      <c r="L602">
        <v>273</v>
      </c>
      <c r="M602">
        <v>2293.199951171875</v>
      </c>
      <c r="N602">
        <v>2020.199951171875</v>
      </c>
      <c r="O602">
        <v>1747.199951171875</v>
      </c>
      <c r="P602">
        <v>2000</v>
      </c>
      <c r="Q602">
        <v>1750</v>
      </c>
      <c r="R602" t="s">
        <v>435</v>
      </c>
      <c r="S602">
        <v>9</v>
      </c>
      <c r="T602">
        <v>2100</v>
      </c>
      <c r="U602" s="18">
        <f>VLOOKUP(A602,'[1]MARGIN REQUIREMNT'!$A$3:$M$210,13,0)</f>
        <v>12.801825600000001</v>
      </c>
      <c r="V602" s="23">
        <f t="shared" si="58"/>
        <v>7.0144527409210511E-4</v>
      </c>
      <c r="W602" s="23">
        <f t="shared" si="59"/>
        <v>7.0144527409210511E-4</v>
      </c>
      <c r="X602" s="24">
        <f>VLOOKUP(A602,[2]Sheet14!$A$2:$B$188,2,0)</f>
        <v>3.3123670315272503E-2</v>
      </c>
      <c r="Y602" s="24">
        <f>VLOOKUP(A602,[2]Sheet14!$A$2:$C$188,3,0)</f>
        <v>4.3900390882324482E-2</v>
      </c>
      <c r="Z602" s="24">
        <f>VLOOKUP(A602,[2]Sheet14!$A$2:$D$188,4,0)</f>
        <v>5.7350696488313299E-2</v>
      </c>
      <c r="AA602" t="b">
        <f t="shared" si="57"/>
        <v>0</v>
      </c>
      <c r="AB602" t="b">
        <f t="shared" si="54"/>
        <v>0</v>
      </c>
      <c r="AC602" t="b">
        <f t="shared" si="55"/>
        <v>0</v>
      </c>
    </row>
    <row r="603" spans="1:29">
      <c r="A603" t="s">
        <v>84</v>
      </c>
      <c r="B603">
        <v>20</v>
      </c>
      <c r="C603" t="s">
        <v>405</v>
      </c>
      <c r="D603">
        <v>1789.25</v>
      </c>
      <c r="E603">
        <v>1788</v>
      </c>
      <c r="F603" s="22">
        <v>43458</v>
      </c>
      <c r="G603" s="22">
        <v>43496</v>
      </c>
      <c r="H603">
        <f t="shared" si="56"/>
        <v>38</v>
      </c>
      <c r="I603">
        <v>1780</v>
      </c>
      <c r="J603">
        <v>69</v>
      </c>
      <c r="K603">
        <v>24</v>
      </c>
      <c r="L603">
        <v>138</v>
      </c>
      <c r="M603">
        <v>1926</v>
      </c>
      <c r="N603">
        <v>2064</v>
      </c>
      <c r="O603">
        <v>2202</v>
      </c>
      <c r="P603">
        <v>2060</v>
      </c>
      <c r="Q603">
        <v>2200</v>
      </c>
      <c r="R603" t="s">
        <v>435</v>
      </c>
      <c r="S603">
        <v>2.9500000476837158</v>
      </c>
      <c r="T603">
        <v>2040</v>
      </c>
      <c r="U603" s="18">
        <f>VLOOKUP(A603,'[1]MARGIN REQUIREMNT'!$A$3:$M$210,13,0)</f>
        <v>9.4682999999999993</v>
      </c>
      <c r="V603" s="23">
        <f t="shared" si="58"/>
        <v>6.9910514541393631E-4</v>
      </c>
      <c r="W603" s="23">
        <f t="shared" si="59"/>
        <v>6.9910514541393631E-4</v>
      </c>
      <c r="X603" s="24">
        <f>VLOOKUP(A603,[2]Sheet14!$A$2:$B$188,2,0)</f>
        <v>1.8973392143088175E-2</v>
      </c>
      <c r="Y603" s="24">
        <f>VLOOKUP(A603,[2]Sheet14!$A$2:$C$188,3,0)</f>
        <v>2.392936105458281E-2</v>
      </c>
      <c r="Z603" s="24">
        <f>VLOOKUP(A603,[2]Sheet14!$A$2:$D$188,4,0)</f>
        <v>2.7842430248627086E-2</v>
      </c>
      <c r="AA603" t="b">
        <f t="shared" si="57"/>
        <v>0</v>
      </c>
      <c r="AB603" t="b">
        <f t="shared" si="54"/>
        <v>0</v>
      </c>
      <c r="AC603" t="b">
        <f t="shared" si="55"/>
        <v>0</v>
      </c>
    </row>
    <row r="604" spans="1:29">
      <c r="A604" t="s">
        <v>84</v>
      </c>
      <c r="B604">
        <v>20</v>
      </c>
      <c r="C604" t="s">
        <v>406</v>
      </c>
      <c r="D604">
        <v>1789.25</v>
      </c>
      <c r="E604">
        <v>1788</v>
      </c>
      <c r="F604" s="22">
        <v>43458</v>
      </c>
      <c r="G604" s="22">
        <v>43496</v>
      </c>
      <c r="H604">
        <f t="shared" si="56"/>
        <v>38</v>
      </c>
      <c r="I604">
        <v>1780</v>
      </c>
      <c r="J604">
        <v>41.049999237060547</v>
      </c>
      <c r="K604">
        <v>23</v>
      </c>
      <c r="L604">
        <v>133</v>
      </c>
      <c r="M604">
        <v>1655</v>
      </c>
      <c r="N604">
        <v>1522</v>
      </c>
      <c r="O604">
        <v>1389</v>
      </c>
      <c r="P604">
        <v>1520</v>
      </c>
      <c r="Q604">
        <v>1380</v>
      </c>
      <c r="R604" t="s">
        <v>435</v>
      </c>
      <c r="S604">
        <v>6.9000000953674316</v>
      </c>
      <c r="T604">
        <v>1600</v>
      </c>
      <c r="U604" s="18">
        <f>VLOOKUP(A604,'[1]MARGIN REQUIREMNT'!$A$3:$M$210,13,0)</f>
        <v>9.4682999999999993</v>
      </c>
      <c r="V604" s="23">
        <f t="shared" si="58"/>
        <v>6.9910514541393631E-4</v>
      </c>
      <c r="W604" s="23">
        <f t="shared" si="59"/>
        <v>6.9910514541393631E-4</v>
      </c>
      <c r="X604" s="24">
        <f>VLOOKUP(A604,[2]Sheet14!$A$2:$B$188,2,0)</f>
        <v>1.8973392143088175E-2</v>
      </c>
      <c r="Y604" s="24">
        <f>VLOOKUP(A604,[2]Sheet14!$A$2:$C$188,3,0)</f>
        <v>2.392936105458281E-2</v>
      </c>
      <c r="Z604" s="24">
        <f>VLOOKUP(A604,[2]Sheet14!$A$2:$D$188,4,0)</f>
        <v>2.7842430248627086E-2</v>
      </c>
      <c r="AA604" t="b">
        <f t="shared" si="57"/>
        <v>0</v>
      </c>
      <c r="AB604" t="b">
        <f t="shared" si="54"/>
        <v>0</v>
      </c>
      <c r="AC604" t="b">
        <f t="shared" si="55"/>
        <v>0</v>
      </c>
    </row>
    <row r="605" spans="1:29">
      <c r="A605" t="s">
        <v>173</v>
      </c>
      <c r="B605">
        <v>50</v>
      </c>
      <c r="C605" t="s">
        <v>405</v>
      </c>
      <c r="D605">
        <v>1963</v>
      </c>
      <c r="E605">
        <v>1963.050048828125</v>
      </c>
      <c r="F605" s="22">
        <v>43458</v>
      </c>
      <c r="G605" s="22">
        <v>43496</v>
      </c>
      <c r="H605">
        <f t="shared" si="56"/>
        <v>38</v>
      </c>
      <c r="I605">
        <v>1950</v>
      </c>
      <c r="J605">
        <v>115</v>
      </c>
      <c r="K605">
        <v>39</v>
      </c>
      <c r="L605">
        <v>247</v>
      </c>
      <c r="M605">
        <v>2210.050048828125</v>
      </c>
      <c r="N605">
        <v>2457.050048828125</v>
      </c>
      <c r="O605">
        <v>2704.050048828125</v>
      </c>
      <c r="P605">
        <v>2450</v>
      </c>
      <c r="Q605">
        <v>2700</v>
      </c>
      <c r="R605" t="s">
        <v>435</v>
      </c>
      <c r="S605">
        <v>3.0999999046325684</v>
      </c>
      <c r="T605">
        <v>2500</v>
      </c>
      <c r="U605" s="18">
        <f>VLOOKUP(A605,'[1]MARGIN REQUIREMNT'!$A$3:$M$210,13,0)</f>
        <v>11.24085</v>
      </c>
      <c r="V605" s="23">
        <f t="shared" si="58"/>
        <v>-2.5495441725920109E-5</v>
      </c>
      <c r="W605" s="23">
        <f t="shared" si="59"/>
        <v>2.5495441725920109E-5</v>
      </c>
      <c r="X605" s="24">
        <f>VLOOKUP(A605,[2]Sheet14!$A$2:$B$188,2,0)</f>
        <v>2.9479843876441515E-2</v>
      </c>
      <c r="Y605" s="24">
        <f>VLOOKUP(A605,[2]Sheet14!$A$2:$C$188,3,0)</f>
        <v>3.8276912014881141E-2</v>
      </c>
      <c r="Z605" s="24">
        <f>VLOOKUP(A605,[2]Sheet14!$A$2:$D$188,4,0)</f>
        <v>5.3742270482144319E-2</v>
      </c>
      <c r="AA605" t="b">
        <f t="shared" si="57"/>
        <v>0</v>
      </c>
      <c r="AB605" t="b">
        <f t="shared" si="54"/>
        <v>0</v>
      </c>
      <c r="AC605" t="b">
        <f t="shared" si="55"/>
        <v>0</v>
      </c>
    </row>
    <row r="606" spans="1:29">
      <c r="A606" t="s">
        <v>173</v>
      </c>
      <c r="B606">
        <v>50</v>
      </c>
      <c r="C606" t="s">
        <v>406</v>
      </c>
      <c r="D606">
        <v>1963</v>
      </c>
      <c r="E606">
        <v>1963.050048828125</v>
      </c>
      <c r="F606" s="22">
        <v>43458</v>
      </c>
      <c r="G606" s="22">
        <v>43496</v>
      </c>
      <c r="H606">
        <f t="shared" si="56"/>
        <v>38</v>
      </c>
      <c r="I606">
        <v>1950</v>
      </c>
      <c r="J606">
        <v>76.400001525878906</v>
      </c>
      <c r="K606">
        <v>37</v>
      </c>
      <c r="L606">
        <v>234</v>
      </c>
      <c r="M606">
        <v>1729.050048828125</v>
      </c>
      <c r="N606">
        <v>1495.050048828125</v>
      </c>
      <c r="O606">
        <v>1261.050048828125</v>
      </c>
      <c r="P606">
        <v>1500</v>
      </c>
      <c r="Q606">
        <v>1250</v>
      </c>
      <c r="R606" t="s">
        <v>435</v>
      </c>
      <c r="S606">
        <v>7</v>
      </c>
      <c r="T606">
        <v>1600</v>
      </c>
      <c r="U606" s="18">
        <f>VLOOKUP(A606,'[1]MARGIN REQUIREMNT'!$A$3:$M$210,13,0)</f>
        <v>11.24085</v>
      </c>
      <c r="V606" s="23">
        <f t="shared" si="58"/>
        <v>-2.5495441725920109E-5</v>
      </c>
      <c r="W606" s="23">
        <f t="shared" si="59"/>
        <v>2.5495441725920109E-5</v>
      </c>
      <c r="X606" s="24">
        <f>VLOOKUP(A606,[2]Sheet14!$A$2:$B$188,2,0)</f>
        <v>2.9479843876441515E-2</v>
      </c>
      <c r="Y606" s="24">
        <f>VLOOKUP(A606,[2]Sheet14!$A$2:$C$188,3,0)</f>
        <v>3.8276912014881141E-2</v>
      </c>
      <c r="Z606" s="24">
        <f>VLOOKUP(A606,[2]Sheet14!$A$2:$D$188,4,0)</f>
        <v>5.3742270482144319E-2</v>
      </c>
      <c r="AA606" t="b">
        <f t="shared" si="57"/>
        <v>0</v>
      </c>
      <c r="AB606" t="b">
        <f t="shared" si="54"/>
        <v>0</v>
      </c>
      <c r="AC606" t="b">
        <f t="shared" si="55"/>
        <v>0</v>
      </c>
    </row>
    <row r="607" spans="1:29">
      <c r="A607" t="s">
        <v>56</v>
      </c>
      <c r="B607">
        <v>1</v>
      </c>
      <c r="C607" t="s">
        <v>405</v>
      </c>
      <c r="D607">
        <v>37.549999237060547</v>
      </c>
      <c r="E607">
        <v>36.400001525878906</v>
      </c>
      <c r="F607" s="22">
        <v>43458</v>
      </c>
      <c r="G607" s="22">
        <v>43496</v>
      </c>
      <c r="H607">
        <f t="shared" si="56"/>
        <v>38</v>
      </c>
      <c r="I607">
        <v>36</v>
      </c>
      <c r="J607" t="s">
        <v>435</v>
      </c>
      <c r="K607" t="s">
        <v>435</v>
      </c>
      <c r="L607" t="s">
        <v>435</v>
      </c>
      <c r="M607" t="s">
        <v>435</v>
      </c>
      <c r="N607" t="s">
        <v>435</v>
      </c>
      <c r="O607" t="s">
        <v>435</v>
      </c>
      <c r="P607" t="s">
        <v>435</v>
      </c>
      <c r="Q607" t="s">
        <v>435</v>
      </c>
      <c r="R607" t="s">
        <v>435</v>
      </c>
      <c r="S607" t="s">
        <v>435</v>
      </c>
      <c r="T607" t="s">
        <v>435</v>
      </c>
      <c r="U607" s="18">
        <f>VLOOKUP(A607,'[1]MARGIN REQUIREMNT'!$A$3:$M$210,13,0)</f>
        <v>0.23774999999999999</v>
      </c>
      <c r="V607" s="23">
        <f t="shared" si="58"/>
        <v>3.1593342389396373E-2</v>
      </c>
      <c r="W607" s="23">
        <f t="shared" si="59"/>
        <v>3.1593342389396373E-2</v>
      </c>
      <c r="X607" s="24">
        <f>VLOOKUP(A607,[2]Sheet14!$A$2:$B$188,2,0)</f>
        <v>3.5507369325958389E-2</v>
      </c>
      <c r="Y607" s="24">
        <f>VLOOKUP(A607,[2]Sheet14!$A$2:$C$188,3,0)</f>
        <v>4.718096835640468E-2</v>
      </c>
      <c r="Z607" s="24">
        <f>VLOOKUP(A607,[2]Sheet14!$A$2:$D$188,4,0)</f>
        <v>6.7510184210767196E-2</v>
      </c>
      <c r="AA607" t="b">
        <f t="shared" si="57"/>
        <v>0</v>
      </c>
      <c r="AB607" t="b">
        <f t="shared" si="54"/>
        <v>0</v>
      </c>
      <c r="AC607" t="b">
        <f t="shared" si="55"/>
        <v>0</v>
      </c>
    </row>
    <row r="608" spans="1:29">
      <c r="A608" t="s">
        <v>56</v>
      </c>
      <c r="B608">
        <v>1</v>
      </c>
      <c r="C608" t="s">
        <v>406</v>
      </c>
      <c r="D608">
        <v>37.549999237060547</v>
      </c>
      <c r="E608">
        <v>36.400001525878906</v>
      </c>
      <c r="F608" s="22">
        <v>43458</v>
      </c>
      <c r="G608" s="22">
        <v>43496</v>
      </c>
      <c r="H608">
        <f t="shared" si="56"/>
        <v>38</v>
      </c>
      <c r="I608">
        <v>36</v>
      </c>
      <c r="J608">
        <v>2</v>
      </c>
      <c r="K608">
        <v>51</v>
      </c>
      <c r="L608">
        <v>6</v>
      </c>
      <c r="M608">
        <v>30.399999618530273</v>
      </c>
      <c r="N608">
        <v>24.399999618530273</v>
      </c>
      <c r="O608">
        <v>18.399999618530273</v>
      </c>
      <c r="P608">
        <v>24</v>
      </c>
      <c r="Q608">
        <v>18</v>
      </c>
      <c r="R608" t="s">
        <v>435</v>
      </c>
      <c r="S608">
        <v>0.69999998807907104</v>
      </c>
      <c r="T608">
        <v>30</v>
      </c>
      <c r="U608" s="18">
        <f>VLOOKUP(A608,'[1]MARGIN REQUIREMNT'!$A$3:$M$210,13,0)</f>
        <v>0.23774999999999999</v>
      </c>
      <c r="V608" s="23">
        <f t="shared" si="58"/>
        <v>3.1593342389396373E-2</v>
      </c>
      <c r="W608" s="23">
        <f t="shared" si="59"/>
        <v>3.1593342389396373E-2</v>
      </c>
      <c r="X608" s="24">
        <f>VLOOKUP(A608,[2]Sheet14!$A$2:$B$188,2,0)</f>
        <v>3.5507369325958389E-2</v>
      </c>
      <c r="Y608" s="24">
        <f>VLOOKUP(A608,[2]Sheet14!$A$2:$C$188,3,0)</f>
        <v>4.718096835640468E-2</v>
      </c>
      <c r="Z608" s="24">
        <f>VLOOKUP(A608,[2]Sheet14!$A$2:$D$188,4,0)</f>
        <v>6.7510184210767196E-2</v>
      </c>
      <c r="AA608" t="b">
        <f t="shared" si="57"/>
        <v>0</v>
      </c>
      <c r="AB608" t="b">
        <f t="shared" si="54"/>
        <v>0</v>
      </c>
      <c r="AC608" t="b">
        <f t="shared" si="55"/>
        <v>0</v>
      </c>
    </row>
    <row r="609" spans="1:29">
      <c r="A609" t="s">
        <v>176</v>
      </c>
      <c r="B609">
        <v>10</v>
      </c>
      <c r="C609" t="s">
        <v>405</v>
      </c>
      <c r="D609">
        <v>413.54998779296875</v>
      </c>
      <c r="E609">
        <v>423.5</v>
      </c>
      <c r="F609" s="22">
        <v>43458</v>
      </c>
      <c r="G609" s="22">
        <v>43496</v>
      </c>
      <c r="H609">
        <f t="shared" si="56"/>
        <v>38</v>
      </c>
      <c r="I609">
        <v>420</v>
      </c>
      <c r="J609">
        <v>23.149999618530273</v>
      </c>
      <c r="K609">
        <v>35</v>
      </c>
      <c r="L609">
        <v>48</v>
      </c>
      <c r="M609">
        <v>471.5</v>
      </c>
      <c r="N609">
        <v>519.5</v>
      </c>
      <c r="O609">
        <v>567.5</v>
      </c>
      <c r="P609">
        <v>520</v>
      </c>
      <c r="Q609">
        <v>570</v>
      </c>
      <c r="R609">
        <v>1.75</v>
      </c>
      <c r="S609">
        <v>0.80000001192092896</v>
      </c>
      <c r="T609" t="s">
        <v>439</v>
      </c>
      <c r="U609" s="18">
        <f>VLOOKUP(A609,'[1]MARGIN REQUIREMNT'!$A$3:$M$210,13,0)</f>
        <v>2.2260749999999998</v>
      </c>
      <c r="V609" s="23">
        <f t="shared" si="58"/>
        <v>-2.3494715955209577E-2</v>
      </c>
      <c r="W609" s="23">
        <f t="shared" si="59"/>
        <v>2.3494715955209577E-2</v>
      </c>
      <c r="X609" s="24">
        <f>VLOOKUP(A609,[2]Sheet14!$A$2:$B$188,2,0)</f>
        <v>3.0514148884360749E-2</v>
      </c>
      <c r="Y609" s="24">
        <f>VLOOKUP(A609,[2]Sheet14!$A$2:$C$188,3,0)</f>
        <v>3.9580675681421873E-2</v>
      </c>
      <c r="Z609" s="24">
        <f>VLOOKUP(A609,[2]Sheet14!$A$2:$D$188,4,0)</f>
        <v>4.9258328524279971E-2</v>
      </c>
      <c r="AA609" t="b">
        <f t="shared" si="57"/>
        <v>0</v>
      </c>
      <c r="AB609" t="b">
        <f t="shared" si="54"/>
        <v>0</v>
      </c>
      <c r="AC609" t="b">
        <f t="shared" si="55"/>
        <v>0</v>
      </c>
    </row>
    <row r="610" spans="1:29">
      <c r="A610" t="s">
        <v>176</v>
      </c>
      <c r="B610">
        <v>10</v>
      </c>
      <c r="C610" t="s">
        <v>406</v>
      </c>
      <c r="D610">
        <v>413.54998779296875</v>
      </c>
      <c r="E610">
        <v>423.5</v>
      </c>
      <c r="F610" s="22">
        <v>43458</v>
      </c>
      <c r="G610" s="22">
        <v>43496</v>
      </c>
      <c r="H610">
        <f t="shared" si="56"/>
        <v>38</v>
      </c>
      <c r="I610">
        <v>420</v>
      </c>
      <c r="J610">
        <v>16.5</v>
      </c>
      <c r="K610">
        <v>37</v>
      </c>
      <c r="L610">
        <v>51</v>
      </c>
      <c r="M610">
        <v>372.5</v>
      </c>
      <c r="N610">
        <v>321.5</v>
      </c>
      <c r="O610">
        <v>270.5</v>
      </c>
      <c r="P610">
        <v>320</v>
      </c>
      <c r="Q610">
        <v>270</v>
      </c>
      <c r="R610" t="s">
        <v>435</v>
      </c>
      <c r="S610">
        <v>2</v>
      </c>
      <c r="T610">
        <v>350</v>
      </c>
      <c r="U610" s="18">
        <f>VLOOKUP(A610,'[1]MARGIN REQUIREMNT'!$A$3:$M$210,13,0)</f>
        <v>2.2260749999999998</v>
      </c>
      <c r="V610" s="23">
        <f t="shared" si="58"/>
        <v>-2.3494715955209577E-2</v>
      </c>
      <c r="W610" s="23">
        <f t="shared" si="59"/>
        <v>2.3494715955209577E-2</v>
      </c>
      <c r="X610" s="24">
        <f>VLOOKUP(A610,[2]Sheet14!$A$2:$B$188,2,0)</f>
        <v>3.0514148884360749E-2</v>
      </c>
      <c r="Y610" s="24">
        <f>VLOOKUP(A610,[2]Sheet14!$A$2:$C$188,3,0)</f>
        <v>3.9580675681421873E-2</v>
      </c>
      <c r="Z610" s="24">
        <f>VLOOKUP(A610,[2]Sheet14!$A$2:$D$188,4,0)</f>
        <v>4.9258328524279971E-2</v>
      </c>
      <c r="AA610" t="b">
        <f t="shared" si="57"/>
        <v>0</v>
      </c>
      <c r="AB610" t="b">
        <f t="shared" si="54"/>
        <v>0</v>
      </c>
      <c r="AC610" t="b">
        <f t="shared" si="55"/>
        <v>0</v>
      </c>
    </row>
    <row r="611" spans="1:29">
      <c r="A611" t="s">
        <v>61</v>
      </c>
      <c r="B611">
        <v>5</v>
      </c>
      <c r="C611" t="s">
        <v>405</v>
      </c>
      <c r="D611">
        <v>126.55000305175781</v>
      </c>
      <c r="E611">
        <v>125.84999847412109</v>
      </c>
      <c r="F611" s="22">
        <v>43458</v>
      </c>
      <c r="G611" s="22">
        <v>43496</v>
      </c>
      <c r="H611">
        <f t="shared" si="56"/>
        <v>38</v>
      </c>
      <c r="I611">
        <v>125</v>
      </c>
      <c r="J611">
        <v>7.5</v>
      </c>
      <c r="K611">
        <v>40</v>
      </c>
      <c r="L611">
        <v>16</v>
      </c>
      <c r="M611">
        <v>141.85000610351562</v>
      </c>
      <c r="N611">
        <v>157.85000610351562</v>
      </c>
      <c r="O611">
        <v>173.85000610351562</v>
      </c>
      <c r="P611">
        <v>160</v>
      </c>
      <c r="Q611">
        <v>175</v>
      </c>
      <c r="R611" t="s">
        <v>435</v>
      </c>
      <c r="S611">
        <v>0.75</v>
      </c>
      <c r="T611">
        <v>145</v>
      </c>
      <c r="U611" s="18">
        <f>VLOOKUP(A611,'[1]MARGIN REQUIREMNT'!$A$3:$M$210,13,0)</f>
        <v>0.59212500000000001</v>
      </c>
      <c r="V611" s="23">
        <f t="shared" si="58"/>
        <v>5.5622136362651897E-3</v>
      </c>
      <c r="W611" s="23">
        <f t="shared" si="59"/>
        <v>5.5622136362651897E-3</v>
      </c>
      <c r="X611" s="24">
        <f>VLOOKUP(A611,[2]Sheet14!$A$2:$B$188,2,0)</f>
        <v>3.2016644002830948E-2</v>
      </c>
      <c r="Y611" s="24">
        <f>VLOOKUP(A611,[2]Sheet14!$A$2:$C$188,3,0)</f>
        <v>4.3695453846478272E-2</v>
      </c>
      <c r="Z611" s="24">
        <f>VLOOKUP(A611,[2]Sheet14!$A$2:$D$188,4,0)</f>
        <v>5.6608268306497331E-2</v>
      </c>
      <c r="AA611" t="b">
        <f t="shared" si="57"/>
        <v>0</v>
      </c>
      <c r="AB611" t="b">
        <f t="shared" si="54"/>
        <v>0</v>
      </c>
      <c r="AC611" t="b">
        <f t="shared" si="55"/>
        <v>0</v>
      </c>
    </row>
    <row r="612" spans="1:29">
      <c r="A612" t="s">
        <v>61</v>
      </c>
      <c r="B612">
        <v>5</v>
      </c>
      <c r="C612" t="s">
        <v>406</v>
      </c>
      <c r="D612">
        <v>126.55000305175781</v>
      </c>
      <c r="E612">
        <v>125.84999847412109</v>
      </c>
      <c r="F612" s="22">
        <v>43458</v>
      </c>
      <c r="G612" s="22">
        <v>43496</v>
      </c>
      <c r="H612">
        <f t="shared" si="56"/>
        <v>38</v>
      </c>
      <c r="I612">
        <v>125</v>
      </c>
      <c r="J612">
        <v>9.8999996185302734</v>
      </c>
      <c r="K612" t="s">
        <v>435</v>
      </c>
      <c r="L612" t="s">
        <v>435</v>
      </c>
      <c r="M612" t="s">
        <v>435</v>
      </c>
      <c r="N612" t="s">
        <v>435</v>
      </c>
      <c r="O612" t="s">
        <v>435</v>
      </c>
      <c r="P612" t="s">
        <v>435</v>
      </c>
      <c r="Q612" t="s">
        <v>435</v>
      </c>
      <c r="R612" t="s">
        <v>435</v>
      </c>
      <c r="S612" t="s">
        <v>435</v>
      </c>
      <c r="T612" t="s">
        <v>435</v>
      </c>
      <c r="U612" s="18">
        <f>VLOOKUP(A612,'[1]MARGIN REQUIREMNT'!$A$3:$M$210,13,0)</f>
        <v>0.59212500000000001</v>
      </c>
      <c r="V612" s="23">
        <f t="shared" si="58"/>
        <v>5.5622136362651897E-3</v>
      </c>
      <c r="W612" s="23">
        <f t="shared" si="59"/>
        <v>5.5622136362651897E-3</v>
      </c>
      <c r="X612" s="24">
        <f>VLOOKUP(A612,[2]Sheet14!$A$2:$B$188,2,0)</f>
        <v>3.2016644002830948E-2</v>
      </c>
      <c r="Y612" s="24">
        <f>VLOOKUP(A612,[2]Sheet14!$A$2:$C$188,3,0)</f>
        <v>4.3695453846478272E-2</v>
      </c>
      <c r="Z612" s="24">
        <f>VLOOKUP(A612,[2]Sheet14!$A$2:$D$188,4,0)</f>
        <v>5.6608268306497331E-2</v>
      </c>
      <c r="AA612" t="b">
        <f t="shared" si="57"/>
        <v>0</v>
      </c>
      <c r="AB612" t="b">
        <f t="shared" si="54"/>
        <v>0</v>
      </c>
      <c r="AC612" t="b">
        <f t="shared" si="55"/>
        <v>0</v>
      </c>
    </row>
    <row r="613" spans="1:29">
      <c r="A613" t="s">
        <v>35</v>
      </c>
      <c r="B613">
        <v>10</v>
      </c>
      <c r="C613" t="s">
        <v>405</v>
      </c>
      <c r="D613">
        <v>365.60000610351562</v>
      </c>
      <c r="E613">
        <v>365.70001220703125</v>
      </c>
      <c r="F613" s="22">
        <v>43458</v>
      </c>
      <c r="G613" s="22">
        <v>43496</v>
      </c>
      <c r="H613">
        <f t="shared" si="56"/>
        <v>38</v>
      </c>
      <c r="I613">
        <v>370</v>
      </c>
      <c r="J613">
        <v>10.5</v>
      </c>
      <c r="K613">
        <v>23</v>
      </c>
      <c r="L613">
        <v>27</v>
      </c>
      <c r="M613">
        <v>392.70001220703125</v>
      </c>
      <c r="N613">
        <v>419.70001220703125</v>
      </c>
      <c r="O613">
        <v>446.70001220703125</v>
      </c>
      <c r="P613">
        <v>420</v>
      </c>
      <c r="Q613">
        <v>450</v>
      </c>
      <c r="R613" t="s">
        <v>435</v>
      </c>
      <c r="S613">
        <v>1</v>
      </c>
      <c r="T613">
        <v>430</v>
      </c>
      <c r="U613" s="18">
        <f>VLOOKUP(A613,'[1]MARGIN REQUIREMNT'!$A$3:$M$210,13,0)</f>
        <v>1.7217005000000001</v>
      </c>
      <c r="V613" s="23">
        <f t="shared" si="58"/>
        <v>-2.7346486239387957E-4</v>
      </c>
      <c r="W613" s="23">
        <f t="shared" si="59"/>
        <v>2.7346486239387957E-4</v>
      </c>
      <c r="X613" s="24">
        <f>VLOOKUP(A613,[2]Sheet14!$A$2:$B$188,2,0)</f>
        <v>2.962151750958042E-2</v>
      </c>
      <c r="Y613" s="24">
        <f>VLOOKUP(A613,[2]Sheet14!$A$2:$C$188,3,0)</f>
        <v>3.6765241254801385E-2</v>
      </c>
      <c r="Z613" s="24">
        <f>VLOOKUP(A613,[2]Sheet14!$A$2:$D$188,4,0)</f>
        <v>5.330701779571001E-2</v>
      </c>
      <c r="AA613" t="b">
        <f t="shared" si="57"/>
        <v>0</v>
      </c>
      <c r="AB613" t="b">
        <f t="shared" si="54"/>
        <v>0</v>
      </c>
      <c r="AC613" t="b">
        <f t="shared" si="55"/>
        <v>0</v>
      </c>
    </row>
    <row r="614" spans="1:29">
      <c r="A614" t="s">
        <v>35</v>
      </c>
      <c r="B614">
        <v>10</v>
      </c>
      <c r="C614" t="s">
        <v>406</v>
      </c>
      <c r="D614">
        <v>365.60000610351562</v>
      </c>
      <c r="E614">
        <v>365.70001220703125</v>
      </c>
      <c r="F614" s="22">
        <v>43458</v>
      </c>
      <c r="G614" s="22">
        <v>43496</v>
      </c>
      <c r="H614">
        <f t="shared" si="56"/>
        <v>38</v>
      </c>
      <c r="I614">
        <v>370</v>
      </c>
      <c r="J614">
        <v>25</v>
      </c>
      <c r="K614">
        <v>53</v>
      </c>
      <c r="L614">
        <v>63</v>
      </c>
      <c r="M614">
        <v>302.70001220703125</v>
      </c>
      <c r="N614">
        <v>239.69999694824219</v>
      </c>
      <c r="O614">
        <v>176.69999694824219</v>
      </c>
      <c r="P614">
        <v>240</v>
      </c>
      <c r="Q614">
        <v>180</v>
      </c>
      <c r="R614" t="s">
        <v>435</v>
      </c>
      <c r="S614">
        <v>2</v>
      </c>
      <c r="T614">
        <v>300</v>
      </c>
      <c r="U614" s="18">
        <f>VLOOKUP(A614,'[1]MARGIN REQUIREMNT'!$A$3:$M$210,13,0)</f>
        <v>1.7217005000000001</v>
      </c>
      <c r="V614" s="23">
        <f t="shared" si="58"/>
        <v>-2.7346486239387957E-4</v>
      </c>
      <c r="W614" s="23">
        <f t="shared" si="59"/>
        <v>2.7346486239387957E-4</v>
      </c>
      <c r="X614" s="24">
        <f>VLOOKUP(A614,[2]Sheet14!$A$2:$B$188,2,0)</f>
        <v>2.962151750958042E-2</v>
      </c>
      <c r="Y614" s="24">
        <f>VLOOKUP(A614,[2]Sheet14!$A$2:$C$188,3,0)</f>
        <v>3.6765241254801385E-2</v>
      </c>
      <c r="Z614" s="24">
        <f>VLOOKUP(A614,[2]Sheet14!$A$2:$D$188,4,0)</f>
        <v>5.330701779571001E-2</v>
      </c>
      <c r="AA614" t="b">
        <f t="shared" si="57"/>
        <v>0</v>
      </c>
      <c r="AB614" t="b">
        <f t="shared" si="54"/>
        <v>0</v>
      </c>
      <c r="AC614" t="b">
        <f t="shared" si="55"/>
        <v>0</v>
      </c>
    </row>
    <row r="615" spans="1:29">
      <c r="A615" s="30" t="s">
        <v>105</v>
      </c>
      <c r="B615" s="30">
        <v>10</v>
      </c>
      <c r="C615" s="30" t="s">
        <v>405</v>
      </c>
      <c r="D615">
        <v>268</v>
      </c>
      <c r="E615">
        <v>252.30000305175781</v>
      </c>
      <c r="F615" s="22">
        <v>43458</v>
      </c>
      <c r="G615" s="22">
        <v>43496</v>
      </c>
      <c r="H615">
        <f t="shared" si="56"/>
        <v>38</v>
      </c>
      <c r="I615">
        <v>250</v>
      </c>
      <c r="J615">
        <v>33.5</v>
      </c>
      <c r="K615" t="s">
        <v>435</v>
      </c>
      <c r="L615" t="s">
        <v>435</v>
      </c>
      <c r="M615" t="s">
        <v>435</v>
      </c>
      <c r="N615" t="s">
        <v>435</v>
      </c>
      <c r="O615" t="s">
        <v>435</v>
      </c>
      <c r="P615" t="s">
        <v>435</v>
      </c>
      <c r="Q615" t="s">
        <v>435</v>
      </c>
      <c r="R615" t="s">
        <v>435</v>
      </c>
      <c r="S615" t="s">
        <v>435</v>
      </c>
      <c r="T615" t="s">
        <v>435</v>
      </c>
      <c r="U615" s="18">
        <f>VLOOKUP(A615,'[1]MARGIN REQUIREMNT'!$A$3:$M$210,13,0)</f>
        <v>2.0397392500000002</v>
      </c>
      <c r="V615" s="23">
        <f t="shared" si="58"/>
        <v>6.2227494087748525E-2</v>
      </c>
      <c r="W615" s="23">
        <f t="shared" si="59"/>
        <v>6.2227494087748525E-2</v>
      </c>
      <c r="X615" s="24">
        <f>VLOOKUP(A615,[2]Sheet14!$A$2:$B$188,2,0)</f>
        <v>5.0086962442128256E-2</v>
      </c>
      <c r="Y615" s="24">
        <f>VLOOKUP(A615,[2]Sheet14!$A$2:$C$188,3,0)</f>
        <v>6.8749887520837216E-2</v>
      </c>
      <c r="Z615" s="24">
        <f>VLOOKUP(A615,[2]Sheet14!$A$2:$D$188,4,0)</f>
        <v>8.5578541602192013E-2</v>
      </c>
      <c r="AA615" t="b">
        <f t="shared" si="57"/>
        <v>1</v>
      </c>
      <c r="AB615" t="b">
        <f t="shared" si="54"/>
        <v>0</v>
      </c>
      <c r="AC615" t="b">
        <f t="shared" si="55"/>
        <v>0</v>
      </c>
    </row>
    <row r="616" spans="1:29">
      <c r="A616" s="30" t="s">
        <v>105</v>
      </c>
      <c r="B616" s="30">
        <v>10</v>
      </c>
      <c r="C616" s="30" t="s">
        <v>406</v>
      </c>
      <c r="D616">
        <v>268</v>
      </c>
      <c r="E616">
        <v>252.30000305175781</v>
      </c>
      <c r="F616" s="22">
        <v>43458</v>
      </c>
      <c r="G616" s="22">
        <v>43496</v>
      </c>
      <c r="H616">
        <f t="shared" si="56"/>
        <v>38</v>
      </c>
      <c r="I616">
        <v>250</v>
      </c>
      <c r="J616" t="s">
        <v>435</v>
      </c>
      <c r="K616" t="s">
        <v>435</v>
      </c>
      <c r="L616" t="s">
        <v>435</v>
      </c>
      <c r="M616" t="s">
        <v>435</v>
      </c>
      <c r="N616" t="s">
        <v>435</v>
      </c>
      <c r="O616" t="s">
        <v>435</v>
      </c>
      <c r="P616" t="s">
        <v>435</v>
      </c>
      <c r="Q616" t="s">
        <v>435</v>
      </c>
      <c r="R616" t="s">
        <v>435</v>
      </c>
      <c r="S616" t="s">
        <v>435</v>
      </c>
      <c r="T616" t="s">
        <v>435</v>
      </c>
      <c r="U616" s="18">
        <f>VLOOKUP(A616,'[1]MARGIN REQUIREMNT'!$A$3:$M$210,13,0)</f>
        <v>2.0397392500000002</v>
      </c>
      <c r="V616" s="23">
        <f t="shared" si="58"/>
        <v>6.2227494087748525E-2</v>
      </c>
      <c r="W616" s="23">
        <f t="shared" si="59"/>
        <v>6.2227494087748525E-2</v>
      </c>
      <c r="X616" s="24">
        <f>VLOOKUP(A616,[2]Sheet14!$A$2:$B$188,2,0)</f>
        <v>5.0086962442128256E-2</v>
      </c>
      <c r="Y616" s="24">
        <f>VLOOKUP(A616,[2]Sheet14!$A$2:$C$188,3,0)</f>
        <v>6.8749887520837216E-2</v>
      </c>
      <c r="Z616" s="24">
        <f>VLOOKUP(A616,[2]Sheet14!$A$2:$D$188,4,0)</f>
        <v>8.5578541602192013E-2</v>
      </c>
      <c r="AA616" t="b">
        <f t="shared" si="57"/>
        <v>1</v>
      </c>
      <c r="AB616" t="b">
        <f t="shared" si="54"/>
        <v>0</v>
      </c>
      <c r="AC616" t="b">
        <f t="shared" si="55"/>
        <v>0</v>
      </c>
    </row>
    <row r="617" spans="1:29">
      <c r="A617" t="s">
        <v>202</v>
      </c>
      <c r="B617">
        <v>10</v>
      </c>
      <c r="C617" t="s">
        <v>405</v>
      </c>
      <c r="D617">
        <v>551.0999755859375</v>
      </c>
      <c r="E617">
        <v>555.5</v>
      </c>
      <c r="F617" s="22">
        <v>43458</v>
      </c>
      <c r="G617" s="22">
        <v>43496</v>
      </c>
      <c r="H617">
        <f t="shared" si="56"/>
        <v>38</v>
      </c>
      <c r="I617">
        <v>560</v>
      </c>
      <c r="J617">
        <v>19</v>
      </c>
      <c r="K617">
        <v>26</v>
      </c>
      <c r="L617">
        <v>47</v>
      </c>
      <c r="M617">
        <v>602.5</v>
      </c>
      <c r="N617">
        <v>649.5</v>
      </c>
      <c r="O617">
        <v>696.5</v>
      </c>
      <c r="P617">
        <v>650</v>
      </c>
      <c r="Q617">
        <v>700</v>
      </c>
      <c r="R617">
        <v>1</v>
      </c>
      <c r="S617">
        <v>1</v>
      </c>
      <c r="T617">
        <v>650</v>
      </c>
      <c r="U617" s="18">
        <f>VLOOKUP(A617,'[1]MARGIN REQUIREMNT'!$A$3:$M$210,13,0)</f>
        <v>2.909475</v>
      </c>
      <c r="V617" s="23">
        <f t="shared" si="58"/>
        <v>-7.9208360289153568E-3</v>
      </c>
      <c r="W617" s="23">
        <f t="shared" si="59"/>
        <v>7.9208360289153568E-3</v>
      </c>
      <c r="X617" s="24">
        <f>VLOOKUP(A617,[2]Sheet14!$A$2:$B$188,2,0)</f>
        <v>3.1566905086653593E-2</v>
      </c>
      <c r="Y617" s="24">
        <f>VLOOKUP(A617,[2]Sheet14!$A$2:$C$188,3,0)</f>
        <v>4.1006405492127841E-2</v>
      </c>
      <c r="Z617" s="24">
        <f>VLOOKUP(A617,[2]Sheet14!$A$2:$D$188,4,0)</f>
        <v>5.2091007468170109E-2</v>
      </c>
      <c r="AA617" t="b">
        <f t="shared" si="57"/>
        <v>0</v>
      </c>
      <c r="AB617" t="b">
        <f t="shared" si="54"/>
        <v>0</v>
      </c>
      <c r="AC617" t="b">
        <f t="shared" si="55"/>
        <v>0</v>
      </c>
    </row>
    <row r="618" spans="1:29">
      <c r="A618" t="s">
        <v>202</v>
      </c>
      <c r="B618">
        <v>10</v>
      </c>
      <c r="C618" t="s">
        <v>406</v>
      </c>
      <c r="D618">
        <v>551.0999755859375</v>
      </c>
      <c r="E618">
        <v>555.5</v>
      </c>
      <c r="F618" s="22">
        <v>43458</v>
      </c>
      <c r="G618" s="22">
        <v>43496</v>
      </c>
      <c r="H618">
        <f t="shared" si="56"/>
        <v>38</v>
      </c>
      <c r="I618">
        <v>560</v>
      </c>
      <c r="J618">
        <v>26.5</v>
      </c>
      <c r="K618">
        <v>38</v>
      </c>
      <c r="L618">
        <v>68</v>
      </c>
      <c r="M618">
        <v>487.5</v>
      </c>
      <c r="N618">
        <v>419.5</v>
      </c>
      <c r="O618">
        <v>351.5</v>
      </c>
      <c r="P618">
        <v>420</v>
      </c>
      <c r="Q618">
        <v>350</v>
      </c>
      <c r="R618" t="s">
        <v>435</v>
      </c>
      <c r="S618">
        <v>2</v>
      </c>
      <c r="T618">
        <v>460</v>
      </c>
      <c r="U618" s="18">
        <f>VLOOKUP(A618,'[1]MARGIN REQUIREMNT'!$A$3:$M$210,13,0)</f>
        <v>2.909475</v>
      </c>
      <c r="V618" s="23">
        <f t="shared" si="58"/>
        <v>-7.9208360289153568E-3</v>
      </c>
      <c r="W618" s="23">
        <f t="shared" si="59"/>
        <v>7.9208360289153568E-3</v>
      </c>
      <c r="X618" s="24">
        <f>VLOOKUP(A618,[2]Sheet14!$A$2:$B$188,2,0)</f>
        <v>3.1566905086653593E-2</v>
      </c>
      <c r="Y618" s="24">
        <f>VLOOKUP(A618,[2]Sheet14!$A$2:$C$188,3,0)</f>
        <v>4.1006405492127841E-2</v>
      </c>
      <c r="Z618" s="24">
        <f>VLOOKUP(A618,[2]Sheet14!$A$2:$D$188,4,0)</f>
        <v>5.2091007468170109E-2</v>
      </c>
      <c r="AA618" t="b">
        <f t="shared" si="57"/>
        <v>0</v>
      </c>
      <c r="AB618" t="b">
        <f t="shared" si="54"/>
        <v>0</v>
      </c>
      <c r="AC618" t="b">
        <f t="shared" si="55"/>
        <v>0</v>
      </c>
    </row>
    <row r="619" spans="1:29">
      <c r="A619" t="s">
        <v>122</v>
      </c>
      <c r="B619">
        <v>10</v>
      </c>
      <c r="C619" t="s">
        <v>405</v>
      </c>
      <c r="D619" t="s">
        <v>435</v>
      </c>
      <c r="E619" t="s">
        <v>435</v>
      </c>
      <c r="F619" s="22">
        <v>43458</v>
      </c>
      <c r="G619" s="22">
        <v>43496</v>
      </c>
      <c r="H619">
        <f t="shared" si="56"/>
        <v>38</v>
      </c>
      <c r="I619" t="s">
        <v>435</v>
      </c>
      <c r="J619" t="s">
        <v>435</v>
      </c>
      <c r="K619" t="s">
        <v>435</v>
      </c>
      <c r="L619" t="s">
        <v>435</v>
      </c>
      <c r="M619" t="s">
        <v>435</v>
      </c>
      <c r="N619" t="s">
        <v>435</v>
      </c>
      <c r="O619" t="s">
        <v>435</v>
      </c>
      <c r="P619" t="s">
        <v>435</v>
      </c>
      <c r="Q619" t="s">
        <v>435</v>
      </c>
      <c r="R619" t="s">
        <v>435</v>
      </c>
      <c r="S619" t="s">
        <v>435</v>
      </c>
      <c r="T619" t="s">
        <v>435</v>
      </c>
      <c r="U619" s="18">
        <f>VLOOKUP(A619,'[1]MARGIN REQUIREMNT'!$A$3:$M$210,13,0)</f>
        <v>2.3114520000000001</v>
      </c>
      <c r="V619" s="23" t="e">
        <f t="shared" si="58"/>
        <v>#VALUE!</v>
      </c>
      <c r="W619" s="23" t="e">
        <f t="shared" si="59"/>
        <v>#VALUE!</v>
      </c>
      <c r="X619" s="24">
        <f>VLOOKUP(A619,[2]Sheet14!$A$2:$B$188,2,0)</f>
        <v>3.5658284135540862E-2</v>
      </c>
      <c r="Y619" s="24">
        <f>VLOOKUP(A619,[2]Sheet14!$A$2:$C$188,3,0)</f>
        <v>4.4724386528742596E-2</v>
      </c>
      <c r="Z619" s="24">
        <f>VLOOKUP(A619,[2]Sheet14!$A$2:$D$188,4,0)</f>
        <v>5.7957746564332641E-2</v>
      </c>
      <c r="AA619" t="e">
        <f t="shared" si="57"/>
        <v>#VALUE!</v>
      </c>
      <c r="AB619" t="e">
        <f t="shared" si="54"/>
        <v>#VALUE!</v>
      </c>
      <c r="AC619" t="e">
        <f t="shared" si="55"/>
        <v>#VALUE!</v>
      </c>
    </row>
    <row r="620" spans="1:29">
      <c r="A620" t="s">
        <v>122</v>
      </c>
      <c r="B620">
        <v>10</v>
      </c>
      <c r="C620" t="s">
        <v>406</v>
      </c>
      <c r="D620" t="s">
        <v>435</v>
      </c>
      <c r="E620" t="s">
        <v>435</v>
      </c>
      <c r="F620" s="22">
        <v>43458</v>
      </c>
      <c r="G620" s="22">
        <v>43496</v>
      </c>
      <c r="H620">
        <f t="shared" si="56"/>
        <v>38</v>
      </c>
      <c r="I620" t="s">
        <v>435</v>
      </c>
      <c r="J620" t="s">
        <v>435</v>
      </c>
      <c r="K620" t="s">
        <v>435</v>
      </c>
      <c r="L620" t="s">
        <v>435</v>
      </c>
      <c r="M620" t="s">
        <v>435</v>
      </c>
      <c r="N620" t="s">
        <v>435</v>
      </c>
      <c r="O620" t="s">
        <v>435</v>
      </c>
      <c r="P620" t="s">
        <v>435</v>
      </c>
      <c r="Q620" t="s">
        <v>435</v>
      </c>
      <c r="R620" t="s">
        <v>435</v>
      </c>
      <c r="S620" t="s">
        <v>435</v>
      </c>
      <c r="T620" t="s">
        <v>435</v>
      </c>
      <c r="U620" s="18">
        <f>VLOOKUP(A620,'[1]MARGIN REQUIREMNT'!$A$3:$M$210,13,0)</f>
        <v>2.3114520000000001</v>
      </c>
      <c r="V620" s="23" t="e">
        <f t="shared" si="58"/>
        <v>#VALUE!</v>
      </c>
      <c r="W620" s="23" t="e">
        <f t="shared" si="59"/>
        <v>#VALUE!</v>
      </c>
      <c r="X620" s="24">
        <f>VLOOKUP(A620,[2]Sheet14!$A$2:$B$188,2,0)</f>
        <v>3.5658284135540862E-2</v>
      </c>
      <c r="Y620" s="24">
        <f>VLOOKUP(A620,[2]Sheet14!$A$2:$C$188,3,0)</f>
        <v>4.4724386528742596E-2</v>
      </c>
      <c r="Z620" s="24">
        <f>VLOOKUP(A620,[2]Sheet14!$A$2:$D$188,4,0)</f>
        <v>5.7957746564332641E-2</v>
      </c>
      <c r="AA620" t="e">
        <f t="shared" si="57"/>
        <v>#VALUE!</v>
      </c>
      <c r="AB620" t="e">
        <f t="shared" si="54"/>
        <v>#VALUE!</v>
      </c>
      <c r="AC620" t="e">
        <f t="shared" si="55"/>
        <v>#VALUE!</v>
      </c>
    </row>
    <row r="621" spans="1:29">
      <c r="A621" t="s">
        <v>17</v>
      </c>
      <c r="B621">
        <v>20</v>
      </c>
      <c r="C621" t="s">
        <v>405</v>
      </c>
      <c r="D621">
        <v>717.6500244140625</v>
      </c>
      <c r="E621">
        <v>714.95001220703125</v>
      </c>
      <c r="F621" s="22">
        <v>43458</v>
      </c>
      <c r="G621" s="22">
        <v>43496</v>
      </c>
      <c r="H621">
        <f t="shared" si="56"/>
        <v>38</v>
      </c>
      <c r="I621">
        <v>720</v>
      </c>
      <c r="J621">
        <v>31</v>
      </c>
      <c r="K621">
        <v>32</v>
      </c>
      <c r="L621">
        <v>74</v>
      </c>
      <c r="M621">
        <v>788.95001220703125</v>
      </c>
      <c r="N621">
        <v>862.95001220703125</v>
      </c>
      <c r="O621">
        <v>936.95001220703125</v>
      </c>
      <c r="P621">
        <v>860</v>
      </c>
      <c r="Q621">
        <v>940</v>
      </c>
      <c r="R621" t="s">
        <v>435</v>
      </c>
      <c r="S621">
        <v>2.7999999523162842</v>
      </c>
      <c r="T621">
        <v>840</v>
      </c>
      <c r="U621" s="18">
        <f>VLOOKUP(A621,'[1]MARGIN REQUIREMNT'!$A$3:$M$210,13,0)</f>
        <v>3.8748749999999998</v>
      </c>
      <c r="V621" s="23">
        <f t="shared" si="58"/>
        <v>3.7765048757694153E-3</v>
      </c>
      <c r="W621" s="23">
        <f t="shared" si="59"/>
        <v>3.7765048757694153E-3</v>
      </c>
      <c r="X621" s="24">
        <f>VLOOKUP(A621,[2]Sheet14!$A$2:$B$188,2,0)</f>
        <v>3.2312546994303595E-2</v>
      </c>
      <c r="Y621" s="24">
        <f>VLOOKUP(A621,[2]Sheet14!$A$2:$C$188,3,0)</f>
        <v>4.0708659453055969E-2</v>
      </c>
      <c r="Z621" s="24">
        <f>VLOOKUP(A621,[2]Sheet14!$A$2:$D$188,4,0)</f>
        <v>5.3577866304077605E-2</v>
      </c>
      <c r="AA621" t="b">
        <f t="shared" si="57"/>
        <v>0</v>
      </c>
      <c r="AB621" t="b">
        <f t="shared" si="54"/>
        <v>0</v>
      </c>
      <c r="AC621" t="b">
        <f t="shared" si="55"/>
        <v>0</v>
      </c>
    </row>
    <row r="622" spans="1:29">
      <c r="A622" t="s">
        <v>17</v>
      </c>
      <c r="B622">
        <v>20</v>
      </c>
      <c r="C622" t="s">
        <v>406</v>
      </c>
      <c r="D622">
        <v>717.6500244140625</v>
      </c>
      <c r="E622">
        <v>714.95001220703125</v>
      </c>
      <c r="F622" s="22">
        <v>43458</v>
      </c>
      <c r="G622" s="22">
        <v>43496</v>
      </c>
      <c r="H622">
        <f t="shared" si="56"/>
        <v>38</v>
      </c>
      <c r="I622">
        <v>720</v>
      </c>
      <c r="J622">
        <v>30.950000762939453</v>
      </c>
      <c r="K622">
        <v>35</v>
      </c>
      <c r="L622">
        <v>81</v>
      </c>
      <c r="M622">
        <v>633.95001220703125</v>
      </c>
      <c r="N622">
        <v>552.95001220703125</v>
      </c>
      <c r="O622">
        <v>471.95001220703125</v>
      </c>
      <c r="P622">
        <v>560</v>
      </c>
      <c r="Q622">
        <v>480</v>
      </c>
      <c r="R622" t="s">
        <v>435</v>
      </c>
      <c r="S622">
        <v>3.5</v>
      </c>
      <c r="T622">
        <v>620</v>
      </c>
      <c r="U622" s="18">
        <f>VLOOKUP(A622,'[1]MARGIN REQUIREMNT'!$A$3:$M$210,13,0)</f>
        <v>3.8748749999999998</v>
      </c>
      <c r="V622" s="23">
        <f t="shared" si="58"/>
        <v>3.7765048757694153E-3</v>
      </c>
      <c r="W622" s="23">
        <f t="shared" si="59"/>
        <v>3.7765048757694153E-3</v>
      </c>
      <c r="X622" s="24">
        <f>VLOOKUP(A622,[2]Sheet14!$A$2:$B$188,2,0)</f>
        <v>3.2312546994303595E-2</v>
      </c>
      <c r="Y622" s="24">
        <f>VLOOKUP(A622,[2]Sheet14!$A$2:$C$188,3,0)</f>
        <v>4.0708659453055969E-2</v>
      </c>
      <c r="Z622" s="24">
        <f>VLOOKUP(A622,[2]Sheet14!$A$2:$D$188,4,0)</f>
        <v>5.3577866304077605E-2</v>
      </c>
      <c r="AA622" t="b">
        <f t="shared" si="57"/>
        <v>0</v>
      </c>
      <c r="AB622" t="b">
        <f t="shared" si="54"/>
        <v>0</v>
      </c>
      <c r="AC622" t="b">
        <f t="shared" si="55"/>
        <v>0</v>
      </c>
    </row>
    <row r="623" spans="1:29">
      <c r="A623" t="s">
        <v>185</v>
      </c>
      <c r="B623">
        <v>5</v>
      </c>
      <c r="C623" t="s">
        <v>405</v>
      </c>
      <c r="D623">
        <v>93.150001525878906</v>
      </c>
      <c r="E623">
        <v>94</v>
      </c>
      <c r="F623" s="22">
        <v>43458</v>
      </c>
      <c r="G623" s="22">
        <v>43496</v>
      </c>
      <c r="H623">
        <f t="shared" si="56"/>
        <v>38</v>
      </c>
      <c r="I623">
        <v>95</v>
      </c>
      <c r="J623">
        <v>5.9000000953674316</v>
      </c>
      <c r="K623" t="s">
        <v>435</v>
      </c>
      <c r="L623" t="s">
        <v>435</v>
      </c>
      <c r="M623" t="s">
        <v>435</v>
      </c>
      <c r="N623" t="s">
        <v>435</v>
      </c>
      <c r="O623" t="s">
        <v>435</v>
      </c>
      <c r="P623" t="s">
        <v>435</v>
      </c>
      <c r="Q623" t="s">
        <v>435</v>
      </c>
      <c r="R623" t="s">
        <v>435</v>
      </c>
      <c r="S623" t="s">
        <v>435</v>
      </c>
      <c r="T623" t="s">
        <v>435</v>
      </c>
      <c r="U623" s="18">
        <f>VLOOKUP(A623,'[1]MARGIN REQUIREMNT'!$A$3:$M$210,13,0)</f>
        <v>0.45329999999999998</v>
      </c>
      <c r="V623" s="23">
        <f t="shared" si="58"/>
        <v>-9.0425369587350257E-3</v>
      </c>
      <c r="W623" s="23">
        <f t="shared" si="59"/>
        <v>9.0425369587350257E-3</v>
      </c>
      <c r="X623" s="24">
        <f>VLOOKUP(A623,[2]Sheet14!$A$2:$B$188,2,0)</f>
        <v>3.0253268454213458E-2</v>
      </c>
      <c r="Y623" s="24">
        <f>VLOOKUP(A623,[2]Sheet14!$A$2:$C$188,3,0)</f>
        <v>3.7437127241899487E-2</v>
      </c>
      <c r="Z623" s="24">
        <f>VLOOKUP(A623,[2]Sheet14!$A$2:$D$188,4,0)</f>
        <v>4.9689867062495792E-2</v>
      </c>
      <c r="AA623" t="b">
        <f t="shared" si="57"/>
        <v>0</v>
      </c>
      <c r="AB623" t="b">
        <f t="shared" si="54"/>
        <v>0</v>
      </c>
      <c r="AC623" t="b">
        <f t="shared" si="55"/>
        <v>0</v>
      </c>
    </row>
    <row r="624" spans="1:29">
      <c r="A624" t="s">
        <v>185</v>
      </c>
      <c r="B624">
        <v>5</v>
      </c>
      <c r="C624" t="s">
        <v>406</v>
      </c>
      <c r="D624">
        <v>93.150001525878906</v>
      </c>
      <c r="E624">
        <v>94</v>
      </c>
      <c r="F624" s="22">
        <v>43458</v>
      </c>
      <c r="G624" s="22">
        <v>43496</v>
      </c>
      <c r="H624">
        <f t="shared" si="56"/>
        <v>38</v>
      </c>
      <c r="I624">
        <v>95</v>
      </c>
      <c r="J624">
        <v>5</v>
      </c>
      <c r="K624">
        <v>41</v>
      </c>
      <c r="L624">
        <v>12</v>
      </c>
      <c r="M624">
        <v>82</v>
      </c>
      <c r="N624">
        <v>70</v>
      </c>
      <c r="O624">
        <v>58</v>
      </c>
      <c r="P624">
        <v>70</v>
      </c>
      <c r="Q624">
        <v>60</v>
      </c>
      <c r="R624" t="s">
        <v>435</v>
      </c>
      <c r="S624">
        <v>0.20000000298023224</v>
      </c>
      <c r="T624">
        <v>75</v>
      </c>
      <c r="U624" s="18">
        <f>VLOOKUP(A624,'[1]MARGIN REQUIREMNT'!$A$3:$M$210,13,0)</f>
        <v>0.45329999999999998</v>
      </c>
      <c r="V624" s="23">
        <f t="shared" si="58"/>
        <v>-9.0425369587350257E-3</v>
      </c>
      <c r="W624" s="23">
        <f t="shared" si="59"/>
        <v>9.0425369587350257E-3</v>
      </c>
      <c r="X624" s="24">
        <f>VLOOKUP(A624,[2]Sheet14!$A$2:$B$188,2,0)</f>
        <v>3.0253268454213458E-2</v>
      </c>
      <c r="Y624" s="24">
        <f>VLOOKUP(A624,[2]Sheet14!$A$2:$C$188,3,0)</f>
        <v>3.7437127241899487E-2</v>
      </c>
      <c r="Z624" s="24">
        <f>VLOOKUP(A624,[2]Sheet14!$A$2:$D$188,4,0)</f>
        <v>4.9689867062495792E-2</v>
      </c>
      <c r="AA624" t="b">
        <f t="shared" si="57"/>
        <v>0</v>
      </c>
      <c r="AB624" t="b">
        <f t="shared" si="54"/>
        <v>0</v>
      </c>
      <c r="AC624" t="b">
        <f t="shared" si="55"/>
        <v>0</v>
      </c>
    </row>
    <row r="625" spans="1:29">
      <c r="A625" t="s">
        <v>10</v>
      </c>
      <c r="B625">
        <v>20</v>
      </c>
      <c r="C625" t="s">
        <v>405</v>
      </c>
      <c r="D625">
        <v>730.79998779296875</v>
      </c>
      <c r="E625">
        <v>743.5999755859375</v>
      </c>
      <c r="F625" s="22">
        <v>43458</v>
      </c>
      <c r="G625" s="22">
        <v>43496</v>
      </c>
      <c r="H625">
        <f t="shared" si="56"/>
        <v>38</v>
      </c>
      <c r="I625">
        <v>740</v>
      </c>
      <c r="J625">
        <v>31.700000762939453</v>
      </c>
      <c r="K625" t="s">
        <v>435</v>
      </c>
      <c r="L625" t="s">
        <v>435</v>
      </c>
      <c r="M625" t="s">
        <v>435</v>
      </c>
      <c r="N625" t="s">
        <v>435</v>
      </c>
      <c r="O625" t="s">
        <v>435</v>
      </c>
      <c r="P625" t="s">
        <v>435</v>
      </c>
      <c r="Q625" t="s">
        <v>435</v>
      </c>
      <c r="R625" t="s">
        <v>435</v>
      </c>
      <c r="S625" t="s">
        <v>435</v>
      </c>
      <c r="T625" t="s">
        <v>435</v>
      </c>
      <c r="U625" s="18">
        <f>VLOOKUP(A625,'[1]MARGIN REQUIREMNT'!$A$3:$M$210,13,0)</f>
        <v>3.7892999999999994</v>
      </c>
      <c r="V625" s="23">
        <f t="shared" si="58"/>
        <v>-1.7213539824127433E-2</v>
      </c>
      <c r="W625" s="23">
        <f t="shared" si="59"/>
        <v>1.7213539824127433E-2</v>
      </c>
      <c r="X625" s="24">
        <f>VLOOKUP(A625,[2]Sheet14!$A$2:$B$188,2,0)</f>
        <v>2.7242040129014548E-2</v>
      </c>
      <c r="Y625" s="24">
        <f>VLOOKUP(A625,[2]Sheet14!$A$2:$C$188,3,0)</f>
        <v>3.4282222629143218E-2</v>
      </c>
      <c r="Z625" s="24">
        <f>VLOOKUP(A625,[2]Sheet14!$A$2:$D$188,4,0)</f>
        <v>4.4265602428317043E-2</v>
      </c>
      <c r="AA625" t="b">
        <f t="shared" si="57"/>
        <v>0</v>
      </c>
      <c r="AB625" t="b">
        <f t="shared" si="54"/>
        <v>0</v>
      </c>
      <c r="AC625" t="b">
        <f t="shared" si="55"/>
        <v>0</v>
      </c>
    </row>
    <row r="626" spans="1:29">
      <c r="A626" t="s">
        <v>10</v>
      </c>
      <c r="B626">
        <v>20</v>
      </c>
      <c r="C626" t="s">
        <v>406</v>
      </c>
      <c r="D626">
        <v>730.79998779296875</v>
      </c>
      <c r="E626">
        <v>743.5999755859375</v>
      </c>
      <c r="F626" s="22">
        <v>43458</v>
      </c>
      <c r="G626" s="22">
        <v>43496</v>
      </c>
      <c r="H626">
        <f t="shared" si="56"/>
        <v>38</v>
      </c>
      <c r="I626">
        <v>740</v>
      </c>
      <c r="J626">
        <v>27</v>
      </c>
      <c r="K626" t="s">
        <v>435</v>
      </c>
      <c r="L626" t="s">
        <v>435</v>
      </c>
      <c r="M626" t="s">
        <v>435</v>
      </c>
      <c r="N626" t="s">
        <v>435</v>
      </c>
      <c r="O626" t="s">
        <v>435</v>
      </c>
      <c r="P626" t="s">
        <v>435</v>
      </c>
      <c r="Q626" t="s">
        <v>435</v>
      </c>
      <c r="R626" t="s">
        <v>435</v>
      </c>
      <c r="S626" t="s">
        <v>435</v>
      </c>
      <c r="T626" t="s">
        <v>435</v>
      </c>
      <c r="U626" s="18">
        <f>VLOOKUP(A626,'[1]MARGIN REQUIREMNT'!$A$3:$M$210,13,0)</f>
        <v>3.7892999999999994</v>
      </c>
      <c r="V626" s="23">
        <f t="shared" si="58"/>
        <v>-1.7213539824127433E-2</v>
      </c>
      <c r="W626" s="23">
        <f t="shared" si="59"/>
        <v>1.7213539824127433E-2</v>
      </c>
      <c r="X626" s="24">
        <f>VLOOKUP(A626,[2]Sheet14!$A$2:$B$188,2,0)</f>
        <v>2.7242040129014548E-2</v>
      </c>
      <c r="Y626" s="24">
        <f>VLOOKUP(A626,[2]Sheet14!$A$2:$C$188,3,0)</f>
        <v>3.4282222629143218E-2</v>
      </c>
      <c r="Z626" s="24">
        <f>VLOOKUP(A626,[2]Sheet14!$A$2:$D$188,4,0)</f>
        <v>4.4265602428317043E-2</v>
      </c>
      <c r="AA626" t="b">
        <f t="shared" si="57"/>
        <v>0</v>
      </c>
      <c r="AB626" t="b">
        <f t="shared" ref="AB626:AB689" si="60">W626&gt;Y626</f>
        <v>0</v>
      </c>
      <c r="AC626" t="b">
        <f t="shared" ref="AC626:AC689" si="61">W626&gt;Z626</f>
        <v>0</v>
      </c>
    </row>
    <row r="627" spans="1:29">
      <c r="A627" t="s">
        <v>146</v>
      </c>
      <c r="B627">
        <v>2.5</v>
      </c>
      <c r="C627" t="s">
        <v>405</v>
      </c>
      <c r="D627">
        <v>94.849998474121094</v>
      </c>
      <c r="E627">
        <v>95.400001525878906</v>
      </c>
      <c r="F627" s="22">
        <v>43458</v>
      </c>
      <c r="G627" s="22">
        <v>43496</v>
      </c>
      <c r="H627">
        <f t="shared" si="56"/>
        <v>38</v>
      </c>
      <c r="I627">
        <v>95</v>
      </c>
      <c r="J627">
        <v>6.4000000953674316</v>
      </c>
      <c r="K627">
        <v>47</v>
      </c>
      <c r="L627">
        <v>14</v>
      </c>
      <c r="M627">
        <v>109.40000152587891</v>
      </c>
      <c r="N627">
        <v>123.40000152587891</v>
      </c>
      <c r="O627">
        <v>137.39999389648437</v>
      </c>
      <c r="P627">
        <v>122.5</v>
      </c>
      <c r="Q627">
        <v>137.5</v>
      </c>
      <c r="R627" t="s">
        <v>435</v>
      </c>
      <c r="S627">
        <v>1.75</v>
      </c>
      <c r="T627">
        <v>110</v>
      </c>
      <c r="U627" s="18">
        <f>VLOOKUP(A627,'[1]MARGIN REQUIREMNT'!$A$3:$M$210,13,0)</f>
        <v>0.44107499999999999</v>
      </c>
      <c r="V627" s="23">
        <f t="shared" si="58"/>
        <v>-5.7652310582889665E-3</v>
      </c>
      <c r="W627" s="23">
        <f t="shared" si="59"/>
        <v>5.7652310582889665E-3</v>
      </c>
      <c r="X627" s="24">
        <f>VLOOKUP(A627,[2]Sheet14!$A$2:$B$188,2,0)</f>
        <v>4.3737920530583896E-2</v>
      </c>
      <c r="Y627" s="24">
        <f>VLOOKUP(A627,[2]Sheet14!$A$2:$C$188,3,0)</f>
        <v>5.7057175609128437E-2</v>
      </c>
      <c r="Z627" s="24">
        <f>VLOOKUP(A627,[2]Sheet14!$A$2:$D$188,4,0)</f>
        <v>6.7554728455628488E-2</v>
      </c>
      <c r="AA627" t="b">
        <f t="shared" si="57"/>
        <v>0</v>
      </c>
      <c r="AB627" t="b">
        <f t="shared" si="60"/>
        <v>0</v>
      </c>
      <c r="AC627" t="b">
        <f t="shared" si="61"/>
        <v>0</v>
      </c>
    </row>
    <row r="628" spans="1:29">
      <c r="A628" t="s">
        <v>146</v>
      </c>
      <c r="B628">
        <v>2.5</v>
      </c>
      <c r="C628" t="s">
        <v>406</v>
      </c>
      <c r="D628">
        <v>94.849998474121094</v>
      </c>
      <c r="E628">
        <v>95.400001525878906</v>
      </c>
      <c r="F628" s="22">
        <v>43458</v>
      </c>
      <c r="G628" s="22">
        <v>43496</v>
      </c>
      <c r="H628">
        <f t="shared" si="56"/>
        <v>38</v>
      </c>
      <c r="I628">
        <v>95</v>
      </c>
      <c r="J628">
        <v>6.25</v>
      </c>
      <c r="K628">
        <v>57</v>
      </c>
      <c r="L628">
        <v>18</v>
      </c>
      <c r="M628">
        <v>77.400001525878906</v>
      </c>
      <c r="N628">
        <v>59.400001525878906</v>
      </c>
      <c r="O628">
        <v>41.400001525878906</v>
      </c>
      <c r="P628">
        <v>60</v>
      </c>
      <c r="Q628">
        <v>42.5</v>
      </c>
      <c r="R628" t="s">
        <v>435</v>
      </c>
      <c r="S628">
        <v>2.5499999523162842</v>
      </c>
      <c r="T628">
        <v>85</v>
      </c>
      <c r="U628" s="18">
        <f>VLOOKUP(A628,'[1]MARGIN REQUIREMNT'!$A$3:$M$210,13,0)</f>
        <v>0.44107499999999999</v>
      </c>
      <c r="V628" s="23">
        <f t="shared" si="58"/>
        <v>-5.7652310582889665E-3</v>
      </c>
      <c r="W628" s="23">
        <f t="shared" si="59"/>
        <v>5.7652310582889665E-3</v>
      </c>
      <c r="X628" s="24">
        <f>VLOOKUP(A628,[2]Sheet14!$A$2:$B$188,2,0)</f>
        <v>4.3737920530583896E-2</v>
      </c>
      <c r="Y628" s="24">
        <f>VLOOKUP(A628,[2]Sheet14!$A$2:$C$188,3,0)</f>
        <v>5.7057175609128437E-2</v>
      </c>
      <c r="Z628" s="24">
        <f>VLOOKUP(A628,[2]Sheet14!$A$2:$D$188,4,0)</f>
        <v>6.7554728455628488E-2</v>
      </c>
      <c r="AA628" t="b">
        <f t="shared" si="57"/>
        <v>0</v>
      </c>
      <c r="AB628" t="b">
        <f t="shared" si="60"/>
        <v>0</v>
      </c>
      <c r="AC628" t="b">
        <f t="shared" si="61"/>
        <v>0</v>
      </c>
    </row>
    <row r="629" spans="1:29">
      <c r="A629" t="s">
        <v>137</v>
      </c>
      <c r="B629">
        <v>2.5</v>
      </c>
      <c r="C629" t="s">
        <v>405</v>
      </c>
      <c r="D629">
        <v>83.75</v>
      </c>
      <c r="E629">
        <v>83.050003051757813</v>
      </c>
      <c r="F629" s="22">
        <v>43458</v>
      </c>
      <c r="G629" s="22">
        <v>43496</v>
      </c>
      <c r="H629">
        <f t="shared" si="56"/>
        <v>38</v>
      </c>
      <c r="I629">
        <v>82.5</v>
      </c>
      <c r="J629">
        <v>5.1500000953674316</v>
      </c>
      <c r="K629">
        <v>42</v>
      </c>
      <c r="L629">
        <v>11</v>
      </c>
      <c r="M629">
        <v>94.050003051757813</v>
      </c>
      <c r="N629">
        <v>105.05000305175781</v>
      </c>
      <c r="O629">
        <v>116.05000305175781</v>
      </c>
      <c r="P629">
        <v>105</v>
      </c>
      <c r="Q629">
        <v>115</v>
      </c>
      <c r="R629" t="s">
        <v>435</v>
      </c>
      <c r="S629">
        <v>0.40000000596046448</v>
      </c>
      <c r="T629">
        <v>100</v>
      </c>
      <c r="U629" s="18">
        <f>VLOOKUP(A629,'[1]MARGIN REQUIREMNT'!$A$3:$M$210,13,0)</f>
        <v>0.42494999999999999</v>
      </c>
      <c r="V629" s="23">
        <f t="shared" si="58"/>
        <v>8.4286203795314041E-3</v>
      </c>
      <c r="W629" s="23">
        <f t="shared" si="59"/>
        <v>8.4286203795314041E-3</v>
      </c>
      <c r="X629" s="24">
        <f>VLOOKUP(A629,[2]Sheet14!$A$2:$B$188,2,0)</f>
        <v>4.2939810832309543E-2</v>
      </c>
      <c r="Y629" s="24">
        <f>VLOOKUP(A629,[2]Sheet14!$A$2:$C$188,3,0)</f>
        <v>5.6635792611519166E-2</v>
      </c>
      <c r="Z629" s="24">
        <f>VLOOKUP(A629,[2]Sheet14!$A$2:$D$188,4,0)</f>
        <v>7.6314618946619173E-2</v>
      </c>
      <c r="AA629" t="b">
        <f t="shared" si="57"/>
        <v>0</v>
      </c>
      <c r="AB629" t="b">
        <f t="shared" si="60"/>
        <v>0</v>
      </c>
      <c r="AC629" t="b">
        <f t="shared" si="61"/>
        <v>0</v>
      </c>
    </row>
    <row r="630" spans="1:29">
      <c r="A630" t="s">
        <v>137</v>
      </c>
      <c r="B630">
        <v>2.5</v>
      </c>
      <c r="C630" t="s">
        <v>406</v>
      </c>
      <c r="D630">
        <v>83.75</v>
      </c>
      <c r="E630">
        <v>83.050003051757813</v>
      </c>
      <c r="F630" s="22">
        <v>43458</v>
      </c>
      <c r="G630" s="22">
        <v>43496</v>
      </c>
      <c r="H630">
        <f t="shared" si="56"/>
        <v>38</v>
      </c>
      <c r="I630">
        <v>82.5</v>
      </c>
      <c r="J630">
        <v>5.25</v>
      </c>
      <c r="K630">
        <v>56</v>
      </c>
      <c r="L630">
        <v>15</v>
      </c>
      <c r="M630">
        <v>68.050003051757813</v>
      </c>
      <c r="N630">
        <v>53.049999237060547</v>
      </c>
      <c r="O630">
        <v>38.049999237060547</v>
      </c>
      <c r="P630">
        <v>52.5</v>
      </c>
      <c r="Q630">
        <v>37.5</v>
      </c>
      <c r="R630" t="s">
        <v>435</v>
      </c>
      <c r="S630">
        <v>1</v>
      </c>
      <c r="T630">
        <v>70</v>
      </c>
      <c r="U630" s="18">
        <f>VLOOKUP(A630,'[1]MARGIN REQUIREMNT'!$A$3:$M$210,13,0)</f>
        <v>0.42494999999999999</v>
      </c>
      <c r="V630" s="23">
        <f t="shared" si="58"/>
        <v>8.4286203795314041E-3</v>
      </c>
      <c r="W630" s="23">
        <f t="shared" si="59"/>
        <v>8.4286203795314041E-3</v>
      </c>
      <c r="X630" s="24">
        <f>VLOOKUP(A630,[2]Sheet14!$A$2:$B$188,2,0)</f>
        <v>4.2939810832309543E-2</v>
      </c>
      <c r="Y630" s="24">
        <f>VLOOKUP(A630,[2]Sheet14!$A$2:$C$188,3,0)</f>
        <v>5.6635792611519166E-2</v>
      </c>
      <c r="Z630" s="24">
        <f>VLOOKUP(A630,[2]Sheet14!$A$2:$D$188,4,0)</f>
        <v>7.6314618946619173E-2</v>
      </c>
      <c r="AA630" t="b">
        <f t="shared" si="57"/>
        <v>0</v>
      </c>
      <c r="AB630" t="b">
        <f t="shared" si="60"/>
        <v>0</v>
      </c>
      <c r="AC630" t="b">
        <f t="shared" si="61"/>
        <v>0</v>
      </c>
    </row>
    <row r="631" spans="1:29">
      <c r="A631" t="s">
        <v>117</v>
      </c>
      <c r="B631">
        <v>5</v>
      </c>
      <c r="C631" t="s">
        <v>405</v>
      </c>
      <c r="D631" t="s">
        <v>435</v>
      </c>
      <c r="E631" t="s">
        <v>435</v>
      </c>
      <c r="F631" s="22">
        <v>43458</v>
      </c>
      <c r="G631" s="22">
        <v>43496</v>
      </c>
      <c r="H631">
        <f t="shared" si="56"/>
        <v>38</v>
      </c>
      <c r="I631" t="s">
        <v>435</v>
      </c>
      <c r="J631" t="s">
        <v>435</v>
      </c>
      <c r="K631" t="s">
        <v>435</v>
      </c>
      <c r="L631" t="s">
        <v>435</v>
      </c>
      <c r="M631" t="s">
        <v>435</v>
      </c>
      <c r="N631" t="s">
        <v>435</v>
      </c>
      <c r="O631" t="s">
        <v>435</v>
      </c>
      <c r="P631" t="s">
        <v>435</v>
      </c>
      <c r="Q631" t="s">
        <v>435</v>
      </c>
      <c r="R631" t="s">
        <v>435</v>
      </c>
      <c r="S631" t="s">
        <v>435</v>
      </c>
      <c r="T631" t="s">
        <v>435</v>
      </c>
      <c r="U631" s="18">
        <f>VLOOKUP(A631,'[1]MARGIN REQUIREMNT'!$A$3:$M$210,13,0)</f>
        <v>0.76676999999999995</v>
      </c>
      <c r="V631" s="23" t="e">
        <f t="shared" si="58"/>
        <v>#VALUE!</v>
      </c>
      <c r="W631" s="23" t="e">
        <f t="shared" si="59"/>
        <v>#VALUE!</v>
      </c>
      <c r="X631" s="24">
        <f>VLOOKUP(A631,[2]Sheet14!$A$2:$B$188,2,0)</f>
        <v>3.3664454000885358E-2</v>
      </c>
      <c r="Y631" s="24">
        <f>VLOOKUP(A631,[2]Sheet14!$A$2:$C$188,3,0)</f>
        <v>4.1706959322533627E-2</v>
      </c>
      <c r="Z631" s="24">
        <f>VLOOKUP(A631,[2]Sheet14!$A$2:$D$188,4,0)</f>
        <v>6.1910240179627103E-2</v>
      </c>
      <c r="AA631" t="e">
        <f t="shared" si="57"/>
        <v>#VALUE!</v>
      </c>
      <c r="AB631" t="e">
        <f t="shared" si="60"/>
        <v>#VALUE!</v>
      </c>
      <c r="AC631" t="e">
        <f t="shared" si="61"/>
        <v>#VALUE!</v>
      </c>
    </row>
    <row r="632" spans="1:29">
      <c r="A632" t="s">
        <v>117</v>
      </c>
      <c r="B632">
        <v>5</v>
      </c>
      <c r="C632" t="s">
        <v>406</v>
      </c>
      <c r="D632" t="s">
        <v>435</v>
      </c>
      <c r="E632" t="s">
        <v>435</v>
      </c>
      <c r="F632" s="22">
        <v>43458</v>
      </c>
      <c r="G632" s="22">
        <v>43496</v>
      </c>
      <c r="H632">
        <f t="shared" si="56"/>
        <v>38</v>
      </c>
      <c r="I632" t="s">
        <v>435</v>
      </c>
      <c r="J632" t="s">
        <v>435</v>
      </c>
      <c r="K632" t="s">
        <v>435</v>
      </c>
      <c r="L632" t="s">
        <v>435</v>
      </c>
      <c r="M632" t="s">
        <v>435</v>
      </c>
      <c r="N632" t="s">
        <v>435</v>
      </c>
      <c r="O632" t="s">
        <v>435</v>
      </c>
      <c r="P632" t="s">
        <v>435</v>
      </c>
      <c r="Q632" t="s">
        <v>435</v>
      </c>
      <c r="R632" t="s">
        <v>435</v>
      </c>
      <c r="S632" t="s">
        <v>435</v>
      </c>
      <c r="T632" t="s">
        <v>435</v>
      </c>
      <c r="U632" s="18">
        <f>VLOOKUP(A632,'[1]MARGIN REQUIREMNT'!$A$3:$M$210,13,0)</f>
        <v>0.76676999999999995</v>
      </c>
      <c r="V632" s="23" t="e">
        <f t="shared" si="58"/>
        <v>#VALUE!</v>
      </c>
      <c r="W632" s="23" t="e">
        <f t="shared" si="59"/>
        <v>#VALUE!</v>
      </c>
      <c r="X632" s="24">
        <f>VLOOKUP(A632,[2]Sheet14!$A$2:$B$188,2,0)</f>
        <v>3.3664454000885358E-2</v>
      </c>
      <c r="Y632" s="24">
        <f>VLOOKUP(A632,[2]Sheet14!$A$2:$C$188,3,0)</f>
        <v>4.1706959322533627E-2</v>
      </c>
      <c r="Z632" s="24">
        <f>VLOOKUP(A632,[2]Sheet14!$A$2:$D$188,4,0)</f>
        <v>6.1910240179627103E-2</v>
      </c>
      <c r="AA632" t="e">
        <f t="shared" si="57"/>
        <v>#VALUE!</v>
      </c>
      <c r="AB632" t="e">
        <f t="shared" si="60"/>
        <v>#VALUE!</v>
      </c>
      <c r="AC632" t="e">
        <f t="shared" si="61"/>
        <v>#VALUE!</v>
      </c>
    </row>
    <row r="633" spans="1:29">
      <c r="A633" t="s">
        <v>140</v>
      </c>
      <c r="B633">
        <v>20</v>
      </c>
      <c r="C633" t="s">
        <v>405</v>
      </c>
      <c r="D633">
        <v>1114.6500244140625</v>
      </c>
      <c r="E633">
        <v>1118.050048828125</v>
      </c>
      <c r="F633" s="22">
        <v>43458</v>
      </c>
      <c r="G633" s="22">
        <v>43496</v>
      </c>
      <c r="H633">
        <f t="shared" si="56"/>
        <v>38</v>
      </c>
      <c r="I633">
        <v>1120</v>
      </c>
      <c r="J633" t="s">
        <v>435</v>
      </c>
      <c r="K633" t="s">
        <v>435</v>
      </c>
      <c r="L633" t="s">
        <v>435</v>
      </c>
      <c r="M633" t="s">
        <v>435</v>
      </c>
      <c r="N633" t="s">
        <v>435</v>
      </c>
      <c r="O633" t="s">
        <v>435</v>
      </c>
      <c r="P633" t="s">
        <v>435</v>
      </c>
      <c r="Q633" t="s">
        <v>435</v>
      </c>
      <c r="R633" t="s">
        <v>435</v>
      </c>
      <c r="S633" t="s">
        <v>435</v>
      </c>
      <c r="T633" t="s">
        <v>435</v>
      </c>
      <c r="U633" s="18">
        <f>VLOOKUP(A633,'[1]MARGIN REQUIREMNT'!$A$3:$M$210,13,0)</f>
        <v>5.8374751999999992</v>
      </c>
      <c r="V633" s="23">
        <f t="shared" si="58"/>
        <v>-3.0410306029020617E-3</v>
      </c>
      <c r="W633" s="23">
        <f t="shared" si="59"/>
        <v>3.0410306029020617E-3</v>
      </c>
      <c r="X633" s="24">
        <f>VLOOKUP(A633,[2]Sheet14!$A$2:$B$188,2,0)</f>
        <v>4.0298791003838687E-2</v>
      </c>
      <c r="Y633" s="24">
        <f>VLOOKUP(A633,[2]Sheet14!$A$2:$C$188,3,0)</f>
        <v>5.1635157985967024E-2</v>
      </c>
      <c r="Z633" s="24">
        <f>VLOOKUP(A633,[2]Sheet14!$A$2:$D$188,4,0)</f>
        <v>6.1070407334621747E-2</v>
      </c>
      <c r="AA633" t="b">
        <f t="shared" si="57"/>
        <v>0</v>
      </c>
      <c r="AB633" t="b">
        <f t="shared" si="60"/>
        <v>0</v>
      </c>
      <c r="AC633" t="b">
        <f t="shared" si="61"/>
        <v>0</v>
      </c>
    </row>
    <row r="634" spans="1:29">
      <c r="A634" t="s">
        <v>140</v>
      </c>
      <c r="B634">
        <v>20</v>
      </c>
      <c r="C634" t="s">
        <v>406</v>
      </c>
      <c r="D634">
        <v>1114.6500244140625</v>
      </c>
      <c r="E634">
        <v>1118.050048828125</v>
      </c>
      <c r="F634" s="22">
        <v>43458</v>
      </c>
      <c r="G634" s="22">
        <v>43496</v>
      </c>
      <c r="H634">
        <f t="shared" si="56"/>
        <v>38</v>
      </c>
      <c r="I634">
        <v>1120</v>
      </c>
      <c r="J634" t="s">
        <v>435</v>
      </c>
      <c r="K634" t="s">
        <v>435</v>
      </c>
      <c r="L634" t="s">
        <v>435</v>
      </c>
      <c r="M634" t="s">
        <v>435</v>
      </c>
      <c r="N634" t="s">
        <v>435</v>
      </c>
      <c r="O634" t="s">
        <v>435</v>
      </c>
      <c r="P634" t="s">
        <v>435</v>
      </c>
      <c r="Q634" t="s">
        <v>435</v>
      </c>
      <c r="R634" t="s">
        <v>435</v>
      </c>
      <c r="S634" t="s">
        <v>435</v>
      </c>
      <c r="T634" t="s">
        <v>435</v>
      </c>
      <c r="U634" s="18">
        <f>VLOOKUP(A634,'[1]MARGIN REQUIREMNT'!$A$3:$M$210,13,0)</f>
        <v>5.8374751999999992</v>
      </c>
      <c r="V634" s="23">
        <f t="shared" si="58"/>
        <v>-3.0410306029020617E-3</v>
      </c>
      <c r="W634" s="23">
        <f t="shared" si="59"/>
        <v>3.0410306029020617E-3</v>
      </c>
      <c r="X634" s="24">
        <f>VLOOKUP(A634,[2]Sheet14!$A$2:$B$188,2,0)</f>
        <v>4.0298791003838687E-2</v>
      </c>
      <c r="Y634" s="24">
        <f>VLOOKUP(A634,[2]Sheet14!$A$2:$C$188,3,0)</f>
        <v>5.1635157985967024E-2</v>
      </c>
      <c r="Z634" s="24">
        <f>VLOOKUP(A634,[2]Sheet14!$A$2:$D$188,4,0)</f>
        <v>6.1070407334621747E-2</v>
      </c>
      <c r="AA634" t="b">
        <f t="shared" si="57"/>
        <v>0</v>
      </c>
      <c r="AB634" t="b">
        <f t="shared" si="60"/>
        <v>0</v>
      </c>
      <c r="AC634" t="b">
        <f t="shared" si="61"/>
        <v>0</v>
      </c>
    </row>
    <row r="635" spans="1:29">
      <c r="A635" t="s">
        <v>98</v>
      </c>
      <c r="B635">
        <v>20</v>
      </c>
      <c r="C635" t="s">
        <v>405</v>
      </c>
      <c r="D635">
        <v>1554</v>
      </c>
      <c r="E635">
        <v>1562</v>
      </c>
      <c r="F635" s="22">
        <v>43458</v>
      </c>
      <c r="G635" s="22">
        <v>43496</v>
      </c>
      <c r="H635">
        <f t="shared" si="56"/>
        <v>38</v>
      </c>
      <c r="I635">
        <v>1560</v>
      </c>
      <c r="J635">
        <v>62.599998474121094</v>
      </c>
      <c r="K635">
        <v>27</v>
      </c>
      <c r="L635">
        <v>136</v>
      </c>
      <c r="M635">
        <v>1698</v>
      </c>
      <c r="N635">
        <v>1834</v>
      </c>
      <c r="O635">
        <v>1970</v>
      </c>
      <c r="P635">
        <v>1840</v>
      </c>
      <c r="Q635">
        <v>1980</v>
      </c>
      <c r="R635" t="s">
        <v>435</v>
      </c>
      <c r="S635">
        <v>8</v>
      </c>
      <c r="T635">
        <v>1740</v>
      </c>
      <c r="U635" s="18">
        <f>VLOOKUP(A635,'[1]MARGIN REQUIREMNT'!$A$3:$M$210,13,0)</f>
        <v>8.1908250000000002</v>
      </c>
      <c r="V635" s="23">
        <f t="shared" si="58"/>
        <v>-5.1216389244558291E-3</v>
      </c>
      <c r="W635" s="23">
        <f t="shared" si="59"/>
        <v>5.1216389244558291E-3</v>
      </c>
      <c r="X635" s="24">
        <f>VLOOKUP(A635,[2]Sheet14!$A$2:$B$188,2,0)</f>
        <v>1.9729865360092316E-2</v>
      </c>
      <c r="Y635" s="24">
        <f>VLOOKUP(A635,[2]Sheet14!$A$2:$C$188,3,0)</f>
        <v>2.4784081319058113E-2</v>
      </c>
      <c r="Z635" s="24">
        <f>VLOOKUP(A635,[2]Sheet14!$A$2:$D$188,4,0)</f>
        <v>3.1546482171198327E-2</v>
      </c>
      <c r="AA635" t="b">
        <f t="shared" si="57"/>
        <v>0</v>
      </c>
      <c r="AB635" t="b">
        <f t="shared" si="60"/>
        <v>0</v>
      </c>
      <c r="AC635" t="b">
        <f t="shared" si="61"/>
        <v>0</v>
      </c>
    </row>
    <row r="636" spans="1:29">
      <c r="A636" t="s">
        <v>98</v>
      </c>
      <c r="B636">
        <v>20</v>
      </c>
      <c r="C636" t="s">
        <v>406</v>
      </c>
      <c r="D636">
        <v>1554</v>
      </c>
      <c r="E636">
        <v>1562</v>
      </c>
      <c r="F636" s="22">
        <v>43458</v>
      </c>
      <c r="G636" s="22">
        <v>43496</v>
      </c>
      <c r="H636">
        <f t="shared" si="56"/>
        <v>38</v>
      </c>
      <c r="I636">
        <v>1560</v>
      </c>
      <c r="J636">
        <v>53.450000762939453</v>
      </c>
      <c r="K636">
        <v>31</v>
      </c>
      <c r="L636">
        <v>156</v>
      </c>
      <c r="M636">
        <v>1406</v>
      </c>
      <c r="N636">
        <v>1250</v>
      </c>
      <c r="O636">
        <v>1094</v>
      </c>
      <c r="P636">
        <v>1260</v>
      </c>
      <c r="Q636">
        <v>1100</v>
      </c>
      <c r="R636" t="s">
        <v>435</v>
      </c>
      <c r="S636">
        <v>15</v>
      </c>
      <c r="T636">
        <v>1420</v>
      </c>
      <c r="U636" s="18">
        <f>VLOOKUP(A636,'[1]MARGIN REQUIREMNT'!$A$3:$M$210,13,0)</f>
        <v>8.1908250000000002</v>
      </c>
      <c r="V636" s="23">
        <f t="shared" si="58"/>
        <v>-5.1216389244558291E-3</v>
      </c>
      <c r="W636" s="23">
        <f t="shared" si="59"/>
        <v>5.1216389244558291E-3</v>
      </c>
      <c r="X636" s="24">
        <f>VLOOKUP(A636,[2]Sheet14!$A$2:$B$188,2,0)</f>
        <v>1.9729865360092316E-2</v>
      </c>
      <c r="Y636" s="24">
        <f>VLOOKUP(A636,[2]Sheet14!$A$2:$C$188,3,0)</f>
        <v>2.4784081319058113E-2</v>
      </c>
      <c r="Z636" s="24">
        <f>VLOOKUP(A636,[2]Sheet14!$A$2:$D$188,4,0)</f>
        <v>3.1546482171198327E-2</v>
      </c>
      <c r="AA636" t="b">
        <f t="shared" si="57"/>
        <v>0</v>
      </c>
      <c r="AB636" t="b">
        <f t="shared" si="60"/>
        <v>0</v>
      </c>
      <c r="AC636" t="b">
        <f t="shared" si="61"/>
        <v>0</v>
      </c>
    </row>
    <row r="637" spans="1:29">
      <c r="A637" t="s">
        <v>25</v>
      </c>
      <c r="B637">
        <v>20</v>
      </c>
      <c r="C637" t="s">
        <v>405</v>
      </c>
      <c r="D637">
        <v>1096.050048828125</v>
      </c>
      <c r="E637">
        <v>1111.6500244140625</v>
      </c>
      <c r="F637" s="22">
        <v>43458</v>
      </c>
      <c r="G637" s="22">
        <v>43496</v>
      </c>
      <c r="H637">
        <f t="shared" si="56"/>
        <v>38</v>
      </c>
      <c r="I637">
        <v>1120</v>
      </c>
      <c r="J637">
        <v>36</v>
      </c>
      <c r="K637">
        <v>24</v>
      </c>
      <c r="L637">
        <v>86</v>
      </c>
      <c r="M637">
        <v>1197.6500244140625</v>
      </c>
      <c r="N637">
        <v>1283.6500244140625</v>
      </c>
      <c r="O637">
        <v>1369.6500244140625</v>
      </c>
      <c r="P637">
        <v>1280</v>
      </c>
      <c r="Q637">
        <v>1360</v>
      </c>
      <c r="R637" t="s">
        <v>435</v>
      </c>
      <c r="S637">
        <v>9</v>
      </c>
      <c r="T637">
        <v>1220</v>
      </c>
      <c r="U637" s="18">
        <f>VLOOKUP(A637,'[1]MARGIN REQUIREMNT'!$A$3:$M$210,13,0)</f>
        <v>5.6399252727272726</v>
      </c>
      <c r="V637" s="23">
        <f t="shared" si="58"/>
        <v>-1.4033171630756791E-2</v>
      </c>
      <c r="W637" s="23">
        <f t="shared" si="59"/>
        <v>1.4033171630756791E-2</v>
      </c>
      <c r="X637" s="24">
        <f>VLOOKUP(A637,[2]Sheet14!$A$2:$B$188,2,0)</f>
        <v>0</v>
      </c>
      <c r="Y637" s="24">
        <f>VLOOKUP(A637,[2]Sheet14!$A$2:$C$188,3,0)</f>
        <v>3.2800866092644564E-2</v>
      </c>
      <c r="Z637" s="24">
        <f>VLOOKUP(A637,[2]Sheet14!$A$2:$D$188,4,0)</f>
        <v>4.3985581552182171E-2</v>
      </c>
      <c r="AA637" t="b">
        <f t="shared" si="57"/>
        <v>1</v>
      </c>
      <c r="AB637" t="b">
        <f t="shared" si="60"/>
        <v>0</v>
      </c>
      <c r="AC637" t="b">
        <f t="shared" si="61"/>
        <v>0</v>
      </c>
    </row>
    <row r="638" spans="1:29">
      <c r="A638" t="s">
        <v>25</v>
      </c>
      <c r="B638">
        <v>20</v>
      </c>
      <c r="C638" t="s">
        <v>406</v>
      </c>
      <c r="D638">
        <v>1096.050048828125</v>
      </c>
      <c r="E638">
        <v>1111.6500244140625</v>
      </c>
      <c r="F638" s="22">
        <v>43458</v>
      </c>
      <c r="G638" s="22">
        <v>43496</v>
      </c>
      <c r="H638">
        <f t="shared" si="56"/>
        <v>38</v>
      </c>
      <c r="I638">
        <v>1120</v>
      </c>
      <c r="J638">
        <v>54.799999237060547</v>
      </c>
      <c r="K638">
        <v>40</v>
      </c>
      <c r="L638">
        <v>143</v>
      </c>
      <c r="M638">
        <v>968.6500244140625</v>
      </c>
      <c r="N638">
        <v>825.6500244140625</v>
      </c>
      <c r="O638">
        <v>682.6500244140625</v>
      </c>
      <c r="P638">
        <v>820</v>
      </c>
      <c r="Q638">
        <v>680</v>
      </c>
      <c r="R638" t="s">
        <v>435</v>
      </c>
      <c r="S638">
        <v>9.5</v>
      </c>
      <c r="T638">
        <v>980</v>
      </c>
      <c r="U638" s="18">
        <f>VLOOKUP(A638,'[1]MARGIN REQUIREMNT'!$A$3:$M$210,13,0)</f>
        <v>5.6399252727272726</v>
      </c>
      <c r="V638" s="23">
        <f t="shared" si="58"/>
        <v>-1.4033171630756791E-2</v>
      </c>
      <c r="W638" s="23">
        <f t="shared" si="59"/>
        <v>1.4033171630756791E-2</v>
      </c>
      <c r="X638" s="24">
        <f>VLOOKUP(A638,[2]Sheet14!$A$2:$B$188,2,0)</f>
        <v>0</v>
      </c>
      <c r="Y638" s="24">
        <f>VLOOKUP(A638,[2]Sheet14!$A$2:$C$188,3,0)</f>
        <v>3.2800866092644564E-2</v>
      </c>
      <c r="Z638" s="24">
        <f>VLOOKUP(A638,[2]Sheet14!$A$2:$D$188,4,0)</f>
        <v>4.3985581552182171E-2</v>
      </c>
      <c r="AA638" t="b">
        <f t="shared" si="57"/>
        <v>1</v>
      </c>
      <c r="AB638" t="b">
        <f t="shared" si="60"/>
        <v>0</v>
      </c>
      <c r="AC638" t="b">
        <f t="shared" si="61"/>
        <v>0</v>
      </c>
    </row>
    <row r="639" spans="1:29">
      <c r="A639" t="s">
        <v>57</v>
      </c>
      <c r="B639">
        <v>20</v>
      </c>
      <c r="C639" t="s">
        <v>405</v>
      </c>
      <c r="D639">
        <v>1453.3499755859375</v>
      </c>
      <c r="E639">
        <v>1454.699951171875</v>
      </c>
      <c r="F639" s="22">
        <v>43458</v>
      </c>
      <c r="G639" s="22">
        <v>43496</v>
      </c>
      <c r="H639">
        <f t="shared" si="56"/>
        <v>38</v>
      </c>
      <c r="I639">
        <v>1460</v>
      </c>
      <c r="J639">
        <v>55</v>
      </c>
      <c r="K639">
        <v>27</v>
      </c>
      <c r="L639">
        <v>127</v>
      </c>
      <c r="M639">
        <v>1581.699951171875</v>
      </c>
      <c r="N639">
        <v>1708.699951171875</v>
      </c>
      <c r="O639">
        <v>1835.699951171875</v>
      </c>
      <c r="P639">
        <v>1700</v>
      </c>
      <c r="Q639">
        <v>1840</v>
      </c>
      <c r="R639" t="s">
        <v>435</v>
      </c>
      <c r="S639">
        <v>15.75</v>
      </c>
      <c r="T639">
        <v>1600</v>
      </c>
      <c r="U639" s="18">
        <f>VLOOKUP(A639,'[1]MARGIN REQUIREMNT'!$A$3:$M$210,13,0)</f>
        <v>7.7969999999999997</v>
      </c>
      <c r="V639" s="23">
        <f t="shared" si="58"/>
        <v>-9.2800964545991516E-4</v>
      </c>
      <c r="W639" s="23">
        <f t="shared" si="59"/>
        <v>9.2800964545991516E-4</v>
      </c>
      <c r="X639" s="24">
        <f>VLOOKUP(A639,[2]Sheet14!$A$2:$B$188,2,0)</f>
        <v>3.2334835811172538E-2</v>
      </c>
      <c r="Y639" s="24">
        <f>VLOOKUP(A639,[2]Sheet14!$A$2:$C$188,3,0)</f>
        <v>4.3171264116230804E-2</v>
      </c>
      <c r="Z639" s="24">
        <f>VLOOKUP(A639,[2]Sheet14!$A$2:$D$188,4,0)</f>
        <v>5.8217023362828371E-2</v>
      </c>
      <c r="AA639" t="b">
        <f t="shared" si="57"/>
        <v>0</v>
      </c>
      <c r="AB639" t="b">
        <f t="shared" si="60"/>
        <v>0</v>
      </c>
      <c r="AC639" t="b">
        <f t="shared" si="61"/>
        <v>0</v>
      </c>
    </row>
    <row r="640" spans="1:29">
      <c r="A640" t="s">
        <v>57</v>
      </c>
      <c r="B640">
        <v>20</v>
      </c>
      <c r="C640" t="s">
        <v>406</v>
      </c>
      <c r="D640">
        <v>1453.3499755859375</v>
      </c>
      <c r="E640">
        <v>1454.699951171875</v>
      </c>
      <c r="F640" s="22">
        <v>43458</v>
      </c>
      <c r="G640" s="22">
        <v>43496</v>
      </c>
      <c r="H640">
        <f t="shared" si="56"/>
        <v>38</v>
      </c>
      <c r="I640">
        <v>1460</v>
      </c>
      <c r="J640">
        <v>63.5</v>
      </c>
      <c r="K640">
        <v>37</v>
      </c>
      <c r="L640">
        <v>174</v>
      </c>
      <c r="M640">
        <v>1280.699951171875</v>
      </c>
      <c r="N640">
        <v>1106.699951171875</v>
      </c>
      <c r="O640">
        <v>932.70001220703125</v>
      </c>
      <c r="P640">
        <v>1100</v>
      </c>
      <c r="Q640">
        <v>940</v>
      </c>
      <c r="R640" t="s">
        <v>435</v>
      </c>
      <c r="S640">
        <v>7.5</v>
      </c>
      <c r="T640">
        <v>1300</v>
      </c>
      <c r="U640" s="18">
        <f>VLOOKUP(A640,'[1]MARGIN REQUIREMNT'!$A$3:$M$210,13,0)</f>
        <v>7.7969999999999997</v>
      </c>
      <c r="V640" s="23">
        <f t="shared" si="58"/>
        <v>-9.2800964545991516E-4</v>
      </c>
      <c r="W640" s="23">
        <f t="shared" si="59"/>
        <v>9.2800964545991516E-4</v>
      </c>
      <c r="X640" s="24">
        <f>VLOOKUP(A640,[2]Sheet14!$A$2:$B$188,2,0)</f>
        <v>3.2334835811172538E-2</v>
      </c>
      <c r="Y640" s="24">
        <f>VLOOKUP(A640,[2]Sheet14!$A$2:$C$188,3,0)</f>
        <v>4.3171264116230804E-2</v>
      </c>
      <c r="Z640" s="24">
        <f>VLOOKUP(A640,[2]Sheet14!$A$2:$D$188,4,0)</f>
        <v>5.8217023362828371E-2</v>
      </c>
      <c r="AA640" t="b">
        <f t="shared" si="57"/>
        <v>0</v>
      </c>
      <c r="AB640" t="b">
        <f t="shared" si="60"/>
        <v>0</v>
      </c>
      <c r="AC640" t="b">
        <f t="shared" si="61"/>
        <v>0</v>
      </c>
    </row>
    <row r="641" spans="1:29">
      <c r="A641" t="s">
        <v>73</v>
      </c>
      <c r="B641">
        <v>20</v>
      </c>
      <c r="C641" t="s">
        <v>405</v>
      </c>
      <c r="D641">
        <v>816.95001220703125</v>
      </c>
      <c r="E641">
        <v>809</v>
      </c>
      <c r="F641" s="22">
        <v>43458</v>
      </c>
      <c r="G641" s="22">
        <v>43496</v>
      </c>
      <c r="H641">
        <f t="shared" si="56"/>
        <v>38</v>
      </c>
      <c r="I641">
        <v>800</v>
      </c>
      <c r="J641">
        <v>56.450000762939453</v>
      </c>
      <c r="K641" t="s">
        <v>435</v>
      </c>
      <c r="L641" t="s">
        <v>435</v>
      </c>
      <c r="M641" t="s">
        <v>435</v>
      </c>
      <c r="N641" t="s">
        <v>435</v>
      </c>
      <c r="O641" t="s">
        <v>435</v>
      </c>
      <c r="P641" t="s">
        <v>435</v>
      </c>
      <c r="Q641" t="s">
        <v>435</v>
      </c>
      <c r="R641" t="s">
        <v>435</v>
      </c>
      <c r="S641" t="s">
        <v>435</v>
      </c>
      <c r="T641" t="s">
        <v>435</v>
      </c>
      <c r="U641" s="18">
        <f>VLOOKUP(A641,'[1]MARGIN REQUIREMNT'!$A$3:$M$210,13,0)</f>
        <v>4.2225751999999996</v>
      </c>
      <c r="V641" s="23">
        <f t="shared" si="58"/>
        <v>9.8269619369979466E-3</v>
      </c>
      <c r="W641" s="23">
        <f t="shared" si="59"/>
        <v>9.8269619369979466E-3</v>
      </c>
      <c r="X641" s="24">
        <f>VLOOKUP(A641,[2]Sheet14!$A$2:$B$188,2,0)</f>
        <v>2.8739517131201001E-2</v>
      </c>
      <c r="Y641" s="24">
        <f>VLOOKUP(A641,[2]Sheet14!$A$2:$C$188,3,0)</f>
        <v>3.6518920653109042E-2</v>
      </c>
      <c r="Z641" s="24">
        <f>VLOOKUP(A641,[2]Sheet14!$A$2:$D$188,4,0)</f>
        <v>4.3357465896792076E-2</v>
      </c>
      <c r="AA641" t="b">
        <f t="shared" si="57"/>
        <v>0</v>
      </c>
      <c r="AB641" t="b">
        <f t="shared" si="60"/>
        <v>0</v>
      </c>
      <c r="AC641" t="b">
        <f t="shared" si="61"/>
        <v>0</v>
      </c>
    </row>
    <row r="642" spans="1:29">
      <c r="A642" t="s">
        <v>73</v>
      </c>
      <c r="B642">
        <v>20</v>
      </c>
      <c r="C642" t="s">
        <v>406</v>
      </c>
      <c r="D642">
        <v>816.95001220703125</v>
      </c>
      <c r="E642">
        <v>809</v>
      </c>
      <c r="F642" s="22">
        <v>43458</v>
      </c>
      <c r="G642" s="22">
        <v>43496</v>
      </c>
      <c r="H642">
        <f t="shared" si="56"/>
        <v>38</v>
      </c>
      <c r="I642">
        <v>800</v>
      </c>
      <c r="J642">
        <v>26</v>
      </c>
      <c r="K642">
        <v>33</v>
      </c>
      <c r="L642">
        <v>86</v>
      </c>
      <c r="M642">
        <v>723</v>
      </c>
      <c r="N642">
        <v>637</v>
      </c>
      <c r="O642">
        <v>551</v>
      </c>
      <c r="P642">
        <v>640</v>
      </c>
      <c r="Q642">
        <v>560</v>
      </c>
      <c r="R642" t="s">
        <v>435</v>
      </c>
      <c r="S642">
        <v>6.5</v>
      </c>
      <c r="T642">
        <v>740</v>
      </c>
      <c r="U642" s="18">
        <f>VLOOKUP(A642,'[1]MARGIN REQUIREMNT'!$A$3:$M$210,13,0)</f>
        <v>4.2225751999999996</v>
      </c>
      <c r="V642" s="23">
        <f t="shared" si="58"/>
        <v>9.8269619369979466E-3</v>
      </c>
      <c r="W642" s="23">
        <f t="shared" si="59"/>
        <v>9.8269619369979466E-3</v>
      </c>
      <c r="X642" s="24">
        <f>VLOOKUP(A642,[2]Sheet14!$A$2:$B$188,2,0)</f>
        <v>2.8739517131201001E-2</v>
      </c>
      <c r="Y642" s="24">
        <f>VLOOKUP(A642,[2]Sheet14!$A$2:$C$188,3,0)</f>
        <v>3.6518920653109042E-2</v>
      </c>
      <c r="Z642" s="24">
        <f>VLOOKUP(A642,[2]Sheet14!$A$2:$D$188,4,0)</f>
        <v>4.3357465896792076E-2</v>
      </c>
      <c r="AA642" t="b">
        <f t="shared" si="57"/>
        <v>0</v>
      </c>
      <c r="AB642" t="b">
        <f t="shared" si="60"/>
        <v>0</v>
      </c>
      <c r="AC642" t="b">
        <f t="shared" si="61"/>
        <v>0</v>
      </c>
    </row>
    <row r="643" spans="1:29">
      <c r="A643" t="s">
        <v>116</v>
      </c>
      <c r="B643">
        <v>5</v>
      </c>
      <c r="C643" t="s">
        <v>405</v>
      </c>
      <c r="D643">
        <v>109.25</v>
      </c>
      <c r="E643">
        <v>108.94999694824219</v>
      </c>
      <c r="F643" s="22">
        <v>43458</v>
      </c>
      <c r="G643" s="22">
        <v>43496</v>
      </c>
      <c r="H643">
        <f t="shared" ref="H643:H706" si="62">G643-F643</f>
        <v>38</v>
      </c>
      <c r="I643">
        <v>110</v>
      </c>
      <c r="J643">
        <v>5.1500000953674316</v>
      </c>
      <c r="K643">
        <v>36</v>
      </c>
      <c r="L643">
        <v>13</v>
      </c>
      <c r="M643">
        <v>121.94999694824219</v>
      </c>
      <c r="N643">
        <v>134.94999694824219</v>
      </c>
      <c r="O643">
        <v>147.94999694824219</v>
      </c>
      <c r="P643">
        <v>135</v>
      </c>
      <c r="Q643">
        <v>150</v>
      </c>
      <c r="R643" t="s">
        <v>435</v>
      </c>
      <c r="S643">
        <v>0.85000002384185791</v>
      </c>
      <c r="T643">
        <v>130</v>
      </c>
      <c r="U643" s="18">
        <f>VLOOKUP(A643,'[1]MARGIN REQUIREMNT'!$A$3:$M$210,13,0)</f>
        <v>0.54472500000000001</v>
      </c>
      <c r="V643" s="23">
        <f t="shared" si="58"/>
        <v>2.7535847651316558E-3</v>
      </c>
      <c r="W643" s="23">
        <f t="shared" si="59"/>
        <v>2.7535847651316558E-3</v>
      </c>
      <c r="X643" s="24">
        <f>VLOOKUP(A643,[2]Sheet14!$A$2:$B$188,2,0)</f>
        <v>3.3755799006510816E-2</v>
      </c>
      <c r="Y643" s="24">
        <f>VLOOKUP(A643,[2]Sheet14!$A$2:$C$188,3,0)</f>
        <v>4.6287557500187357E-2</v>
      </c>
      <c r="Z643" s="24">
        <f>VLOOKUP(A643,[2]Sheet14!$A$2:$D$188,4,0)</f>
        <v>5.6079407092350451E-2</v>
      </c>
      <c r="AA643" t="b">
        <f t="shared" ref="AA643:AA706" si="63">W643&gt;X643</f>
        <v>0</v>
      </c>
      <c r="AB643" t="b">
        <f t="shared" si="60"/>
        <v>0</v>
      </c>
      <c r="AC643" t="b">
        <f t="shared" si="61"/>
        <v>0</v>
      </c>
    </row>
    <row r="644" spans="1:29">
      <c r="A644" t="s">
        <v>116</v>
      </c>
      <c r="B644">
        <v>5</v>
      </c>
      <c r="C644" t="s">
        <v>406</v>
      </c>
      <c r="D644">
        <v>109.25</v>
      </c>
      <c r="E644">
        <v>108.94999694824219</v>
      </c>
      <c r="F644" s="22">
        <v>43458</v>
      </c>
      <c r="G644" s="22">
        <v>43496</v>
      </c>
      <c r="H644">
        <f t="shared" si="62"/>
        <v>38</v>
      </c>
      <c r="I644">
        <v>110</v>
      </c>
      <c r="J644">
        <v>5.3000001907348633</v>
      </c>
      <c r="K644">
        <v>38</v>
      </c>
      <c r="L644">
        <v>13</v>
      </c>
      <c r="M644">
        <v>95.949996948242188</v>
      </c>
      <c r="N644">
        <v>82.949996948242188</v>
      </c>
      <c r="O644">
        <v>69.949996948242188</v>
      </c>
      <c r="P644">
        <v>85</v>
      </c>
      <c r="Q644">
        <v>70</v>
      </c>
      <c r="R644" t="s">
        <v>435</v>
      </c>
      <c r="S644">
        <v>1.2999999523162842</v>
      </c>
      <c r="T644">
        <v>95</v>
      </c>
      <c r="U644" s="18">
        <f>VLOOKUP(A644,'[1]MARGIN REQUIREMNT'!$A$3:$M$210,13,0)</f>
        <v>0.54472500000000001</v>
      </c>
      <c r="V644" s="23">
        <f t="shared" ref="V644:V707" si="64">D644/E644-1</f>
        <v>2.7535847651316558E-3</v>
      </c>
      <c r="W644" s="23">
        <f t="shared" ref="W644:W707" si="65">IF(V644&gt;0,V644,-V644)</f>
        <v>2.7535847651316558E-3</v>
      </c>
      <c r="X644" s="24">
        <f>VLOOKUP(A644,[2]Sheet14!$A$2:$B$188,2,0)</f>
        <v>3.3755799006510816E-2</v>
      </c>
      <c r="Y644" s="24">
        <f>VLOOKUP(A644,[2]Sheet14!$A$2:$C$188,3,0)</f>
        <v>4.6287557500187357E-2</v>
      </c>
      <c r="Z644" s="24">
        <f>VLOOKUP(A644,[2]Sheet14!$A$2:$D$188,4,0)</f>
        <v>5.6079407092350451E-2</v>
      </c>
      <c r="AA644" t="b">
        <f t="shared" si="63"/>
        <v>0</v>
      </c>
      <c r="AB644" t="b">
        <f t="shared" si="60"/>
        <v>0</v>
      </c>
      <c r="AC644" t="b">
        <f t="shared" si="61"/>
        <v>0</v>
      </c>
    </row>
    <row r="645" spans="1:29">
      <c r="A645" t="s">
        <v>136</v>
      </c>
      <c r="B645">
        <v>2.5</v>
      </c>
      <c r="C645" t="s">
        <v>405</v>
      </c>
      <c r="D645">
        <v>54.549999237060547</v>
      </c>
      <c r="E645">
        <v>54</v>
      </c>
      <c r="F645" s="22">
        <v>43458</v>
      </c>
      <c r="G645" s="22">
        <v>43496</v>
      </c>
      <c r="H645">
        <f t="shared" si="62"/>
        <v>38</v>
      </c>
      <c r="I645">
        <v>55</v>
      </c>
      <c r="J645">
        <v>2.9000000953674316</v>
      </c>
      <c r="K645">
        <v>45</v>
      </c>
      <c r="L645">
        <v>8</v>
      </c>
      <c r="M645">
        <v>62</v>
      </c>
      <c r="N645">
        <v>70</v>
      </c>
      <c r="O645">
        <v>78</v>
      </c>
      <c r="P645">
        <v>70</v>
      </c>
      <c r="Q645">
        <v>77.5</v>
      </c>
      <c r="R645" t="s">
        <v>435</v>
      </c>
      <c r="S645">
        <v>6.5</v>
      </c>
      <c r="T645">
        <v>47.5</v>
      </c>
      <c r="U645" s="18">
        <f>VLOOKUP(A645,'[1]MARGIN REQUIREMNT'!$A$3:$M$210,13,0)</f>
        <v>0.26332500000000003</v>
      </c>
      <c r="V645" s="23">
        <f t="shared" si="64"/>
        <v>1.0185171056676712E-2</v>
      </c>
      <c r="W645" s="23">
        <f t="shared" si="65"/>
        <v>1.0185171056676712E-2</v>
      </c>
      <c r="X645" s="24">
        <f>VLOOKUP(A645,[2]Sheet14!$A$2:$B$188,2,0)</f>
        <v>3.4736143203226766E-2</v>
      </c>
      <c r="Y645" s="24">
        <f>VLOOKUP(A645,[2]Sheet14!$A$2:$C$188,3,0)</f>
        <v>4.8446259313962799E-2</v>
      </c>
      <c r="Z645" s="24">
        <f>VLOOKUP(A645,[2]Sheet14!$A$2:$D$188,4,0)</f>
        <v>6.0754208772512808E-2</v>
      </c>
      <c r="AA645" t="b">
        <f t="shared" si="63"/>
        <v>0</v>
      </c>
      <c r="AB645" t="b">
        <f t="shared" si="60"/>
        <v>0</v>
      </c>
      <c r="AC645" t="b">
        <f t="shared" si="61"/>
        <v>0</v>
      </c>
    </row>
    <row r="646" spans="1:29">
      <c r="A646" t="s">
        <v>136</v>
      </c>
      <c r="B646">
        <v>2.5</v>
      </c>
      <c r="C646" t="s">
        <v>406</v>
      </c>
      <c r="D646">
        <v>54.549999237060547</v>
      </c>
      <c r="E646">
        <v>54</v>
      </c>
      <c r="F646" s="22">
        <v>43458</v>
      </c>
      <c r="G646" s="22">
        <v>43496</v>
      </c>
      <c r="H646">
        <f t="shared" si="62"/>
        <v>38</v>
      </c>
      <c r="I646">
        <v>55</v>
      </c>
      <c r="J646">
        <v>3.5</v>
      </c>
      <c r="K646">
        <v>47</v>
      </c>
      <c r="L646">
        <v>8</v>
      </c>
      <c r="M646">
        <v>46</v>
      </c>
      <c r="N646">
        <v>38</v>
      </c>
      <c r="O646">
        <v>30</v>
      </c>
      <c r="P646">
        <v>37.5</v>
      </c>
      <c r="Q646">
        <v>30</v>
      </c>
      <c r="R646" t="s">
        <v>435</v>
      </c>
      <c r="S646">
        <v>0.5</v>
      </c>
      <c r="T646">
        <v>45</v>
      </c>
      <c r="U646" s="18">
        <f>VLOOKUP(A646,'[1]MARGIN REQUIREMNT'!$A$3:$M$210,13,0)</f>
        <v>0.26332500000000003</v>
      </c>
      <c r="V646" s="23">
        <f t="shared" si="64"/>
        <v>1.0185171056676712E-2</v>
      </c>
      <c r="W646" s="23">
        <f t="shared" si="65"/>
        <v>1.0185171056676712E-2</v>
      </c>
      <c r="X646" s="24">
        <f>VLOOKUP(A646,[2]Sheet14!$A$2:$B$188,2,0)</f>
        <v>3.4736143203226766E-2</v>
      </c>
      <c r="Y646" s="24">
        <f>VLOOKUP(A646,[2]Sheet14!$A$2:$C$188,3,0)</f>
        <v>4.8446259313962799E-2</v>
      </c>
      <c r="Z646" s="24">
        <f>VLOOKUP(A646,[2]Sheet14!$A$2:$D$188,4,0)</f>
        <v>6.0754208772512808E-2</v>
      </c>
      <c r="AA646" t="b">
        <f t="shared" si="63"/>
        <v>0</v>
      </c>
      <c r="AB646" t="b">
        <f t="shared" si="60"/>
        <v>0</v>
      </c>
      <c r="AC646" t="b">
        <f t="shared" si="61"/>
        <v>0</v>
      </c>
    </row>
    <row r="647" spans="1:29">
      <c r="A647" t="s">
        <v>150</v>
      </c>
      <c r="B647">
        <v>5</v>
      </c>
      <c r="C647" t="s">
        <v>405</v>
      </c>
      <c r="D647">
        <v>223.30000305175781</v>
      </c>
      <c r="E647">
        <v>222.05000305175781</v>
      </c>
      <c r="F647" s="22">
        <v>43458</v>
      </c>
      <c r="G647" s="22">
        <v>43496</v>
      </c>
      <c r="H647">
        <f t="shared" si="62"/>
        <v>38</v>
      </c>
      <c r="I647">
        <v>220</v>
      </c>
      <c r="J647">
        <v>10</v>
      </c>
      <c r="K647">
        <v>27</v>
      </c>
      <c r="L647">
        <v>19</v>
      </c>
      <c r="M647">
        <v>241.05000305175781</v>
      </c>
      <c r="N647">
        <v>260.04998779296875</v>
      </c>
      <c r="O647">
        <v>279.04998779296875</v>
      </c>
      <c r="P647">
        <v>260</v>
      </c>
      <c r="Q647">
        <v>280</v>
      </c>
      <c r="R647" t="s">
        <v>435</v>
      </c>
      <c r="S647">
        <v>2.75</v>
      </c>
      <c r="T647">
        <v>240</v>
      </c>
      <c r="U647" s="18">
        <f>VLOOKUP(A647,'[1]MARGIN REQUIREMNT'!$A$3:$M$210,13,0)</f>
        <v>1.0916999999999999</v>
      </c>
      <c r="V647" s="23">
        <f t="shared" si="64"/>
        <v>5.629362678768457E-3</v>
      </c>
      <c r="W647" s="23">
        <f t="shared" si="65"/>
        <v>5.629362678768457E-3</v>
      </c>
      <c r="X647" s="24">
        <f>VLOOKUP(A647,[2]Sheet14!$A$2:$B$188,2,0)</f>
        <v>3.041727404760804E-2</v>
      </c>
      <c r="Y647" s="24">
        <f>VLOOKUP(A647,[2]Sheet14!$A$2:$C$188,3,0)</f>
        <v>3.6311678468860339E-2</v>
      </c>
      <c r="Z647" s="24">
        <f>VLOOKUP(A647,[2]Sheet14!$A$2:$D$188,4,0)</f>
        <v>4.5552888239455434E-2</v>
      </c>
      <c r="AA647" t="b">
        <f t="shared" si="63"/>
        <v>0</v>
      </c>
      <c r="AB647" t="b">
        <f t="shared" si="60"/>
        <v>0</v>
      </c>
      <c r="AC647" t="b">
        <f t="shared" si="61"/>
        <v>0</v>
      </c>
    </row>
    <row r="648" spans="1:29">
      <c r="A648" t="s">
        <v>150</v>
      </c>
      <c r="B648">
        <v>5</v>
      </c>
      <c r="C648" t="s">
        <v>406</v>
      </c>
      <c r="D648">
        <v>223.30000305175781</v>
      </c>
      <c r="E648">
        <v>222.05000305175781</v>
      </c>
      <c r="F648" s="22">
        <v>43458</v>
      </c>
      <c r="G648" s="22">
        <v>43496</v>
      </c>
      <c r="H648">
        <f t="shared" si="62"/>
        <v>38</v>
      </c>
      <c r="I648">
        <v>220</v>
      </c>
      <c r="J648">
        <v>6.75</v>
      </c>
      <c r="K648" t="s">
        <v>435</v>
      </c>
      <c r="L648" t="s">
        <v>435</v>
      </c>
      <c r="M648" t="s">
        <v>435</v>
      </c>
      <c r="N648" t="s">
        <v>435</v>
      </c>
      <c r="O648" t="s">
        <v>435</v>
      </c>
      <c r="P648" t="s">
        <v>435</v>
      </c>
      <c r="Q648" t="s">
        <v>435</v>
      </c>
      <c r="R648" t="s">
        <v>435</v>
      </c>
      <c r="S648" t="s">
        <v>435</v>
      </c>
      <c r="T648" t="s">
        <v>435</v>
      </c>
      <c r="U648" s="18">
        <f>VLOOKUP(A648,'[1]MARGIN REQUIREMNT'!$A$3:$M$210,13,0)</f>
        <v>1.0916999999999999</v>
      </c>
      <c r="V648" s="23">
        <f t="shared" si="64"/>
        <v>5.629362678768457E-3</v>
      </c>
      <c r="W648" s="23">
        <f t="shared" si="65"/>
        <v>5.629362678768457E-3</v>
      </c>
      <c r="X648" s="24">
        <f>VLOOKUP(A648,[2]Sheet14!$A$2:$B$188,2,0)</f>
        <v>3.041727404760804E-2</v>
      </c>
      <c r="Y648" s="24">
        <f>VLOOKUP(A648,[2]Sheet14!$A$2:$C$188,3,0)</f>
        <v>3.6311678468860339E-2</v>
      </c>
      <c r="Z648" s="24">
        <f>VLOOKUP(A648,[2]Sheet14!$A$2:$D$188,4,0)</f>
        <v>4.5552888239455434E-2</v>
      </c>
      <c r="AA648" t="b">
        <f t="shared" si="63"/>
        <v>0</v>
      </c>
      <c r="AB648" t="b">
        <f t="shared" si="60"/>
        <v>0</v>
      </c>
      <c r="AC648" t="b">
        <f t="shared" si="61"/>
        <v>0</v>
      </c>
    </row>
    <row r="649" spans="1:29">
      <c r="A649" t="s">
        <v>23</v>
      </c>
      <c r="B649">
        <v>5</v>
      </c>
      <c r="C649" t="s">
        <v>405</v>
      </c>
      <c r="D649">
        <v>116.5</v>
      </c>
      <c r="E649">
        <v>115.25</v>
      </c>
      <c r="F649" s="22">
        <v>43458</v>
      </c>
      <c r="G649" s="22">
        <v>43496</v>
      </c>
      <c r="H649">
        <f t="shared" si="62"/>
        <v>38</v>
      </c>
      <c r="I649">
        <v>115</v>
      </c>
      <c r="J649">
        <v>6.5999999046325684</v>
      </c>
      <c r="K649">
        <v>40</v>
      </c>
      <c r="L649">
        <v>15</v>
      </c>
      <c r="M649">
        <v>130.25</v>
      </c>
      <c r="N649">
        <v>145.25</v>
      </c>
      <c r="O649">
        <v>160.25</v>
      </c>
      <c r="P649">
        <v>145</v>
      </c>
      <c r="Q649">
        <v>160</v>
      </c>
      <c r="R649" t="s">
        <v>435</v>
      </c>
      <c r="S649">
        <v>0.5</v>
      </c>
      <c r="T649">
        <v>150</v>
      </c>
      <c r="U649" s="18">
        <f>VLOOKUP(A649,'[1]MARGIN REQUIREMNT'!$A$3:$M$210,13,0)</f>
        <v>0.57472500000000004</v>
      </c>
      <c r="V649" s="23">
        <f t="shared" si="64"/>
        <v>1.0845986984815648E-2</v>
      </c>
      <c r="W649" s="23">
        <f t="shared" si="65"/>
        <v>1.0845986984815648E-2</v>
      </c>
      <c r="X649" s="24">
        <f>VLOOKUP(A649,[2]Sheet14!$A$2:$B$188,2,0)</f>
        <v>3.9478205132720226E-2</v>
      </c>
      <c r="Y649" s="24">
        <f>VLOOKUP(A649,[2]Sheet14!$A$2:$C$188,3,0)</f>
        <v>4.5548681036703939E-2</v>
      </c>
      <c r="Z649" s="24">
        <f>VLOOKUP(A649,[2]Sheet14!$A$2:$D$188,4,0)</f>
        <v>6.2351156875967692E-2</v>
      </c>
      <c r="AA649" t="b">
        <f t="shared" si="63"/>
        <v>0</v>
      </c>
      <c r="AB649" t="b">
        <f t="shared" si="60"/>
        <v>0</v>
      </c>
      <c r="AC649" t="b">
        <f t="shared" si="61"/>
        <v>0</v>
      </c>
    </row>
    <row r="650" spans="1:29">
      <c r="A650" t="s">
        <v>23</v>
      </c>
      <c r="B650">
        <v>5</v>
      </c>
      <c r="C650" t="s">
        <v>406</v>
      </c>
      <c r="D650">
        <v>116.5</v>
      </c>
      <c r="E650">
        <v>115.25</v>
      </c>
      <c r="F650" s="22">
        <v>43458</v>
      </c>
      <c r="G650" s="22">
        <v>43496</v>
      </c>
      <c r="H650">
        <f t="shared" si="62"/>
        <v>38</v>
      </c>
      <c r="I650">
        <v>115</v>
      </c>
      <c r="J650">
        <v>5.5</v>
      </c>
      <c r="K650">
        <v>42</v>
      </c>
      <c r="L650">
        <v>16</v>
      </c>
      <c r="M650">
        <v>99.25</v>
      </c>
      <c r="N650">
        <v>83.25</v>
      </c>
      <c r="O650">
        <v>67.25</v>
      </c>
      <c r="P650">
        <v>85</v>
      </c>
      <c r="Q650">
        <v>65</v>
      </c>
      <c r="R650" t="s">
        <v>435</v>
      </c>
      <c r="S650">
        <v>0.89999997615814209</v>
      </c>
      <c r="T650">
        <v>100</v>
      </c>
      <c r="U650" s="18">
        <f>VLOOKUP(A650,'[1]MARGIN REQUIREMNT'!$A$3:$M$210,13,0)</f>
        <v>0.57472500000000004</v>
      </c>
      <c r="V650" s="23">
        <f t="shared" si="64"/>
        <v>1.0845986984815648E-2</v>
      </c>
      <c r="W650" s="23">
        <f t="shared" si="65"/>
        <v>1.0845986984815648E-2</v>
      </c>
      <c r="X650" s="24">
        <f>VLOOKUP(A650,[2]Sheet14!$A$2:$B$188,2,0)</f>
        <v>3.9478205132720226E-2</v>
      </c>
      <c r="Y650" s="24">
        <f>VLOOKUP(A650,[2]Sheet14!$A$2:$C$188,3,0)</f>
        <v>4.5548681036703939E-2</v>
      </c>
      <c r="Z650" s="24">
        <f>VLOOKUP(A650,[2]Sheet14!$A$2:$D$188,4,0)</f>
        <v>6.2351156875967692E-2</v>
      </c>
      <c r="AA650" t="b">
        <f t="shared" si="63"/>
        <v>0</v>
      </c>
      <c r="AB650" t="b">
        <f t="shared" si="60"/>
        <v>0</v>
      </c>
      <c r="AC650" t="b">
        <f t="shared" si="61"/>
        <v>0</v>
      </c>
    </row>
    <row r="651" spans="1:29">
      <c r="A651" t="s">
        <v>109</v>
      </c>
      <c r="B651">
        <v>10</v>
      </c>
      <c r="C651" t="s">
        <v>405</v>
      </c>
      <c r="D651">
        <v>295.89999389648437</v>
      </c>
      <c r="E651">
        <v>292.10000610351562</v>
      </c>
      <c r="F651" s="22">
        <v>43458</v>
      </c>
      <c r="G651" s="22">
        <v>43496</v>
      </c>
      <c r="H651">
        <f t="shared" si="62"/>
        <v>38</v>
      </c>
      <c r="I651">
        <v>290</v>
      </c>
      <c r="J651">
        <v>16</v>
      </c>
      <c r="K651">
        <v>36</v>
      </c>
      <c r="L651">
        <v>34</v>
      </c>
      <c r="M651">
        <v>326.10000610351562</v>
      </c>
      <c r="N651">
        <v>360.10000610351562</v>
      </c>
      <c r="O651">
        <v>394.10000610351562</v>
      </c>
      <c r="P651">
        <v>360</v>
      </c>
      <c r="Q651">
        <v>390</v>
      </c>
      <c r="R651">
        <v>1.3999999761581421</v>
      </c>
      <c r="S651">
        <v>1.3999999761581421</v>
      </c>
      <c r="T651">
        <v>360</v>
      </c>
      <c r="U651" s="18">
        <f>VLOOKUP(A651,'[1]MARGIN REQUIREMNT'!$A$3:$M$210,13,0)</f>
        <v>1.586775</v>
      </c>
      <c r="V651" s="23">
        <f t="shared" si="64"/>
        <v>1.300920134737038E-2</v>
      </c>
      <c r="W651" s="23">
        <f t="shared" si="65"/>
        <v>1.300920134737038E-2</v>
      </c>
      <c r="X651" s="24">
        <f>VLOOKUP(A651,[2]Sheet14!$A$2:$B$188,2,0)</f>
        <v>3.1087834490143875E-2</v>
      </c>
      <c r="Y651" s="24">
        <f>VLOOKUP(A651,[2]Sheet14!$A$2:$C$188,3,0)</f>
        <v>3.9374251063753758E-2</v>
      </c>
      <c r="Z651" s="24">
        <f>VLOOKUP(A651,[2]Sheet14!$A$2:$D$188,4,0)</f>
        <v>4.602418045148083E-2</v>
      </c>
      <c r="AA651" t="b">
        <f t="shared" si="63"/>
        <v>0</v>
      </c>
      <c r="AB651" t="b">
        <f t="shared" si="60"/>
        <v>0</v>
      </c>
      <c r="AC651" t="b">
        <f t="shared" si="61"/>
        <v>0</v>
      </c>
    </row>
    <row r="652" spans="1:29">
      <c r="A652" t="s">
        <v>109</v>
      </c>
      <c r="B652">
        <v>10</v>
      </c>
      <c r="C652" t="s">
        <v>406</v>
      </c>
      <c r="D652">
        <v>295.89999389648437</v>
      </c>
      <c r="E652">
        <v>292.10000610351562</v>
      </c>
      <c r="F652" s="22">
        <v>43458</v>
      </c>
      <c r="G652" s="22">
        <v>43496</v>
      </c>
      <c r="H652">
        <f t="shared" si="62"/>
        <v>38</v>
      </c>
      <c r="I652">
        <v>290</v>
      </c>
      <c r="J652">
        <v>12.199999809265137</v>
      </c>
      <c r="K652">
        <v>39</v>
      </c>
      <c r="L652">
        <v>37</v>
      </c>
      <c r="M652">
        <v>255.10000610351562</v>
      </c>
      <c r="N652">
        <v>218.10000610351562</v>
      </c>
      <c r="O652">
        <v>181.10000610351562</v>
      </c>
      <c r="P652">
        <v>220</v>
      </c>
      <c r="Q652">
        <v>180</v>
      </c>
      <c r="R652" t="s">
        <v>435</v>
      </c>
      <c r="S652">
        <v>2.4500000476837158</v>
      </c>
      <c r="T652">
        <v>260</v>
      </c>
      <c r="U652" s="18">
        <f>VLOOKUP(A652,'[1]MARGIN REQUIREMNT'!$A$3:$M$210,13,0)</f>
        <v>1.586775</v>
      </c>
      <c r="V652" s="23">
        <f t="shared" si="64"/>
        <v>1.300920134737038E-2</v>
      </c>
      <c r="W652" s="23">
        <f t="shared" si="65"/>
        <v>1.300920134737038E-2</v>
      </c>
      <c r="X652" s="24">
        <f>VLOOKUP(A652,[2]Sheet14!$A$2:$B$188,2,0)</f>
        <v>3.1087834490143875E-2</v>
      </c>
      <c r="Y652" s="24">
        <f>VLOOKUP(A652,[2]Sheet14!$A$2:$C$188,3,0)</f>
        <v>3.9374251063753758E-2</v>
      </c>
      <c r="Z652" s="24">
        <f>VLOOKUP(A652,[2]Sheet14!$A$2:$D$188,4,0)</f>
        <v>4.602418045148083E-2</v>
      </c>
      <c r="AA652" t="b">
        <f t="shared" si="63"/>
        <v>0</v>
      </c>
      <c r="AB652" t="b">
        <f t="shared" si="60"/>
        <v>0</v>
      </c>
      <c r="AC652" t="b">
        <f t="shared" si="61"/>
        <v>0</v>
      </c>
    </row>
    <row r="653" spans="1:29">
      <c r="A653" t="s">
        <v>102</v>
      </c>
      <c r="B653">
        <v>5</v>
      </c>
      <c r="C653" t="s">
        <v>405</v>
      </c>
      <c r="D653">
        <v>134.60000610351562</v>
      </c>
      <c r="E653">
        <v>135.39999389648437</v>
      </c>
      <c r="F653" s="22">
        <v>43458</v>
      </c>
      <c r="G653" s="22">
        <v>43496</v>
      </c>
      <c r="H653">
        <f t="shared" si="62"/>
        <v>38</v>
      </c>
      <c r="I653">
        <v>135</v>
      </c>
      <c r="J653">
        <v>4.8000001907348633</v>
      </c>
      <c r="K653">
        <v>22</v>
      </c>
      <c r="L653">
        <v>10</v>
      </c>
      <c r="M653">
        <v>145.39999389648437</v>
      </c>
      <c r="N653">
        <v>155.39999389648437</v>
      </c>
      <c r="O653">
        <v>165.39999389648437</v>
      </c>
      <c r="P653">
        <v>155</v>
      </c>
      <c r="Q653">
        <v>165</v>
      </c>
      <c r="R653">
        <v>0.64999997615814209</v>
      </c>
      <c r="S653">
        <v>0.64999997615814209</v>
      </c>
      <c r="T653">
        <v>155</v>
      </c>
      <c r="U653" s="18">
        <f>VLOOKUP(A653,'[1]MARGIN REQUIREMNT'!$A$3:$M$210,13,0)</f>
        <v>0.8115</v>
      </c>
      <c r="V653" s="23">
        <f t="shared" si="64"/>
        <v>-5.9083296087911741E-3</v>
      </c>
      <c r="W653" s="23">
        <f t="shared" si="65"/>
        <v>5.9083296087911741E-3</v>
      </c>
      <c r="X653" s="24">
        <f>VLOOKUP(A653,[2]Sheet14!$A$2:$B$188,2,0)</f>
        <v>3.0840006392658059E-2</v>
      </c>
      <c r="Y653" s="24">
        <f>VLOOKUP(A653,[2]Sheet14!$A$2:$C$188,3,0)</f>
        <v>4.2514992214239239E-2</v>
      </c>
      <c r="Z653" s="24">
        <f>VLOOKUP(A653,[2]Sheet14!$A$2:$D$188,4,0)</f>
        <v>5.3684337322717192E-2</v>
      </c>
      <c r="AA653" t="b">
        <f t="shared" si="63"/>
        <v>0</v>
      </c>
      <c r="AB653" t="b">
        <f t="shared" si="60"/>
        <v>0</v>
      </c>
      <c r="AC653" t="b">
        <f t="shared" si="61"/>
        <v>0</v>
      </c>
    </row>
    <row r="654" spans="1:29">
      <c r="A654" t="s">
        <v>102</v>
      </c>
      <c r="B654">
        <v>5</v>
      </c>
      <c r="C654" t="s">
        <v>406</v>
      </c>
      <c r="D654">
        <v>134.60000610351562</v>
      </c>
      <c r="E654">
        <v>135.39999389648437</v>
      </c>
      <c r="F654" s="22">
        <v>43458</v>
      </c>
      <c r="G654" s="22">
        <v>43496</v>
      </c>
      <c r="H654">
        <f t="shared" si="62"/>
        <v>38</v>
      </c>
      <c r="I654">
        <v>135</v>
      </c>
      <c r="J654">
        <v>3.6500000953674316</v>
      </c>
      <c r="K654">
        <v>26</v>
      </c>
      <c r="L654">
        <v>11</v>
      </c>
      <c r="M654">
        <v>124.40000152587891</v>
      </c>
      <c r="N654">
        <v>113.40000152587891</v>
      </c>
      <c r="O654">
        <v>102.40000152587891</v>
      </c>
      <c r="P654">
        <v>115</v>
      </c>
      <c r="Q654">
        <v>100</v>
      </c>
      <c r="R654" t="s">
        <v>435</v>
      </c>
      <c r="S654">
        <v>0.60000002384185791</v>
      </c>
      <c r="T654">
        <v>120</v>
      </c>
      <c r="U654" s="18">
        <f>VLOOKUP(A654,'[1]MARGIN REQUIREMNT'!$A$3:$M$210,13,0)</f>
        <v>0.8115</v>
      </c>
      <c r="V654" s="23">
        <f t="shared" si="64"/>
        <v>-5.9083296087911741E-3</v>
      </c>
      <c r="W654" s="23">
        <f t="shared" si="65"/>
        <v>5.9083296087911741E-3</v>
      </c>
      <c r="X654" s="24">
        <f>VLOOKUP(A654,[2]Sheet14!$A$2:$B$188,2,0)</f>
        <v>3.0840006392658059E-2</v>
      </c>
      <c r="Y654" s="24">
        <f>VLOOKUP(A654,[2]Sheet14!$A$2:$C$188,3,0)</f>
        <v>4.2514992214239239E-2</v>
      </c>
      <c r="Z654" s="24">
        <f>VLOOKUP(A654,[2]Sheet14!$A$2:$D$188,4,0)</f>
        <v>5.3684337322717192E-2</v>
      </c>
      <c r="AA654" t="b">
        <f t="shared" si="63"/>
        <v>0</v>
      </c>
      <c r="AB654" t="b">
        <f t="shared" si="60"/>
        <v>0</v>
      </c>
      <c r="AC654" t="b">
        <f t="shared" si="61"/>
        <v>0</v>
      </c>
    </row>
    <row r="655" spans="1:29">
      <c r="A655" t="s">
        <v>24</v>
      </c>
      <c r="B655">
        <v>5</v>
      </c>
      <c r="C655" t="s">
        <v>405</v>
      </c>
      <c r="D655">
        <v>100</v>
      </c>
      <c r="E655">
        <v>100.75</v>
      </c>
      <c r="F655" s="22">
        <v>43458</v>
      </c>
      <c r="G655" s="22">
        <v>43496</v>
      </c>
      <c r="H655">
        <f t="shared" si="62"/>
        <v>38</v>
      </c>
      <c r="I655">
        <v>100</v>
      </c>
      <c r="J655">
        <v>7.0500001907348633</v>
      </c>
      <c r="K655">
        <v>48</v>
      </c>
      <c r="L655">
        <v>16</v>
      </c>
      <c r="M655">
        <v>116.75</v>
      </c>
      <c r="N655">
        <v>132.75</v>
      </c>
      <c r="O655">
        <v>148.75</v>
      </c>
      <c r="P655">
        <v>135</v>
      </c>
      <c r="Q655">
        <v>150</v>
      </c>
      <c r="R655" t="s">
        <v>435</v>
      </c>
      <c r="S655">
        <v>1.2000000476837158</v>
      </c>
      <c r="T655">
        <v>120</v>
      </c>
      <c r="U655" s="18">
        <f>VLOOKUP(A655,'[1]MARGIN REQUIREMNT'!$A$3:$M$210,13,0)</f>
        <v>0.41917499999999996</v>
      </c>
      <c r="V655" s="23">
        <f t="shared" si="64"/>
        <v>-7.4441687344912744E-3</v>
      </c>
      <c r="W655" s="23">
        <f t="shared" si="65"/>
        <v>7.4441687344912744E-3</v>
      </c>
      <c r="X655" s="24">
        <f>VLOOKUP(A655,[2]Sheet14!$A$2:$B$188,2,0)</f>
        <v>4.1820225989695772E-2</v>
      </c>
      <c r="Y655" s="24">
        <f>VLOOKUP(A655,[2]Sheet14!$A$2:$C$188,3,0)</f>
        <v>5.1481802216728531E-2</v>
      </c>
      <c r="Z655" s="24">
        <f>VLOOKUP(A655,[2]Sheet14!$A$2:$D$188,4,0)</f>
        <v>7.0838448733829162E-2</v>
      </c>
      <c r="AA655" t="b">
        <f t="shared" si="63"/>
        <v>0</v>
      </c>
      <c r="AB655" t="b">
        <f t="shared" si="60"/>
        <v>0</v>
      </c>
      <c r="AC655" t="b">
        <f t="shared" si="61"/>
        <v>0</v>
      </c>
    </row>
    <row r="656" spans="1:29">
      <c r="A656" t="s">
        <v>24</v>
      </c>
      <c r="B656">
        <v>5</v>
      </c>
      <c r="C656" t="s">
        <v>406</v>
      </c>
      <c r="D656">
        <v>100</v>
      </c>
      <c r="E656">
        <v>100.75</v>
      </c>
      <c r="F656" s="22">
        <v>43458</v>
      </c>
      <c r="G656" s="22">
        <v>43496</v>
      </c>
      <c r="H656">
        <f t="shared" si="62"/>
        <v>38</v>
      </c>
      <c r="I656">
        <v>100</v>
      </c>
      <c r="J656">
        <v>5.3499999046325684</v>
      </c>
      <c r="K656">
        <v>48</v>
      </c>
      <c r="L656">
        <v>16</v>
      </c>
      <c r="M656">
        <v>84.75</v>
      </c>
      <c r="N656">
        <v>68.75</v>
      </c>
      <c r="O656">
        <v>52.75</v>
      </c>
      <c r="P656">
        <v>70</v>
      </c>
      <c r="Q656">
        <v>55</v>
      </c>
      <c r="R656" t="s">
        <v>435</v>
      </c>
      <c r="S656">
        <v>0.64999997615814209</v>
      </c>
      <c r="T656">
        <v>80</v>
      </c>
      <c r="U656" s="18">
        <f>VLOOKUP(A656,'[1]MARGIN REQUIREMNT'!$A$3:$M$210,13,0)</f>
        <v>0.41917499999999996</v>
      </c>
      <c r="V656" s="23">
        <f t="shared" si="64"/>
        <v>-7.4441687344912744E-3</v>
      </c>
      <c r="W656" s="23">
        <f t="shared" si="65"/>
        <v>7.4441687344912744E-3</v>
      </c>
      <c r="X656" s="24">
        <f>VLOOKUP(A656,[2]Sheet14!$A$2:$B$188,2,0)</f>
        <v>4.1820225989695772E-2</v>
      </c>
      <c r="Y656" s="24">
        <f>VLOOKUP(A656,[2]Sheet14!$A$2:$C$188,3,0)</f>
        <v>5.1481802216728531E-2</v>
      </c>
      <c r="Z656" s="24">
        <f>VLOOKUP(A656,[2]Sheet14!$A$2:$D$188,4,0)</f>
        <v>7.0838448733829162E-2</v>
      </c>
      <c r="AA656" t="b">
        <f t="shared" si="63"/>
        <v>0</v>
      </c>
      <c r="AB656" t="b">
        <f t="shared" si="60"/>
        <v>0</v>
      </c>
      <c r="AC656" t="b">
        <f t="shared" si="61"/>
        <v>0</v>
      </c>
    </row>
    <row r="657" spans="1:29">
      <c r="A657" t="s">
        <v>75</v>
      </c>
      <c r="B657">
        <v>10</v>
      </c>
      <c r="C657" t="s">
        <v>405</v>
      </c>
      <c r="D657">
        <v>675.95001220703125</v>
      </c>
      <c r="E657">
        <v>668</v>
      </c>
      <c r="F657" s="22">
        <v>43458</v>
      </c>
      <c r="G657" s="22">
        <v>43496</v>
      </c>
      <c r="H657">
        <f t="shared" si="62"/>
        <v>38</v>
      </c>
      <c r="I657">
        <v>670</v>
      </c>
      <c r="J657">
        <v>43.950000762939453</v>
      </c>
      <c r="K657" t="s">
        <v>435</v>
      </c>
      <c r="L657" t="s">
        <v>435</v>
      </c>
      <c r="M657" t="s">
        <v>435</v>
      </c>
      <c r="N657" t="s">
        <v>435</v>
      </c>
      <c r="O657" t="s">
        <v>435</v>
      </c>
      <c r="P657" t="s">
        <v>435</v>
      </c>
      <c r="Q657" t="s">
        <v>435</v>
      </c>
      <c r="R657" t="s">
        <v>435</v>
      </c>
      <c r="S657" t="s">
        <v>435</v>
      </c>
      <c r="T657" t="s">
        <v>435</v>
      </c>
      <c r="U657" s="18">
        <f>VLOOKUP(A657,'[1]MARGIN REQUIREMNT'!$A$3:$M$210,13,0)</f>
        <v>3.6449249999999997</v>
      </c>
      <c r="V657" s="23">
        <f t="shared" si="64"/>
        <v>1.1901215878789229E-2</v>
      </c>
      <c r="W657" s="23">
        <f t="shared" si="65"/>
        <v>1.1901215878789229E-2</v>
      </c>
      <c r="X657" s="24">
        <f>VLOOKUP(A657,[2]Sheet14!$A$2:$B$188,2,0)</f>
        <v>2.8965726521725934E-2</v>
      </c>
      <c r="Y657" s="24">
        <f>VLOOKUP(A657,[2]Sheet14!$A$2:$C$188,3,0)</f>
        <v>3.8046537420862635E-2</v>
      </c>
      <c r="Z657" s="24">
        <f>VLOOKUP(A657,[2]Sheet14!$A$2:$D$188,4,0)</f>
        <v>5.2736156071008303E-2</v>
      </c>
      <c r="AA657" t="b">
        <f t="shared" si="63"/>
        <v>0</v>
      </c>
      <c r="AB657" t="b">
        <f t="shared" si="60"/>
        <v>0</v>
      </c>
      <c r="AC657" t="b">
        <f t="shared" si="61"/>
        <v>0</v>
      </c>
    </row>
    <row r="658" spans="1:29">
      <c r="A658" t="s">
        <v>75</v>
      </c>
      <c r="B658">
        <v>10</v>
      </c>
      <c r="C658" t="s">
        <v>406</v>
      </c>
      <c r="D658">
        <v>675.95001220703125</v>
      </c>
      <c r="E658">
        <v>668</v>
      </c>
      <c r="F658" s="22">
        <v>43458</v>
      </c>
      <c r="G658" s="22">
        <v>43496</v>
      </c>
      <c r="H658">
        <f t="shared" si="62"/>
        <v>38</v>
      </c>
      <c r="I658">
        <v>670</v>
      </c>
      <c r="J658">
        <v>16.600000381469727</v>
      </c>
      <c r="K658" t="s">
        <v>435</v>
      </c>
      <c r="L658" t="s">
        <v>435</v>
      </c>
      <c r="M658" t="s">
        <v>435</v>
      </c>
      <c r="N658" t="s">
        <v>435</v>
      </c>
      <c r="O658" t="s">
        <v>435</v>
      </c>
      <c r="P658" t="s">
        <v>435</v>
      </c>
      <c r="Q658" t="s">
        <v>435</v>
      </c>
      <c r="R658" t="s">
        <v>435</v>
      </c>
      <c r="S658" t="s">
        <v>435</v>
      </c>
      <c r="T658" t="s">
        <v>435</v>
      </c>
      <c r="U658" s="18">
        <f>VLOOKUP(A658,'[1]MARGIN REQUIREMNT'!$A$3:$M$210,13,0)</f>
        <v>3.6449249999999997</v>
      </c>
      <c r="V658" s="23">
        <f t="shared" si="64"/>
        <v>1.1901215878789229E-2</v>
      </c>
      <c r="W658" s="23">
        <f t="shared" si="65"/>
        <v>1.1901215878789229E-2</v>
      </c>
      <c r="X658" s="24">
        <f>VLOOKUP(A658,[2]Sheet14!$A$2:$B$188,2,0)</f>
        <v>2.8965726521725934E-2</v>
      </c>
      <c r="Y658" s="24">
        <f>VLOOKUP(A658,[2]Sheet14!$A$2:$C$188,3,0)</f>
        <v>3.8046537420862635E-2</v>
      </c>
      <c r="Z658" s="24">
        <f>VLOOKUP(A658,[2]Sheet14!$A$2:$D$188,4,0)</f>
        <v>5.2736156071008303E-2</v>
      </c>
      <c r="AA658" t="b">
        <f t="shared" si="63"/>
        <v>0</v>
      </c>
      <c r="AB658" t="b">
        <f t="shared" si="60"/>
        <v>0</v>
      </c>
      <c r="AC658" t="b">
        <f t="shared" si="61"/>
        <v>0</v>
      </c>
    </row>
    <row r="659" spans="1:29">
      <c r="A659" t="s">
        <v>8</v>
      </c>
      <c r="B659">
        <v>20</v>
      </c>
      <c r="C659" t="s">
        <v>405</v>
      </c>
      <c r="D659">
        <v>1129</v>
      </c>
      <c r="E659">
        <v>1142.6500244140625</v>
      </c>
      <c r="F659" s="22">
        <v>43458</v>
      </c>
      <c r="G659" s="22">
        <v>43496</v>
      </c>
      <c r="H659">
        <f t="shared" si="62"/>
        <v>38</v>
      </c>
      <c r="I659">
        <v>1140</v>
      </c>
      <c r="J659">
        <v>50</v>
      </c>
      <c r="K659">
        <v>29</v>
      </c>
      <c r="L659">
        <v>107</v>
      </c>
      <c r="M659">
        <v>1249.6500244140625</v>
      </c>
      <c r="N659">
        <v>1356.6500244140625</v>
      </c>
      <c r="O659">
        <v>1463.6500244140625</v>
      </c>
      <c r="P659">
        <v>1360</v>
      </c>
      <c r="Q659">
        <v>1460</v>
      </c>
      <c r="R659" t="s">
        <v>435</v>
      </c>
      <c r="S659">
        <v>20</v>
      </c>
      <c r="T659">
        <v>1240</v>
      </c>
      <c r="U659" s="18">
        <f>VLOOKUP(A659,'[1]MARGIN REQUIREMNT'!$A$3:$M$210,13,0)</f>
        <v>5.6705249999999996</v>
      </c>
      <c r="V659" s="23">
        <f t="shared" si="64"/>
        <v>-1.1945936308067839E-2</v>
      </c>
      <c r="W659" s="23">
        <f t="shared" si="65"/>
        <v>1.1945936308067839E-2</v>
      </c>
      <c r="X659" s="24">
        <f>VLOOKUP(A659,[2]Sheet14!$A$2:$B$188,2,0)</f>
        <v>3.220099802783475E-2</v>
      </c>
      <c r="Y659" s="24">
        <f>VLOOKUP(A659,[2]Sheet14!$A$2:$C$188,3,0)</f>
        <v>4.1245796908300603E-2</v>
      </c>
      <c r="Z659" s="24">
        <f>VLOOKUP(A659,[2]Sheet14!$A$2:$D$188,4,0)</f>
        <v>4.9684859988284119E-2</v>
      </c>
      <c r="AA659" t="b">
        <f t="shared" si="63"/>
        <v>0</v>
      </c>
      <c r="AB659" t="b">
        <f t="shared" si="60"/>
        <v>0</v>
      </c>
      <c r="AC659" t="b">
        <f t="shared" si="61"/>
        <v>0</v>
      </c>
    </row>
    <row r="660" spans="1:29">
      <c r="A660" t="s">
        <v>8</v>
      </c>
      <c r="B660">
        <v>20</v>
      </c>
      <c r="C660" t="s">
        <v>406</v>
      </c>
      <c r="D660">
        <v>1129</v>
      </c>
      <c r="E660">
        <v>1142.6500244140625</v>
      </c>
      <c r="F660" s="22">
        <v>43458</v>
      </c>
      <c r="G660" s="22">
        <v>43496</v>
      </c>
      <c r="H660">
        <f t="shared" si="62"/>
        <v>38</v>
      </c>
      <c r="I660">
        <v>1140</v>
      </c>
      <c r="J660" t="s">
        <v>435</v>
      </c>
      <c r="K660" t="s">
        <v>435</v>
      </c>
      <c r="L660" t="s">
        <v>435</v>
      </c>
      <c r="M660" t="s">
        <v>435</v>
      </c>
      <c r="N660" t="s">
        <v>435</v>
      </c>
      <c r="O660" t="s">
        <v>435</v>
      </c>
      <c r="P660" t="s">
        <v>435</v>
      </c>
      <c r="Q660" t="s">
        <v>435</v>
      </c>
      <c r="R660" t="s">
        <v>435</v>
      </c>
      <c r="S660" t="s">
        <v>435</v>
      </c>
      <c r="T660" t="s">
        <v>435</v>
      </c>
      <c r="U660" s="18">
        <f>VLOOKUP(A660,'[1]MARGIN REQUIREMNT'!$A$3:$M$210,13,0)</f>
        <v>5.6705249999999996</v>
      </c>
      <c r="V660" s="23">
        <f t="shared" si="64"/>
        <v>-1.1945936308067839E-2</v>
      </c>
      <c r="W660" s="23">
        <f t="shared" si="65"/>
        <v>1.1945936308067839E-2</v>
      </c>
      <c r="X660" s="24">
        <f>VLOOKUP(A660,[2]Sheet14!$A$2:$B$188,2,0)</f>
        <v>3.220099802783475E-2</v>
      </c>
      <c r="Y660" s="24">
        <f>VLOOKUP(A660,[2]Sheet14!$A$2:$C$188,3,0)</f>
        <v>4.1245796908300603E-2</v>
      </c>
      <c r="Z660" s="24">
        <f>VLOOKUP(A660,[2]Sheet14!$A$2:$D$188,4,0)</f>
        <v>4.9684859988284119E-2</v>
      </c>
      <c r="AA660" t="b">
        <f t="shared" si="63"/>
        <v>0</v>
      </c>
      <c r="AB660" t="b">
        <f t="shared" si="60"/>
        <v>0</v>
      </c>
      <c r="AC660" t="b">
        <f t="shared" si="61"/>
        <v>0</v>
      </c>
    </row>
    <row r="661" spans="1:29">
      <c r="A661" t="s">
        <v>175</v>
      </c>
      <c r="B661">
        <v>10</v>
      </c>
      <c r="C661" t="s">
        <v>405</v>
      </c>
      <c r="D661">
        <v>458.70001220703125</v>
      </c>
      <c r="E661">
        <v>457</v>
      </c>
      <c r="F661" s="22">
        <v>43458</v>
      </c>
      <c r="G661" s="22">
        <v>43496</v>
      </c>
      <c r="H661">
        <f t="shared" si="62"/>
        <v>38</v>
      </c>
      <c r="I661">
        <v>460</v>
      </c>
      <c r="J661">
        <v>25</v>
      </c>
      <c r="K661">
        <v>41</v>
      </c>
      <c r="L661">
        <v>60</v>
      </c>
      <c r="M661">
        <v>517</v>
      </c>
      <c r="N661">
        <v>577</v>
      </c>
      <c r="O661">
        <v>637</v>
      </c>
      <c r="P661">
        <v>580</v>
      </c>
      <c r="Q661">
        <v>640</v>
      </c>
      <c r="R661" t="s">
        <v>435</v>
      </c>
      <c r="S661">
        <v>40</v>
      </c>
      <c r="T661">
        <v>430</v>
      </c>
      <c r="U661" s="18">
        <f>VLOOKUP(A661,'[1]MARGIN REQUIREMNT'!$A$3:$M$210,13,0)</f>
        <v>2.4202499999999998</v>
      </c>
      <c r="V661" s="23">
        <f t="shared" si="64"/>
        <v>3.7199391838758089E-3</v>
      </c>
      <c r="W661" s="23">
        <f t="shared" si="65"/>
        <v>3.7199391838758089E-3</v>
      </c>
      <c r="X661" s="24">
        <f>VLOOKUP(A661,[2]Sheet14!$A$2:$B$188,2,0)</f>
        <v>3.571215255397564E-2</v>
      </c>
      <c r="Y661" s="24">
        <f>VLOOKUP(A661,[2]Sheet14!$A$2:$C$188,3,0)</f>
        <v>4.5364275143029542E-2</v>
      </c>
      <c r="Z661" s="24">
        <f>VLOOKUP(A661,[2]Sheet14!$A$2:$D$188,4,0)</f>
        <v>5.9075705472357035E-2</v>
      </c>
      <c r="AA661" t="b">
        <f t="shared" si="63"/>
        <v>0</v>
      </c>
      <c r="AB661" t="b">
        <f t="shared" si="60"/>
        <v>0</v>
      </c>
      <c r="AC661" t="b">
        <f t="shared" si="61"/>
        <v>0</v>
      </c>
    </row>
    <row r="662" spans="1:29">
      <c r="A662" t="s">
        <v>175</v>
      </c>
      <c r="B662">
        <v>10</v>
      </c>
      <c r="C662" t="s">
        <v>406</v>
      </c>
      <c r="D662">
        <v>458.70001220703125</v>
      </c>
      <c r="E662">
        <v>457</v>
      </c>
      <c r="F662" s="22">
        <v>43458</v>
      </c>
      <c r="G662" s="22">
        <v>43496</v>
      </c>
      <c r="H662">
        <f t="shared" si="62"/>
        <v>38</v>
      </c>
      <c r="I662">
        <v>460</v>
      </c>
      <c r="J662">
        <v>23.049999237060547</v>
      </c>
      <c r="K662">
        <v>41</v>
      </c>
      <c r="L662">
        <v>60</v>
      </c>
      <c r="M662">
        <v>397</v>
      </c>
      <c r="N662">
        <v>337</v>
      </c>
      <c r="O662">
        <v>277</v>
      </c>
      <c r="P662">
        <v>340</v>
      </c>
      <c r="Q662">
        <v>280</v>
      </c>
      <c r="R662" t="s">
        <v>435</v>
      </c>
      <c r="S662">
        <v>9.25</v>
      </c>
      <c r="T662">
        <v>420</v>
      </c>
      <c r="U662" s="18">
        <f>VLOOKUP(A662,'[1]MARGIN REQUIREMNT'!$A$3:$M$210,13,0)</f>
        <v>2.4202499999999998</v>
      </c>
      <c r="V662" s="23">
        <f t="shared" si="64"/>
        <v>3.7199391838758089E-3</v>
      </c>
      <c r="W662" s="23">
        <f t="shared" si="65"/>
        <v>3.7199391838758089E-3</v>
      </c>
      <c r="X662" s="24">
        <f>VLOOKUP(A662,[2]Sheet14!$A$2:$B$188,2,0)</f>
        <v>3.571215255397564E-2</v>
      </c>
      <c r="Y662" s="24">
        <f>VLOOKUP(A662,[2]Sheet14!$A$2:$C$188,3,0)</f>
        <v>4.5364275143029542E-2</v>
      </c>
      <c r="Z662" s="24">
        <f>VLOOKUP(A662,[2]Sheet14!$A$2:$D$188,4,0)</f>
        <v>5.9075705472357035E-2</v>
      </c>
      <c r="AA662" t="b">
        <f t="shared" si="63"/>
        <v>0</v>
      </c>
      <c r="AB662" t="b">
        <f t="shared" si="60"/>
        <v>0</v>
      </c>
      <c r="AC662" t="b">
        <f t="shared" si="61"/>
        <v>0</v>
      </c>
    </row>
    <row r="663" spans="1:29">
      <c r="A663" t="s">
        <v>29</v>
      </c>
      <c r="B663">
        <v>10</v>
      </c>
      <c r="C663" t="s">
        <v>405</v>
      </c>
      <c r="D663">
        <v>988.3499755859375</v>
      </c>
      <c r="E663">
        <v>981.6500244140625</v>
      </c>
      <c r="F663" s="22">
        <v>43458</v>
      </c>
      <c r="G663" s="22">
        <v>43496</v>
      </c>
      <c r="H663">
        <f t="shared" si="62"/>
        <v>38</v>
      </c>
      <c r="I663">
        <v>980</v>
      </c>
      <c r="J663" t="s">
        <v>435</v>
      </c>
      <c r="K663" t="s">
        <v>435</v>
      </c>
      <c r="L663" t="s">
        <v>435</v>
      </c>
      <c r="M663" t="s">
        <v>435</v>
      </c>
      <c r="N663" t="s">
        <v>435</v>
      </c>
      <c r="O663" t="s">
        <v>435</v>
      </c>
      <c r="P663" t="s">
        <v>435</v>
      </c>
      <c r="Q663" t="s">
        <v>435</v>
      </c>
      <c r="R663" t="s">
        <v>435</v>
      </c>
      <c r="S663" t="s">
        <v>435</v>
      </c>
      <c r="T663" t="s">
        <v>435</v>
      </c>
      <c r="U663" s="18">
        <f>VLOOKUP(A663,'[1]MARGIN REQUIREMNT'!$A$3:$M$210,13,0)</f>
        <v>5.1915749999999994</v>
      </c>
      <c r="V663" s="23">
        <f t="shared" si="64"/>
        <v>6.825193302342214E-3</v>
      </c>
      <c r="W663" s="23">
        <f t="shared" si="65"/>
        <v>6.825193302342214E-3</v>
      </c>
      <c r="X663" s="24">
        <f>VLOOKUP(A663,[2]Sheet14!$A$2:$B$188,2,0)</f>
        <v>3.1151249041244E-2</v>
      </c>
      <c r="Y663" s="24">
        <f>VLOOKUP(A663,[2]Sheet14!$A$2:$C$188,3,0)</f>
        <v>4.0738524200183361E-2</v>
      </c>
      <c r="Z663" s="24">
        <f>VLOOKUP(A663,[2]Sheet14!$A$2:$D$188,4,0)</f>
        <v>6.2159782982259271E-2</v>
      </c>
      <c r="AA663" t="b">
        <f t="shared" si="63"/>
        <v>0</v>
      </c>
      <c r="AB663" t="b">
        <f t="shared" si="60"/>
        <v>0</v>
      </c>
      <c r="AC663" t="b">
        <f t="shared" si="61"/>
        <v>0</v>
      </c>
    </row>
    <row r="664" spans="1:29">
      <c r="A664" t="s">
        <v>29</v>
      </c>
      <c r="B664">
        <v>10</v>
      </c>
      <c r="C664" t="s">
        <v>406</v>
      </c>
      <c r="D664">
        <v>988.3499755859375</v>
      </c>
      <c r="E664">
        <v>981.6500244140625</v>
      </c>
      <c r="F664" s="22">
        <v>43458</v>
      </c>
      <c r="G664" s="22">
        <v>43496</v>
      </c>
      <c r="H664">
        <f t="shared" si="62"/>
        <v>38</v>
      </c>
      <c r="I664">
        <v>980</v>
      </c>
      <c r="J664">
        <v>27</v>
      </c>
      <c r="K664">
        <v>26</v>
      </c>
      <c r="L664">
        <v>82</v>
      </c>
      <c r="M664">
        <v>899.6500244140625</v>
      </c>
      <c r="N664">
        <v>817.6500244140625</v>
      </c>
      <c r="O664">
        <v>735.6500244140625</v>
      </c>
      <c r="P664">
        <v>820</v>
      </c>
      <c r="Q664">
        <v>740</v>
      </c>
      <c r="R664" t="s">
        <v>435</v>
      </c>
      <c r="S664">
        <v>20.5</v>
      </c>
      <c r="T664">
        <v>940</v>
      </c>
      <c r="U664" s="18">
        <f>VLOOKUP(A664,'[1]MARGIN REQUIREMNT'!$A$3:$M$210,13,0)</f>
        <v>5.1915749999999994</v>
      </c>
      <c r="V664" s="23">
        <f t="shared" si="64"/>
        <v>6.825193302342214E-3</v>
      </c>
      <c r="W664" s="23">
        <f t="shared" si="65"/>
        <v>6.825193302342214E-3</v>
      </c>
      <c r="X664" s="24">
        <f>VLOOKUP(A664,[2]Sheet14!$A$2:$B$188,2,0)</f>
        <v>3.1151249041244E-2</v>
      </c>
      <c r="Y664" s="24">
        <f>VLOOKUP(A664,[2]Sheet14!$A$2:$C$188,3,0)</f>
        <v>4.0738524200183361E-2</v>
      </c>
      <c r="Z664" s="24">
        <f>VLOOKUP(A664,[2]Sheet14!$A$2:$D$188,4,0)</f>
        <v>6.2159782982259271E-2</v>
      </c>
      <c r="AA664" t="b">
        <f t="shared" si="63"/>
        <v>0</v>
      </c>
      <c r="AB664" t="b">
        <f t="shared" si="60"/>
        <v>0</v>
      </c>
      <c r="AC664" t="b">
        <f t="shared" si="61"/>
        <v>0</v>
      </c>
    </row>
    <row r="665" spans="1:29">
      <c r="A665" t="s">
        <v>198</v>
      </c>
      <c r="B665">
        <v>2.5</v>
      </c>
      <c r="C665" t="s">
        <v>405</v>
      </c>
      <c r="D665">
        <v>83.300003051757813</v>
      </c>
      <c r="E665">
        <v>82.849998474121094</v>
      </c>
      <c r="F665" s="22">
        <v>43458</v>
      </c>
      <c r="G665" s="22">
        <v>43496</v>
      </c>
      <c r="H665">
        <f t="shared" si="62"/>
        <v>38</v>
      </c>
      <c r="I665">
        <v>82.5</v>
      </c>
      <c r="J665">
        <v>5.4000000953674316</v>
      </c>
      <c r="K665">
        <v>45</v>
      </c>
      <c r="L665">
        <v>12</v>
      </c>
      <c r="M665">
        <v>94.849998474121094</v>
      </c>
      <c r="N665">
        <v>106.84999847412109</v>
      </c>
      <c r="O665">
        <v>118.84999847412109</v>
      </c>
      <c r="P665">
        <v>107.5</v>
      </c>
      <c r="Q665">
        <v>120</v>
      </c>
      <c r="R665" t="s">
        <v>435</v>
      </c>
      <c r="S665">
        <v>0.55000001192092896</v>
      </c>
      <c r="T665">
        <v>100</v>
      </c>
      <c r="U665" s="18">
        <f>VLOOKUP(A665,'[1]MARGIN REQUIREMNT'!$A$3:$M$210,13,0)</f>
        <v>0.38722499999999999</v>
      </c>
      <c r="V665" s="23">
        <f t="shared" si="64"/>
        <v>5.4315580678891973E-3</v>
      </c>
      <c r="W665" s="23">
        <f t="shared" si="65"/>
        <v>5.4315580678891973E-3</v>
      </c>
      <c r="X665" s="24">
        <f>VLOOKUP(A665,[2]Sheet14!$A$2:$B$188,2,0)</f>
        <v>4.2820805192526984E-2</v>
      </c>
      <c r="Y665" s="24">
        <f>VLOOKUP(A665,[2]Sheet14!$A$2:$C$188,3,0)</f>
        <v>5.1806614006181868E-2</v>
      </c>
      <c r="Z665" s="24">
        <f>VLOOKUP(A665,[2]Sheet14!$A$2:$D$188,4,0)</f>
        <v>6.9900374965246079E-2</v>
      </c>
      <c r="AA665" t="b">
        <f t="shared" si="63"/>
        <v>0</v>
      </c>
      <c r="AB665" t="b">
        <f t="shared" si="60"/>
        <v>0</v>
      </c>
      <c r="AC665" t="b">
        <f t="shared" si="61"/>
        <v>0</v>
      </c>
    </row>
    <row r="666" spans="1:29">
      <c r="A666" t="s">
        <v>198</v>
      </c>
      <c r="B666">
        <v>2.5</v>
      </c>
      <c r="C666" t="s">
        <v>406</v>
      </c>
      <c r="D666">
        <v>83.300003051757813</v>
      </c>
      <c r="E666">
        <v>82.849998474121094</v>
      </c>
      <c r="F666" s="22">
        <v>43458</v>
      </c>
      <c r="G666" s="22">
        <v>43496</v>
      </c>
      <c r="H666">
        <f t="shared" si="62"/>
        <v>38</v>
      </c>
      <c r="I666">
        <v>82.5</v>
      </c>
      <c r="J666">
        <v>7.0999999046325684</v>
      </c>
      <c r="K666" t="s">
        <v>435</v>
      </c>
      <c r="L666" t="s">
        <v>435</v>
      </c>
      <c r="M666" t="s">
        <v>435</v>
      </c>
      <c r="N666" t="s">
        <v>435</v>
      </c>
      <c r="O666" t="s">
        <v>435</v>
      </c>
      <c r="P666" t="s">
        <v>435</v>
      </c>
      <c r="Q666" t="s">
        <v>435</v>
      </c>
      <c r="R666" t="s">
        <v>435</v>
      </c>
      <c r="S666" t="s">
        <v>435</v>
      </c>
      <c r="T666" t="s">
        <v>435</v>
      </c>
      <c r="U666" s="18">
        <f>VLOOKUP(A666,'[1]MARGIN REQUIREMNT'!$A$3:$M$210,13,0)</f>
        <v>0.38722499999999999</v>
      </c>
      <c r="V666" s="23">
        <f t="shared" si="64"/>
        <v>5.4315580678891973E-3</v>
      </c>
      <c r="W666" s="23">
        <f t="shared" si="65"/>
        <v>5.4315580678891973E-3</v>
      </c>
      <c r="X666" s="24">
        <f>VLOOKUP(A666,[2]Sheet14!$A$2:$B$188,2,0)</f>
        <v>4.2820805192526984E-2</v>
      </c>
      <c r="Y666" s="24">
        <f>VLOOKUP(A666,[2]Sheet14!$A$2:$C$188,3,0)</f>
        <v>5.1806614006181868E-2</v>
      </c>
      <c r="Z666" s="24">
        <f>VLOOKUP(A666,[2]Sheet14!$A$2:$D$188,4,0)</f>
        <v>6.9900374965246079E-2</v>
      </c>
      <c r="AA666" t="b">
        <f t="shared" si="63"/>
        <v>0</v>
      </c>
      <c r="AB666" t="b">
        <f t="shared" si="60"/>
        <v>0</v>
      </c>
      <c r="AC666" t="b">
        <f t="shared" si="61"/>
        <v>0</v>
      </c>
    </row>
    <row r="667" spans="1:29">
      <c r="A667" t="s">
        <v>187</v>
      </c>
      <c r="B667">
        <v>10</v>
      </c>
      <c r="C667" t="s">
        <v>405</v>
      </c>
      <c r="D667">
        <v>512.1500244140625</v>
      </c>
      <c r="E667">
        <v>514</v>
      </c>
      <c r="F667" s="22">
        <v>43458</v>
      </c>
      <c r="G667" s="22">
        <v>43496</v>
      </c>
      <c r="H667">
        <f t="shared" si="62"/>
        <v>38</v>
      </c>
      <c r="I667">
        <v>510</v>
      </c>
      <c r="J667">
        <v>24.200000762939453</v>
      </c>
      <c r="K667">
        <v>29</v>
      </c>
      <c r="L667">
        <v>48</v>
      </c>
      <c r="M667">
        <v>562</v>
      </c>
      <c r="N667">
        <v>610</v>
      </c>
      <c r="O667">
        <v>658</v>
      </c>
      <c r="P667">
        <v>610</v>
      </c>
      <c r="Q667">
        <v>660</v>
      </c>
      <c r="R667" t="s">
        <v>435</v>
      </c>
      <c r="S667">
        <v>0.34999999403953552</v>
      </c>
      <c r="T667" t="s">
        <v>439</v>
      </c>
      <c r="U667" s="18">
        <f>VLOOKUP(A667,'[1]MARGIN REQUIREMNT'!$A$3:$M$210,13,0)</f>
        <v>2.6420168708765317</v>
      </c>
      <c r="V667" s="23">
        <f t="shared" si="64"/>
        <v>-3.5991742917071967E-3</v>
      </c>
      <c r="W667" s="23">
        <f t="shared" si="65"/>
        <v>3.5991742917071967E-3</v>
      </c>
      <c r="X667" s="24">
        <f>VLOOKUP(A667,[2]Sheet14!$A$2:$B$188,2,0)</f>
        <v>3.1396113839766815E-2</v>
      </c>
      <c r="Y667" s="24">
        <f>VLOOKUP(A667,[2]Sheet14!$A$2:$C$188,3,0)</f>
        <v>3.8581157854880282E-2</v>
      </c>
      <c r="Z667" s="24">
        <f>VLOOKUP(A667,[2]Sheet14!$A$2:$D$188,4,0)</f>
        <v>4.845016310932148E-2</v>
      </c>
      <c r="AA667" t="b">
        <f t="shared" si="63"/>
        <v>0</v>
      </c>
      <c r="AB667" t="b">
        <f t="shared" si="60"/>
        <v>0</v>
      </c>
      <c r="AC667" t="b">
        <f t="shared" si="61"/>
        <v>0</v>
      </c>
    </row>
    <row r="668" spans="1:29">
      <c r="A668" t="s">
        <v>187</v>
      </c>
      <c r="B668">
        <v>10</v>
      </c>
      <c r="C668" t="s">
        <v>406</v>
      </c>
      <c r="D668">
        <v>512.1500244140625</v>
      </c>
      <c r="E668">
        <v>514</v>
      </c>
      <c r="F668" s="22">
        <v>43458</v>
      </c>
      <c r="G668" s="22">
        <v>43496</v>
      </c>
      <c r="H668">
        <f t="shared" si="62"/>
        <v>38</v>
      </c>
      <c r="I668">
        <v>510</v>
      </c>
      <c r="J668">
        <v>17.399999618530273</v>
      </c>
      <c r="K668">
        <v>33</v>
      </c>
      <c r="L668">
        <v>55</v>
      </c>
      <c r="M668">
        <v>459</v>
      </c>
      <c r="N668">
        <v>404</v>
      </c>
      <c r="O668">
        <v>349</v>
      </c>
      <c r="P668">
        <v>400</v>
      </c>
      <c r="Q668">
        <v>350</v>
      </c>
      <c r="R668">
        <v>1</v>
      </c>
      <c r="S668">
        <v>1</v>
      </c>
      <c r="T668">
        <v>400</v>
      </c>
      <c r="U668" s="18">
        <f>VLOOKUP(A668,'[1]MARGIN REQUIREMNT'!$A$3:$M$210,13,0)</f>
        <v>2.6420168708765317</v>
      </c>
      <c r="V668" s="23">
        <f t="shared" si="64"/>
        <v>-3.5991742917071967E-3</v>
      </c>
      <c r="W668" s="23">
        <f t="shared" si="65"/>
        <v>3.5991742917071967E-3</v>
      </c>
      <c r="X668" s="24">
        <f>VLOOKUP(A668,[2]Sheet14!$A$2:$B$188,2,0)</f>
        <v>3.1396113839766815E-2</v>
      </c>
      <c r="Y668" s="24">
        <f>VLOOKUP(A668,[2]Sheet14!$A$2:$C$188,3,0)</f>
        <v>3.8581157854880282E-2</v>
      </c>
      <c r="Z668" s="24">
        <f>VLOOKUP(A668,[2]Sheet14!$A$2:$D$188,4,0)</f>
        <v>4.845016310932148E-2</v>
      </c>
      <c r="AA668" t="b">
        <f t="shared" si="63"/>
        <v>0</v>
      </c>
      <c r="AB668" t="b">
        <f t="shared" si="60"/>
        <v>0</v>
      </c>
      <c r="AC668" t="b">
        <f t="shared" si="61"/>
        <v>0</v>
      </c>
    </row>
    <row r="669" spans="1:29">
      <c r="A669" t="s">
        <v>135</v>
      </c>
      <c r="B669">
        <v>2.5</v>
      </c>
      <c r="C669" t="s">
        <v>405</v>
      </c>
      <c r="D669">
        <v>62.75</v>
      </c>
      <c r="E669">
        <v>61.549999237060547</v>
      </c>
      <c r="F669" s="22">
        <v>43458</v>
      </c>
      <c r="G669" s="22">
        <v>43496</v>
      </c>
      <c r="H669">
        <f t="shared" si="62"/>
        <v>38</v>
      </c>
      <c r="I669">
        <v>62.5</v>
      </c>
      <c r="J669">
        <v>2.3499999046325684</v>
      </c>
      <c r="K669">
        <v>31</v>
      </c>
      <c r="L669">
        <v>6</v>
      </c>
      <c r="M669">
        <v>67.550003051757812</v>
      </c>
      <c r="N669">
        <v>73.550003051757813</v>
      </c>
      <c r="O669">
        <v>79.550003051757812</v>
      </c>
      <c r="P669">
        <v>72.5</v>
      </c>
      <c r="Q669">
        <v>80</v>
      </c>
      <c r="R669">
        <v>0.5</v>
      </c>
      <c r="S669">
        <v>0.5</v>
      </c>
      <c r="T669">
        <v>72.5</v>
      </c>
      <c r="U669" s="18">
        <f>VLOOKUP(A669,'[1]MARGIN REQUIREMNT'!$A$3:$M$210,13,0)</f>
        <v>0.32774999999999999</v>
      </c>
      <c r="V669" s="23">
        <f t="shared" si="64"/>
        <v>1.9496357072526393E-2</v>
      </c>
      <c r="W669" s="23">
        <f t="shared" si="65"/>
        <v>1.9496357072526393E-2</v>
      </c>
      <c r="X669" s="24">
        <f>VLOOKUP(A669,[2]Sheet14!$A$2:$B$188,2,0)</f>
        <v>4.4080815826303368E-2</v>
      </c>
      <c r="Y669" s="24">
        <f>VLOOKUP(A669,[2]Sheet14!$A$2:$C$188,3,0)</f>
        <v>5.8939451371571056E-2</v>
      </c>
      <c r="Z669" s="24">
        <f>VLOOKUP(A669,[2]Sheet14!$A$2:$D$188,4,0)</f>
        <v>7.6504635591037776E-2</v>
      </c>
      <c r="AA669" t="b">
        <f t="shared" si="63"/>
        <v>0</v>
      </c>
      <c r="AB669" t="b">
        <f t="shared" si="60"/>
        <v>0</v>
      </c>
      <c r="AC669" t="b">
        <f t="shared" si="61"/>
        <v>0</v>
      </c>
    </row>
    <row r="670" spans="1:29">
      <c r="A670" t="s">
        <v>135</v>
      </c>
      <c r="B670">
        <v>2.5</v>
      </c>
      <c r="C670" t="s">
        <v>406</v>
      </c>
      <c r="D670">
        <v>62.75</v>
      </c>
      <c r="E670">
        <v>61.549999237060547</v>
      </c>
      <c r="F670" s="22">
        <v>43458</v>
      </c>
      <c r="G670" s="22">
        <v>43496</v>
      </c>
      <c r="H670">
        <f t="shared" si="62"/>
        <v>38</v>
      </c>
      <c r="I670">
        <v>62.5</v>
      </c>
      <c r="J670">
        <v>3.5499999523162842</v>
      </c>
      <c r="K670">
        <v>43</v>
      </c>
      <c r="L670">
        <v>9</v>
      </c>
      <c r="M670">
        <v>52.549999237060547</v>
      </c>
      <c r="N670">
        <v>43.549999237060547</v>
      </c>
      <c r="O670">
        <v>34.549999237060547</v>
      </c>
      <c r="P670">
        <v>42.5</v>
      </c>
      <c r="Q670">
        <v>35</v>
      </c>
      <c r="R670" t="s">
        <v>435</v>
      </c>
      <c r="S670">
        <v>0.20000000298023224</v>
      </c>
      <c r="T670">
        <v>50</v>
      </c>
      <c r="U670" s="18">
        <f>VLOOKUP(A670,'[1]MARGIN REQUIREMNT'!$A$3:$M$210,13,0)</f>
        <v>0.32774999999999999</v>
      </c>
      <c r="V670" s="23">
        <f t="shared" si="64"/>
        <v>1.9496357072526393E-2</v>
      </c>
      <c r="W670" s="23">
        <f t="shared" si="65"/>
        <v>1.9496357072526393E-2</v>
      </c>
      <c r="X670" s="24">
        <f>VLOOKUP(A670,[2]Sheet14!$A$2:$B$188,2,0)</f>
        <v>4.4080815826303368E-2</v>
      </c>
      <c r="Y670" s="24">
        <f>VLOOKUP(A670,[2]Sheet14!$A$2:$C$188,3,0)</f>
        <v>5.8939451371571056E-2</v>
      </c>
      <c r="Z670" s="24">
        <f>VLOOKUP(A670,[2]Sheet14!$A$2:$D$188,4,0)</f>
        <v>7.6504635591037776E-2</v>
      </c>
      <c r="AA670" t="b">
        <f t="shared" si="63"/>
        <v>0</v>
      </c>
      <c r="AB670" t="b">
        <f t="shared" si="60"/>
        <v>0</v>
      </c>
      <c r="AC670" t="b">
        <f t="shared" si="61"/>
        <v>0</v>
      </c>
    </row>
    <row r="671" spans="1:29">
      <c r="A671" t="s">
        <v>128</v>
      </c>
      <c r="B671">
        <v>10</v>
      </c>
      <c r="C671" t="s">
        <v>405</v>
      </c>
      <c r="D671">
        <v>446.10000610351562</v>
      </c>
      <c r="E671">
        <v>441.20001220703125</v>
      </c>
      <c r="F671" s="22">
        <v>43458</v>
      </c>
      <c r="G671" s="22">
        <v>43496</v>
      </c>
      <c r="H671">
        <f t="shared" si="62"/>
        <v>38</v>
      </c>
      <c r="I671">
        <v>440</v>
      </c>
      <c r="J671">
        <v>27.5</v>
      </c>
      <c r="K671" t="s">
        <v>435</v>
      </c>
      <c r="L671" t="s">
        <v>435</v>
      </c>
      <c r="M671" t="s">
        <v>435</v>
      </c>
      <c r="N671" t="s">
        <v>435</v>
      </c>
      <c r="O671" t="s">
        <v>435</v>
      </c>
      <c r="P671" t="s">
        <v>435</v>
      </c>
      <c r="Q671" t="s">
        <v>435</v>
      </c>
      <c r="R671" t="s">
        <v>435</v>
      </c>
      <c r="S671" t="s">
        <v>435</v>
      </c>
      <c r="T671" t="s">
        <v>435</v>
      </c>
      <c r="U671" s="18">
        <f>VLOOKUP(A671,'[1]MARGIN REQUIREMNT'!$A$3:$M$210,13,0)</f>
        <v>2.3032500000000002</v>
      </c>
      <c r="V671" s="23">
        <f t="shared" si="64"/>
        <v>1.1106060201523826E-2</v>
      </c>
      <c r="W671" s="23">
        <f t="shared" si="65"/>
        <v>1.1106060201523826E-2</v>
      </c>
      <c r="X671" s="24">
        <f>VLOOKUP(A671,[2]Sheet14!$A$2:$B$188,2,0)</f>
        <v>3.4605622954664239E-2</v>
      </c>
      <c r="Y671" s="24">
        <f>VLOOKUP(A671,[2]Sheet14!$A$2:$C$188,3,0)</f>
        <v>4.3969135018905973E-2</v>
      </c>
      <c r="Z671" s="24">
        <f>VLOOKUP(A671,[2]Sheet14!$A$2:$D$188,4,0)</f>
        <v>5.7878535472946128E-2</v>
      </c>
      <c r="AA671" t="b">
        <f t="shared" si="63"/>
        <v>0</v>
      </c>
      <c r="AB671" t="b">
        <f t="shared" si="60"/>
        <v>0</v>
      </c>
      <c r="AC671" t="b">
        <f t="shared" si="61"/>
        <v>0</v>
      </c>
    </row>
    <row r="672" spans="1:29">
      <c r="A672" t="s">
        <v>128</v>
      </c>
      <c r="B672">
        <v>10</v>
      </c>
      <c r="C672" t="s">
        <v>406</v>
      </c>
      <c r="D672">
        <v>446.10000610351562</v>
      </c>
      <c r="E672">
        <v>441.20001220703125</v>
      </c>
      <c r="F672" s="22">
        <v>43458</v>
      </c>
      <c r="G672" s="22">
        <v>43496</v>
      </c>
      <c r="H672">
        <f t="shared" si="62"/>
        <v>38</v>
      </c>
      <c r="I672">
        <v>440</v>
      </c>
      <c r="J672" t="s">
        <v>435</v>
      </c>
      <c r="K672" t="s">
        <v>435</v>
      </c>
      <c r="L672" t="s">
        <v>435</v>
      </c>
      <c r="M672" t="s">
        <v>435</v>
      </c>
      <c r="N672" t="s">
        <v>435</v>
      </c>
      <c r="O672" t="s">
        <v>435</v>
      </c>
      <c r="P672" t="s">
        <v>435</v>
      </c>
      <c r="Q672" t="s">
        <v>435</v>
      </c>
      <c r="R672" t="s">
        <v>435</v>
      </c>
      <c r="S672" t="s">
        <v>435</v>
      </c>
      <c r="T672" t="s">
        <v>435</v>
      </c>
      <c r="U672" s="18">
        <f>VLOOKUP(A672,'[1]MARGIN REQUIREMNT'!$A$3:$M$210,13,0)</f>
        <v>2.3032500000000002</v>
      </c>
      <c r="V672" s="23">
        <f t="shared" si="64"/>
        <v>1.1106060201523826E-2</v>
      </c>
      <c r="W672" s="23">
        <f t="shared" si="65"/>
        <v>1.1106060201523826E-2</v>
      </c>
      <c r="X672" s="24">
        <f>VLOOKUP(A672,[2]Sheet14!$A$2:$B$188,2,0)</f>
        <v>3.4605622954664239E-2</v>
      </c>
      <c r="Y672" s="24">
        <f>VLOOKUP(A672,[2]Sheet14!$A$2:$C$188,3,0)</f>
        <v>4.3969135018905973E-2</v>
      </c>
      <c r="Z672" s="24">
        <f>VLOOKUP(A672,[2]Sheet14!$A$2:$D$188,4,0)</f>
        <v>5.7878535472946128E-2</v>
      </c>
      <c r="AA672" t="b">
        <f t="shared" si="63"/>
        <v>0</v>
      </c>
      <c r="AB672" t="b">
        <f t="shared" si="60"/>
        <v>0</v>
      </c>
      <c r="AC672" t="b">
        <f t="shared" si="61"/>
        <v>0</v>
      </c>
    </row>
    <row r="673" spans="1:29">
      <c r="A673" t="s">
        <v>106</v>
      </c>
      <c r="B673">
        <v>10</v>
      </c>
      <c r="C673" t="s">
        <v>405</v>
      </c>
      <c r="D673">
        <v>162.5</v>
      </c>
      <c r="E673">
        <v>158.25</v>
      </c>
      <c r="F673" s="22">
        <v>43458</v>
      </c>
      <c r="G673" s="22">
        <v>43496</v>
      </c>
      <c r="H673">
        <f t="shared" si="62"/>
        <v>38</v>
      </c>
      <c r="I673">
        <v>160</v>
      </c>
      <c r="J673">
        <v>9.3500003814697266</v>
      </c>
      <c r="K673">
        <v>46</v>
      </c>
      <c r="L673">
        <v>23</v>
      </c>
      <c r="M673">
        <v>181.25</v>
      </c>
      <c r="N673">
        <v>204.25</v>
      </c>
      <c r="O673">
        <v>227.25</v>
      </c>
      <c r="P673">
        <v>200</v>
      </c>
      <c r="Q673">
        <v>230</v>
      </c>
      <c r="R673">
        <v>1.2000000476837158</v>
      </c>
      <c r="S673">
        <v>0.15000000596046448</v>
      </c>
      <c r="T673" t="s">
        <v>439</v>
      </c>
      <c r="U673" s="18">
        <f>VLOOKUP(A673,'[1]MARGIN REQUIREMNT'!$A$3:$M$210,13,0)</f>
        <v>0.90642666666666671</v>
      </c>
      <c r="V673" s="23">
        <f t="shared" si="64"/>
        <v>2.6856240126382325E-2</v>
      </c>
      <c r="W673" s="23">
        <f t="shared" si="65"/>
        <v>2.6856240126382325E-2</v>
      </c>
      <c r="X673" s="24">
        <f>VLOOKUP(A673,[2]Sheet14!$A$2:$B$188,2,0)</f>
        <v>5.1205257136507282E-2</v>
      </c>
      <c r="Y673" s="24">
        <f>VLOOKUP(A673,[2]Sheet14!$A$2:$C$188,3,0)</f>
        <v>6.3877074796337238E-2</v>
      </c>
      <c r="Z673" s="24">
        <f>VLOOKUP(A673,[2]Sheet14!$A$2:$D$188,4,0)</f>
        <v>7.947557638032926E-2</v>
      </c>
      <c r="AA673" t="b">
        <f t="shared" si="63"/>
        <v>0</v>
      </c>
      <c r="AB673" t="b">
        <f t="shared" si="60"/>
        <v>0</v>
      </c>
      <c r="AC673" t="b">
        <f t="shared" si="61"/>
        <v>0</v>
      </c>
    </row>
    <row r="674" spans="1:29">
      <c r="A674" t="s">
        <v>106</v>
      </c>
      <c r="B674">
        <v>10</v>
      </c>
      <c r="C674" t="s">
        <v>406</v>
      </c>
      <c r="D674">
        <v>162.5</v>
      </c>
      <c r="E674">
        <v>158.25</v>
      </c>
      <c r="F674" s="22">
        <v>43458</v>
      </c>
      <c r="G674" s="22">
        <v>43496</v>
      </c>
      <c r="H674">
        <f t="shared" si="62"/>
        <v>38</v>
      </c>
      <c r="I674">
        <v>160</v>
      </c>
      <c r="J674">
        <v>10.600000381469727</v>
      </c>
      <c r="K674">
        <v>52</v>
      </c>
      <c r="L674">
        <v>27</v>
      </c>
      <c r="M674">
        <v>131.25</v>
      </c>
      <c r="N674">
        <v>104.25</v>
      </c>
      <c r="O674">
        <v>77.25</v>
      </c>
      <c r="P674">
        <v>100</v>
      </c>
      <c r="Q674">
        <v>80</v>
      </c>
      <c r="R674" t="s">
        <v>435</v>
      </c>
      <c r="S674">
        <v>1.25</v>
      </c>
      <c r="T674">
        <v>130</v>
      </c>
      <c r="U674" s="18">
        <f>VLOOKUP(A674,'[1]MARGIN REQUIREMNT'!$A$3:$M$210,13,0)</f>
        <v>0.90642666666666671</v>
      </c>
      <c r="V674" s="23">
        <f t="shared" si="64"/>
        <v>2.6856240126382325E-2</v>
      </c>
      <c r="W674" s="23">
        <f t="shared" si="65"/>
        <v>2.6856240126382325E-2</v>
      </c>
      <c r="X674" s="24">
        <f>VLOOKUP(A674,[2]Sheet14!$A$2:$B$188,2,0)</f>
        <v>5.1205257136507282E-2</v>
      </c>
      <c r="Y674" s="24">
        <f>VLOOKUP(A674,[2]Sheet14!$A$2:$C$188,3,0)</f>
        <v>6.3877074796337238E-2</v>
      </c>
      <c r="Z674" s="24">
        <f>VLOOKUP(A674,[2]Sheet14!$A$2:$D$188,4,0)</f>
        <v>7.947557638032926E-2</v>
      </c>
      <c r="AA674" t="b">
        <f t="shared" si="63"/>
        <v>0</v>
      </c>
      <c r="AB674" t="b">
        <f t="shared" si="60"/>
        <v>0</v>
      </c>
      <c r="AC674" t="b">
        <f t="shared" si="61"/>
        <v>0</v>
      </c>
    </row>
    <row r="675" spans="1:29">
      <c r="A675" t="s">
        <v>174</v>
      </c>
      <c r="B675">
        <v>50</v>
      </c>
      <c r="C675" t="s">
        <v>405</v>
      </c>
      <c r="D675">
        <v>1217</v>
      </c>
      <c r="E675">
        <v>1197.5</v>
      </c>
      <c r="F675" s="22">
        <v>43458</v>
      </c>
      <c r="G675" s="22">
        <v>43496</v>
      </c>
      <c r="H675">
        <f t="shared" si="62"/>
        <v>38</v>
      </c>
      <c r="I675">
        <v>1200</v>
      </c>
      <c r="J675">
        <v>68.050003051757813</v>
      </c>
      <c r="K675">
        <v>41</v>
      </c>
      <c r="L675">
        <v>158</v>
      </c>
      <c r="M675">
        <v>1355.5</v>
      </c>
      <c r="N675">
        <v>1513.5</v>
      </c>
      <c r="O675">
        <v>1671.5</v>
      </c>
      <c r="P675">
        <v>1500</v>
      </c>
      <c r="Q675">
        <v>1650</v>
      </c>
      <c r="R675" t="s">
        <v>435</v>
      </c>
      <c r="S675">
        <v>8.6000003814697266</v>
      </c>
      <c r="T675">
        <v>1450</v>
      </c>
      <c r="U675" s="18">
        <f>VLOOKUP(A675,'[1]MARGIN REQUIREMNT'!$A$3:$M$210,13,0)</f>
        <v>7.0621200000000002</v>
      </c>
      <c r="V675" s="23">
        <f t="shared" si="64"/>
        <v>1.6283924843423891E-2</v>
      </c>
      <c r="W675" s="23">
        <f t="shared" si="65"/>
        <v>1.6283924843423891E-2</v>
      </c>
      <c r="X675" s="24">
        <f>VLOOKUP(A675,[2]Sheet14!$A$2:$B$188,2,0)</f>
        <v>3.3466784464001947E-2</v>
      </c>
      <c r="Y675" s="24">
        <f>VLOOKUP(A675,[2]Sheet14!$A$2:$C$188,3,0)</f>
        <v>4.5244625990592389E-2</v>
      </c>
      <c r="Z675" s="24">
        <f>VLOOKUP(A675,[2]Sheet14!$A$2:$D$188,4,0)</f>
        <v>5.7047519049034059E-2</v>
      </c>
      <c r="AA675" t="b">
        <f t="shared" si="63"/>
        <v>0</v>
      </c>
      <c r="AB675" t="b">
        <f t="shared" si="60"/>
        <v>0</v>
      </c>
      <c r="AC675" t="b">
        <f t="shared" si="61"/>
        <v>0</v>
      </c>
    </row>
    <row r="676" spans="1:29">
      <c r="A676" t="s">
        <v>174</v>
      </c>
      <c r="B676">
        <v>50</v>
      </c>
      <c r="C676" t="s">
        <v>406</v>
      </c>
      <c r="D676">
        <v>1217</v>
      </c>
      <c r="E676">
        <v>1197.5</v>
      </c>
      <c r="F676" s="22">
        <v>43458</v>
      </c>
      <c r="G676" s="22">
        <v>43496</v>
      </c>
      <c r="H676">
        <f t="shared" si="62"/>
        <v>38</v>
      </c>
      <c r="I676">
        <v>1200</v>
      </c>
      <c r="J676">
        <v>59</v>
      </c>
      <c r="K676">
        <v>42</v>
      </c>
      <c r="L676">
        <v>162</v>
      </c>
      <c r="M676">
        <v>1035.5</v>
      </c>
      <c r="N676">
        <v>873.5</v>
      </c>
      <c r="O676">
        <v>711.5</v>
      </c>
      <c r="P676">
        <v>850</v>
      </c>
      <c r="Q676">
        <v>700</v>
      </c>
      <c r="R676" t="s">
        <v>435</v>
      </c>
      <c r="S676">
        <v>4.5</v>
      </c>
      <c r="T676">
        <v>1000</v>
      </c>
      <c r="U676" s="18">
        <f>VLOOKUP(A676,'[1]MARGIN REQUIREMNT'!$A$3:$M$210,13,0)</f>
        <v>7.0621200000000002</v>
      </c>
      <c r="V676" s="23">
        <f t="shared" si="64"/>
        <v>1.6283924843423891E-2</v>
      </c>
      <c r="W676" s="23">
        <f t="shared" si="65"/>
        <v>1.6283924843423891E-2</v>
      </c>
      <c r="X676" s="24">
        <f>VLOOKUP(A676,[2]Sheet14!$A$2:$B$188,2,0)</f>
        <v>3.3466784464001947E-2</v>
      </c>
      <c r="Y676" s="24">
        <f>VLOOKUP(A676,[2]Sheet14!$A$2:$C$188,3,0)</f>
        <v>4.5244625990592389E-2</v>
      </c>
      <c r="Z676" s="24">
        <f>VLOOKUP(A676,[2]Sheet14!$A$2:$D$188,4,0)</f>
        <v>5.7047519049034059E-2</v>
      </c>
      <c r="AA676" t="b">
        <f t="shared" si="63"/>
        <v>0</v>
      </c>
      <c r="AB676" t="b">
        <f t="shared" si="60"/>
        <v>0</v>
      </c>
      <c r="AC676" t="b">
        <f t="shared" si="61"/>
        <v>0</v>
      </c>
    </row>
    <row r="677" spans="1:29">
      <c r="A677" t="s">
        <v>43</v>
      </c>
      <c r="B677">
        <v>20</v>
      </c>
      <c r="C677" t="s">
        <v>405</v>
      </c>
      <c r="D677">
        <v>894.04998779296875</v>
      </c>
      <c r="E677">
        <v>897.9000244140625</v>
      </c>
      <c r="F677" s="22">
        <v>43458</v>
      </c>
      <c r="G677" s="22">
        <v>43496</v>
      </c>
      <c r="H677">
        <f t="shared" si="62"/>
        <v>38</v>
      </c>
      <c r="I677">
        <v>900</v>
      </c>
      <c r="J677">
        <v>40</v>
      </c>
      <c r="K677">
        <v>32</v>
      </c>
      <c r="L677">
        <v>93</v>
      </c>
      <c r="M677">
        <v>990.9000244140625</v>
      </c>
      <c r="N677">
        <v>1083.9000244140625</v>
      </c>
      <c r="O677">
        <v>1176.9000244140625</v>
      </c>
      <c r="P677">
        <v>1080</v>
      </c>
      <c r="Q677">
        <v>1180</v>
      </c>
      <c r="R677" t="s">
        <v>435</v>
      </c>
      <c r="S677">
        <v>22.649999618530273</v>
      </c>
      <c r="T677">
        <v>920</v>
      </c>
      <c r="U677" s="18">
        <f>VLOOKUP(A677,'[1]MARGIN REQUIREMNT'!$A$3:$M$210,13,0)</f>
        <v>4.6722000000000001</v>
      </c>
      <c r="V677" s="23">
        <f t="shared" si="64"/>
        <v>-4.2878232725365173E-3</v>
      </c>
      <c r="W677" s="23">
        <f t="shared" si="65"/>
        <v>4.2878232725365173E-3</v>
      </c>
      <c r="X677" s="24">
        <f>VLOOKUP(A677,[2]Sheet14!$A$2:$B$188,2,0)</f>
        <v>3.2544571030988546E-2</v>
      </c>
      <c r="Y677" s="24">
        <f>VLOOKUP(A677,[2]Sheet14!$A$2:$C$188,3,0)</f>
        <v>4.0136287474515989E-2</v>
      </c>
      <c r="Z677" s="24">
        <f>VLOOKUP(A677,[2]Sheet14!$A$2:$D$188,4,0)</f>
        <v>5.2628728187358552E-2</v>
      </c>
      <c r="AA677" t="b">
        <f t="shared" si="63"/>
        <v>0</v>
      </c>
      <c r="AB677" t="b">
        <f t="shared" si="60"/>
        <v>0</v>
      </c>
      <c r="AC677" t="b">
        <f t="shared" si="61"/>
        <v>0</v>
      </c>
    </row>
    <row r="678" spans="1:29">
      <c r="A678" t="s">
        <v>43</v>
      </c>
      <c r="B678">
        <v>20</v>
      </c>
      <c r="C678" t="s">
        <v>406</v>
      </c>
      <c r="D678">
        <v>894.04998779296875</v>
      </c>
      <c r="E678">
        <v>897.9000244140625</v>
      </c>
      <c r="F678" s="22">
        <v>43458</v>
      </c>
      <c r="G678" s="22">
        <v>43496</v>
      </c>
      <c r="H678">
        <f t="shared" si="62"/>
        <v>38</v>
      </c>
      <c r="I678">
        <v>900</v>
      </c>
      <c r="J678">
        <v>35</v>
      </c>
      <c r="K678">
        <v>33</v>
      </c>
      <c r="L678">
        <v>96</v>
      </c>
      <c r="M678">
        <v>801.9000244140625</v>
      </c>
      <c r="N678">
        <v>705.9000244140625</v>
      </c>
      <c r="O678">
        <v>609.9000244140625</v>
      </c>
      <c r="P678">
        <v>700</v>
      </c>
      <c r="Q678">
        <v>600</v>
      </c>
      <c r="R678" t="s">
        <v>435</v>
      </c>
      <c r="S678">
        <v>16</v>
      </c>
      <c r="T678">
        <v>840</v>
      </c>
      <c r="U678" s="18">
        <f>VLOOKUP(A678,'[1]MARGIN REQUIREMNT'!$A$3:$M$210,13,0)</f>
        <v>4.6722000000000001</v>
      </c>
      <c r="V678" s="23">
        <f t="shared" si="64"/>
        <v>-4.2878232725365173E-3</v>
      </c>
      <c r="W678" s="23">
        <f t="shared" si="65"/>
        <v>4.2878232725365173E-3</v>
      </c>
      <c r="X678" s="24">
        <f>VLOOKUP(A678,[2]Sheet14!$A$2:$B$188,2,0)</f>
        <v>3.2544571030988546E-2</v>
      </c>
      <c r="Y678" s="24">
        <f>VLOOKUP(A678,[2]Sheet14!$A$2:$C$188,3,0)</f>
        <v>4.0136287474515989E-2</v>
      </c>
      <c r="Z678" s="24">
        <f>VLOOKUP(A678,[2]Sheet14!$A$2:$D$188,4,0)</f>
        <v>5.2628728187358552E-2</v>
      </c>
      <c r="AA678" t="b">
        <f t="shared" si="63"/>
        <v>0</v>
      </c>
      <c r="AB678" t="b">
        <f t="shared" si="60"/>
        <v>0</v>
      </c>
      <c r="AC678" t="b">
        <f t="shared" si="61"/>
        <v>0</v>
      </c>
    </row>
    <row r="679" spans="1:29">
      <c r="A679" t="s">
        <v>167</v>
      </c>
      <c r="B679">
        <v>1</v>
      </c>
      <c r="C679" t="s">
        <v>405</v>
      </c>
      <c r="D679">
        <v>52.5</v>
      </c>
      <c r="E679">
        <v>52.049999237060547</v>
      </c>
      <c r="F679" s="22">
        <v>43458</v>
      </c>
      <c r="G679" s="22">
        <v>43496</v>
      </c>
      <c r="H679">
        <f t="shared" si="62"/>
        <v>38</v>
      </c>
      <c r="I679">
        <v>52</v>
      </c>
      <c r="J679">
        <v>2.8499999046325684</v>
      </c>
      <c r="K679">
        <v>38</v>
      </c>
      <c r="L679">
        <v>6</v>
      </c>
      <c r="M679">
        <v>58.049999237060547</v>
      </c>
      <c r="N679">
        <v>64.050003051757813</v>
      </c>
      <c r="O679">
        <v>70.050003051757813</v>
      </c>
      <c r="P679">
        <v>64</v>
      </c>
      <c r="Q679">
        <v>70</v>
      </c>
      <c r="R679" t="s">
        <v>435</v>
      </c>
      <c r="S679">
        <v>5.000000074505806E-2</v>
      </c>
      <c r="T679" t="s">
        <v>439</v>
      </c>
      <c r="U679" s="18">
        <f>VLOOKUP(A679,'[1]MARGIN REQUIREMNT'!$A$3:$M$210,13,0)</f>
        <v>0.26752499999999996</v>
      </c>
      <c r="V679" s="23">
        <f t="shared" si="64"/>
        <v>8.6455479257536716E-3</v>
      </c>
      <c r="W679" s="23">
        <f t="shared" si="65"/>
        <v>8.6455479257536716E-3</v>
      </c>
      <c r="X679" s="24">
        <f>VLOOKUP(A679,[2]Sheet14!$A$2:$B$188,2,0)</f>
        <v>4.0371709890652821E-2</v>
      </c>
      <c r="Y679" s="24">
        <f>VLOOKUP(A679,[2]Sheet14!$A$2:$C$188,3,0)</f>
        <v>4.7798872963928915E-2</v>
      </c>
      <c r="Z679" s="24">
        <f>VLOOKUP(A679,[2]Sheet14!$A$2:$D$188,4,0)</f>
        <v>6.079161998918569E-2</v>
      </c>
      <c r="AA679" t="b">
        <f t="shared" si="63"/>
        <v>0</v>
      </c>
      <c r="AB679" t="b">
        <f t="shared" si="60"/>
        <v>0</v>
      </c>
      <c r="AC679" t="b">
        <f t="shared" si="61"/>
        <v>0</v>
      </c>
    </row>
    <row r="680" spans="1:29">
      <c r="A680" t="s">
        <v>167</v>
      </c>
      <c r="B680">
        <v>1</v>
      </c>
      <c r="C680" t="s">
        <v>406</v>
      </c>
      <c r="D680">
        <v>52.5</v>
      </c>
      <c r="E680">
        <v>52.049999237060547</v>
      </c>
      <c r="F680" s="22">
        <v>43458</v>
      </c>
      <c r="G680" s="22">
        <v>43496</v>
      </c>
      <c r="H680">
        <f t="shared" si="62"/>
        <v>38</v>
      </c>
      <c r="I680">
        <v>52</v>
      </c>
      <c r="J680">
        <v>2.9000000953674316</v>
      </c>
      <c r="K680">
        <v>48</v>
      </c>
      <c r="L680">
        <v>8</v>
      </c>
      <c r="M680">
        <v>44.049999237060547</v>
      </c>
      <c r="N680">
        <v>36.049999237060547</v>
      </c>
      <c r="O680">
        <v>28.049999237060547</v>
      </c>
      <c r="P680">
        <v>36</v>
      </c>
      <c r="Q680">
        <v>28</v>
      </c>
      <c r="R680" t="s">
        <v>435</v>
      </c>
      <c r="S680">
        <v>0.30000001192092896</v>
      </c>
      <c r="T680">
        <v>42</v>
      </c>
      <c r="U680" s="18">
        <f>VLOOKUP(A680,'[1]MARGIN REQUIREMNT'!$A$3:$M$210,13,0)</f>
        <v>0.26752499999999996</v>
      </c>
      <c r="V680" s="23">
        <f t="shared" si="64"/>
        <v>8.6455479257536716E-3</v>
      </c>
      <c r="W680" s="23">
        <f t="shared" si="65"/>
        <v>8.6455479257536716E-3</v>
      </c>
      <c r="X680" s="24">
        <f>VLOOKUP(A680,[2]Sheet14!$A$2:$B$188,2,0)</f>
        <v>4.0371709890652821E-2</v>
      </c>
      <c r="Y680" s="24">
        <f>VLOOKUP(A680,[2]Sheet14!$A$2:$C$188,3,0)</f>
        <v>4.7798872963928915E-2</v>
      </c>
      <c r="Z680" s="24">
        <f>VLOOKUP(A680,[2]Sheet14!$A$2:$D$188,4,0)</f>
        <v>6.079161998918569E-2</v>
      </c>
      <c r="AA680" t="b">
        <f t="shared" si="63"/>
        <v>0</v>
      </c>
      <c r="AB680" t="b">
        <f t="shared" si="60"/>
        <v>0</v>
      </c>
      <c r="AC680" t="b">
        <f t="shared" si="61"/>
        <v>0</v>
      </c>
    </row>
    <row r="681" spans="1:29">
      <c r="A681" t="s">
        <v>111</v>
      </c>
      <c r="B681">
        <v>10</v>
      </c>
      <c r="C681" t="s">
        <v>405</v>
      </c>
      <c r="D681">
        <v>486.39999389648437</v>
      </c>
      <c r="E681">
        <v>482</v>
      </c>
      <c r="F681" s="22">
        <v>43458</v>
      </c>
      <c r="G681" s="22">
        <v>43496</v>
      </c>
      <c r="H681">
        <f t="shared" si="62"/>
        <v>38</v>
      </c>
      <c r="I681">
        <v>480</v>
      </c>
      <c r="J681">
        <v>28.100000381469727</v>
      </c>
      <c r="K681">
        <v>40</v>
      </c>
      <c r="L681">
        <v>62</v>
      </c>
      <c r="M681">
        <v>544</v>
      </c>
      <c r="N681">
        <v>606</v>
      </c>
      <c r="O681">
        <v>668</v>
      </c>
      <c r="P681">
        <v>610</v>
      </c>
      <c r="Q681">
        <v>670</v>
      </c>
      <c r="R681" t="s">
        <v>435</v>
      </c>
      <c r="S681">
        <v>10.649999618530273</v>
      </c>
      <c r="T681">
        <v>550</v>
      </c>
      <c r="U681" s="18">
        <f>VLOOKUP(A681,'[1]MARGIN REQUIREMNT'!$A$3:$M$210,13,0)</f>
        <v>3.0402900000000002</v>
      </c>
      <c r="V681" s="23">
        <f t="shared" si="64"/>
        <v>9.1286180424987595E-3</v>
      </c>
      <c r="W681" s="23">
        <f t="shared" si="65"/>
        <v>9.1286180424987595E-3</v>
      </c>
      <c r="X681" s="24">
        <f>VLOOKUP(A681,[2]Sheet14!$A$2:$B$188,2,0)</f>
        <v>5.1820451110468777E-2</v>
      </c>
      <c r="Y681" s="24">
        <f>VLOOKUP(A681,[2]Sheet14!$A$2:$C$188,3,0)</f>
        <v>6.6907711740750719E-2</v>
      </c>
      <c r="Z681" s="24">
        <f>VLOOKUP(A681,[2]Sheet14!$A$2:$D$188,4,0)</f>
        <v>9.0343213445055637E-2</v>
      </c>
      <c r="AA681" t="b">
        <f t="shared" si="63"/>
        <v>0</v>
      </c>
      <c r="AB681" t="b">
        <f t="shared" si="60"/>
        <v>0</v>
      </c>
      <c r="AC681" t="b">
        <f t="shared" si="61"/>
        <v>0</v>
      </c>
    </row>
    <row r="682" spans="1:29">
      <c r="A682" t="s">
        <v>111</v>
      </c>
      <c r="B682">
        <v>10</v>
      </c>
      <c r="C682" t="s">
        <v>406</v>
      </c>
      <c r="D682">
        <v>486.39999389648437</v>
      </c>
      <c r="E682">
        <v>482</v>
      </c>
      <c r="F682" s="22">
        <v>43458</v>
      </c>
      <c r="G682" s="22">
        <v>43496</v>
      </c>
      <c r="H682">
        <f t="shared" si="62"/>
        <v>38</v>
      </c>
      <c r="I682">
        <v>480</v>
      </c>
      <c r="J682" t="s">
        <v>435</v>
      </c>
      <c r="K682" t="s">
        <v>435</v>
      </c>
      <c r="L682" t="s">
        <v>435</v>
      </c>
      <c r="M682" t="s">
        <v>435</v>
      </c>
      <c r="N682" t="s">
        <v>435</v>
      </c>
      <c r="O682" t="s">
        <v>435</v>
      </c>
      <c r="P682" t="s">
        <v>435</v>
      </c>
      <c r="Q682" t="s">
        <v>435</v>
      </c>
      <c r="R682" t="s">
        <v>435</v>
      </c>
      <c r="S682" t="s">
        <v>435</v>
      </c>
      <c r="T682" t="s">
        <v>435</v>
      </c>
      <c r="U682" s="18">
        <f>VLOOKUP(A682,'[1]MARGIN REQUIREMNT'!$A$3:$M$210,13,0)</f>
        <v>3.0402900000000002</v>
      </c>
      <c r="V682" s="23">
        <f t="shared" si="64"/>
        <v>9.1286180424987595E-3</v>
      </c>
      <c r="W682" s="23">
        <f t="shared" si="65"/>
        <v>9.1286180424987595E-3</v>
      </c>
      <c r="X682" s="24">
        <f>VLOOKUP(A682,[2]Sheet14!$A$2:$B$188,2,0)</f>
        <v>5.1820451110468777E-2</v>
      </c>
      <c r="Y682" s="24">
        <f>VLOOKUP(A682,[2]Sheet14!$A$2:$C$188,3,0)</f>
        <v>6.6907711740750719E-2</v>
      </c>
      <c r="Z682" s="24">
        <f>VLOOKUP(A682,[2]Sheet14!$A$2:$D$188,4,0)</f>
        <v>9.0343213445055637E-2</v>
      </c>
      <c r="AA682" t="b">
        <f t="shared" si="63"/>
        <v>0</v>
      </c>
      <c r="AB682" t="b">
        <f t="shared" si="60"/>
        <v>0</v>
      </c>
      <c r="AC682" t="b">
        <f t="shared" si="61"/>
        <v>0</v>
      </c>
    </row>
    <row r="683" spans="1:29">
      <c r="A683" t="s">
        <v>52</v>
      </c>
      <c r="B683">
        <v>20</v>
      </c>
      <c r="C683" t="s">
        <v>405</v>
      </c>
      <c r="D683">
        <v>800.6500244140625</v>
      </c>
      <c r="E683">
        <v>792.9000244140625</v>
      </c>
      <c r="F683" s="22">
        <v>43458</v>
      </c>
      <c r="G683" s="22">
        <v>43496</v>
      </c>
      <c r="H683">
        <f t="shared" si="62"/>
        <v>38</v>
      </c>
      <c r="I683">
        <v>800</v>
      </c>
      <c r="J683">
        <v>32.700000762939453</v>
      </c>
      <c r="K683">
        <v>31</v>
      </c>
      <c r="L683">
        <v>79</v>
      </c>
      <c r="M683">
        <v>871.9000244140625</v>
      </c>
      <c r="N683">
        <v>950.9000244140625</v>
      </c>
      <c r="O683">
        <v>1029.9000244140625</v>
      </c>
      <c r="P683">
        <v>960</v>
      </c>
      <c r="Q683">
        <v>1020</v>
      </c>
      <c r="R683" t="s">
        <v>435</v>
      </c>
      <c r="S683">
        <v>20.5</v>
      </c>
      <c r="T683">
        <v>840</v>
      </c>
      <c r="U683" s="18">
        <f>VLOOKUP(A683,'[1]MARGIN REQUIREMNT'!$A$3:$M$210,13,0)</f>
        <v>4.1111249999999995</v>
      </c>
      <c r="V683" s="23">
        <f t="shared" si="64"/>
        <v>9.7742461361722821E-3</v>
      </c>
      <c r="W683" s="23">
        <f t="shared" si="65"/>
        <v>9.7742461361722821E-3</v>
      </c>
      <c r="X683" s="24">
        <f>VLOOKUP(A683,[2]Sheet14!$A$2:$B$188,2,0)</f>
        <v>2.6985524068296886E-2</v>
      </c>
      <c r="Y683" s="24">
        <f>VLOOKUP(A683,[2]Sheet14!$A$2:$C$188,3,0)</f>
        <v>3.4392802576435018E-2</v>
      </c>
      <c r="Z683" s="24">
        <f>VLOOKUP(A683,[2]Sheet14!$A$2:$D$188,4,0)</f>
        <v>5.0570808727305329E-2</v>
      </c>
      <c r="AA683" t="b">
        <f t="shared" si="63"/>
        <v>0</v>
      </c>
      <c r="AB683" t="b">
        <f t="shared" si="60"/>
        <v>0</v>
      </c>
      <c r="AC683" t="b">
        <f t="shared" si="61"/>
        <v>0</v>
      </c>
    </row>
    <row r="684" spans="1:29">
      <c r="A684" t="s">
        <v>52</v>
      </c>
      <c r="B684">
        <v>20</v>
      </c>
      <c r="C684" t="s">
        <v>406</v>
      </c>
      <c r="D684">
        <v>800.6500244140625</v>
      </c>
      <c r="E684">
        <v>792.9000244140625</v>
      </c>
      <c r="F684" s="22">
        <v>43458</v>
      </c>
      <c r="G684" s="22">
        <v>43496</v>
      </c>
      <c r="H684">
        <f t="shared" si="62"/>
        <v>38</v>
      </c>
      <c r="I684">
        <v>800</v>
      </c>
      <c r="J684">
        <v>35</v>
      </c>
      <c r="K684">
        <v>35</v>
      </c>
      <c r="L684">
        <v>90</v>
      </c>
      <c r="M684">
        <v>702.9000244140625</v>
      </c>
      <c r="N684">
        <v>612.9000244140625</v>
      </c>
      <c r="O684">
        <v>522.9000244140625</v>
      </c>
      <c r="P684">
        <v>620</v>
      </c>
      <c r="Q684">
        <v>520</v>
      </c>
      <c r="R684" t="s">
        <v>435</v>
      </c>
      <c r="S684">
        <v>4.6500000953674316</v>
      </c>
      <c r="T684">
        <v>700</v>
      </c>
      <c r="U684" s="18">
        <f>VLOOKUP(A684,'[1]MARGIN REQUIREMNT'!$A$3:$M$210,13,0)</f>
        <v>4.1111249999999995</v>
      </c>
      <c r="V684" s="23">
        <f t="shared" si="64"/>
        <v>9.7742461361722821E-3</v>
      </c>
      <c r="W684" s="23">
        <f t="shared" si="65"/>
        <v>9.7742461361722821E-3</v>
      </c>
      <c r="X684" s="24">
        <f>VLOOKUP(A684,[2]Sheet14!$A$2:$B$188,2,0)</f>
        <v>2.6985524068296886E-2</v>
      </c>
      <c r="Y684" s="24">
        <f>VLOOKUP(A684,[2]Sheet14!$A$2:$C$188,3,0)</f>
        <v>3.4392802576435018E-2</v>
      </c>
      <c r="Z684" s="24">
        <f>VLOOKUP(A684,[2]Sheet14!$A$2:$D$188,4,0)</f>
        <v>5.0570808727305329E-2</v>
      </c>
      <c r="AA684" t="b">
        <f t="shared" si="63"/>
        <v>0</v>
      </c>
      <c r="AB684" t="b">
        <f t="shared" si="60"/>
        <v>0</v>
      </c>
      <c r="AC684" t="b">
        <f t="shared" si="61"/>
        <v>0</v>
      </c>
    </row>
    <row r="685" spans="1:29">
      <c r="A685" t="s">
        <v>20</v>
      </c>
      <c r="B685">
        <v>100</v>
      </c>
      <c r="C685" t="s">
        <v>405</v>
      </c>
      <c r="D685">
        <v>6426.7001953125</v>
      </c>
      <c r="E685">
        <v>6280</v>
      </c>
      <c r="F685" s="22">
        <v>43458</v>
      </c>
      <c r="G685" s="22">
        <v>43496</v>
      </c>
      <c r="H685">
        <f t="shared" si="62"/>
        <v>38</v>
      </c>
      <c r="I685">
        <v>6300</v>
      </c>
      <c r="J685">
        <v>245</v>
      </c>
      <c r="K685">
        <v>28</v>
      </c>
      <c r="L685">
        <v>567</v>
      </c>
      <c r="M685">
        <v>6847</v>
      </c>
      <c r="N685">
        <v>7414</v>
      </c>
      <c r="O685">
        <v>7981</v>
      </c>
      <c r="P685">
        <v>7400</v>
      </c>
      <c r="Q685">
        <v>8000</v>
      </c>
      <c r="R685" t="s">
        <v>435</v>
      </c>
      <c r="S685">
        <v>35</v>
      </c>
      <c r="T685">
        <v>7300</v>
      </c>
      <c r="U685" s="18">
        <f>VLOOKUP(A685,'[1]MARGIN REQUIREMNT'!$A$3:$M$210,13,0)</f>
        <v>30.721034399999997</v>
      </c>
      <c r="V685" s="23">
        <f t="shared" si="64"/>
        <v>2.335990371218144E-2</v>
      </c>
      <c r="W685" s="23">
        <f t="shared" si="65"/>
        <v>2.335990371218144E-2</v>
      </c>
      <c r="X685" s="24">
        <f>VLOOKUP(A685,[2]Sheet14!$A$2:$B$188,2,0)</f>
        <v>2.1385240422538487E-2</v>
      </c>
      <c r="Y685" s="24">
        <f>VLOOKUP(A685,[2]Sheet14!$A$2:$C$188,3,0)</f>
        <v>2.6341829074865007E-2</v>
      </c>
      <c r="Z685" s="24">
        <f>VLOOKUP(A685,[2]Sheet14!$A$2:$D$188,4,0)</f>
        <v>3.4035701981478088E-2</v>
      </c>
      <c r="AA685" t="b">
        <f t="shared" si="63"/>
        <v>1</v>
      </c>
      <c r="AB685" t="b">
        <f t="shared" si="60"/>
        <v>0</v>
      </c>
      <c r="AC685" t="b">
        <f t="shared" si="61"/>
        <v>0</v>
      </c>
    </row>
    <row r="686" spans="1:29">
      <c r="A686" t="s">
        <v>20</v>
      </c>
      <c r="B686">
        <v>100</v>
      </c>
      <c r="C686" t="s">
        <v>406</v>
      </c>
      <c r="D686">
        <v>6426.7001953125</v>
      </c>
      <c r="E686">
        <v>6280</v>
      </c>
      <c r="F686" s="22">
        <v>43458</v>
      </c>
      <c r="G686" s="22">
        <v>43496</v>
      </c>
      <c r="H686">
        <f t="shared" si="62"/>
        <v>38</v>
      </c>
      <c r="I686">
        <v>6300</v>
      </c>
      <c r="J686">
        <v>220.39999389648437</v>
      </c>
      <c r="K686">
        <v>30</v>
      </c>
      <c r="L686">
        <v>608</v>
      </c>
      <c r="M686">
        <v>5672</v>
      </c>
      <c r="N686">
        <v>5064</v>
      </c>
      <c r="O686">
        <v>4456</v>
      </c>
      <c r="P686">
        <v>5100</v>
      </c>
      <c r="Q686">
        <v>4500</v>
      </c>
      <c r="R686" t="s">
        <v>435</v>
      </c>
      <c r="S686">
        <v>63</v>
      </c>
      <c r="T686">
        <v>5900</v>
      </c>
      <c r="U686" s="18">
        <f>VLOOKUP(A686,'[1]MARGIN REQUIREMNT'!$A$3:$M$210,13,0)</f>
        <v>30.721034399999997</v>
      </c>
      <c r="V686" s="23">
        <f t="shared" si="64"/>
        <v>2.335990371218144E-2</v>
      </c>
      <c r="W686" s="23">
        <f t="shared" si="65"/>
        <v>2.335990371218144E-2</v>
      </c>
      <c r="X686" s="24">
        <f>VLOOKUP(A686,[2]Sheet14!$A$2:$B$188,2,0)</f>
        <v>2.1385240422538487E-2</v>
      </c>
      <c r="Y686" s="24">
        <f>VLOOKUP(A686,[2]Sheet14!$A$2:$C$188,3,0)</f>
        <v>2.6341829074865007E-2</v>
      </c>
      <c r="Z686" s="24">
        <f>VLOOKUP(A686,[2]Sheet14!$A$2:$D$188,4,0)</f>
        <v>3.4035701981478088E-2</v>
      </c>
      <c r="AA686" t="b">
        <f t="shared" si="63"/>
        <v>1</v>
      </c>
      <c r="AB686" t="b">
        <f t="shared" si="60"/>
        <v>0</v>
      </c>
      <c r="AC686" t="b">
        <f t="shared" si="61"/>
        <v>0</v>
      </c>
    </row>
    <row r="687" spans="1:29">
      <c r="A687" t="s">
        <v>197</v>
      </c>
      <c r="B687">
        <v>100</v>
      </c>
      <c r="C687" t="s">
        <v>405</v>
      </c>
      <c r="D687">
        <v>3990</v>
      </c>
      <c r="E687">
        <v>3910</v>
      </c>
      <c r="F687" s="22">
        <v>43458</v>
      </c>
      <c r="G687" s="22">
        <v>43496</v>
      </c>
      <c r="H687">
        <f t="shared" si="62"/>
        <v>38</v>
      </c>
      <c r="I687">
        <v>3900</v>
      </c>
      <c r="J687">
        <v>150</v>
      </c>
      <c r="K687">
        <v>25</v>
      </c>
      <c r="L687">
        <v>315</v>
      </c>
      <c r="M687">
        <v>4225</v>
      </c>
      <c r="N687">
        <v>4540</v>
      </c>
      <c r="O687">
        <v>4855</v>
      </c>
      <c r="P687">
        <v>4500</v>
      </c>
      <c r="Q687">
        <v>4900</v>
      </c>
      <c r="R687" t="s">
        <v>435</v>
      </c>
      <c r="S687">
        <v>10.600000381469727</v>
      </c>
      <c r="T687">
        <v>4400</v>
      </c>
      <c r="U687" s="18">
        <f>VLOOKUP(A687,'[1]MARGIN REQUIREMNT'!$A$3:$M$210,13,0)</f>
        <v>20.432475</v>
      </c>
      <c r="V687" s="23">
        <f t="shared" si="64"/>
        <v>2.0460358056265893E-2</v>
      </c>
      <c r="W687" s="23">
        <f t="shared" si="65"/>
        <v>2.0460358056265893E-2</v>
      </c>
      <c r="X687" s="24">
        <f>VLOOKUP(A687,[2]Sheet14!$A$2:$B$188,2,0)</f>
        <v>2.4269901622206907E-2</v>
      </c>
      <c r="Y687" s="24">
        <f>VLOOKUP(A687,[2]Sheet14!$A$2:$C$188,3,0)</f>
        <v>2.9509347885348758E-2</v>
      </c>
      <c r="Z687" s="24">
        <f>VLOOKUP(A687,[2]Sheet14!$A$2:$D$188,4,0)</f>
        <v>3.8000190294171003E-2</v>
      </c>
      <c r="AA687" t="b">
        <f t="shared" si="63"/>
        <v>0</v>
      </c>
      <c r="AB687" t="b">
        <f t="shared" si="60"/>
        <v>0</v>
      </c>
      <c r="AC687" t="b">
        <f t="shared" si="61"/>
        <v>0</v>
      </c>
    </row>
    <row r="688" spans="1:29">
      <c r="A688" t="s">
        <v>197</v>
      </c>
      <c r="B688">
        <v>100</v>
      </c>
      <c r="C688" t="s">
        <v>406</v>
      </c>
      <c r="D688">
        <v>3990</v>
      </c>
      <c r="E688">
        <v>3910</v>
      </c>
      <c r="F688" s="22">
        <v>43458</v>
      </c>
      <c r="G688" s="22">
        <v>43496</v>
      </c>
      <c r="H688">
        <f t="shared" si="62"/>
        <v>38</v>
      </c>
      <c r="I688">
        <v>3900</v>
      </c>
      <c r="J688">
        <v>129.25</v>
      </c>
      <c r="K688">
        <v>31</v>
      </c>
      <c r="L688">
        <v>391</v>
      </c>
      <c r="M688">
        <v>3519</v>
      </c>
      <c r="N688">
        <v>3128</v>
      </c>
      <c r="O688">
        <v>2737</v>
      </c>
      <c r="P688">
        <v>3100</v>
      </c>
      <c r="Q688">
        <v>2700</v>
      </c>
      <c r="R688" t="s">
        <v>435</v>
      </c>
      <c r="S688">
        <v>20</v>
      </c>
      <c r="T688">
        <v>3500</v>
      </c>
      <c r="U688" s="18">
        <f>VLOOKUP(A688,'[1]MARGIN REQUIREMNT'!$A$3:$M$210,13,0)</f>
        <v>20.432475</v>
      </c>
      <c r="V688" s="23">
        <f t="shared" si="64"/>
        <v>2.0460358056265893E-2</v>
      </c>
      <c r="W688" s="23">
        <f t="shared" si="65"/>
        <v>2.0460358056265893E-2</v>
      </c>
      <c r="X688" s="24">
        <f>VLOOKUP(A688,[2]Sheet14!$A$2:$B$188,2,0)</f>
        <v>2.4269901622206907E-2</v>
      </c>
      <c r="Y688" s="24">
        <f>VLOOKUP(A688,[2]Sheet14!$A$2:$C$188,3,0)</f>
        <v>2.9509347885348758E-2</v>
      </c>
      <c r="Z688" s="24">
        <f>VLOOKUP(A688,[2]Sheet14!$A$2:$D$188,4,0)</f>
        <v>3.8000190294171003E-2</v>
      </c>
      <c r="AA688" t="b">
        <f t="shared" si="63"/>
        <v>0</v>
      </c>
      <c r="AB688" t="b">
        <f t="shared" si="60"/>
        <v>0</v>
      </c>
      <c r="AC688" t="b">
        <f t="shared" si="61"/>
        <v>0</v>
      </c>
    </row>
    <row r="689" spans="1:29">
      <c r="A689" t="s">
        <v>194</v>
      </c>
      <c r="B689">
        <v>10</v>
      </c>
      <c r="C689" t="s">
        <v>405</v>
      </c>
      <c r="D689">
        <v>557.8499755859375</v>
      </c>
      <c r="E689">
        <v>556</v>
      </c>
      <c r="F689" s="22">
        <v>43458</v>
      </c>
      <c r="G689" s="22">
        <v>43496</v>
      </c>
      <c r="H689">
        <f t="shared" si="62"/>
        <v>38</v>
      </c>
      <c r="I689">
        <v>560</v>
      </c>
      <c r="J689">
        <v>27.5</v>
      </c>
      <c r="K689">
        <v>37</v>
      </c>
      <c r="L689">
        <v>66</v>
      </c>
      <c r="M689">
        <v>622</v>
      </c>
      <c r="N689">
        <v>688</v>
      </c>
      <c r="O689">
        <v>754</v>
      </c>
      <c r="P689">
        <v>690</v>
      </c>
      <c r="Q689">
        <v>750</v>
      </c>
      <c r="R689" t="s">
        <v>435</v>
      </c>
      <c r="S689">
        <v>2</v>
      </c>
      <c r="T689">
        <v>700</v>
      </c>
      <c r="U689" s="18">
        <f>VLOOKUP(A689,'[1]MARGIN REQUIREMNT'!$A$3:$M$210,13,0)</f>
        <v>2.91195</v>
      </c>
      <c r="V689" s="23">
        <f t="shared" si="64"/>
        <v>3.3272942193121047E-3</v>
      </c>
      <c r="W689" s="23">
        <f t="shared" si="65"/>
        <v>3.3272942193121047E-3</v>
      </c>
      <c r="X689" s="24">
        <f>VLOOKUP(A689,[2]Sheet14!$A$2:$B$188,2,0)</f>
        <v>2.7583038234432252E-2</v>
      </c>
      <c r="Y689" s="24">
        <f>VLOOKUP(A689,[2]Sheet14!$A$2:$C$188,3,0)</f>
        <v>3.7726532588426349E-2</v>
      </c>
      <c r="Z689" s="24">
        <f>VLOOKUP(A689,[2]Sheet14!$A$2:$D$188,4,0)</f>
        <v>4.3361149893234197E-2</v>
      </c>
      <c r="AA689" t="b">
        <f t="shared" si="63"/>
        <v>0</v>
      </c>
      <c r="AB689" t="b">
        <f t="shared" si="60"/>
        <v>0</v>
      </c>
      <c r="AC689" t="b">
        <f t="shared" si="61"/>
        <v>0</v>
      </c>
    </row>
    <row r="690" spans="1:29">
      <c r="A690" t="s">
        <v>194</v>
      </c>
      <c r="B690">
        <v>10</v>
      </c>
      <c r="C690" t="s">
        <v>406</v>
      </c>
      <c r="D690">
        <v>557.8499755859375</v>
      </c>
      <c r="E690">
        <v>556</v>
      </c>
      <c r="F690" s="22">
        <v>43458</v>
      </c>
      <c r="G690" s="22">
        <v>43496</v>
      </c>
      <c r="H690">
        <f t="shared" si="62"/>
        <v>38</v>
      </c>
      <c r="I690">
        <v>560</v>
      </c>
      <c r="J690">
        <v>24.899999618530273</v>
      </c>
      <c r="K690">
        <v>36</v>
      </c>
      <c r="L690">
        <v>65</v>
      </c>
      <c r="M690">
        <v>491</v>
      </c>
      <c r="N690">
        <v>426</v>
      </c>
      <c r="O690">
        <v>361</v>
      </c>
      <c r="P690">
        <v>430</v>
      </c>
      <c r="Q690">
        <v>360</v>
      </c>
      <c r="R690" t="s">
        <v>435</v>
      </c>
      <c r="S690">
        <v>3.9500000476837158</v>
      </c>
      <c r="T690">
        <v>480</v>
      </c>
      <c r="U690" s="18">
        <f>VLOOKUP(A690,'[1]MARGIN REQUIREMNT'!$A$3:$M$210,13,0)</f>
        <v>2.91195</v>
      </c>
      <c r="V690" s="23">
        <f t="shared" si="64"/>
        <v>3.3272942193121047E-3</v>
      </c>
      <c r="W690" s="23">
        <f t="shared" si="65"/>
        <v>3.3272942193121047E-3</v>
      </c>
      <c r="X690" s="24">
        <f>VLOOKUP(A690,[2]Sheet14!$A$2:$B$188,2,0)</f>
        <v>2.7583038234432252E-2</v>
      </c>
      <c r="Y690" s="24">
        <f>VLOOKUP(A690,[2]Sheet14!$A$2:$C$188,3,0)</f>
        <v>3.7726532588426349E-2</v>
      </c>
      <c r="Z690" s="24">
        <f>VLOOKUP(A690,[2]Sheet14!$A$2:$D$188,4,0)</f>
        <v>4.3361149893234197E-2</v>
      </c>
      <c r="AA690" t="b">
        <f t="shared" si="63"/>
        <v>0</v>
      </c>
      <c r="AB690" t="b">
        <f t="shared" ref="AB690:AB734" si="66">W690&gt;Y690</f>
        <v>0</v>
      </c>
      <c r="AC690" t="b">
        <f t="shared" ref="AC690:AC734" si="67">W690&gt;Z690</f>
        <v>0</v>
      </c>
    </row>
    <row r="691" spans="1:29">
      <c r="A691" t="s">
        <v>193</v>
      </c>
      <c r="B691">
        <v>1</v>
      </c>
      <c r="C691" t="s">
        <v>405</v>
      </c>
      <c r="D691">
        <v>36.299999237060547</v>
      </c>
      <c r="E691">
        <v>36.299999237060547</v>
      </c>
      <c r="F691" s="22">
        <v>43458</v>
      </c>
      <c r="G691" s="22">
        <v>43496</v>
      </c>
      <c r="H691">
        <f t="shared" si="62"/>
        <v>38</v>
      </c>
      <c r="I691">
        <v>36</v>
      </c>
      <c r="J691" t="s">
        <v>435</v>
      </c>
      <c r="K691" t="s">
        <v>435</v>
      </c>
      <c r="L691" t="s">
        <v>435</v>
      </c>
      <c r="M691" t="s">
        <v>435</v>
      </c>
      <c r="N691" t="s">
        <v>435</v>
      </c>
      <c r="O691" t="s">
        <v>435</v>
      </c>
      <c r="P691" t="s">
        <v>435</v>
      </c>
      <c r="Q691" t="s">
        <v>435</v>
      </c>
      <c r="R691" t="s">
        <v>435</v>
      </c>
      <c r="S691" t="s">
        <v>435</v>
      </c>
      <c r="T691" t="s">
        <v>435</v>
      </c>
      <c r="U691" s="18">
        <f>VLOOKUP(A691,'[1]MARGIN REQUIREMNT'!$A$3:$M$210,13,0)</f>
        <v>0.18059999999999998</v>
      </c>
      <c r="V691" s="23">
        <f t="shared" si="64"/>
        <v>0</v>
      </c>
      <c r="W691" s="23">
        <f t="shared" si="65"/>
        <v>0</v>
      </c>
      <c r="X691" s="24">
        <f>VLOOKUP(A691,[2]Sheet14!$A$2:$B$188,2,0)</f>
        <v>4.1006580350842703E-2</v>
      </c>
      <c r="Y691" s="24">
        <f>VLOOKUP(A691,[2]Sheet14!$A$2:$C$188,3,0)</f>
        <v>5.0218803347143987E-2</v>
      </c>
      <c r="Z691" s="24">
        <f>VLOOKUP(A691,[2]Sheet14!$A$2:$D$188,4,0)</f>
        <v>6.9577893810924135E-2</v>
      </c>
      <c r="AA691" t="b">
        <f t="shared" si="63"/>
        <v>0</v>
      </c>
      <c r="AB691" t="b">
        <f t="shared" si="66"/>
        <v>0</v>
      </c>
      <c r="AC691" t="b">
        <f t="shared" si="67"/>
        <v>0</v>
      </c>
    </row>
    <row r="692" spans="1:29">
      <c r="A692" t="s">
        <v>193</v>
      </c>
      <c r="B692">
        <v>1</v>
      </c>
      <c r="C692" t="s">
        <v>406</v>
      </c>
      <c r="D692">
        <v>36.299999237060547</v>
      </c>
      <c r="E692">
        <v>36.299999237060547</v>
      </c>
      <c r="F692" s="22">
        <v>43458</v>
      </c>
      <c r="G692" s="22">
        <v>43496</v>
      </c>
      <c r="H692">
        <f t="shared" si="62"/>
        <v>38</v>
      </c>
      <c r="I692">
        <v>36</v>
      </c>
      <c r="J692">
        <v>1.75</v>
      </c>
      <c r="K692">
        <v>45</v>
      </c>
      <c r="L692">
        <v>5</v>
      </c>
      <c r="M692">
        <v>31.299999237060547</v>
      </c>
      <c r="N692">
        <v>26.299999237060547</v>
      </c>
      <c r="O692">
        <v>21.299999237060547</v>
      </c>
      <c r="P692">
        <v>26</v>
      </c>
      <c r="Q692">
        <v>21</v>
      </c>
      <c r="R692" t="s">
        <v>435</v>
      </c>
      <c r="S692">
        <v>0.20000000298023224</v>
      </c>
      <c r="T692">
        <v>28</v>
      </c>
      <c r="U692" s="18">
        <f>VLOOKUP(A692,'[1]MARGIN REQUIREMNT'!$A$3:$M$210,13,0)</f>
        <v>0.18059999999999998</v>
      </c>
      <c r="V692" s="23">
        <f t="shared" si="64"/>
        <v>0</v>
      </c>
      <c r="W692" s="23">
        <f t="shared" si="65"/>
        <v>0</v>
      </c>
      <c r="X692" s="24">
        <f>VLOOKUP(A692,[2]Sheet14!$A$2:$B$188,2,0)</f>
        <v>4.1006580350842703E-2</v>
      </c>
      <c r="Y692" s="24">
        <f>VLOOKUP(A692,[2]Sheet14!$A$2:$C$188,3,0)</f>
        <v>5.0218803347143987E-2</v>
      </c>
      <c r="Z692" s="24">
        <f>VLOOKUP(A692,[2]Sheet14!$A$2:$D$188,4,0)</f>
        <v>6.9577893810924135E-2</v>
      </c>
      <c r="AA692" t="b">
        <f t="shared" si="63"/>
        <v>0</v>
      </c>
      <c r="AB692" t="b">
        <f t="shared" si="66"/>
        <v>0</v>
      </c>
      <c r="AC692" t="b">
        <f t="shared" si="67"/>
        <v>0</v>
      </c>
    </row>
    <row r="693" spans="1:29">
      <c r="A693" t="s">
        <v>97</v>
      </c>
      <c r="B693">
        <v>20</v>
      </c>
      <c r="C693" t="s">
        <v>405</v>
      </c>
      <c r="D693">
        <v>1155.300048828125</v>
      </c>
      <c r="E693">
        <v>1163.199951171875</v>
      </c>
      <c r="F693" s="22">
        <v>43458</v>
      </c>
      <c r="G693" s="22">
        <v>43496</v>
      </c>
      <c r="H693">
        <f t="shared" si="62"/>
        <v>38</v>
      </c>
      <c r="I693">
        <v>1160</v>
      </c>
      <c r="J693">
        <v>63.150001525878906</v>
      </c>
      <c r="K693">
        <v>37</v>
      </c>
      <c r="L693">
        <v>139</v>
      </c>
      <c r="M693">
        <v>1302.199951171875</v>
      </c>
      <c r="N693">
        <v>1441.199951171875</v>
      </c>
      <c r="O693">
        <v>1580.199951171875</v>
      </c>
      <c r="P693">
        <v>1440</v>
      </c>
      <c r="Q693">
        <v>1580</v>
      </c>
      <c r="R693" t="s">
        <v>435</v>
      </c>
      <c r="S693">
        <v>12.850000381469727</v>
      </c>
      <c r="T693">
        <v>1300</v>
      </c>
      <c r="U693" s="18">
        <f>VLOOKUP(A693,'[1]MARGIN REQUIREMNT'!$A$3:$M$210,13,0)</f>
        <v>5.4094500000000005</v>
      </c>
      <c r="V693" s="23">
        <f t="shared" si="64"/>
        <v>-6.7915256837752791E-3</v>
      </c>
      <c r="W693" s="23">
        <f t="shared" si="65"/>
        <v>6.7915256837752791E-3</v>
      </c>
      <c r="X693" s="24">
        <f>VLOOKUP(A693,[2]Sheet14!$A$2:$B$188,2,0)</f>
        <v>3.4325716866881045E-2</v>
      </c>
      <c r="Y693" s="24">
        <f>VLOOKUP(A693,[2]Sheet14!$A$2:$C$188,3,0)</f>
        <v>4.3753480250525188E-2</v>
      </c>
      <c r="Z693" s="24">
        <f>VLOOKUP(A693,[2]Sheet14!$A$2:$D$188,4,0)</f>
        <v>6.1237974776531666E-2</v>
      </c>
      <c r="AA693" t="b">
        <f t="shared" si="63"/>
        <v>0</v>
      </c>
      <c r="AB693" t="b">
        <f t="shared" si="66"/>
        <v>0</v>
      </c>
      <c r="AC693" t="b">
        <f t="shared" si="67"/>
        <v>0</v>
      </c>
    </row>
    <row r="694" spans="1:29">
      <c r="A694" t="s">
        <v>97</v>
      </c>
      <c r="B694">
        <v>20</v>
      </c>
      <c r="C694" t="s">
        <v>406</v>
      </c>
      <c r="D694">
        <v>1155.300048828125</v>
      </c>
      <c r="E694">
        <v>1163.199951171875</v>
      </c>
      <c r="F694" s="22">
        <v>43458</v>
      </c>
      <c r="G694" s="22">
        <v>43496</v>
      </c>
      <c r="H694">
        <f t="shared" si="62"/>
        <v>38</v>
      </c>
      <c r="I694">
        <v>1160</v>
      </c>
      <c r="J694">
        <v>54</v>
      </c>
      <c r="K694" t="s">
        <v>435</v>
      </c>
      <c r="L694" t="s">
        <v>435</v>
      </c>
      <c r="M694" t="s">
        <v>435</v>
      </c>
      <c r="N694" t="s">
        <v>435</v>
      </c>
      <c r="O694" t="s">
        <v>435</v>
      </c>
      <c r="P694" t="s">
        <v>435</v>
      </c>
      <c r="Q694" t="s">
        <v>435</v>
      </c>
      <c r="R694" t="s">
        <v>435</v>
      </c>
      <c r="S694" t="s">
        <v>435</v>
      </c>
      <c r="T694" t="s">
        <v>435</v>
      </c>
      <c r="U694" s="18">
        <f>VLOOKUP(A694,'[1]MARGIN REQUIREMNT'!$A$3:$M$210,13,0)</f>
        <v>5.4094500000000005</v>
      </c>
      <c r="V694" s="23">
        <f t="shared" si="64"/>
        <v>-6.7915256837752791E-3</v>
      </c>
      <c r="W694" s="23">
        <f t="shared" si="65"/>
        <v>6.7915256837752791E-3</v>
      </c>
      <c r="X694" s="24">
        <f>VLOOKUP(A694,[2]Sheet14!$A$2:$B$188,2,0)</f>
        <v>3.4325716866881045E-2</v>
      </c>
      <c r="Y694" s="24">
        <f>VLOOKUP(A694,[2]Sheet14!$A$2:$C$188,3,0)</f>
        <v>4.3753480250525188E-2</v>
      </c>
      <c r="Z694" s="24">
        <f>VLOOKUP(A694,[2]Sheet14!$A$2:$D$188,4,0)</f>
        <v>6.1237974776531666E-2</v>
      </c>
      <c r="AA694" t="b">
        <f t="shared" si="63"/>
        <v>0</v>
      </c>
      <c r="AB694" t="b">
        <f t="shared" si="66"/>
        <v>0</v>
      </c>
      <c r="AC694" t="b">
        <f t="shared" si="67"/>
        <v>0</v>
      </c>
    </row>
    <row r="695" spans="1:29">
      <c r="A695" t="s">
        <v>65</v>
      </c>
      <c r="B695">
        <v>5</v>
      </c>
      <c r="C695" t="s">
        <v>405</v>
      </c>
      <c r="D695">
        <v>92.5</v>
      </c>
      <c r="E695">
        <v>94</v>
      </c>
      <c r="F695" s="22">
        <v>43458</v>
      </c>
      <c r="G695" s="22">
        <v>43496</v>
      </c>
      <c r="H695">
        <f t="shared" si="62"/>
        <v>38</v>
      </c>
      <c r="I695">
        <v>95</v>
      </c>
      <c r="J695">
        <v>4.8000001907348633</v>
      </c>
      <c r="K695">
        <v>40</v>
      </c>
      <c r="L695">
        <v>12</v>
      </c>
      <c r="M695">
        <v>106</v>
      </c>
      <c r="N695">
        <v>118</v>
      </c>
      <c r="O695">
        <v>130</v>
      </c>
      <c r="P695">
        <v>120</v>
      </c>
      <c r="Q695">
        <v>130</v>
      </c>
      <c r="R695" t="s">
        <v>435</v>
      </c>
      <c r="S695">
        <v>0.80000001192092896</v>
      </c>
      <c r="T695">
        <v>110</v>
      </c>
      <c r="U695" s="18">
        <f>VLOOKUP(A695,'[1]MARGIN REQUIREMNT'!$A$3:$M$210,13,0)</f>
        <v>0.44130000000000003</v>
      </c>
      <c r="V695" s="23">
        <f t="shared" si="64"/>
        <v>-1.5957446808510634E-2</v>
      </c>
      <c r="W695" s="23">
        <f t="shared" si="65"/>
        <v>1.5957446808510634E-2</v>
      </c>
      <c r="X695" s="24">
        <f>VLOOKUP(A695,[2]Sheet14!$A$2:$B$188,2,0)</f>
        <v>3.1783483322254606E-2</v>
      </c>
      <c r="Y695" s="24">
        <f>VLOOKUP(A695,[2]Sheet14!$A$2:$C$188,3,0)</f>
        <v>4.0363030023724676E-2</v>
      </c>
      <c r="Z695" s="24">
        <f>VLOOKUP(A695,[2]Sheet14!$A$2:$D$188,4,0)</f>
        <v>5.5123491179201456E-2</v>
      </c>
      <c r="AA695" t="b">
        <f t="shared" si="63"/>
        <v>0</v>
      </c>
      <c r="AB695" t="b">
        <f t="shared" si="66"/>
        <v>0</v>
      </c>
      <c r="AC695" t="b">
        <f t="shared" si="67"/>
        <v>0</v>
      </c>
    </row>
    <row r="696" spans="1:29">
      <c r="A696" t="s">
        <v>65</v>
      </c>
      <c r="B696">
        <v>5</v>
      </c>
      <c r="C696" t="s">
        <v>406</v>
      </c>
      <c r="D696">
        <v>92.5</v>
      </c>
      <c r="E696">
        <v>94</v>
      </c>
      <c r="F696" s="22">
        <v>43458</v>
      </c>
      <c r="G696" s="22">
        <v>43496</v>
      </c>
      <c r="H696">
        <f t="shared" si="62"/>
        <v>38</v>
      </c>
      <c r="I696">
        <v>95</v>
      </c>
      <c r="J696">
        <v>5</v>
      </c>
      <c r="K696">
        <v>41</v>
      </c>
      <c r="L696">
        <v>12</v>
      </c>
      <c r="M696">
        <v>82</v>
      </c>
      <c r="N696">
        <v>70</v>
      </c>
      <c r="O696">
        <v>58</v>
      </c>
      <c r="P696">
        <v>70</v>
      </c>
      <c r="Q696">
        <v>60</v>
      </c>
      <c r="R696" t="s">
        <v>435</v>
      </c>
      <c r="S696">
        <v>0.40000000596046448</v>
      </c>
      <c r="T696">
        <v>75</v>
      </c>
      <c r="U696" s="18">
        <f>VLOOKUP(A696,'[1]MARGIN REQUIREMNT'!$A$3:$M$210,13,0)</f>
        <v>0.44130000000000003</v>
      </c>
      <c r="V696" s="23">
        <f t="shared" si="64"/>
        <v>-1.5957446808510634E-2</v>
      </c>
      <c r="W696" s="23">
        <f t="shared" si="65"/>
        <v>1.5957446808510634E-2</v>
      </c>
      <c r="X696" s="24">
        <f>VLOOKUP(A696,[2]Sheet14!$A$2:$B$188,2,0)</f>
        <v>3.1783483322254606E-2</v>
      </c>
      <c r="Y696" s="24">
        <f>VLOOKUP(A696,[2]Sheet14!$A$2:$C$188,3,0)</f>
        <v>4.0363030023724676E-2</v>
      </c>
      <c r="Z696" s="24">
        <f>VLOOKUP(A696,[2]Sheet14!$A$2:$D$188,4,0)</f>
        <v>5.5123491179201456E-2</v>
      </c>
      <c r="AA696" t="b">
        <f t="shared" si="63"/>
        <v>0</v>
      </c>
      <c r="AB696" t="b">
        <f t="shared" si="66"/>
        <v>0</v>
      </c>
      <c r="AC696" t="b">
        <f t="shared" si="67"/>
        <v>0</v>
      </c>
    </row>
    <row r="697" spans="1:29">
      <c r="A697" t="s">
        <v>118</v>
      </c>
      <c r="B697">
        <v>10</v>
      </c>
      <c r="C697" t="s">
        <v>405</v>
      </c>
      <c r="D697">
        <v>486.60000610351562</v>
      </c>
      <c r="E697">
        <v>472.64999389648438</v>
      </c>
      <c r="F697" s="22">
        <v>43458</v>
      </c>
      <c r="G697" s="22">
        <v>43496</v>
      </c>
      <c r="H697">
        <f t="shared" si="62"/>
        <v>38</v>
      </c>
      <c r="I697">
        <v>470</v>
      </c>
      <c r="J697">
        <v>20.75</v>
      </c>
      <c r="K697">
        <v>28</v>
      </c>
      <c r="L697">
        <v>43</v>
      </c>
      <c r="M697">
        <v>515.6500244140625</v>
      </c>
      <c r="N697">
        <v>558.6500244140625</v>
      </c>
      <c r="O697">
        <v>601.6500244140625</v>
      </c>
      <c r="P697">
        <v>560</v>
      </c>
      <c r="Q697">
        <v>600</v>
      </c>
      <c r="R697" t="s">
        <v>435</v>
      </c>
      <c r="S697">
        <v>0.89999997615814209</v>
      </c>
      <c r="T697" t="s">
        <v>439</v>
      </c>
      <c r="U697" s="18">
        <f>VLOOKUP(A697,'[1]MARGIN REQUIREMNT'!$A$3:$M$210,13,0)</f>
        <v>2.29935</v>
      </c>
      <c r="V697" s="23">
        <f t="shared" si="64"/>
        <v>2.9514466068281564E-2</v>
      </c>
      <c r="W697" s="23">
        <f t="shared" si="65"/>
        <v>2.9514466068281564E-2</v>
      </c>
      <c r="X697" s="24">
        <f>VLOOKUP(A697,[2]Sheet14!$A$2:$B$188,2,0)</f>
        <v>2.7049560345437155E-2</v>
      </c>
      <c r="Y697" s="24">
        <f>VLOOKUP(A697,[2]Sheet14!$A$2:$C$188,3,0)</f>
        <v>3.2800413772529943E-2</v>
      </c>
      <c r="Z697" s="24">
        <f>VLOOKUP(A697,[2]Sheet14!$A$2:$D$188,4,0)</f>
        <v>4.2305816524134073E-2</v>
      </c>
      <c r="AA697" t="b">
        <f t="shared" si="63"/>
        <v>1</v>
      </c>
      <c r="AB697" t="b">
        <f t="shared" si="66"/>
        <v>0</v>
      </c>
      <c r="AC697" t="b">
        <f t="shared" si="67"/>
        <v>0</v>
      </c>
    </row>
    <row r="698" spans="1:29">
      <c r="A698" t="s">
        <v>118</v>
      </c>
      <c r="B698">
        <v>10</v>
      </c>
      <c r="C698" t="s">
        <v>406</v>
      </c>
      <c r="D698">
        <v>486.60000610351562</v>
      </c>
      <c r="E698">
        <v>472.64999389648438</v>
      </c>
      <c r="F698" s="22">
        <v>43458</v>
      </c>
      <c r="G698" s="22">
        <v>43496</v>
      </c>
      <c r="H698">
        <f t="shared" si="62"/>
        <v>38</v>
      </c>
      <c r="I698">
        <v>470</v>
      </c>
      <c r="J698">
        <v>16.049999237060547</v>
      </c>
      <c r="K698">
        <v>32</v>
      </c>
      <c r="L698">
        <v>49</v>
      </c>
      <c r="M698">
        <v>423.64999389648437</v>
      </c>
      <c r="N698">
        <v>374.64999389648437</v>
      </c>
      <c r="O698">
        <v>325.64999389648437</v>
      </c>
      <c r="P698">
        <v>370</v>
      </c>
      <c r="Q698">
        <v>330</v>
      </c>
      <c r="R698" t="s">
        <v>435</v>
      </c>
      <c r="S698">
        <v>2.5</v>
      </c>
      <c r="T698">
        <v>400</v>
      </c>
      <c r="U698" s="18">
        <f>VLOOKUP(A698,'[1]MARGIN REQUIREMNT'!$A$3:$M$210,13,0)</f>
        <v>2.29935</v>
      </c>
      <c r="V698" s="23">
        <f t="shared" si="64"/>
        <v>2.9514466068281564E-2</v>
      </c>
      <c r="W698" s="23">
        <f t="shared" si="65"/>
        <v>2.9514466068281564E-2</v>
      </c>
      <c r="X698" s="24">
        <f>VLOOKUP(A698,[2]Sheet14!$A$2:$B$188,2,0)</f>
        <v>2.7049560345437155E-2</v>
      </c>
      <c r="Y698" s="24">
        <f>VLOOKUP(A698,[2]Sheet14!$A$2:$C$188,3,0)</f>
        <v>3.2800413772529943E-2</v>
      </c>
      <c r="Z698" s="24">
        <f>VLOOKUP(A698,[2]Sheet14!$A$2:$D$188,4,0)</f>
        <v>4.2305816524134073E-2</v>
      </c>
      <c r="AA698" t="b">
        <f t="shared" si="63"/>
        <v>1</v>
      </c>
      <c r="AB698" t="b">
        <f t="shared" si="66"/>
        <v>0</v>
      </c>
      <c r="AC698" t="b">
        <f t="shared" si="67"/>
        <v>0</v>
      </c>
    </row>
    <row r="699" spans="1:29">
      <c r="A699" t="s">
        <v>203</v>
      </c>
      <c r="B699">
        <v>5</v>
      </c>
      <c r="C699" t="s">
        <v>405</v>
      </c>
      <c r="D699">
        <v>326</v>
      </c>
      <c r="E699">
        <v>326.04998779296875</v>
      </c>
      <c r="F699" s="22">
        <v>43458</v>
      </c>
      <c r="G699" s="22">
        <v>43496</v>
      </c>
      <c r="H699">
        <f t="shared" si="62"/>
        <v>38</v>
      </c>
      <c r="I699">
        <v>325</v>
      </c>
      <c r="J699">
        <v>12.899999618530273</v>
      </c>
      <c r="K699">
        <v>25</v>
      </c>
      <c r="L699">
        <v>26</v>
      </c>
      <c r="M699">
        <v>352.04998779296875</v>
      </c>
      <c r="N699">
        <v>378.04998779296875</v>
      </c>
      <c r="O699">
        <v>404.04998779296875</v>
      </c>
      <c r="P699">
        <v>380</v>
      </c>
      <c r="Q699">
        <v>405</v>
      </c>
      <c r="R699" t="s">
        <v>435</v>
      </c>
      <c r="S699">
        <v>1.2999999523162842</v>
      </c>
      <c r="T699">
        <v>370</v>
      </c>
      <c r="U699" s="18">
        <f>VLOOKUP(A699,'[1]MARGIN REQUIREMNT'!$A$3:$M$210,13,0)</f>
        <v>1.7298749999999998</v>
      </c>
      <c r="V699" s="23">
        <f t="shared" si="64"/>
        <v>-1.5331327968182151E-4</v>
      </c>
      <c r="W699" s="23">
        <f t="shared" si="65"/>
        <v>1.5331327968182151E-4</v>
      </c>
      <c r="X699" s="24">
        <f>VLOOKUP(A699,[2]Sheet14!$A$2:$B$188,2,0)</f>
        <v>2.023598463177077E-2</v>
      </c>
      <c r="Y699" s="24">
        <f>VLOOKUP(A699,[2]Sheet14!$A$2:$C$188,3,0)</f>
        <v>2.5540608902091571E-2</v>
      </c>
      <c r="Z699" s="24">
        <f>VLOOKUP(A699,[2]Sheet14!$A$2:$D$188,4,0)</f>
        <v>3.3964226201230234E-2</v>
      </c>
      <c r="AA699" t="b">
        <f t="shared" si="63"/>
        <v>0</v>
      </c>
      <c r="AB699" t="b">
        <f t="shared" si="66"/>
        <v>0</v>
      </c>
      <c r="AC699" t="b">
        <f t="shared" si="67"/>
        <v>0</v>
      </c>
    </row>
    <row r="700" spans="1:29">
      <c r="A700" t="s">
        <v>203</v>
      </c>
      <c r="B700">
        <v>5</v>
      </c>
      <c r="C700" t="s">
        <v>406</v>
      </c>
      <c r="D700">
        <v>326</v>
      </c>
      <c r="E700">
        <v>326.04998779296875</v>
      </c>
      <c r="F700" s="22">
        <v>43458</v>
      </c>
      <c r="G700" s="22">
        <v>43496</v>
      </c>
      <c r="H700">
        <f t="shared" si="62"/>
        <v>38</v>
      </c>
      <c r="I700">
        <v>325</v>
      </c>
      <c r="J700">
        <v>9.8000001907348633</v>
      </c>
      <c r="K700" t="s">
        <v>435</v>
      </c>
      <c r="L700" t="s">
        <v>435</v>
      </c>
      <c r="M700" t="s">
        <v>435</v>
      </c>
      <c r="N700" t="s">
        <v>435</v>
      </c>
      <c r="O700" t="s">
        <v>435</v>
      </c>
      <c r="P700" t="s">
        <v>435</v>
      </c>
      <c r="Q700" t="s">
        <v>435</v>
      </c>
      <c r="R700" t="s">
        <v>435</v>
      </c>
      <c r="S700" t="s">
        <v>435</v>
      </c>
      <c r="T700" t="s">
        <v>435</v>
      </c>
      <c r="U700" s="18">
        <f>VLOOKUP(A700,'[1]MARGIN REQUIREMNT'!$A$3:$M$210,13,0)</f>
        <v>1.7298749999999998</v>
      </c>
      <c r="V700" s="23">
        <f t="shared" si="64"/>
        <v>-1.5331327968182151E-4</v>
      </c>
      <c r="W700" s="23">
        <f t="shared" si="65"/>
        <v>1.5331327968182151E-4</v>
      </c>
      <c r="X700" s="24">
        <f>VLOOKUP(A700,[2]Sheet14!$A$2:$B$188,2,0)</f>
        <v>2.023598463177077E-2</v>
      </c>
      <c r="Y700" s="24">
        <f>VLOOKUP(A700,[2]Sheet14!$A$2:$C$188,3,0)</f>
        <v>2.5540608902091571E-2</v>
      </c>
      <c r="Z700" s="24">
        <f>VLOOKUP(A700,[2]Sheet14!$A$2:$D$188,4,0)</f>
        <v>3.3964226201230234E-2</v>
      </c>
      <c r="AA700" t="b">
        <f t="shared" si="63"/>
        <v>0</v>
      </c>
      <c r="AB700" t="b">
        <f t="shared" si="66"/>
        <v>0</v>
      </c>
      <c r="AC700" t="b">
        <f t="shared" si="67"/>
        <v>0</v>
      </c>
    </row>
    <row r="701" spans="1:29">
      <c r="A701" t="s">
        <v>141</v>
      </c>
      <c r="B701">
        <v>5</v>
      </c>
      <c r="C701" t="s">
        <v>405</v>
      </c>
      <c r="D701">
        <v>94.849998474121094</v>
      </c>
      <c r="E701">
        <v>94.550003051757813</v>
      </c>
      <c r="F701" s="22">
        <v>43458</v>
      </c>
      <c r="G701" s="22">
        <v>43496</v>
      </c>
      <c r="H701">
        <f t="shared" si="62"/>
        <v>38</v>
      </c>
      <c r="I701">
        <v>95</v>
      </c>
      <c r="J701">
        <v>3.9000000953674316</v>
      </c>
      <c r="K701">
        <v>30</v>
      </c>
      <c r="L701">
        <v>9</v>
      </c>
      <c r="M701">
        <v>103.55000305175781</v>
      </c>
      <c r="N701">
        <v>112.55000305175781</v>
      </c>
      <c r="O701">
        <v>121.55000305175781</v>
      </c>
      <c r="P701">
        <v>115</v>
      </c>
      <c r="Q701">
        <v>120</v>
      </c>
      <c r="R701" t="s">
        <v>435</v>
      </c>
      <c r="S701">
        <v>1</v>
      </c>
      <c r="T701">
        <v>105</v>
      </c>
      <c r="U701" s="18">
        <f>VLOOKUP(A701,'[1]MARGIN REQUIREMNT'!$A$3:$M$210,13,0)</f>
        <v>0.48179999999999995</v>
      </c>
      <c r="V701" s="23">
        <f t="shared" si="64"/>
        <v>3.1728758612419306E-3</v>
      </c>
      <c r="W701" s="23">
        <f t="shared" si="65"/>
        <v>3.1728758612419306E-3</v>
      </c>
      <c r="X701" s="24">
        <f>VLOOKUP(A701,[2]Sheet14!$A$2:$B$188,2,0)</f>
        <v>3.3823272446512405E-2</v>
      </c>
      <c r="Y701" s="24">
        <f>VLOOKUP(A701,[2]Sheet14!$A$2:$C$188,3,0)</f>
        <v>4.0639776880104429E-2</v>
      </c>
      <c r="Z701" s="24">
        <f>VLOOKUP(A701,[2]Sheet14!$A$2:$D$188,4,0)</f>
        <v>5.1746901406377749E-2</v>
      </c>
      <c r="AA701" t="b">
        <f t="shared" si="63"/>
        <v>0</v>
      </c>
      <c r="AB701" t="b">
        <f t="shared" si="66"/>
        <v>0</v>
      </c>
      <c r="AC701" t="b">
        <f t="shared" si="67"/>
        <v>0</v>
      </c>
    </row>
    <row r="702" spans="1:29">
      <c r="A702" t="s">
        <v>141</v>
      </c>
      <c r="B702">
        <v>5</v>
      </c>
      <c r="C702" t="s">
        <v>406</v>
      </c>
      <c r="D702">
        <v>94.849998474121094</v>
      </c>
      <c r="E702">
        <v>94.550003051757813</v>
      </c>
      <c r="F702" s="22">
        <v>43458</v>
      </c>
      <c r="G702" s="22">
        <v>43496</v>
      </c>
      <c r="H702">
        <f t="shared" si="62"/>
        <v>38</v>
      </c>
      <c r="I702">
        <v>95</v>
      </c>
      <c r="J702">
        <v>4.1999998092651367</v>
      </c>
      <c r="K702">
        <v>37</v>
      </c>
      <c r="L702">
        <v>11</v>
      </c>
      <c r="M702">
        <v>83.550003051757812</v>
      </c>
      <c r="N702">
        <v>72.550003051757813</v>
      </c>
      <c r="O702">
        <v>61.549999237060547</v>
      </c>
      <c r="P702">
        <v>75</v>
      </c>
      <c r="Q702">
        <v>60</v>
      </c>
      <c r="R702" t="s">
        <v>435</v>
      </c>
      <c r="S702">
        <v>0.60000002384185791</v>
      </c>
      <c r="T702">
        <v>80</v>
      </c>
      <c r="U702" s="18">
        <f>VLOOKUP(A702,'[1]MARGIN REQUIREMNT'!$A$3:$M$210,13,0)</f>
        <v>0.48179999999999995</v>
      </c>
      <c r="V702" s="23">
        <f t="shared" si="64"/>
        <v>3.1728758612419306E-3</v>
      </c>
      <c r="W702" s="23">
        <f t="shared" si="65"/>
        <v>3.1728758612419306E-3</v>
      </c>
      <c r="X702" s="24">
        <f>VLOOKUP(A702,[2]Sheet14!$A$2:$B$188,2,0)</f>
        <v>3.3823272446512405E-2</v>
      </c>
      <c r="Y702" s="24">
        <f>VLOOKUP(A702,[2]Sheet14!$A$2:$C$188,3,0)</f>
        <v>4.0639776880104429E-2</v>
      </c>
      <c r="Z702" s="24">
        <f>VLOOKUP(A702,[2]Sheet14!$A$2:$D$188,4,0)</f>
        <v>5.1746901406377749E-2</v>
      </c>
      <c r="AA702" t="b">
        <f t="shared" si="63"/>
        <v>0</v>
      </c>
      <c r="AB702" t="b">
        <f t="shared" si="66"/>
        <v>0</v>
      </c>
      <c r="AC702" t="b">
        <f t="shared" si="67"/>
        <v>0</v>
      </c>
    </row>
    <row r="703" spans="1:29">
      <c r="A703" t="s">
        <v>141</v>
      </c>
      <c r="B703">
        <v>5</v>
      </c>
      <c r="C703" t="s">
        <v>405</v>
      </c>
      <c r="D703">
        <v>94.849998474121094</v>
      </c>
      <c r="E703">
        <v>94.550003051757813</v>
      </c>
      <c r="F703" s="22">
        <v>43458</v>
      </c>
      <c r="G703" s="22">
        <v>43496</v>
      </c>
      <c r="H703">
        <f t="shared" si="62"/>
        <v>38</v>
      </c>
      <c r="I703">
        <v>95</v>
      </c>
      <c r="J703">
        <v>3.9000000953674316</v>
      </c>
      <c r="K703">
        <v>30</v>
      </c>
      <c r="L703">
        <v>9</v>
      </c>
      <c r="M703">
        <v>103.55000305175781</v>
      </c>
      <c r="N703">
        <v>112.55000305175781</v>
      </c>
      <c r="O703">
        <v>121.55000305175781</v>
      </c>
      <c r="P703">
        <v>115</v>
      </c>
      <c r="Q703">
        <v>120</v>
      </c>
      <c r="R703" t="s">
        <v>435</v>
      </c>
      <c r="S703">
        <v>1</v>
      </c>
      <c r="T703">
        <v>105</v>
      </c>
      <c r="U703" s="18">
        <f>VLOOKUP(A703,'[1]MARGIN REQUIREMNT'!$A$3:$M$210,13,0)</f>
        <v>0.48179999999999995</v>
      </c>
      <c r="V703" s="23">
        <f t="shared" si="64"/>
        <v>3.1728758612419306E-3</v>
      </c>
      <c r="W703" s="23">
        <f t="shared" si="65"/>
        <v>3.1728758612419306E-3</v>
      </c>
      <c r="X703" s="24">
        <f>VLOOKUP(A703,[2]Sheet14!$A$2:$B$188,2,0)</f>
        <v>3.3823272446512405E-2</v>
      </c>
      <c r="Y703" s="24">
        <f>VLOOKUP(A703,[2]Sheet14!$A$2:$C$188,3,0)</f>
        <v>4.0639776880104429E-2</v>
      </c>
      <c r="Z703" s="24">
        <f>VLOOKUP(A703,[2]Sheet14!$A$2:$D$188,4,0)</f>
        <v>5.1746901406377749E-2</v>
      </c>
      <c r="AA703" t="b">
        <f t="shared" si="63"/>
        <v>0</v>
      </c>
      <c r="AB703" t="b">
        <f t="shared" si="66"/>
        <v>0</v>
      </c>
      <c r="AC703" t="b">
        <f t="shared" si="67"/>
        <v>0</v>
      </c>
    </row>
    <row r="704" spans="1:29">
      <c r="A704" t="s">
        <v>13</v>
      </c>
      <c r="B704">
        <v>5</v>
      </c>
      <c r="C704" t="s">
        <v>406</v>
      </c>
      <c r="D704">
        <v>233.14999389648437</v>
      </c>
      <c r="E704">
        <v>229.10000610351562</v>
      </c>
      <c r="F704" s="22">
        <v>43458</v>
      </c>
      <c r="G704" s="22">
        <v>43496</v>
      </c>
      <c r="H704">
        <f t="shared" si="62"/>
        <v>38</v>
      </c>
      <c r="I704">
        <v>230</v>
      </c>
      <c r="J704">
        <v>10.649999618530273</v>
      </c>
      <c r="K704">
        <v>39</v>
      </c>
      <c r="L704">
        <v>29</v>
      </c>
      <c r="M704">
        <v>200.10000610351562</v>
      </c>
      <c r="N704">
        <v>171.10000610351562</v>
      </c>
      <c r="O704">
        <v>142.10000610351562</v>
      </c>
      <c r="P704">
        <v>170</v>
      </c>
      <c r="Q704">
        <v>140</v>
      </c>
      <c r="R704" t="s">
        <v>435</v>
      </c>
      <c r="S704">
        <v>1.75</v>
      </c>
      <c r="T704">
        <v>200</v>
      </c>
      <c r="U704" s="18">
        <f>VLOOKUP(A704,'[1]MARGIN REQUIREMNT'!$A$3:$M$210,13,0)</f>
        <v>1.23075</v>
      </c>
      <c r="V704" s="23">
        <f t="shared" si="64"/>
        <v>1.767781617229125E-2</v>
      </c>
      <c r="W704" s="23">
        <f t="shared" si="65"/>
        <v>1.767781617229125E-2</v>
      </c>
      <c r="X704" s="24">
        <f>VLOOKUP(A704,[2]Sheet14!$A$2:$B$188,2,0)</f>
        <v>3.2468591640932125E-2</v>
      </c>
      <c r="Y704" s="24">
        <f>VLOOKUP(A704,[2]Sheet14!$A$2:$C$188,3,0)</f>
        <v>3.9377331592130228E-2</v>
      </c>
      <c r="Z704" s="24">
        <f>VLOOKUP(A704,[2]Sheet14!$A$2:$D$188,4,0)</f>
        <v>4.4895538614365432E-2</v>
      </c>
      <c r="AA704" t="b">
        <f t="shared" si="63"/>
        <v>0</v>
      </c>
      <c r="AB704" t="b">
        <f t="shared" si="66"/>
        <v>0</v>
      </c>
      <c r="AC704" t="b">
        <f t="shared" si="67"/>
        <v>0</v>
      </c>
    </row>
    <row r="705" spans="1:29">
      <c r="A705" t="s">
        <v>95</v>
      </c>
      <c r="B705">
        <v>5</v>
      </c>
      <c r="C705" t="s">
        <v>405</v>
      </c>
      <c r="D705">
        <v>93.25</v>
      </c>
      <c r="E705">
        <v>91.5</v>
      </c>
      <c r="F705" s="22">
        <v>43458</v>
      </c>
      <c r="G705" s="22">
        <v>43496</v>
      </c>
      <c r="H705">
        <f t="shared" si="62"/>
        <v>38</v>
      </c>
      <c r="I705">
        <v>90</v>
      </c>
      <c r="J705">
        <v>6</v>
      </c>
      <c r="K705">
        <v>40</v>
      </c>
      <c r="L705">
        <v>12</v>
      </c>
      <c r="M705">
        <v>103.5</v>
      </c>
      <c r="N705">
        <v>115.5</v>
      </c>
      <c r="O705">
        <v>127.5</v>
      </c>
      <c r="P705">
        <v>115</v>
      </c>
      <c r="Q705">
        <v>130</v>
      </c>
      <c r="R705">
        <v>0.55000001192092896</v>
      </c>
      <c r="S705">
        <v>5.000000074505806E-2</v>
      </c>
      <c r="T705" t="s">
        <v>439</v>
      </c>
      <c r="U705" s="18">
        <f>VLOOKUP(A705,'[1]MARGIN REQUIREMNT'!$A$3:$M$210,13,0)</f>
        <v>0.46439999999999998</v>
      </c>
      <c r="V705" s="23">
        <f t="shared" si="64"/>
        <v>1.91256830601092E-2</v>
      </c>
      <c r="W705" s="23">
        <f t="shared" si="65"/>
        <v>1.91256830601092E-2</v>
      </c>
      <c r="X705" s="24">
        <f>VLOOKUP(A705,[2]Sheet14!$A$2:$B$188,2,0)</f>
        <v>4.3749231816333618E-2</v>
      </c>
      <c r="Y705" s="24">
        <f>VLOOKUP(A705,[2]Sheet14!$A$2:$C$188,3,0)</f>
        <v>5.3389556188285288E-2</v>
      </c>
      <c r="Z705" s="24">
        <f>VLOOKUP(A705,[2]Sheet14!$A$2:$D$188,4,0)</f>
        <v>6.9869812308641824E-2</v>
      </c>
      <c r="AA705" t="b">
        <f t="shared" si="63"/>
        <v>0</v>
      </c>
      <c r="AB705" t="b">
        <f t="shared" si="66"/>
        <v>0</v>
      </c>
      <c r="AC705" t="b">
        <f t="shared" si="67"/>
        <v>0</v>
      </c>
    </row>
    <row r="706" spans="1:29">
      <c r="A706" t="s">
        <v>95</v>
      </c>
      <c r="B706">
        <v>5</v>
      </c>
      <c r="C706" t="s">
        <v>406</v>
      </c>
      <c r="D706">
        <v>93.25</v>
      </c>
      <c r="E706">
        <v>91.5</v>
      </c>
      <c r="F706" s="22">
        <v>43458</v>
      </c>
      <c r="G706" s="22">
        <v>43496</v>
      </c>
      <c r="H706">
        <f t="shared" si="62"/>
        <v>38</v>
      </c>
      <c r="I706">
        <v>90</v>
      </c>
      <c r="J706">
        <v>4.0999999046325684</v>
      </c>
      <c r="K706">
        <v>44</v>
      </c>
      <c r="L706">
        <v>13</v>
      </c>
      <c r="M706">
        <v>78.5</v>
      </c>
      <c r="N706">
        <v>65.5</v>
      </c>
      <c r="O706">
        <v>52.5</v>
      </c>
      <c r="P706">
        <v>65</v>
      </c>
      <c r="Q706">
        <v>55</v>
      </c>
      <c r="R706" t="s">
        <v>435</v>
      </c>
      <c r="S706">
        <v>1</v>
      </c>
      <c r="T706">
        <v>80</v>
      </c>
      <c r="U706" s="18">
        <f>VLOOKUP(A706,'[1]MARGIN REQUIREMNT'!$A$3:$M$210,13,0)</f>
        <v>0.46439999999999998</v>
      </c>
      <c r="V706" s="23">
        <f t="shared" si="64"/>
        <v>1.91256830601092E-2</v>
      </c>
      <c r="W706" s="23">
        <f t="shared" si="65"/>
        <v>1.91256830601092E-2</v>
      </c>
      <c r="X706" s="24">
        <f>VLOOKUP(A706,[2]Sheet14!$A$2:$B$188,2,0)</f>
        <v>4.3749231816333618E-2</v>
      </c>
      <c r="Y706" s="24">
        <f>VLOOKUP(A706,[2]Sheet14!$A$2:$C$188,3,0)</f>
        <v>5.3389556188285288E-2</v>
      </c>
      <c r="Z706" s="24">
        <f>VLOOKUP(A706,[2]Sheet14!$A$2:$D$188,4,0)</f>
        <v>6.9869812308641824E-2</v>
      </c>
      <c r="AA706" t="b">
        <f t="shared" si="63"/>
        <v>0</v>
      </c>
      <c r="AB706" t="b">
        <f t="shared" si="66"/>
        <v>0</v>
      </c>
      <c r="AC706" t="b">
        <f t="shared" si="67"/>
        <v>0</v>
      </c>
    </row>
    <row r="707" spans="1:29">
      <c r="A707" t="s">
        <v>82</v>
      </c>
      <c r="B707">
        <v>5</v>
      </c>
      <c r="C707" t="s">
        <v>405</v>
      </c>
      <c r="D707">
        <v>218.25</v>
      </c>
      <c r="E707">
        <v>217.80000305175781</v>
      </c>
      <c r="F707" s="22">
        <v>43458</v>
      </c>
      <c r="G707" s="22">
        <v>43496</v>
      </c>
      <c r="H707">
        <f t="shared" ref="H707:H734" si="68">G707-F707</f>
        <v>38</v>
      </c>
      <c r="I707">
        <v>220</v>
      </c>
      <c r="J707">
        <v>9</v>
      </c>
      <c r="K707">
        <v>32</v>
      </c>
      <c r="L707">
        <v>22</v>
      </c>
      <c r="M707">
        <v>239.80000305175781</v>
      </c>
      <c r="N707">
        <v>261.79998779296875</v>
      </c>
      <c r="O707">
        <v>283.79998779296875</v>
      </c>
      <c r="P707">
        <v>260</v>
      </c>
      <c r="Q707">
        <v>285</v>
      </c>
      <c r="R707">
        <v>0.60000002384185791</v>
      </c>
      <c r="S707">
        <v>0.60000002384185791</v>
      </c>
      <c r="T707">
        <v>260</v>
      </c>
      <c r="U707" s="18">
        <f>VLOOKUP(A707,'[1]MARGIN REQUIREMNT'!$A$3:$M$210,13,0)</f>
        <v>1.1406749999999999</v>
      </c>
      <c r="V707" s="23">
        <f t="shared" si="64"/>
        <v>2.0661016617857797E-3</v>
      </c>
      <c r="W707" s="23">
        <f t="shared" si="65"/>
        <v>2.0661016617857797E-3</v>
      </c>
      <c r="X707" s="24">
        <f>VLOOKUP(A707,[2]Sheet14!$A$2:$B$188,2,0)</f>
        <v>3.4360782718707086E-2</v>
      </c>
      <c r="Y707" s="24">
        <f>VLOOKUP(A707,[2]Sheet14!$A$2:$C$188,3,0)</f>
        <v>4.3139451918446071E-2</v>
      </c>
      <c r="Z707" s="24">
        <f>VLOOKUP(A707,[2]Sheet14!$A$2:$D$188,4,0)</f>
        <v>5.8381268720615727E-2</v>
      </c>
      <c r="AA707" t="b">
        <f t="shared" ref="AA707:AA734" si="69">W707&gt;X707</f>
        <v>0</v>
      </c>
      <c r="AB707" t="b">
        <f t="shared" si="66"/>
        <v>0</v>
      </c>
      <c r="AC707" t="b">
        <f t="shared" si="67"/>
        <v>0</v>
      </c>
    </row>
    <row r="708" spans="1:29">
      <c r="A708" t="s">
        <v>82</v>
      </c>
      <c r="B708">
        <v>5</v>
      </c>
      <c r="C708" t="s">
        <v>406</v>
      </c>
      <c r="D708">
        <v>218.25</v>
      </c>
      <c r="E708">
        <v>217.80000305175781</v>
      </c>
      <c r="F708" s="22">
        <v>43458</v>
      </c>
      <c r="G708" s="22">
        <v>43496</v>
      </c>
      <c r="H708">
        <f t="shared" si="68"/>
        <v>38</v>
      </c>
      <c r="I708">
        <v>220</v>
      </c>
      <c r="J708">
        <v>10</v>
      </c>
      <c r="K708">
        <v>36</v>
      </c>
      <c r="L708">
        <v>25</v>
      </c>
      <c r="M708">
        <v>192.80000305175781</v>
      </c>
      <c r="N708">
        <v>167.80000305175781</v>
      </c>
      <c r="O708">
        <v>142.80000305175781</v>
      </c>
      <c r="P708">
        <v>170</v>
      </c>
      <c r="Q708">
        <v>145</v>
      </c>
      <c r="R708" t="s">
        <v>435</v>
      </c>
      <c r="S708">
        <v>1.2000000476837158</v>
      </c>
      <c r="T708">
        <v>185</v>
      </c>
      <c r="U708" s="18">
        <f>VLOOKUP(A708,'[1]MARGIN REQUIREMNT'!$A$3:$M$210,13,0)</f>
        <v>1.1406749999999999</v>
      </c>
      <c r="V708" s="23">
        <f t="shared" ref="V708:V734" si="70">D708/E708-1</f>
        <v>2.0661016617857797E-3</v>
      </c>
      <c r="W708" s="23">
        <f t="shared" ref="W708:W734" si="71">IF(V708&gt;0,V708,-V708)</f>
        <v>2.0661016617857797E-3</v>
      </c>
      <c r="X708" s="24">
        <f>VLOOKUP(A708,[2]Sheet14!$A$2:$B$188,2,0)</f>
        <v>3.4360782718707086E-2</v>
      </c>
      <c r="Y708" s="24">
        <f>VLOOKUP(A708,[2]Sheet14!$A$2:$C$188,3,0)</f>
        <v>4.3139451918446071E-2</v>
      </c>
      <c r="Z708" s="24">
        <f>VLOOKUP(A708,[2]Sheet14!$A$2:$D$188,4,0)</f>
        <v>5.8381268720615727E-2</v>
      </c>
      <c r="AA708" t="b">
        <f t="shared" si="69"/>
        <v>0</v>
      </c>
      <c r="AB708" t="b">
        <f t="shared" si="66"/>
        <v>0</v>
      </c>
      <c r="AC708" t="b">
        <f t="shared" si="67"/>
        <v>0</v>
      </c>
    </row>
    <row r="709" spans="1:29">
      <c r="A709" t="s">
        <v>58</v>
      </c>
      <c r="B709">
        <v>5</v>
      </c>
      <c r="C709" t="s">
        <v>405</v>
      </c>
      <c r="D709">
        <v>178.05000305175781</v>
      </c>
      <c r="E709">
        <v>179</v>
      </c>
      <c r="F709" s="22">
        <v>43458</v>
      </c>
      <c r="G709" s="22">
        <v>43496</v>
      </c>
      <c r="H709">
        <f t="shared" si="68"/>
        <v>38</v>
      </c>
      <c r="I709">
        <v>180</v>
      </c>
      <c r="J709">
        <v>9.8500003814697266</v>
      </c>
      <c r="K709">
        <v>41</v>
      </c>
      <c r="L709">
        <v>24</v>
      </c>
      <c r="M709">
        <v>203</v>
      </c>
      <c r="N709">
        <v>227</v>
      </c>
      <c r="O709">
        <v>251</v>
      </c>
      <c r="P709">
        <v>225</v>
      </c>
      <c r="Q709">
        <v>250</v>
      </c>
      <c r="R709">
        <v>0.69999998807907104</v>
      </c>
      <c r="S709">
        <v>0.34999999403953552</v>
      </c>
      <c r="T709">
        <v>230</v>
      </c>
      <c r="U709" s="18">
        <f>VLOOKUP(A709,'[1]MARGIN REQUIREMNT'!$A$3:$M$210,13,0)</f>
        <v>0.90464999999999995</v>
      </c>
      <c r="V709" s="23">
        <f t="shared" si="70"/>
        <v>-5.307245520906112E-3</v>
      </c>
      <c r="W709" s="23">
        <f t="shared" si="71"/>
        <v>5.307245520906112E-3</v>
      </c>
      <c r="X709" s="24">
        <f>VLOOKUP(A709,[2]Sheet14!$A$2:$B$188,2,0)</f>
        <v>4.006912689923825E-2</v>
      </c>
      <c r="Y709" s="24">
        <f>VLOOKUP(A709,[2]Sheet14!$A$2:$C$188,3,0)</f>
        <v>5.8693600659529395E-2</v>
      </c>
      <c r="Z709" s="24">
        <f>VLOOKUP(A709,[2]Sheet14!$A$2:$D$188,4,0)</f>
        <v>7.2427273776154544E-2</v>
      </c>
      <c r="AA709" t="b">
        <f t="shared" si="69"/>
        <v>0</v>
      </c>
      <c r="AB709" t="b">
        <f t="shared" si="66"/>
        <v>0</v>
      </c>
      <c r="AC709" t="b">
        <f t="shared" si="67"/>
        <v>0</v>
      </c>
    </row>
    <row r="710" spans="1:29">
      <c r="A710" t="s">
        <v>58</v>
      </c>
      <c r="B710">
        <v>5</v>
      </c>
      <c r="C710" t="s">
        <v>406</v>
      </c>
      <c r="D710">
        <v>178.05000305175781</v>
      </c>
      <c r="E710">
        <v>179</v>
      </c>
      <c r="F710" s="22">
        <v>43458</v>
      </c>
      <c r="G710" s="22">
        <v>43496</v>
      </c>
      <c r="H710">
        <f t="shared" si="68"/>
        <v>38</v>
      </c>
      <c r="I710">
        <v>180</v>
      </c>
      <c r="J710">
        <v>9.6499996185302734</v>
      </c>
      <c r="K710">
        <v>44</v>
      </c>
      <c r="L710">
        <v>25</v>
      </c>
      <c r="M710">
        <v>154</v>
      </c>
      <c r="N710">
        <v>129</v>
      </c>
      <c r="O710">
        <v>104</v>
      </c>
      <c r="P710">
        <v>130</v>
      </c>
      <c r="Q710">
        <v>105</v>
      </c>
      <c r="R710" t="s">
        <v>435</v>
      </c>
      <c r="S710">
        <v>1.8999999761581421</v>
      </c>
      <c r="T710">
        <v>150</v>
      </c>
      <c r="U710" s="18">
        <f>VLOOKUP(A710,'[1]MARGIN REQUIREMNT'!$A$3:$M$210,13,0)</f>
        <v>0.90464999999999995</v>
      </c>
      <c r="V710" s="23">
        <f t="shared" si="70"/>
        <v>-5.307245520906112E-3</v>
      </c>
      <c r="W710" s="23">
        <f t="shared" si="71"/>
        <v>5.307245520906112E-3</v>
      </c>
      <c r="X710" s="24">
        <f>VLOOKUP(A710,[2]Sheet14!$A$2:$B$188,2,0)</f>
        <v>4.006912689923825E-2</v>
      </c>
      <c r="Y710" s="24">
        <f>VLOOKUP(A710,[2]Sheet14!$A$2:$C$188,3,0)</f>
        <v>5.8693600659529395E-2</v>
      </c>
      <c r="Z710" s="24">
        <f>VLOOKUP(A710,[2]Sheet14!$A$2:$D$188,4,0)</f>
        <v>7.2427273776154544E-2</v>
      </c>
      <c r="AA710" t="b">
        <f t="shared" si="69"/>
        <v>0</v>
      </c>
      <c r="AB710" t="b">
        <f t="shared" si="66"/>
        <v>0</v>
      </c>
      <c r="AC710" t="b">
        <f t="shared" si="67"/>
        <v>0</v>
      </c>
    </row>
    <row r="711" spans="1:29">
      <c r="A711" t="s">
        <v>164</v>
      </c>
      <c r="B711">
        <v>10</v>
      </c>
      <c r="C711" t="s">
        <v>405</v>
      </c>
      <c r="D711">
        <v>303.20001220703125</v>
      </c>
      <c r="E711">
        <v>307.54998779296875</v>
      </c>
      <c r="F711" s="22">
        <v>43458</v>
      </c>
      <c r="G711" s="22">
        <v>43496</v>
      </c>
      <c r="H711">
        <f t="shared" si="68"/>
        <v>38</v>
      </c>
      <c r="I711">
        <v>310</v>
      </c>
      <c r="J711">
        <v>17.850000381469727</v>
      </c>
      <c r="K711">
        <v>44</v>
      </c>
      <c r="L711">
        <v>44</v>
      </c>
      <c r="M711">
        <v>351.54998779296875</v>
      </c>
      <c r="N711">
        <v>395.54998779296875</v>
      </c>
      <c r="O711">
        <v>439.54998779296875</v>
      </c>
      <c r="P711">
        <v>400</v>
      </c>
      <c r="Q711">
        <v>440</v>
      </c>
      <c r="R711" t="s">
        <v>435</v>
      </c>
      <c r="S711">
        <v>2.6500000953674316</v>
      </c>
      <c r="T711">
        <v>380</v>
      </c>
      <c r="U711" s="18">
        <f>VLOOKUP(A711,'[1]MARGIN REQUIREMNT'!$A$3:$M$210,13,0)</f>
        <v>1.5423</v>
      </c>
      <c r="V711" s="23">
        <f t="shared" si="70"/>
        <v>-1.4143962798222387E-2</v>
      </c>
      <c r="W711" s="23">
        <f t="shared" si="71"/>
        <v>1.4143962798222387E-2</v>
      </c>
      <c r="X711" s="24">
        <f>VLOOKUP(A711,[2]Sheet14!$A$2:$B$188,2,0)</f>
        <v>4.0362542109628176E-2</v>
      </c>
      <c r="Y711" s="24">
        <f>VLOOKUP(A711,[2]Sheet14!$A$2:$C$188,3,0)</f>
        <v>5.4236120440953779E-2</v>
      </c>
      <c r="Z711" s="24">
        <f>VLOOKUP(A711,[2]Sheet14!$A$2:$D$188,4,0)</f>
        <v>6.7961601075699443E-2</v>
      </c>
      <c r="AA711" t="b">
        <f t="shared" si="69"/>
        <v>0</v>
      </c>
      <c r="AB711" t="b">
        <f t="shared" si="66"/>
        <v>0</v>
      </c>
      <c r="AC711" t="b">
        <f t="shared" si="67"/>
        <v>0</v>
      </c>
    </row>
    <row r="712" spans="1:29">
      <c r="A712" t="s">
        <v>164</v>
      </c>
      <c r="B712">
        <v>10</v>
      </c>
      <c r="C712" t="s">
        <v>406</v>
      </c>
      <c r="D712">
        <v>303.20001220703125</v>
      </c>
      <c r="E712">
        <v>307.54998779296875</v>
      </c>
      <c r="F712" s="22">
        <v>43458</v>
      </c>
      <c r="G712" s="22">
        <v>43496</v>
      </c>
      <c r="H712">
        <f t="shared" si="68"/>
        <v>38</v>
      </c>
      <c r="I712">
        <v>310</v>
      </c>
      <c r="J712">
        <v>17.700000762939453</v>
      </c>
      <c r="K712">
        <v>46</v>
      </c>
      <c r="L712">
        <v>46</v>
      </c>
      <c r="M712">
        <v>261.54998779296875</v>
      </c>
      <c r="N712">
        <v>215.55000305175781</v>
      </c>
      <c r="O712">
        <v>169.55000305175781</v>
      </c>
      <c r="P712">
        <v>220</v>
      </c>
      <c r="Q712">
        <v>170</v>
      </c>
      <c r="R712" t="s">
        <v>435</v>
      </c>
      <c r="S712">
        <v>3.5</v>
      </c>
      <c r="T712">
        <v>260</v>
      </c>
      <c r="U712" s="18">
        <f>VLOOKUP(A712,'[1]MARGIN REQUIREMNT'!$A$3:$M$210,13,0)</f>
        <v>1.5423</v>
      </c>
      <c r="V712" s="23">
        <f t="shared" si="70"/>
        <v>-1.4143962798222387E-2</v>
      </c>
      <c r="W712" s="23">
        <f t="shared" si="71"/>
        <v>1.4143962798222387E-2</v>
      </c>
      <c r="X712" s="24">
        <f>VLOOKUP(A712,[2]Sheet14!$A$2:$B$188,2,0)</f>
        <v>4.0362542109628176E-2</v>
      </c>
      <c r="Y712" s="24">
        <f>VLOOKUP(A712,[2]Sheet14!$A$2:$C$188,3,0)</f>
        <v>5.4236120440953779E-2</v>
      </c>
      <c r="Z712" s="24">
        <f>VLOOKUP(A712,[2]Sheet14!$A$2:$D$188,4,0)</f>
        <v>6.7961601075699443E-2</v>
      </c>
      <c r="AA712" t="b">
        <f t="shared" si="69"/>
        <v>0</v>
      </c>
      <c r="AB712" t="b">
        <f t="shared" si="66"/>
        <v>0</v>
      </c>
      <c r="AC712" t="b">
        <f t="shared" si="67"/>
        <v>0</v>
      </c>
    </row>
    <row r="713" spans="1:29">
      <c r="A713" t="s">
        <v>161</v>
      </c>
      <c r="B713">
        <v>2.5</v>
      </c>
      <c r="C713" t="s">
        <v>405</v>
      </c>
      <c r="D713">
        <v>115.30000305175781</v>
      </c>
      <c r="E713">
        <v>114.25</v>
      </c>
      <c r="F713" s="22">
        <v>43458</v>
      </c>
      <c r="G713" s="22">
        <v>43496</v>
      </c>
      <c r="H713">
        <f t="shared" si="68"/>
        <v>38</v>
      </c>
      <c r="I713">
        <v>115</v>
      </c>
      <c r="J713">
        <v>4.1999998092651367</v>
      </c>
      <c r="K713">
        <v>28</v>
      </c>
      <c r="L713">
        <v>10</v>
      </c>
      <c r="M713">
        <v>124.25</v>
      </c>
      <c r="N713">
        <v>134.25</v>
      </c>
      <c r="O713">
        <v>144.25</v>
      </c>
      <c r="P713">
        <v>135</v>
      </c>
      <c r="Q713">
        <v>145</v>
      </c>
      <c r="R713">
        <v>0.69999998807907104</v>
      </c>
      <c r="S713">
        <v>0.69999998807907104</v>
      </c>
      <c r="T713">
        <v>135</v>
      </c>
      <c r="U713" s="18">
        <f>VLOOKUP(A713,'[1]MARGIN REQUIREMNT'!$A$3:$M$210,13,0)</f>
        <v>0.54135</v>
      </c>
      <c r="V713" s="23">
        <f t="shared" si="70"/>
        <v>9.1903987024752887E-3</v>
      </c>
      <c r="W713" s="23">
        <f t="shared" si="71"/>
        <v>9.1903987024752887E-3</v>
      </c>
      <c r="X713" s="24">
        <f>VLOOKUP(A713,[2]Sheet14!$A$2:$B$188,2,0)</f>
        <v>3.945086777034109E-2</v>
      </c>
      <c r="Y713" s="24">
        <f>VLOOKUP(A713,[2]Sheet14!$A$2:$C$188,3,0)</f>
        <v>4.8994285607698765E-2</v>
      </c>
      <c r="Z713" s="24">
        <f>VLOOKUP(A713,[2]Sheet14!$A$2:$D$188,4,0)</f>
        <v>6.2998097279328077E-2</v>
      </c>
      <c r="AA713" t="b">
        <f t="shared" si="69"/>
        <v>0</v>
      </c>
      <c r="AB713" t="b">
        <f t="shared" si="66"/>
        <v>0</v>
      </c>
      <c r="AC713" t="b">
        <f t="shared" si="67"/>
        <v>0</v>
      </c>
    </row>
    <row r="714" spans="1:29">
      <c r="A714" t="s">
        <v>161</v>
      </c>
      <c r="B714">
        <v>2.5</v>
      </c>
      <c r="C714" t="s">
        <v>406</v>
      </c>
      <c r="D714">
        <v>115.30000305175781</v>
      </c>
      <c r="E714">
        <v>114.25</v>
      </c>
      <c r="F714" s="22">
        <v>43458</v>
      </c>
      <c r="G714" s="22">
        <v>43496</v>
      </c>
      <c r="H714">
        <f t="shared" si="68"/>
        <v>38</v>
      </c>
      <c r="I714">
        <v>115</v>
      </c>
      <c r="J714">
        <v>6.6500000953674316</v>
      </c>
      <c r="K714">
        <v>47</v>
      </c>
      <c r="L714">
        <v>17</v>
      </c>
      <c r="M714">
        <v>97.25</v>
      </c>
      <c r="N714">
        <v>80.25</v>
      </c>
      <c r="O714">
        <v>63.25</v>
      </c>
      <c r="P714">
        <v>80</v>
      </c>
      <c r="Q714">
        <v>62.5</v>
      </c>
      <c r="R714" t="s">
        <v>435</v>
      </c>
      <c r="S714">
        <v>0.40000000596046448</v>
      </c>
      <c r="T714">
        <v>85</v>
      </c>
      <c r="U714" s="18">
        <f>VLOOKUP(A714,'[1]MARGIN REQUIREMNT'!$A$3:$M$210,13,0)</f>
        <v>0.54135</v>
      </c>
      <c r="V714" s="23">
        <f t="shared" si="70"/>
        <v>9.1903987024752887E-3</v>
      </c>
      <c r="W714" s="23">
        <f t="shared" si="71"/>
        <v>9.1903987024752887E-3</v>
      </c>
      <c r="X714" s="24">
        <f>VLOOKUP(A714,[2]Sheet14!$A$2:$B$188,2,0)</f>
        <v>3.945086777034109E-2</v>
      </c>
      <c r="Y714" s="24">
        <f>VLOOKUP(A714,[2]Sheet14!$A$2:$C$188,3,0)</f>
        <v>4.8994285607698765E-2</v>
      </c>
      <c r="Z714" s="24">
        <f>VLOOKUP(A714,[2]Sheet14!$A$2:$D$188,4,0)</f>
        <v>6.2998097279328077E-2</v>
      </c>
      <c r="AA714" t="b">
        <f t="shared" si="69"/>
        <v>0</v>
      </c>
      <c r="AB714" t="b">
        <f t="shared" si="66"/>
        <v>0</v>
      </c>
      <c r="AC714" t="b">
        <f t="shared" si="67"/>
        <v>0</v>
      </c>
    </row>
    <row r="715" spans="1:29">
      <c r="A715" t="s">
        <v>41</v>
      </c>
      <c r="B715">
        <v>5</v>
      </c>
      <c r="C715" t="s">
        <v>405</v>
      </c>
      <c r="D715">
        <v>152.44999694824219</v>
      </c>
      <c r="E715">
        <v>150.30000305175781</v>
      </c>
      <c r="F715" s="22">
        <v>43458</v>
      </c>
      <c r="G715" s="22">
        <v>43496</v>
      </c>
      <c r="H715">
        <f t="shared" si="68"/>
        <v>38</v>
      </c>
      <c r="I715">
        <v>150</v>
      </c>
      <c r="J715">
        <v>8.25</v>
      </c>
      <c r="K715" t="s">
        <v>435</v>
      </c>
      <c r="L715" t="s">
        <v>435</v>
      </c>
      <c r="M715" t="s">
        <v>435</v>
      </c>
      <c r="N715" t="s">
        <v>435</v>
      </c>
      <c r="O715" t="s">
        <v>435</v>
      </c>
      <c r="P715" t="s">
        <v>435</v>
      </c>
      <c r="Q715" t="s">
        <v>435</v>
      </c>
      <c r="R715" t="s">
        <v>435</v>
      </c>
      <c r="S715" t="s">
        <v>435</v>
      </c>
      <c r="T715" t="s">
        <v>435</v>
      </c>
      <c r="U715" s="18">
        <f>VLOOKUP(A715,'[1]MARGIN REQUIREMNT'!$A$3:$M$210,13,0)</f>
        <v>0.76822499999999994</v>
      </c>
      <c r="V715" s="23">
        <f t="shared" si="70"/>
        <v>1.4304682986227224E-2</v>
      </c>
      <c r="W715" s="23">
        <f t="shared" si="71"/>
        <v>1.4304682986227224E-2</v>
      </c>
      <c r="X715" s="24">
        <f>VLOOKUP(A715,[2]Sheet14!$A$2:$B$188,2,0)</f>
        <v>2.3672639104921716E-2</v>
      </c>
      <c r="Y715" s="24">
        <f>VLOOKUP(A715,[2]Sheet14!$A$2:$C$188,3,0)</f>
        <v>3.0296589731107423E-2</v>
      </c>
      <c r="Z715" s="24">
        <f>VLOOKUP(A715,[2]Sheet14!$A$2:$D$188,4,0)</f>
        <v>4.2439640164924831E-2</v>
      </c>
      <c r="AA715" t="b">
        <f t="shared" si="69"/>
        <v>0</v>
      </c>
      <c r="AB715" t="b">
        <f t="shared" si="66"/>
        <v>0</v>
      </c>
      <c r="AC715" t="b">
        <f t="shared" si="67"/>
        <v>0</v>
      </c>
    </row>
    <row r="716" spans="1:29">
      <c r="A716" t="s">
        <v>41</v>
      </c>
      <c r="B716">
        <v>5</v>
      </c>
      <c r="C716" t="s">
        <v>406</v>
      </c>
      <c r="D716">
        <v>152.44999694824219</v>
      </c>
      <c r="E716">
        <v>150.30000305175781</v>
      </c>
      <c r="F716" s="22">
        <v>43458</v>
      </c>
      <c r="G716" s="22">
        <v>43496</v>
      </c>
      <c r="H716">
        <f t="shared" si="68"/>
        <v>38</v>
      </c>
      <c r="I716">
        <v>150</v>
      </c>
      <c r="J716">
        <v>3.5</v>
      </c>
      <c r="K716">
        <v>23</v>
      </c>
      <c r="L716">
        <v>11</v>
      </c>
      <c r="M716">
        <v>139.30000305175781</v>
      </c>
      <c r="N716">
        <v>128.30000305175781</v>
      </c>
      <c r="O716">
        <v>117.30000305175781</v>
      </c>
      <c r="P716">
        <v>130</v>
      </c>
      <c r="Q716">
        <v>115</v>
      </c>
      <c r="R716" t="s">
        <v>435</v>
      </c>
      <c r="S716">
        <v>1.7999999523162842</v>
      </c>
      <c r="T716">
        <v>145</v>
      </c>
      <c r="U716" s="18">
        <f>VLOOKUP(A716,'[1]MARGIN REQUIREMNT'!$A$3:$M$210,13,0)</f>
        <v>0.76822499999999994</v>
      </c>
      <c r="V716" s="23">
        <f t="shared" si="70"/>
        <v>1.4304682986227224E-2</v>
      </c>
      <c r="W716" s="23">
        <f t="shared" si="71"/>
        <v>1.4304682986227224E-2</v>
      </c>
      <c r="X716" s="24">
        <f>VLOOKUP(A716,[2]Sheet14!$A$2:$B$188,2,0)</f>
        <v>2.3672639104921716E-2</v>
      </c>
      <c r="Y716" s="24">
        <f>VLOOKUP(A716,[2]Sheet14!$A$2:$C$188,3,0)</f>
        <v>3.0296589731107423E-2</v>
      </c>
      <c r="Z716" s="24">
        <f>VLOOKUP(A716,[2]Sheet14!$A$2:$D$188,4,0)</f>
        <v>4.2439640164924831E-2</v>
      </c>
      <c r="AA716" t="b">
        <f t="shared" si="69"/>
        <v>0</v>
      </c>
      <c r="AB716" t="b">
        <f t="shared" si="66"/>
        <v>0</v>
      </c>
      <c r="AC716" t="b">
        <f t="shared" si="67"/>
        <v>0</v>
      </c>
    </row>
    <row r="717" spans="1:29">
      <c r="A717" t="s">
        <v>148</v>
      </c>
      <c r="B717">
        <v>5</v>
      </c>
      <c r="C717" t="s">
        <v>405</v>
      </c>
      <c r="D717">
        <v>81.349998474121094</v>
      </c>
      <c r="E717">
        <v>82.75</v>
      </c>
      <c r="F717" s="22">
        <v>43458</v>
      </c>
      <c r="G717" s="22">
        <v>43496</v>
      </c>
      <c r="H717">
        <f t="shared" si="68"/>
        <v>38</v>
      </c>
      <c r="I717">
        <v>85</v>
      </c>
      <c r="J717">
        <v>7.5500001907348633</v>
      </c>
      <c r="K717">
        <v>77</v>
      </c>
      <c r="L717">
        <v>21</v>
      </c>
      <c r="M717">
        <v>103.75</v>
      </c>
      <c r="N717">
        <v>124.75</v>
      </c>
      <c r="O717">
        <v>145.75</v>
      </c>
      <c r="P717">
        <v>125</v>
      </c>
      <c r="Q717">
        <v>145</v>
      </c>
      <c r="R717" t="s">
        <v>435</v>
      </c>
      <c r="S717">
        <v>0.69999998807907104</v>
      </c>
      <c r="T717">
        <v>120</v>
      </c>
      <c r="U717" s="18">
        <f>VLOOKUP(A717,'[1]MARGIN REQUIREMNT'!$A$3:$M$210,13,0)</f>
        <v>0.55474079999999992</v>
      </c>
      <c r="V717" s="23">
        <f t="shared" si="70"/>
        <v>-1.6918447442645368E-2</v>
      </c>
      <c r="W717" s="23">
        <f t="shared" si="71"/>
        <v>1.6918447442645368E-2</v>
      </c>
      <c r="X717" s="24">
        <f>VLOOKUP(A717,[2]Sheet14!$A$2:$B$188,2,0)</f>
        <v>6.478239296184661E-2</v>
      </c>
      <c r="Y717" s="24">
        <f>VLOOKUP(A717,[2]Sheet14!$A$2:$C$188,3,0)</f>
        <v>9.8227933694616756E-2</v>
      </c>
      <c r="Z717" s="24">
        <f>VLOOKUP(A717,[2]Sheet14!$A$2:$D$188,4,0)</f>
        <v>0.169809952176149</v>
      </c>
      <c r="AA717" t="b">
        <f t="shared" si="69"/>
        <v>0</v>
      </c>
      <c r="AB717" t="b">
        <f t="shared" si="66"/>
        <v>0</v>
      </c>
      <c r="AC717" t="b">
        <f t="shared" si="67"/>
        <v>0</v>
      </c>
    </row>
    <row r="718" spans="1:29">
      <c r="A718" t="s">
        <v>148</v>
      </c>
      <c r="B718">
        <v>5</v>
      </c>
      <c r="C718" t="s">
        <v>406</v>
      </c>
      <c r="D718">
        <v>81.349998474121094</v>
      </c>
      <c r="E718">
        <v>82.75</v>
      </c>
      <c r="F718" s="22">
        <v>43458</v>
      </c>
      <c r="G718" s="22">
        <v>43496</v>
      </c>
      <c r="H718">
        <f t="shared" si="68"/>
        <v>38</v>
      </c>
      <c r="I718">
        <v>85</v>
      </c>
      <c r="J718">
        <v>8.8000001907348633</v>
      </c>
      <c r="K718" t="s">
        <v>435</v>
      </c>
      <c r="L718" t="s">
        <v>435</v>
      </c>
      <c r="M718" t="s">
        <v>435</v>
      </c>
      <c r="N718" t="s">
        <v>435</v>
      </c>
      <c r="O718" t="s">
        <v>435</v>
      </c>
      <c r="P718" t="s">
        <v>435</v>
      </c>
      <c r="Q718" t="s">
        <v>435</v>
      </c>
      <c r="R718" t="s">
        <v>435</v>
      </c>
      <c r="S718" t="s">
        <v>435</v>
      </c>
      <c r="T718" t="s">
        <v>435</v>
      </c>
      <c r="U718" s="18">
        <f>VLOOKUP(A718,'[1]MARGIN REQUIREMNT'!$A$3:$M$210,13,0)</f>
        <v>0.55474079999999992</v>
      </c>
      <c r="V718" s="23">
        <f t="shared" si="70"/>
        <v>-1.6918447442645368E-2</v>
      </c>
      <c r="W718" s="23">
        <f t="shared" si="71"/>
        <v>1.6918447442645368E-2</v>
      </c>
      <c r="X718" s="24">
        <f>VLOOKUP(A718,[2]Sheet14!$A$2:$B$188,2,0)</f>
        <v>6.478239296184661E-2</v>
      </c>
      <c r="Y718" s="24">
        <f>VLOOKUP(A718,[2]Sheet14!$A$2:$C$188,3,0)</f>
        <v>9.8227933694616756E-2</v>
      </c>
      <c r="Z718" s="24">
        <f>VLOOKUP(A718,[2]Sheet14!$A$2:$D$188,4,0)</f>
        <v>0.169809952176149</v>
      </c>
      <c r="AA718" t="b">
        <f t="shared" si="69"/>
        <v>0</v>
      </c>
      <c r="AB718" t="b">
        <f t="shared" si="66"/>
        <v>0</v>
      </c>
      <c r="AC718" t="b">
        <f t="shared" si="67"/>
        <v>0</v>
      </c>
    </row>
    <row r="719" spans="1:29">
      <c r="A719" t="s">
        <v>114</v>
      </c>
      <c r="B719">
        <v>10</v>
      </c>
      <c r="C719" t="s">
        <v>405</v>
      </c>
      <c r="D719">
        <v>216.89999389648437</v>
      </c>
      <c r="E719">
        <v>217.55000305175781</v>
      </c>
      <c r="F719" s="22">
        <v>43458</v>
      </c>
      <c r="G719" s="22">
        <v>43496</v>
      </c>
      <c r="H719">
        <f t="shared" si="68"/>
        <v>38</v>
      </c>
      <c r="I719">
        <v>220</v>
      </c>
      <c r="J719">
        <v>10.550000190734863</v>
      </c>
      <c r="K719" t="s">
        <v>435</v>
      </c>
      <c r="L719" t="s">
        <v>435</v>
      </c>
      <c r="M719" t="s">
        <v>435</v>
      </c>
      <c r="N719" t="s">
        <v>435</v>
      </c>
      <c r="O719" t="s">
        <v>435</v>
      </c>
      <c r="P719" t="s">
        <v>435</v>
      </c>
      <c r="Q719" t="s">
        <v>435</v>
      </c>
      <c r="R719" t="s">
        <v>435</v>
      </c>
      <c r="S719" t="s">
        <v>435</v>
      </c>
      <c r="T719" t="s">
        <v>435</v>
      </c>
      <c r="U719" s="18">
        <f>VLOOKUP(A719,'[1]MARGIN REQUIREMNT'!$A$3:$M$210,13,0)</f>
        <v>1.1204250666666666</v>
      </c>
      <c r="V719" s="23">
        <f t="shared" si="70"/>
        <v>-2.9878609338322981E-3</v>
      </c>
      <c r="W719" s="23">
        <f t="shared" si="71"/>
        <v>2.9878609338322981E-3</v>
      </c>
      <c r="X719" s="24">
        <f>VLOOKUP(A719,[2]Sheet14!$A$2:$B$188,2,0)</f>
        <v>3.5765721362058071E-2</v>
      </c>
      <c r="Y719" s="24">
        <f>VLOOKUP(A719,[2]Sheet14!$A$2:$C$188,3,0)</f>
        <v>4.454020295949996E-2</v>
      </c>
      <c r="Z719" s="24">
        <f>VLOOKUP(A719,[2]Sheet14!$A$2:$D$188,4,0)</f>
        <v>5.3623023968412419E-2</v>
      </c>
      <c r="AA719" t="b">
        <f t="shared" si="69"/>
        <v>0</v>
      </c>
      <c r="AB719" t="b">
        <f t="shared" si="66"/>
        <v>0</v>
      </c>
      <c r="AC719" t="b">
        <f t="shared" si="67"/>
        <v>0</v>
      </c>
    </row>
    <row r="720" spans="1:29">
      <c r="A720" t="s">
        <v>114</v>
      </c>
      <c r="B720">
        <v>10</v>
      </c>
      <c r="C720" t="s">
        <v>406</v>
      </c>
      <c r="D720">
        <v>216.89999389648437</v>
      </c>
      <c r="E720">
        <v>217.55000305175781</v>
      </c>
      <c r="F720" s="22">
        <v>43458</v>
      </c>
      <c r="G720" s="22">
        <v>43496</v>
      </c>
      <c r="H720">
        <f t="shared" si="68"/>
        <v>38</v>
      </c>
      <c r="I720">
        <v>220</v>
      </c>
      <c r="J720">
        <v>5.75</v>
      </c>
      <c r="K720" t="s">
        <v>435</v>
      </c>
      <c r="L720" t="s">
        <v>435</v>
      </c>
      <c r="M720" t="s">
        <v>435</v>
      </c>
      <c r="N720" t="s">
        <v>435</v>
      </c>
      <c r="O720" t="s">
        <v>435</v>
      </c>
      <c r="P720" t="s">
        <v>435</v>
      </c>
      <c r="Q720" t="s">
        <v>435</v>
      </c>
      <c r="R720" t="s">
        <v>435</v>
      </c>
      <c r="S720" t="s">
        <v>435</v>
      </c>
      <c r="T720" t="s">
        <v>435</v>
      </c>
      <c r="U720" s="18">
        <f>VLOOKUP(A720,'[1]MARGIN REQUIREMNT'!$A$3:$M$210,13,0)</f>
        <v>1.1204250666666666</v>
      </c>
      <c r="V720" s="23">
        <f t="shared" si="70"/>
        <v>-2.9878609338322981E-3</v>
      </c>
      <c r="W720" s="23">
        <f t="shared" si="71"/>
        <v>2.9878609338322981E-3</v>
      </c>
      <c r="X720" s="24">
        <f>VLOOKUP(A720,[2]Sheet14!$A$2:$B$188,2,0)</f>
        <v>3.5765721362058071E-2</v>
      </c>
      <c r="Y720" s="24">
        <f>VLOOKUP(A720,[2]Sheet14!$A$2:$C$188,3,0)</f>
        <v>4.454020295949996E-2</v>
      </c>
      <c r="Z720" s="24">
        <f>VLOOKUP(A720,[2]Sheet14!$A$2:$D$188,4,0)</f>
        <v>5.3623023968412419E-2</v>
      </c>
      <c r="AA720" t="b">
        <f t="shared" si="69"/>
        <v>0</v>
      </c>
      <c r="AB720" t="b">
        <f t="shared" si="66"/>
        <v>0</v>
      </c>
      <c r="AC720" t="b">
        <f t="shared" si="67"/>
        <v>0</v>
      </c>
    </row>
    <row r="721" spans="1:29">
      <c r="A721" t="s">
        <v>177</v>
      </c>
      <c r="B721">
        <v>20</v>
      </c>
      <c r="C721" t="s">
        <v>405</v>
      </c>
      <c r="D721">
        <v>572.70001220703125</v>
      </c>
      <c r="E721">
        <v>578.79998779296875</v>
      </c>
      <c r="F721" s="22">
        <v>43458</v>
      </c>
      <c r="G721" s="22">
        <v>43496</v>
      </c>
      <c r="H721">
        <f t="shared" si="68"/>
        <v>38</v>
      </c>
      <c r="I721">
        <v>580</v>
      </c>
      <c r="J721">
        <v>29.100000381469727</v>
      </c>
      <c r="K721">
        <v>36</v>
      </c>
      <c r="L721">
        <v>67</v>
      </c>
      <c r="M721">
        <v>645.79998779296875</v>
      </c>
      <c r="N721">
        <v>712.79998779296875</v>
      </c>
      <c r="O721">
        <v>779.79998779296875</v>
      </c>
      <c r="P721">
        <v>720</v>
      </c>
      <c r="Q721">
        <v>780</v>
      </c>
      <c r="R721">
        <v>1.5</v>
      </c>
      <c r="S721">
        <v>1.5</v>
      </c>
      <c r="T721">
        <v>720</v>
      </c>
      <c r="U721" s="18">
        <f>VLOOKUP(A721,'[1]MARGIN REQUIREMNT'!$A$3:$M$210,13,0)</f>
        <v>2.9530499999999997</v>
      </c>
      <c r="V721" s="23">
        <f t="shared" si="70"/>
        <v>-1.0539004344484182E-2</v>
      </c>
      <c r="W721" s="23">
        <f t="shared" si="71"/>
        <v>1.0539004344484182E-2</v>
      </c>
      <c r="X721" s="24">
        <f>VLOOKUP(A721,[2]Sheet14!$A$2:$B$188,2,0)</f>
        <v>3.7296454646157155E-2</v>
      </c>
      <c r="Y721" s="24">
        <f>VLOOKUP(A721,[2]Sheet14!$A$2:$C$188,3,0)</f>
        <v>4.6949494935337635E-2</v>
      </c>
      <c r="Z721" s="24">
        <f>VLOOKUP(A721,[2]Sheet14!$A$2:$D$188,4,0)</f>
        <v>6.210192845082238E-2</v>
      </c>
      <c r="AA721" t="b">
        <f t="shared" si="69"/>
        <v>0</v>
      </c>
      <c r="AB721" t="b">
        <f t="shared" si="66"/>
        <v>0</v>
      </c>
      <c r="AC721" t="b">
        <f t="shared" si="67"/>
        <v>0</v>
      </c>
    </row>
    <row r="722" spans="1:29">
      <c r="A722" t="s">
        <v>177</v>
      </c>
      <c r="B722">
        <v>20</v>
      </c>
      <c r="C722" t="s">
        <v>406</v>
      </c>
      <c r="D722">
        <v>572.70001220703125</v>
      </c>
      <c r="E722">
        <v>578.79998779296875</v>
      </c>
      <c r="F722" s="22">
        <v>43458</v>
      </c>
      <c r="G722" s="22">
        <v>43496</v>
      </c>
      <c r="H722">
        <f t="shared" si="68"/>
        <v>38</v>
      </c>
      <c r="I722">
        <v>580</v>
      </c>
      <c r="J722">
        <v>25.049999237060547</v>
      </c>
      <c r="K722">
        <v>37</v>
      </c>
      <c r="L722">
        <v>69</v>
      </c>
      <c r="M722">
        <v>509.79998779296875</v>
      </c>
      <c r="N722">
        <v>440.79998779296875</v>
      </c>
      <c r="O722">
        <v>371.79998779296875</v>
      </c>
      <c r="P722">
        <v>440</v>
      </c>
      <c r="Q722">
        <v>380</v>
      </c>
      <c r="R722" t="s">
        <v>435</v>
      </c>
      <c r="S722">
        <v>1.6000000238418579</v>
      </c>
      <c r="T722">
        <v>460</v>
      </c>
      <c r="U722" s="18">
        <f>VLOOKUP(A722,'[1]MARGIN REQUIREMNT'!$A$3:$M$210,13,0)</f>
        <v>2.9530499999999997</v>
      </c>
      <c r="V722" s="23">
        <f t="shared" si="70"/>
        <v>-1.0539004344484182E-2</v>
      </c>
      <c r="W722" s="23">
        <f t="shared" si="71"/>
        <v>1.0539004344484182E-2</v>
      </c>
      <c r="X722" s="24">
        <f>VLOOKUP(A722,[2]Sheet14!$A$2:$B$188,2,0)</f>
        <v>3.7296454646157155E-2</v>
      </c>
      <c r="Y722" s="24">
        <f>VLOOKUP(A722,[2]Sheet14!$A$2:$C$188,3,0)</f>
        <v>4.6949494935337635E-2</v>
      </c>
      <c r="Z722" s="24">
        <f>VLOOKUP(A722,[2]Sheet14!$A$2:$D$188,4,0)</f>
        <v>6.210192845082238E-2</v>
      </c>
      <c r="AA722" t="b">
        <f t="shared" si="69"/>
        <v>0</v>
      </c>
      <c r="AB722" t="b">
        <f t="shared" si="66"/>
        <v>0</v>
      </c>
      <c r="AC722" t="b">
        <f t="shared" si="67"/>
        <v>0</v>
      </c>
    </row>
    <row r="723" spans="1:29">
      <c r="A723" t="s">
        <v>121</v>
      </c>
      <c r="B723">
        <v>20</v>
      </c>
      <c r="C723" t="s">
        <v>405</v>
      </c>
      <c r="D723" t="s">
        <v>435</v>
      </c>
      <c r="E723" t="s">
        <v>435</v>
      </c>
      <c r="F723" s="22">
        <v>43458</v>
      </c>
      <c r="G723" s="22">
        <v>43496</v>
      </c>
      <c r="H723">
        <f t="shared" si="68"/>
        <v>38</v>
      </c>
      <c r="I723" t="s">
        <v>435</v>
      </c>
      <c r="J723" t="s">
        <v>435</v>
      </c>
      <c r="K723" t="s">
        <v>435</v>
      </c>
      <c r="L723" t="s">
        <v>435</v>
      </c>
      <c r="M723" t="s">
        <v>435</v>
      </c>
      <c r="N723" t="s">
        <v>435</v>
      </c>
      <c r="O723" t="s">
        <v>435</v>
      </c>
      <c r="P723" t="s">
        <v>435</v>
      </c>
      <c r="Q723" t="s">
        <v>435</v>
      </c>
      <c r="R723" t="s">
        <v>435</v>
      </c>
      <c r="S723" t="s">
        <v>435</v>
      </c>
      <c r="T723" t="s">
        <v>435</v>
      </c>
      <c r="U723" s="18">
        <f>VLOOKUP(A723,'[1]MARGIN REQUIREMNT'!$A$3:$M$210,13,0)</f>
        <v>3.8085749999999998</v>
      </c>
      <c r="V723" s="23" t="e">
        <f t="shared" si="70"/>
        <v>#VALUE!</v>
      </c>
      <c r="W723" s="23" t="e">
        <f t="shared" si="71"/>
        <v>#VALUE!</v>
      </c>
      <c r="X723" s="24">
        <f>VLOOKUP(A723,[2]Sheet14!$A$2:$B$188,2,0)</f>
        <v>2.2952856795264091E-2</v>
      </c>
      <c r="Y723" s="24">
        <f>VLOOKUP(A723,[2]Sheet14!$A$2:$C$188,3,0)</f>
        <v>2.8899013356101868E-2</v>
      </c>
      <c r="Z723" s="24">
        <f>VLOOKUP(A723,[2]Sheet14!$A$2:$D$188,4,0)</f>
        <v>3.6668272656044949E-2</v>
      </c>
      <c r="AA723" t="e">
        <f t="shared" si="69"/>
        <v>#VALUE!</v>
      </c>
      <c r="AB723" t="e">
        <f t="shared" si="66"/>
        <v>#VALUE!</v>
      </c>
      <c r="AC723" t="e">
        <f t="shared" si="67"/>
        <v>#VALUE!</v>
      </c>
    </row>
    <row r="724" spans="1:29">
      <c r="A724" t="s">
        <v>121</v>
      </c>
      <c r="B724">
        <v>20</v>
      </c>
      <c r="C724" t="s">
        <v>406</v>
      </c>
      <c r="D724" t="s">
        <v>435</v>
      </c>
      <c r="E724" t="s">
        <v>435</v>
      </c>
      <c r="F724" s="22">
        <v>43458</v>
      </c>
      <c r="G724" s="22">
        <v>43496</v>
      </c>
      <c r="H724">
        <f t="shared" si="68"/>
        <v>38</v>
      </c>
      <c r="I724" t="s">
        <v>435</v>
      </c>
      <c r="J724" t="s">
        <v>435</v>
      </c>
      <c r="K724" t="s">
        <v>435</v>
      </c>
      <c r="L724" t="s">
        <v>435</v>
      </c>
      <c r="M724" t="s">
        <v>435</v>
      </c>
      <c r="N724" t="s">
        <v>435</v>
      </c>
      <c r="O724" t="s">
        <v>435</v>
      </c>
      <c r="P724" t="s">
        <v>435</v>
      </c>
      <c r="Q724" t="s">
        <v>435</v>
      </c>
      <c r="R724" t="s">
        <v>435</v>
      </c>
      <c r="S724" t="s">
        <v>435</v>
      </c>
      <c r="T724" t="s">
        <v>435</v>
      </c>
      <c r="U724" s="18">
        <f>VLOOKUP(A724,'[1]MARGIN REQUIREMNT'!$A$3:$M$210,13,0)</f>
        <v>3.8085749999999998</v>
      </c>
      <c r="V724" s="23" t="e">
        <f t="shared" si="70"/>
        <v>#VALUE!</v>
      </c>
      <c r="W724" s="23" t="e">
        <f t="shared" si="71"/>
        <v>#VALUE!</v>
      </c>
      <c r="X724" s="24">
        <f>VLOOKUP(A724,[2]Sheet14!$A$2:$B$188,2,0)</f>
        <v>2.2952856795264091E-2</v>
      </c>
      <c r="Y724" s="24">
        <f>VLOOKUP(A724,[2]Sheet14!$A$2:$C$188,3,0)</f>
        <v>2.8899013356101868E-2</v>
      </c>
      <c r="Z724" s="24">
        <f>VLOOKUP(A724,[2]Sheet14!$A$2:$D$188,4,0)</f>
        <v>3.6668272656044949E-2</v>
      </c>
      <c r="AA724" t="e">
        <f t="shared" si="69"/>
        <v>#VALUE!</v>
      </c>
      <c r="AB724" t="e">
        <f t="shared" si="66"/>
        <v>#VALUE!</v>
      </c>
      <c r="AC724" t="e">
        <f t="shared" si="67"/>
        <v>#VALUE!</v>
      </c>
    </row>
    <row r="725" spans="1:29">
      <c r="A725" t="s">
        <v>186</v>
      </c>
      <c r="B725">
        <v>1</v>
      </c>
      <c r="C725" t="s">
        <v>405</v>
      </c>
      <c r="D725">
        <v>75.900001525878906</v>
      </c>
      <c r="E725">
        <v>76.849998474121094</v>
      </c>
      <c r="F725" s="22">
        <v>43458</v>
      </c>
      <c r="G725" s="22">
        <v>43496</v>
      </c>
      <c r="H725">
        <f t="shared" si="68"/>
        <v>38</v>
      </c>
      <c r="I725">
        <v>77</v>
      </c>
      <c r="J725">
        <v>4</v>
      </c>
      <c r="K725">
        <v>37</v>
      </c>
      <c r="L725">
        <v>9</v>
      </c>
      <c r="M725">
        <v>85.849998474121094</v>
      </c>
      <c r="N725">
        <v>94.849998474121094</v>
      </c>
      <c r="O725">
        <v>103.84999847412109</v>
      </c>
      <c r="P725">
        <v>95</v>
      </c>
      <c r="Q725">
        <v>104</v>
      </c>
      <c r="R725" t="s">
        <v>435</v>
      </c>
      <c r="S725">
        <v>0.40000000596046448</v>
      </c>
      <c r="T725">
        <v>90</v>
      </c>
      <c r="U725" s="18">
        <f>VLOOKUP(A725,'[1]MARGIN REQUIREMNT'!$A$3:$M$210,13,0)</f>
        <v>0.41722499999999996</v>
      </c>
      <c r="V725" s="23">
        <f t="shared" si="70"/>
        <v>-1.2361704191342193E-2</v>
      </c>
      <c r="W725" s="23">
        <f t="shared" si="71"/>
        <v>1.2361704191342193E-2</v>
      </c>
      <c r="X725" s="24">
        <f>VLOOKUP(A725,[2]Sheet14!$A$2:$B$188,2,0)</f>
        <v>2.786025966113246E-2</v>
      </c>
      <c r="Y725" s="24">
        <f>VLOOKUP(A725,[2]Sheet14!$A$2:$C$188,3,0)</f>
        <v>3.7482921775305031E-2</v>
      </c>
      <c r="Z725" s="24">
        <f>VLOOKUP(A725,[2]Sheet14!$A$2:$D$188,4,0)</f>
        <v>4.9174770043392595E-2</v>
      </c>
      <c r="AA725" t="b">
        <f t="shared" si="69"/>
        <v>0</v>
      </c>
      <c r="AB725" t="b">
        <f t="shared" si="66"/>
        <v>0</v>
      </c>
      <c r="AC725" t="b">
        <f t="shared" si="67"/>
        <v>0</v>
      </c>
    </row>
    <row r="726" spans="1:29">
      <c r="A726" t="s">
        <v>186</v>
      </c>
      <c r="B726">
        <v>1</v>
      </c>
      <c r="C726" t="s">
        <v>406</v>
      </c>
      <c r="D726">
        <v>75.900001525878906</v>
      </c>
      <c r="E726">
        <v>76.849998474121094</v>
      </c>
      <c r="F726" s="22">
        <v>43458</v>
      </c>
      <c r="G726" s="22">
        <v>43496</v>
      </c>
      <c r="H726">
        <f t="shared" si="68"/>
        <v>38</v>
      </c>
      <c r="I726">
        <v>77</v>
      </c>
      <c r="J726">
        <v>2.5999999046325684</v>
      </c>
      <c r="K726">
        <v>30</v>
      </c>
      <c r="L726">
        <v>7</v>
      </c>
      <c r="M726">
        <v>69.849998474121094</v>
      </c>
      <c r="N726">
        <v>62.849998474121094</v>
      </c>
      <c r="O726">
        <v>55.849998474121094</v>
      </c>
      <c r="P726">
        <v>63</v>
      </c>
      <c r="Q726">
        <v>56</v>
      </c>
      <c r="R726" t="s">
        <v>435</v>
      </c>
      <c r="S726">
        <v>0.30000001192092896</v>
      </c>
      <c r="T726">
        <v>66</v>
      </c>
      <c r="U726" s="18">
        <f>VLOOKUP(A726,'[1]MARGIN REQUIREMNT'!$A$3:$M$210,13,0)</f>
        <v>0.41722499999999996</v>
      </c>
      <c r="V726" s="23">
        <f t="shared" si="70"/>
        <v>-1.2361704191342193E-2</v>
      </c>
      <c r="W726" s="23">
        <f t="shared" si="71"/>
        <v>1.2361704191342193E-2</v>
      </c>
      <c r="X726" s="24">
        <f>VLOOKUP(A726,[2]Sheet14!$A$2:$B$188,2,0)</f>
        <v>2.786025966113246E-2</v>
      </c>
      <c r="Y726" s="24">
        <f>VLOOKUP(A726,[2]Sheet14!$A$2:$C$188,3,0)</f>
        <v>3.7482921775305031E-2</v>
      </c>
      <c r="Z726" s="24">
        <f>VLOOKUP(A726,[2]Sheet14!$A$2:$D$188,4,0)</f>
        <v>4.9174770043392595E-2</v>
      </c>
      <c r="AA726" t="b">
        <f t="shared" si="69"/>
        <v>0</v>
      </c>
      <c r="AB726" t="b">
        <f t="shared" si="66"/>
        <v>0</v>
      </c>
      <c r="AC726" t="b">
        <f t="shared" si="67"/>
        <v>0</v>
      </c>
    </row>
    <row r="727" spans="1:29">
      <c r="A727" t="s">
        <v>107</v>
      </c>
      <c r="B727">
        <v>5</v>
      </c>
      <c r="C727" t="s">
        <v>405</v>
      </c>
      <c r="D727">
        <v>66.449996948242188</v>
      </c>
      <c r="E727">
        <v>67.400001525878906</v>
      </c>
      <c r="F727" s="22">
        <v>43458</v>
      </c>
      <c r="G727" s="22">
        <v>43496</v>
      </c>
      <c r="H727">
        <f t="shared" si="68"/>
        <v>38</v>
      </c>
      <c r="I727">
        <v>65</v>
      </c>
      <c r="J727">
        <v>6.3499999046325684</v>
      </c>
      <c r="K727">
        <v>55</v>
      </c>
      <c r="L727">
        <v>12</v>
      </c>
      <c r="M727">
        <v>79.400001525878906</v>
      </c>
      <c r="N727">
        <v>91.400001525878906</v>
      </c>
      <c r="O727">
        <v>103.40000152587891</v>
      </c>
      <c r="P727">
        <v>90</v>
      </c>
      <c r="Q727">
        <v>105</v>
      </c>
      <c r="R727" t="s">
        <v>435</v>
      </c>
      <c r="S727">
        <v>0.75</v>
      </c>
      <c r="T727">
        <v>80</v>
      </c>
      <c r="U727" s="18">
        <f>VLOOKUP(A727,'[1]MARGIN REQUIREMNT'!$A$3:$M$210,13,0)</f>
        <v>0.35750999999999994</v>
      </c>
      <c r="V727" s="23">
        <f t="shared" si="70"/>
        <v>-1.4095023087973613E-2</v>
      </c>
      <c r="W727" s="23">
        <f t="shared" si="71"/>
        <v>1.4095023087973613E-2</v>
      </c>
      <c r="X727" s="24">
        <f>VLOOKUP(A727,[2]Sheet14!$A$2:$B$188,2,0)</f>
        <v>4.2722324801177811E-2</v>
      </c>
      <c r="Y727" s="24">
        <f>VLOOKUP(A727,[2]Sheet14!$A$2:$C$188,3,0)</f>
        <v>5.5763348291968114E-2</v>
      </c>
      <c r="Z727" s="24">
        <f>VLOOKUP(A727,[2]Sheet14!$A$2:$D$188,4,0)</f>
        <v>7.2961305740580615E-2</v>
      </c>
      <c r="AA727" t="b">
        <f t="shared" si="69"/>
        <v>0</v>
      </c>
      <c r="AB727" t="b">
        <f t="shared" si="66"/>
        <v>0</v>
      </c>
      <c r="AC727" t="b">
        <f t="shared" si="67"/>
        <v>0</v>
      </c>
    </row>
    <row r="728" spans="1:29">
      <c r="A728" t="s">
        <v>107</v>
      </c>
      <c r="B728">
        <v>5</v>
      </c>
      <c r="C728" t="s">
        <v>406</v>
      </c>
      <c r="D728">
        <v>66.449996948242188</v>
      </c>
      <c r="E728">
        <v>67.400001525878906</v>
      </c>
      <c r="F728" s="22">
        <v>43458</v>
      </c>
      <c r="G728" s="22">
        <v>43496</v>
      </c>
      <c r="H728">
        <f t="shared" si="68"/>
        <v>38</v>
      </c>
      <c r="I728">
        <v>65</v>
      </c>
      <c r="J728">
        <v>2.5999999046325684</v>
      </c>
      <c r="K728">
        <v>47</v>
      </c>
      <c r="L728">
        <v>10</v>
      </c>
      <c r="M728">
        <v>57.400001525878906</v>
      </c>
      <c r="N728">
        <v>47.400001525878906</v>
      </c>
      <c r="O728">
        <v>37.400001525878906</v>
      </c>
      <c r="P728">
        <v>45</v>
      </c>
      <c r="Q728">
        <v>35</v>
      </c>
      <c r="R728" t="s">
        <v>435</v>
      </c>
      <c r="S728">
        <v>1.4500000476837158</v>
      </c>
      <c r="T728">
        <v>60</v>
      </c>
      <c r="U728" s="18">
        <f>VLOOKUP(A728,'[1]MARGIN REQUIREMNT'!$A$3:$M$210,13,0)</f>
        <v>0.35750999999999994</v>
      </c>
      <c r="V728" s="23">
        <f t="shared" si="70"/>
        <v>-1.4095023087973613E-2</v>
      </c>
      <c r="W728" s="23">
        <f t="shared" si="71"/>
        <v>1.4095023087973613E-2</v>
      </c>
      <c r="X728" s="24">
        <f>VLOOKUP(A728,[2]Sheet14!$A$2:$B$188,2,0)</f>
        <v>4.2722324801177811E-2</v>
      </c>
      <c r="Y728" s="24">
        <f>VLOOKUP(A728,[2]Sheet14!$A$2:$C$188,3,0)</f>
        <v>5.5763348291968114E-2</v>
      </c>
      <c r="Z728" s="24">
        <f>VLOOKUP(A728,[2]Sheet14!$A$2:$D$188,4,0)</f>
        <v>7.2961305740580615E-2</v>
      </c>
      <c r="AA728" t="b">
        <f t="shared" si="69"/>
        <v>0</v>
      </c>
      <c r="AB728" t="b">
        <f t="shared" si="66"/>
        <v>0</v>
      </c>
      <c r="AC728" t="b">
        <f t="shared" si="67"/>
        <v>0</v>
      </c>
    </row>
    <row r="729" spans="1:29">
      <c r="A729" t="s">
        <v>160</v>
      </c>
      <c r="B729">
        <v>1</v>
      </c>
      <c r="C729" t="s">
        <v>405</v>
      </c>
      <c r="D729">
        <v>14.199999809265137</v>
      </c>
      <c r="E729">
        <v>14.25</v>
      </c>
      <c r="F729" s="22">
        <v>43458</v>
      </c>
      <c r="G729" s="22">
        <v>43496</v>
      </c>
      <c r="H729">
        <f t="shared" si="68"/>
        <v>38</v>
      </c>
      <c r="I729">
        <v>14</v>
      </c>
      <c r="J729">
        <v>1.5</v>
      </c>
      <c r="K729">
        <v>72</v>
      </c>
      <c r="L729">
        <v>3</v>
      </c>
      <c r="M729">
        <v>17.25</v>
      </c>
      <c r="N729">
        <v>20.25</v>
      </c>
      <c r="O729">
        <v>23.25</v>
      </c>
      <c r="P729">
        <v>20</v>
      </c>
      <c r="Q729">
        <v>23</v>
      </c>
      <c r="R729">
        <v>0.40000000596046448</v>
      </c>
      <c r="S729">
        <v>0.25</v>
      </c>
      <c r="T729">
        <v>22</v>
      </c>
      <c r="U729" s="18">
        <f>VLOOKUP(A729,'[1]MARGIN REQUIREMNT'!$A$3:$M$210,13,0)</f>
        <v>0.12052019999999999</v>
      </c>
      <c r="V729" s="23">
        <f t="shared" si="70"/>
        <v>-3.508785314727203E-3</v>
      </c>
      <c r="W729" s="23">
        <f t="shared" si="71"/>
        <v>3.508785314727203E-3</v>
      </c>
      <c r="X729" s="24">
        <f>VLOOKUP(A729,[2]Sheet14!$A$2:$B$188,2,0)</f>
        <v>7.3082034244824984E-2</v>
      </c>
      <c r="Y729" s="24">
        <f>VLOOKUP(A729,[2]Sheet14!$A$2:$C$188,3,0)</f>
        <v>9.5929760581498449E-2</v>
      </c>
      <c r="Z729" s="24">
        <f>VLOOKUP(A729,[2]Sheet14!$A$2:$D$188,4,0)</f>
        <v>0.13574884377656421</v>
      </c>
      <c r="AA729" t="b">
        <f t="shared" si="69"/>
        <v>0</v>
      </c>
      <c r="AB729" t="b">
        <f t="shared" si="66"/>
        <v>0</v>
      </c>
      <c r="AC729" t="b">
        <f t="shared" si="67"/>
        <v>0</v>
      </c>
    </row>
    <row r="730" spans="1:29">
      <c r="A730" t="s">
        <v>160</v>
      </c>
      <c r="B730">
        <v>1</v>
      </c>
      <c r="C730" t="s">
        <v>406</v>
      </c>
      <c r="D730">
        <v>14.199999809265137</v>
      </c>
      <c r="E730">
        <v>14.25</v>
      </c>
      <c r="F730" s="22">
        <v>43458</v>
      </c>
      <c r="G730" s="22">
        <v>43496</v>
      </c>
      <c r="H730">
        <f t="shared" si="68"/>
        <v>38</v>
      </c>
      <c r="I730">
        <v>14</v>
      </c>
      <c r="J730">
        <v>1.3500000238418579</v>
      </c>
      <c r="K730">
        <v>85</v>
      </c>
      <c r="L730">
        <v>4</v>
      </c>
      <c r="M730">
        <v>10.25</v>
      </c>
      <c r="N730">
        <v>6.25</v>
      </c>
      <c r="O730">
        <v>2.25</v>
      </c>
      <c r="P730">
        <v>6</v>
      </c>
      <c r="Q730">
        <v>2</v>
      </c>
      <c r="R730" t="s">
        <v>435</v>
      </c>
      <c r="S730">
        <v>0.20000000298023224</v>
      </c>
      <c r="T730">
        <v>10</v>
      </c>
      <c r="U730" s="18">
        <f>VLOOKUP(A730,'[1]MARGIN REQUIREMNT'!$A$3:$M$210,13,0)</f>
        <v>0.12052019999999999</v>
      </c>
      <c r="V730" s="23">
        <f t="shared" si="70"/>
        <v>-3.508785314727203E-3</v>
      </c>
      <c r="W730" s="23">
        <f t="shared" si="71"/>
        <v>3.508785314727203E-3</v>
      </c>
      <c r="X730" s="24">
        <f>VLOOKUP(A730,[2]Sheet14!$A$2:$B$188,2,0)</f>
        <v>7.3082034244824984E-2</v>
      </c>
      <c r="Y730" s="24">
        <f>VLOOKUP(A730,[2]Sheet14!$A$2:$C$188,3,0)</f>
        <v>9.5929760581498449E-2</v>
      </c>
      <c r="Z730" s="24">
        <f>VLOOKUP(A730,[2]Sheet14!$A$2:$D$188,4,0)</f>
        <v>0.13574884377656421</v>
      </c>
      <c r="AA730" t="b">
        <f t="shared" si="69"/>
        <v>0</v>
      </c>
      <c r="AB730" t="b">
        <f t="shared" si="66"/>
        <v>0</v>
      </c>
      <c r="AC730" t="b">
        <f t="shared" si="67"/>
        <v>0</v>
      </c>
    </row>
    <row r="731" spans="1:29">
      <c r="A731" t="s">
        <v>90</v>
      </c>
      <c r="B731">
        <v>1</v>
      </c>
      <c r="C731" t="s">
        <v>405</v>
      </c>
      <c r="D731">
        <v>37.349998474121094</v>
      </c>
      <c r="E731">
        <v>37.25</v>
      </c>
      <c r="F731" s="22">
        <v>43458</v>
      </c>
      <c r="G731" s="22">
        <v>43496</v>
      </c>
      <c r="H731">
        <f t="shared" si="68"/>
        <v>38</v>
      </c>
      <c r="I731">
        <v>37</v>
      </c>
      <c r="J731">
        <v>2.5999999046325684</v>
      </c>
      <c r="K731">
        <v>48</v>
      </c>
      <c r="L731">
        <v>6</v>
      </c>
      <c r="M731">
        <v>43.25</v>
      </c>
      <c r="N731">
        <v>49.25</v>
      </c>
      <c r="O731">
        <v>55.25</v>
      </c>
      <c r="P731">
        <v>49</v>
      </c>
      <c r="Q731">
        <v>55</v>
      </c>
      <c r="R731" t="s">
        <v>435</v>
      </c>
      <c r="S731">
        <v>0.69999998807907104</v>
      </c>
      <c r="T731">
        <v>41</v>
      </c>
      <c r="U731" s="18">
        <f>VLOOKUP(A731,'[1]MARGIN REQUIREMNT'!$A$3:$M$210,13,0)</f>
        <v>0.22976159999999998</v>
      </c>
      <c r="V731" s="23">
        <f t="shared" si="70"/>
        <v>2.6845227951970418E-3</v>
      </c>
      <c r="W731" s="23">
        <f t="shared" si="71"/>
        <v>2.6845227951970418E-3</v>
      </c>
      <c r="X731" s="24">
        <f>VLOOKUP(A731,[2]Sheet14!$A$2:$B$188,2,0)</f>
        <v>4.6271158139506156E-2</v>
      </c>
      <c r="Y731" s="24">
        <f>VLOOKUP(A731,[2]Sheet14!$A$2:$C$188,3,0)</f>
        <v>6.2013224472737605E-2</v>
      </c>
      <c r="Z731" s="24">
        <f>VLOOKUP(A731,[2]Sheet14!$A$2:$D$188,4,0)</f>
        <v>8.368346967840222E-2</v>
      </c>
      <c r="AA731" t="b">
        <f t="shared" si="69"/>
        <v>0</v>
      </c>
      <c r="AB731" t="b">
        <f t="shared" si="66"/>
        <v>0</v>
      </c>
      <c r="AC731" t="b">
        <f t="shared" si="67"/>
        <v>0</v>
      </c>
    </row>
    <row r="732" spans="1:29">
      <c r="A732" t="s">
        <v>90</v>
      </c>
      <c r="B732">
        <v>1</v>
      </c>
      <c r="C732" t="s">
        <v>406</v>
      </c>
      <c r="D732">
        <v>37.349998474121094</v>
      </c>
      <c r="E732">
        <v>37.25</v>
      </c>
      <c r="F732" s="22">
        <v>43458</v>
      </c>
      <c r="G732" s="22">
        <v>43496</v>
      </c>
      <c r="H732">
        <f t="shared" si="68"/>
        <v>38</v>
      </c>
      <c r="I732">
        <v>37</v>
      </c>
      <c r="J732">
        <v>1.6499999761581421</v>
      </c>
      <c r="K732" t="s">
        <v>435</v>
      </c>
      <c r="L732" t="s">
        <v>435</v>
      </c>
      <c r="M732" t="s">
        <v>435</v>
      </c>
      <c r="N732" t="s">
        <v>435</v>
      </c>
      <c r="O732" t="s">
        <v>435</v>
      </c>
      <c r="P732" t="s">
        <v>435</v>
      </c>
      <c r="Q732" t="s">
        <v>435</v>
      </c>
      <c r="R732" t="s">
        <v>435</v>
      </c>
      <c r="S732" t="s">
        <v>435</v>
      </c>
      <c r="T732" t="s">
        <v>435</v>
      </c>
      <c r="U732" s="18">
        <f>VLOOKUP(A732,'[1]MARGIN REQUIREMNT'!$A$3:$M$210,13,0)</f>
        <v>0.22976159999999998</v>
      </c>
      <c r="V732" s="23">
        <f t="shared" si="70"/>
        <v>2.6845227951970418E-3</v>
      </c>
      <c r="W732" s="23">
        <f t="shared" si="71"/>
        <v>2.6845227951970418E-3</v>
      </c>
      <c r="X732" s="24">
        <f>VLOOKUP(A732,[2]Sheet14!$A$2:$B$188,2,0)</f>
        <v>4.6271158139506156E-2</v>
      </c>
      <c r="Y732" s="24">
        <f>VLOOKUP(A732,[2]Sheet14!$A$2:$C$188,3,0)</f>
        <v>6.2013224472737605E-2</v>
      </c>
      <c r="Z732" s="24">
        <f>VLOOKUP(A732,[2]Sheet14!$A$2:$D$188,4,0)</f>
        <v>8.368346967840222E-2</v>
      </c>
      <c r="AA732" t="b">
        <f t="shared" si="69"/>
        <v>0</v>
      </c>
      <c r="AB732" t="b">
        <f t="shared" si="66"/>
        <v>0</v>
      </c>
      <c r="AC732" t="b">
        <f t="shared" si="67"/>
        <v>0</v>
      </c>
    </row>
    <row r="733" spans="1:29">
      <c r="A733" t="s">
        <v>151</v>
      </c>
      <c r="B733">
        <v>2.5</v>
      </c>
      <c r="C733" t="s">
        <v>405</v>
      </c>
      <c r="D733">
        <v>99.800003051757813</v>
      </c>
      <c r="E733">
        <v>100.69999694824219</v>
      </c>
      <c r="F733" s="22">
        <v>43458</v>
      </c>
      <c r="G733" s="22">
        <v>43496</v>
      </c>
      <c r="H733">
        <f t="shared" si="68"/>
        <v>38</v>
      </c>
      <c r="I733">
        <v>100</v>
      </c>
      <c r="J733">
        <v>4.8000001907348633</v>
      </c>
      <c r="K733">
        <v>30</v>
      </c>
      <c r="L733">
        <v>10</v>
      </c>
      <c r="M733">
        <v>110.69999694824219</v>
      </c>
      <c r="N733">
        <v>120.69999694824219</v>
      </c>
      <c r="O733">
        <v>130.69999694824219</v>
      </c>
      <c r="P733">
        <v>120</v>
      </c>
      <c r="Q733">
        <v>130</v>
      </c>
      <c r="R733" t="s">
        <v>435</v>
      </c>
      <c r="S733">
        <v>0.85000002384185791</v>
      </c>
      <c r="T733">
        <v>115</v>
      </c>
      <c r="U733" s="18">
        <f>VLOOKUP(A733,'[1]MARGIN REQUIREMNT'!$A$3:$M$210,13,0)</f>
        <v>0.55432499999999996</v>
      </c>
      <c r="V733" s="23">
        <f t="shared" si="70"/>
        <v>-8.9373775944298073E-3</v>
      </c>
      <c r="W733" s="23">
        <f t="shared" si="71"/>
        <v>8.9373775944298073E-3</v>
      </c>
      <c r="X733" s="24">
        <f>VLOOKUP(A733,[2]Sheet14!$A$2:$B$188,2,0)</f>
        <v>3.7502102532777394E-2</v>
      </c>
      <c r="Y733" s="24">
        <f>VLOOKUP(A733,[2]Sheet14!$A$2:$C$188,3,0)</f>
        <v>4.5734532168855369E-2</v>
      </c>
      <c r="Z733" s="24">
        <f>VLOOKUP(A733,[2]Sheet14!$A$2:$D$188,4,0)</f>
        <v>6.2046174947361601E-2</v>
      </c>
      <c r="AA733" t="b">
        <f t="shared" si="69"/>
        <v>0</v>
      </c>
      <c r="AB733" t="b">
        <f t="shared" si="66"/>
        <v>0</v>
      </c>
      <c r="AC733" t="b">
        <f t="shared" si="67"/>
        <v>0</v>
      </c>
    </row>
    <row r="734" spans="1:29">
      <c r="A734" t="s">
        <v>151</v>
      </c>
      <c r="B734">
        <v>2.5</v>
      </c>
      <c r="C734" t="s">
        <v>406</v>
      </c>
      <c r="D734">
        <v>99.800003051757813</v>
      </c>
      <c r="E734">
        <v>100.69999694824219</v>
      </c>
      <c r="F734" s="22">
        <v>43458</v>
      </c>
      <c r="G734" s="22">
        <v>43496</v>
      </c>
      <c r="H734">
        <f t="shared" si="68"/>
        <v>38</v>
      </c>
      <c r="I734">
        <v>100</v>
      </c>
      <c r="J734">
        <v>4.3499999046325684</v>
      </c>
      <c r="K734">
        <v>40</v>
      </c>
      <c r="L734">
        <v>13</v>
      </c>
      <c r="M734">
        <v>87.699996948242187</v>
      </c>
      <c r="N734">
        <v>74.699996948242187</v>
      </c>
      <c r="O734">
        <v>61.700000762939453</v>
      </c>
      <c r="P734">
        <v>75</v>
      </c>
      <c r="Q734">
        <v>62.5</v>
      </c>
      <c r="R734">
        <v>0.20000000298023224</v>
      </c>
      <c r="S734">
        <v>0.20000000298023224</v>
      </c>
      <c r="T734">
        <v>75</v>
      </c>
      <c r="U734" s="18">
        <f>VLOOKUP(A734,'[1]MARGIN REQUIREMNT'!$A$3:$M$210,13,0)</f>
        <v>0.55432499999999996</v>
      </c>
      <c r="V734" s="23">
        <f t="shared" si="70"/>
        <v>-8.9373775944298073E-3</v>
      </c>
      <c r="W734" s="23">
        <f t="shared" si="71"/>
        <v>8.9373775944298073E-3</v>
      </c>
      <c r="X734" s="24">
        <f>VLOOKUP(A734,[2]Sheet14!$A$2:$B$188,2,0)</f>
        <v>3.7502102532777394E-2</v>
      </c>
      <c r="Y734" s="24">
        <f>VLOOKUP(A734,[2]Sheet14!$A$2:$C$188,3,0)</f>
        <v>4.5734532168855369E-2</v>
      </c>
      <c r="Z734" s="24">
        <f>VLOOKUP(A734,[2]Sheet14!$A$2:$D$188,4,0)</f>
        <v>6.2046174947361601E-2</v>
      </c>
      <c r="AA734" t="b">
        <f t="shared" si="69"/>
        <v>0</v>
      </c>
      <c r="AB734" t="b">
        <f t="shared" si="66"/>
        <v>0</v>
      </c>
      <c r="AC734" t="b">
        <f t="shared" si="67"/>
        <v>0</v>
      </c>
    </row>
  </sheetData>
  <conditionalFormatting sqref="AA3:AA368">
    <cfRule type="containsText" dxfId="15" priority="11" operator="containsText" text="TRUE">
      <formula>NOT(ISERROR(SEARCH("TRUE",AA3)))</formula>
    </cfRule>
    <cfRule type="containsText" dxfId="14" priority="12" operator="containsText" text="&quot;TRUE&quot;">
      <formula>NOT(ISERROR(SEARCH("""TRUE""",AA3)))</formula>
    </cfRule>
  </conditionalFormatting>
  <conditionalFormatting sqref="AA3">
    <cfRule type="containsText" dxfId="13" priority="9" operator="containsText" text="TRUE">
      <formula>NOT(ISERROR(SEARCH("TRUE",AA3)))</formula>
    </cfRule>
    <cfRule type="containsText" dxfId="12" priority="10" operator="containsText" text="&quot;TRUE'">
      <formula>NOT(ISERROR(SEARCH("""TRUE'",AA3)))</formula>
    </cfRule>
  </conditionalFormatting>
  <conditionalFormatting sqref="AB3:AB368">
    <cfRule type="containsText" dxfId="11" priority="8" operator="containsText" text="TRUE">
      <formula>NOT(ISERROR(SEARCH("TRUE",AB3)))</formula>
    </cfRule>
  </conditionalFormatting>
  <conditionalFormatting sqref="AC3:AC368">
    <cfRule type="containsText" dxfId="10" priority="7" operator="containsText" text="TRUE">
      <formula>NOT(ISERROR(SEARCH("TRUE",AC3)))</formula>
    </cfRule>
  </conditionalFormatting>
  <conditionalFormatting sqref="AA369:AA734">
    <cfRule type="containsText" dxfId="9" priority="5" operator="containsText" text="TRUE">
      <formula>NOT(ISERROR(SEARCH("TRUE",AA369)))</formula>
    </cfRule>
    <cfRule type="containsText" dxfId="8" priority="6" operator="containsText" text="&quot;TRUE&quot;">
      <formula>NOT(ISERROR(SEARCH("""TRUE""",AA369)))</formula>
    </cfRule>
  </conditionalFormatting>
  <conditionalFormatting sqref="AA369">
    <cfRule type="containsText" dxfId="7" priority="3" operator="containsText" text="TRUE">
      <formula>NOT(ISERROR(SEARCH("TRUE",AA369)))</formula>
    </cfRule>
    <cfRule type="containsText" dxfId="6" priority="4" operator="containsText" text="&quot;TRUE'">
      <formula>NOT(ISERROR(SEARCH("""TRUE'",AA369)))</formula>
    </cfRule>
  </conditionalFormatting>
  <conditionalFormatting sqref="AB369:AB734">
    <cfRule type="containsText" dxfId="5" priority="2" operator="containsText" text="TRUE">
      <formula>NOT(ISERROR(SEARCH("TRUE",AB369)))</formula>
    </cfRule>
  </conditionalFormatting>
  <conditionalFormatting sqref="AC369:AC734">
    <cfRule type="containsText" dxfId="4" priority="1" operator="containsText" text="TRUE">
      <formula>NOT(ISERROR(SEARCH("TRUE",AC369)))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364"/>
  <sheetViews>
    <sheetView tabSelected="1" workbookViewId="0">
      <pane xSplit="1" ySplit="2" topLeftCell="G79" activePane="bottomRight" state="frozen"/>
      <selection pane="topRight" activeCell="B1" sqref="B1"/>
      <selection pane="bottomLeft" activeCell="A3" sqref="A3"/>
      <selection pane="bottomRight" activeCell="U85" sqref="A85:U85"/>
    </sheetView>
  </sheetViews>
  <sheetFormatPr defaultColWidth="8.85546875" defaultRowHeight="15"/>
  <cols>
    <col min="1" max="1" customWidth="true" width="11.85546875" collapsed="true"/>
    <col min="6" max="6" bestFit="true" customWidth="true" width="11.7109375" collapsed="true"/>
    <col min="7" max="7" bestFit="true" customWidth="true" width="15.42578125" collapsed="true"/>
    <col min="21" max="21" bestFit="true" customWidth="true" width="9.5703125" collapsed="true"/>
    <col min="24" max="24" customWidth="true" width="6.140625" collapsed="true"/>
    <col min="25" max="25" bestFit="true" customWidth="true" width="5.140625" collapsed="true"/>
    <col min="26" max="26" customWidth="true" width="6.5703125" collapsed="true"/>
  </cols>
  <sheetData>
    <row r="1" spans="1:29">
      <c r="E1" t="s">
        <v>433</v>
      </c>
    </row>
    <row r="2" spans="1:29" ht="90">
      <c r="A2" s="7" t="s">
        <v>0</v>
      </c>
      <c r="B2" s="7" t="s">
        <v>413</v>
      </c>
      <c r="C2" s="7"/>
      <c r="D2" s="21" t="s">
        <v>399</v>
      </c>
      <c r="E2" s="20" t="s">
        <v>400</v>
      </c>
      <c r="F2" s="20" t="s">
        <v>404</v>
      </c>
      <c r="G2" s="7" t="s">
        <v>403</v>
      </c>
      <c r="H2" s="7" t="s">
        <v>408</v>
      </c>
      <c r="I2" s="7" t="s">
        <v>401</v>
      </c>
      <c r="J2" s="20" t="s">
        <v>402</v>
      </c>
      <c r="K2" s="20" t="s">
        <v>407</v>
      </c>
      <c r="L2" s="7" t="s">
        <v>409</v>
      </c>
      <c r="M2" s="7" t="s">
        <v>410</v>
      </c>
      <c r="N2" s="7" t="s">
        <v>411</v>
      </c>
      <c r="O2" s="7" t="s">
        <v>412</v>
      </c>
      <c r="P2" s="3" t="s">
        <v>415</v>
      </c>
      <c r="Q2" s="3" t="s">
        <v>416</v>
      </c>
      <c r="R2" s="21" t="s">
        <v>417</v>
      </c>
      <c r="S2" s="21" t="s">
        <v>417</v>
      </c>
      <c r="T2" s="21" t="s">
        <v>434</v>
      </c>
      <c r="U2" s="19" t="s">
        <v>432</v>
      </c>
      <c r="X2" t="s">
        <v>436</v>
      </c>
      <c r="Y2" t="s">
        <v>437</v>
      </c>
      <c r="Z2" t="s">
        <v>438</v>
      </c>
    </row>
    <row r="3" spans="1:29">
      <c r="A3" t="s">
        <v>40</v>
      </c>
      <c r="B3">
        <v>10</v>
      </c>
      <c r="C3" t="s">
        <v>405</v>
      </c>
      <c r="D3" t="n">
        <v>585.4000244140625</v>
      </c>
      <c r="E3">
        <v>592.0999755859375</v>
      </c>
      <c r="F3" s="22">
        <v>43460</v>
      </c>
      <c r="G3" s="22">
        <v>43496</v>
      </c>
      <c r="H3">
        <f t="shared" ref="H3:H16" si="0">G3-F3</f>
        <v>36</v>
      </c>
      <c r="I3">
        <v>590</v>
      </c>
      <c r="J3">
        <v>8.8000001907348633</v>
      </c>
      <c r="K3">
        <v>61</v>
      </c>
      <c r="L3">
        <v>113</v>
      </c>
      <c r="M3">
        <v>705.0999755859375</v>
      </c>
      <c r="N3">
        <v>818.0999755859375</v>
      </c>
      <c r="O3">
        <v>931.0999755859375</v>
      </c>
      <c r="P3">
        <v>820</v>
      </c>
      <c r="Q3">
        <v>930</v>
      </c>
      <c r="R3" t="s">
        <v>435</v>
      </c>
      <c r="S3" t="n">
        <v>50.0</v>
      </c>
      <c r="T3" t="n">
        <v>540.0</v>
      </c>
      <c r="U3" s="18">
        <f>VLOOKUP(A3,'[1]MARGIN REQUIREMNT'!$A$3:$M$210,13,0)</f>
        <v>2.6465999999999998</v>
      </c>
      <c r="V3" s="23">
        <f t="shared" ref="V3:V65" si="1">D3/E3-1</f>
        <v>-1.0133011495968569E-3</v>
      </c>
      <c r="W3" s="23">
        <f t="shared" ref="W3:W65" si="2">IF(V3&gt;0,V3,-V3)</f>
        <v>1.0133011495968569E-3</v>
      </c>
      <c r="X3" s="24">
        <f>VLOOKUP(A3,[2]Sheet14!$A$2:$B$188,2,0)</f>
        <v>3.6766635183388019E-2</v>
      </c>
      <c r="Y3" s="24">
        <f>VLOOKUP(A3,[2]Sheet14!$A$2:$C$188,3,0)</f>
        <v>4.7665057317668499E-2</v>
      </c>
      <c r="Z3" s="24">
        <f>VLOOKUP(A3,[2]Sheet14!$A$2:$D$188,4,0)</f>
        <v>5.8342632184448975E-2</v>
      </c>
      <c r="AA3" t="b">
        <f t="shared" ref="AA3:AA16" si="3">W3&gt;X3</f>
        <v>0</v>
      </c>
      <c r="AB3" t="b">
        <f t="shared" ref="AB3:AB63" si="4">W3&gt;Y3</f>
        <v>0</v>
      </c>
      <c r="AC3" t="b">
        <f t="shared" ref="AC3:AC63" si="5">W3&gt;Z3</f>
        <v>0</v>
      </c>
    </row>
    <row r="4" spans="1:29">
      <c r="A4" t="s">
        <v>40</v>
      </c>
      <c r="B4">
        <v>10</v>
      </c>
      <c r="C4" t="s">
        <v>406</v>
      </c>
      <c r="D4" t="n">
        <v>585.4000244140625</v>
      </c>
      <c r="E4">
        <v>592.0999755859375</v>
      </c>
      <c r="F4" s="22">
        <v>43460</v>
      </c>
      <c r="G4" s="22">
        <v>43496</v>
      </c>
      <c r="H4">
        <f t="shared" si="0"/>
        <v>36</v>
      </c>
      <c r="I4">
        <v>590</v>
      </c>
      <c r="J4">
        <v>12.949999809265137</v>
      </c>
      <c r="K4">
        <v>114</v>
      </c>
      <c r="L4">
        <v>212</v>
      </c>
      <c r="M4">
        <v>380.10000610351562</v>
      </c>
      <c r="N4">
        <v>168.10000610351562</v>
      </c>
      <c r="O4">
        <v>-43.900001525878906</v>
      </c>
      <c r="P4">
        <v>170</v>
      </c>
      <c r="Q4">
        <v>-40</v>
      </c>
      <c r="R4" t="s">
        <v>435</v>
      </c>
      <c r="S4" t="s">
        <v>435</v>
      </c>
      <c r="T4" t="s">
        <v>435</v>
      </c>
      <c r="U4" s="18">
        <f>VLOOKUP(A4,'[1]MARGIN REQUIREMNT'!$A$3:$M$210,13,0)</f>
        <v>2.6465999999999998</v>
      </c>
      <c r="V4" s="23">
        <f t="shared" si="1"/>
        <v>-1.0133011495968569E-3</v>
      </c>
      <c r="W4" s="23">
        <f t="shared" si="2"/>
        <v>1.0133011495968569E-3</v>
      </c>
      <c r="X4" s="24">
        <f>VLOOKUP(A4,[2]Sheet14!$A$2:$B$188,2,0)</f>
        <v>3.6766635183388019E-2</v>
      </c>
      <c r="Y4" s="24">
        <f>VLOOKUP(A4,[2]Sheet14!$A$2:$C$188,3,0)</f>
        <v>4.7665057317668499E-2</v>
      </c>
      <c r="Z4" s="24">
        <f>VLOOKUP(A4,[2]Sheet14!$A$2:$D$188,4,0)</f>
        <v>5.8342632184448975E-2</v>
      </c>
      <c r="AA4" t="b">
        <f t="shared" si="3"/>
        <v>0</v>
      </c>
      <c r="AB4" t="b">
        <f t="shared" si="4"/>
        <v>0</v>
      </c>
      <c r="AC4" t="b">
        <f t="shared" si="5"/>
        <v>0</v>
      </c>
    </row>
    <row r="5" spans="1:29">
      <c r="A5" t="s">
        <v>92</v>
      </c>
      <c r="B5">
        <v>1</v>
      </c>
      <c r="C5" t="s">
        <v>405</v>
      </c>
      <c r="D5" t="n">
        <v>43.04999923706055</v>
      </c>
      <c r="E5">
        <v>43.150001525878906</v>
      </c>
      <c r="F5" s="22">
        <v>43460</v>
      </c>
      <c r="G5" s="22">
        <v>43496</v>
      </c>
      <c r="H5">
        <f t="shared" si="0"/>
        <v>36</v>
      </c>
      <c r="I5">
        <v>43</v>
      </c>
      <c r="J5">
        <v>2.1500000953674316</v>
      </c>
      <c r="K5">
        <v>35</v>
      </c>
      <c r="L5">
        <v>5</v>
      </c>
      <c r="M5">
        <v>48.150001525878906</v>
      </c>
      <c r="N5">
        <v>53.150001525878906</v>
      </c>
      <c r="O5">
        <v>58.150001525878906</v>
      </c>
      <c r="P5">
        <v>53</v>
      </c>
      <c r="Q5">
        <v>58</v>
      </c>
      <c r="R5" t="s">
        <v>435</v>
      </c>
      <c r="S5" t="n">
        <v>0.30000001192092896</v>
      </c>
      <c r="T5" t="n">
        <v>49.0</v>
      </c>
      <c r="U5" s="18">
        <f>VLOOKUP(A5,'[1]MARGIN REQUIREMNT'!$A$3:$M$210,13,0)</f>
        <v>0.19192499999999998</v>
      </c>
      <c r="V5" s="23">
        <f t="shared" si="1"/>
        <v>-3.4762808939634571E-3</v>
      </c>
      <c r="W5" s="23">
        <f t="shared" si="2"/>
        <v>3.4762808939634571E-3</v>
      </c>
      <c r="X5" s="24">
        <f>VLOOKUP(A5,[2]Sheet14!$A$2:$B$188,2,0)</f>
        <v>2.9750210711822826E-2</v>
      </c>
      <c r="Y5" s="24">
        <f>VLOOKUP(A5,[2]Sheet14!$A$2:$C$188,3,0)</f>
        <v>4.0629387557492194E-2</v>
      </c>
      <c r="Z5" s="24">
        <f>VLOOKUP(A5,[2]Sheet14!$A$2:$D$188,4,0)</f>
        <v>6.1832917886088606E-2</v>
      </c>
      <c r="AA5" t="b">
        <f t="shared" si="3"/>
        <v>0</v>
      </c>
      <c r="AB5" t="b">
        <f t="shared" si="4"/>
        <v>0</v>
      </c>
      <c r="AC5" t="b">
        <f t="shared" si="5"/>
        <v>0</v>
      </c>
    </row>
    <row r="6" spans="1:29">
      <c r="A6" t="s">
        <v>92</v>
      </c>
      <c r="B6">
        <v>1</v>
      </c>
      <c r="C6" t="s">
        <v>406</v>
      </c>
      <c r="D6" t="n">
        <v>43.04999923706055</v>
      </c>
      <c r="E6">
        <v>43.150001525878906</v>
      </c>
      <c r="F6" s="22">
        <v>43460</v>
      </c>
      <c r="G6" s="22">
        <v>43496</v>
      </c>
      <c r="H6">
        <f t="shared" si="0"/>
        <v>36</v>
      </c>
      <c r="I6">
        <v>43</v>
      </c>
      <c r="J6">
        <v>1.8500000238418579</v>
      </c>
      <c r="K6">
        <v>39</v>
      </c>
      <c r="L6">
        <v>5</v>
      </c>
      <c r="M6">
        <v>38.150001525878906</v>
      </c>
      <c r="N6">
        <v>33.150001525878906</v>
      </c>
      <c r="O6">
        <v>28.149999618530273</v>
      </c>
      <c r="P6">
        <v>33</v>
      </c>
      <c r="Q6">
        <v>28</v>
      </c>
      <c r="R6" t="s">
        <v>435</v>
      </c>
      <c r="S6" t="n">
        <v>0.10000000149011612</v>
      </c>
      <c r="T6" t="n">
        <v>35.0</v>
      </c>
      <c r="U6" s="18">
        <f>VLOOKUP(A6,'[1]MARGIN REQUIREMNT'!$A$3:$M$210,13,0)</f>
        <v>0.19192499999999998</v>
      </c>
      <c r="V6" s="23">
        <f t="shared" si="1"/>
        <v>-3.4762808939634571E-3</v>
      </c>
      <c r="W6" s="23">
        <f t="shared" si="2"/>
        <v>3.4762808939634571E-3</v>
      </c>
      <c r="X6" s="24">
        <f>VLOOKUP(A6,[2]Sheet14!$A$2:$B$188,2,0)</f>
        <v>2.9750210711822826E-2</v>
      </c>
      <c r="Y6" s="24">
        <f>VLOOKUP(A6,[2]Sheet14!$A$2:$C$188,3,0)</f>
        <v>4.0629387557492194E-2</v>
      </c>
      <c r="Z6" s="24">
        <f>VLOOKUP(A6,[2]Sheet14!$A$2:$D$188,4,0)</f>
        <v>6.1832917886088606E-2</v>
      </c>
      <c r="AA6" t="b">
        <f t="shared" si="3"/>
        <v>0</v>
      </c>
      <c r="AB6" t="b">
        <f t="shared" si="4"/>
        <v>0</v>
      </c>
      <c r="AC6" t="b">
        <f t="shared" si="5"/>
        <v>0</v>
      </c>
    </row>
    <row r="7" spans="1:29">
      <c r="A7" t="s">
        <v>206</v>
      </c>
      <c r="B7">
        <v>10</v>
      </c>
      <c r="C7" t="s">
        <v>405</v>
      </c>
      <c r="D7" t="n">
        <v>464.29998779296875</v>
      </c>
      <c r="E7">
        <v>455.29998779296875</v>
      </c>
      <c r="F7" s="22">
        <v>43460</v>
      </c>
      <c r="G7" s="22">
        <v>43496</v>
      </c>
      <c r="H7">
        <f t="shared" si="0"/>
        <v>36</v>
      </c>
      <c r="I7">
        <v>460</v>
      </c>
      <c r="J7">
        <v>19.25</v>
      </c>
      <c r="K7">
        <v>33</v>
      </c>
      <c r="L7">
        <v>47</v>
      </c>
      <c r="M7">
        <v>502.29998779296875</v>
      </c>
      <c r="N7">
        <v>549.29998779296875</v>
      </c>
      <c r="O7">
        <v>596.29998779296875</v>
      </c>
      <c r="P7">
        <v>550</v>
      </c>
      <c r="Q7">
        <v>600</v>
      </c>
      <c r="R7" t="n">
        <v>2.5</v>
      </c>
      <c r="S7" t="n">
        <v>1.25</v>
      </c>
      <c r="T7" t="n">
        <v>560.0</v>
      </c>
      <c r="U7" s="18">
        <f>VLOOKUP(A7,'[1]MARGIN REQUIREMNT'!$A$3:$M$210,13,0)</f>
        <v>2.5250249999999999</v>
      </c>
      <c r="V7" s="23">
        <f t="shared" si="1"/>
        <v>-3.9534105891240179E-3</v>
      </c>
      <c r="W7" s="23">
        <f t="shared" si="2"/>
        <v>3.9534105891240179E-3</v>
      </c>
      <c r="X7" s="24">
        <f>VLOOKUP(A7,[2]Sheet14!$A$2:$B$188,2,0)</f>
        <v>2.5150681113563819E-2</v>
      </c>
      <c r="Y7" s="24">
        <f>VLOOKUP(A7,[2]Sheet14!$A$2:$C$188,3,0)</f>
        <v>3.1692603674950977E-2</v>
      </c>
      <c r="Z7" s="24">
        <f>VLOOKUP(A7,[2]Sheet14!$A$2:$D$188,4,0)</f>
        <v>4.0415229329108973E-2</v>
      </c>
      <c r="AA7" t="b">
        <f t="shared" si="3"/>
        <v>0</v>
      </c>
      <c r="AB7" t="b">
        <f t="shared" si="4"/>
        <v>0</v>
      </c>
      <c r="AC7" t="b">
        <f t="shared" si="5"/>
        <v>0</v>
      </c>
    </row>
    <row r="8" spans="1:29">
      <c r="A8" t="s">
        <v>206</v>
      </c>
      <c r="B8">
        <v>10</v>
      </c>
      <c r="C8" t="s">
        <v>406</v>
      </c>
      <c r="D8" t="n">
        <v>464.29998779296875</v>
      </c>
      <c r="E8">
        <v>455.29998779296875</v>
      </c>
      <c r="F8" s="22">
        <v>43460</v>
      </c>
      <c r="G8" s="22">
        <v>43496</v>
      </c>
      <c r="H8">
        <f t="shared" si="0"/>
        <v>36</v>
      </c>
      <c r="I8">
        <v>460</v>
      </c>
      <c r="J8">
        <v>22.549999237060547</v>
      </c>
      <c r="K8">
        <v>39</v>
      </c>
      <c r="L8">
        <v>56</v>
      </c>
      <c r="M8">
        <v>399.29998779296875</v>
      </c>
      <c r="N8">
        <v>343.29998779296875</v>
      </c>
      <c r="O8">
        <v>287.29998779296875</v>
      </c>
      <c r="P8">
        <v>340</v>
      </c>
      <c r="Q8">
        <v>290</v>
      </c>
      <c r="R8" t="s">
        <v>435</v>
      </c>
      <c r="S8" t="n">
        <v>1.100000023841858</v>
      </c>
      <c r="T8" t="n">
        <v>380.0</v>
      </c>
      <c r="U8" s="18">
        <f>VLOOKUP(A8,'[1]MARGIN REQUIREMNT'!$A$3:$M$210,13,0)</f>
        <v>2.5250249999999999</v>
      </c>
      <c r="V8" s="23">
        <f t="shared" si="1"/>
        <v>-3.9534105891240179E-3</v>
      </c>
      <c r="W8" s="23">
        <f t="shared" si="2"/>
        <v>3.9534105891240179E-3</v>
      </c>
      <c r="X8" s="24">
        <f>VLOOKUP(A8,[2]Sheet14!$A$2:$B$188,2,0)</f>
        <v>2.5150681113563819E-2</v>
      </c>
      <c r="Y8" s="24">
        <f>VLOOKUP(A8,[2]Sheet14!$A$2:$C$188,3,0)</f>
        <v>3.1692603674950977E-2</v>
      </c>
      <c r="Z8" s="24">
        <f>VLOOKUP(A8,[2]Sheet14!$A$2:$D$188,4,0)</f>
        <v>4.0415229329108973E-2</v>
      </c>
      <c r="AA8" t="b">
        <f t="shared" si="3"/>
        <v>0</v>
      </c>
      <c r="AB8" t="b">
        <f t="shared" si="4"/>
        <v>0</v>
      </c>
      <c r="AC8" t="b">
        <f t="shared" si="5"/>
        <v>0</v>
      </c>
    </row>
    <row r="9" spans="1:29">
      <c r="A9" t="s">
        <v>91</v>
      </c>
      <c r="B9">
        <v>1</v>
      </c>
      <c r="C9" t="s">
        <v>405</v>
      </c>
      <c r="D9" t="n">
        <v>42.650001525878906</v>
      </c>
      <c r="E9">
        <v>43.400001525878906</v>
      </c>
      <c r="F9" s="22">
        <v>43460</v>
      </c>
      <c r="G9" s="22">
        <v>43496</v>
      </c>
      <c r="H9">
        <f t="shared" si="0"/>
        <v>36</v>
      </c>
      <c r="I9">
        <v>43</v>
      </c>
      <c r="J9">
        <v>2.3499999046325684</v>
      </c>
      <c r="K9">
        <v>34</v>
      </c>
      <c r="L9">
        <v>5</v>
      </c>
      <c r="M9">
        <v>48.400001525878906</v>
      </c>
      <c r="N9">
        <v>53.400001525878906</v>
      </c>
      <c r="O9">
        <v>58.400001525878906</v>
      </c>
      <c r="P9">
        <v>53</v>
      </c>
      <c r="Q9">
        <v>58</v>
      </c>
      <c r="R9" t="s">
        <v>435</v>
      </c>
      <c r="S9" t="n">
        <v>0.05000000074505806</v>
      </c>
      <c r="T9" t="n">
        <v>55.0</v>
      </c>
      <c r="U9" s="18">
        <f>VLOOKUP(A9,'[1]MARGIN REQUIREMNT'!$A$3:$M$210,13,0)</f>
        <v>0.196575</v>
      </c>
      <c r="V9" s="23">
        <f t="shared" si="1"/>
        <v>1.152056112964317E-3</v>
      </c>
      <c r="W9" s="23">
        <f t="shared" si="2"/>
        <v>1.152056112964317E-3</v>
      </c>
      <c r="X9" s="24">
        <f>VLOOKUP(A9,[2]Sheet14!$A$2:$B$188,2,0)</f>
        <v>3.3054448871181981E-2</v>
      </c>
      <c r="Y9" s="24">
        <f>VLOOKUP(A9,[2]Sheet14!$A$2:$C$188,3,0)</f>
        <v>4.2373522820535713E-2</v>
      </c>
      <c r="Z9" s="24">
        <f>VLOOKUP(A9,[2]Sheet14!$A$2:$D$188,4,0)</f>
        <v>5.7505903017414088E-2</v>
      </c>
      <c r="AA9" t="b">
        <f t="shared" si="3"/>
        <v>0</v>
      </c>
      <c r="AB9" t="b">
        <f t="shared" si="4"/>
        <v>0</v>
      </c>
      <c r="AC9" t="b">
        <f t="shared" si="5"/>
        <v>0</v>
      </c>
    </row>
    <row r="10" spans="1:29">
      <c r="A10" t="s">
        <v>91</v>
      </c>
      <c r="B10">
        <v>1</v>
      </c>
      <c r="C10" t="s">
        <v>406</v>
      </c>
      <c r="D10" t="n">
        <v>42.650001525878906</v>
      </c>
      <c r="E10">
        <v>43.400001525878906</v>
      </c>
      <c r="F10" s="22">
        <v>43460</v>
      </c>
      <c r="G10" s="22">
        <v>43496</v>
      </c>
      <c r="H10">
        <f t="shared" si="0"/>
        <v>36</v>
      </c>
      <c r="I10">
        <v>43</v>
      </c>
      <c r="J10">
        <v>2.0999999046325684</v>
      </c>
      <c r="K10">
        <v>47</v>
      </c>
      <c r="L10">
        <v>6</v>
      </c>
      <c r="M10">
        <v>37.400001525878906</v>
      </c>
      <c r="N10">
        <v>31.399999618530273</v>
      </c>
      <c r="O10">
        <v>25.399999618530273</v>
      </c>
      <c r="P10">
        <v>31</v>
      </c>
      <c r="Q10">
        <v>25</v>
      </c>
      <c r="R10" t="s">
        <v>435</v>
      </c>
      <c r="S10" t="n">
        <v>0.3499999940395355</v>
      </c>
      <c r="T10" t="n">
        <v>39.0</v>
      </c>
      <c r="U10" s="18">
        <f>VLOOKUP(A10,'[1]MARGIN REQUIREMNT'!$A$3:$M$210,13,0)</f>
        <v>0.196575</v>
      </c>
      <c r="V10" s="23">
        <f t="shared" si="1"/>
        <v>1.152056112964317E-3</v>
      </c>
      <c r="W10" s="23">
        <f t="shared" si="2"/>
        <v>1.152056112964317E-3</v>
      </c>
      <c r="X10" s="24">
        <f>VLOOKUP(A10,[2]Sheet14!$A$2:$B$188,2,0)</f>
        <v>3.3054448871181981E-2</v>
      </c>
      <c r="Y10" s="24">
        <f>VLOOKUP(A10,[2]Sheet14!$A$2:$C$188,3,0)</f>
        <v>4.2373522820535713E-2</v>
      </c>
      <c r="Z10" s="24">
        <f>VLOOKUP(A10,[2]Sheet14!$A$2:$D$188,4,0)</f>
        <v>5.7505903017414088E-2</v>
      </c>
      <c r="AA10" t="b">
        <f t="shared" si="3"/>
        <v>0</v>
      </c>
      <c r="AB10" t="b">
        <f t="shared" si="4"/>
        <v>0</v>
      </c>
      <c r="AC10" t="b">
        <f t="shared" si="5"/>
        <v>0</v>
      </c>
    </row>
    <row r="11" spans="1:29">
      <c r="A11" t="s">
        <v>131</v>
      </c>
      <c r="B11">
        <v>5</v>
      </c>
      <c r="C11" t="s">
        <v>405</v>
      </c>
      <c r="D11" t="n">
        <v>162.39999389648438</v>
      </c>
      <c r="E11">
        <v>163.80000305175781</v>
      </c>
      <c r="F11" s="22">
        <v>43460</v>
      </c>
      <c r="G11" s="22">
        <v>43496</v>
      </c>
      <c r="H11">
        <f t="shared" si="0"/>
        <v>36</v>
      </c>
      <c r="I11">
        <v>165</v>
      </c>
      <c r="J11">
        <v>9.3500003814697266</v>
      </c>
      <c r="K11">
        <v>44</v>
      </c>
      <c r="L11">
        <v>23</v>
      </c>
      <c r="M11">
        <v>186.80000305175781</v>
      </c>
      <c r="N11">
        <v>209.80000305175781</v>
      </c>
      <c r="O11">
        <v>232.80000305175781</v>
      </c>
      <c r="P11">
        <v>210</v>
      </c>
      <c r="Q11">
        <v>235</v>
      </c>
      <c r="R11" t="s">
        <v>435</v>
      </c>
      <c r="S11" t="n">
        <v>0.949999988079071</v>
      </c>
      <c r="T11" t="n">
        <v>200.0</v>
      </c>
      <c r="U11" s="18">
        <f>VLOOKUP(A11,'[1]MARGIN REQUIREMNT'!$A$3:$M$210,13,0)</f>
        <v>0.78832500000000005</v>
      </c>
      <c r="V11" s="23">
        <f t="shared" si="1"/>
        <v>-4.5787544934478008E-3</v>
      </c>
      <c r="W11" s="23">
        <f t="shared" si="2"/>
        <v>4.5787544934478008E-3</v>
      </c>
      <c r="X11" s="24">
        <f>VLOOKUP(A11,[2]Sheet14!$A$2:$B$188,2,0)</f>
        <v>3.1550629889982057E-2</v>
      </c>
      <c r="Y11" s="24">
        <f>VLOOKUP(A11,[2]Sheet14!$A$2:$C$188,3,0)</f>
        <v>3.7646598366112186E-2</v>
      </c>
      <c r="Z11" s="24">
        <f>VLOOKUP(A11,[2]Sheet14!$A$2:$D$188,4,0)</f>
        <v>4.792725687172212E-2</v>
      </c>
      <c r="AA11" t="b">
        <f t="shared" si="3"/>
        <v>0</v>
      </c>
      <c r="AB11" t="b">
        <f t="shared" si="4"/>
        <v>0</v>
      </c>
      <c r="AC11" t="b">
        <f t="shared" si="5"/>
        <v>0</v>
      </c>
    </row>
    <row r="12" spans="1:29">
      <c r="A12" t="s">
        <v>131</v>
      </c>
      <c r="B12">
        <v>5</v>
      </c>
      <c r="C12" t="s">
        <v>406</v>
      </c>
      <c r="D12" t="n">
        <v>162.39999389648438</v>
      </c>
      <c r="E12">
        <v>163.80000305175781</v>
      </c>
      <c r="F12" s="22">
        <v>43460</v>
      </c>
      <c r="G12" s="22">
        <v>43496</v>
      </c>
      <c r="H12">
        <f t="shared" si="0"/>
        <v>36</v>
      </c>
      <c r="I12">
        <v>165</v>
      </c>
      <c r="J12">
        <v>9.5</v>
      </c>
      <c r="K12">
        <v>48</v>
      </c>
      <c r="L12">
        <v>25</v>
      </c>
      <c r="M12">
        <v>138.80000305175781</v>
      </c>
      <c r="N12">
        <v>113.80000305175781</v>
      </c>
      <c r="O12">
        <v>88.800003051757813</v>
      </c>
      <c r="P12">
        <v>115</v>
      </c>
      <c r="Q12">
        <v>90</v>
      </c>
      <c r="R12" t="s">
        <v>435</v>
      </c>
      <c r="S12" t="n">
        <v>2.950000047683716</v>
      </c>
      <c r="T12" t="n">
        <v>145.0</v>
      </c>
      <c r="U12" s="18">
        <f>VLOOKUP(A12,'[1]MARGIN REQUIREMNT'!$A$3:$M$210,13,0)</f>
        <v>0.78832500000000005</v>
      </c>
      <c r="V12" s="23">
        <f t="shared" si="1"/>
        <v>-4.5787544934478008E-3</v>
      </c>
      <c r="W12" s="23">
        <f t="shared" si="2"/>
        <v>4.5787544934478008E-3</v>
      </c>
      <c r="X12" s="24">
        <f>VLOOKUP(A12,[2]Sheet14!$A$2:$B$188,2,0)</f>
        <v>3.1550629889982057E-2</v>
      </c>
      <c r="Y12" s="24">
        <f>VLOOKUP(A12,[2]Sheet14!$A$2:$C$188,3,0)</f>
        <v>3.7646598366112186E-2</v>
      </c>
      <c r="Z12" s="24">
        <f>VLOOKUP(A12,[2]Sheet14!$A$2:$D$188,4,0)</f>
        <v>4.792725687172212E-2</v>
      </c>
      <c r="AA12" t="b">
        <f t="shared" si="3"/>
        <v>0</v>
      </c>
      <c r="AB12" t="b">
        <f t="shared" si="4"/>
        <v>0</v>
      </c>
      <c r="AC12" t="b">
        <f t="shared" si="5"/>
        <v>0</v>
      </c>
    </row>
    <row r="13" spans="1:29">
      <c r="A13" t="s">
        <v>45</v>
      </c>
      <c r="B13">
        <v>2.5</v>
      </c>
      <c r="C13" t="s">
        <v>405</v>
      </c>
      <c r="D13" t="n">
        <v>44.099998474121094</v>
      </c>
      <c r="E13">
        <v>44</v>
      </c>
      <c r="F13" s="22">
        <v>43460</v>
      </c>
      <c r="G13" s="22">
        <v>43496</v>
      </c>
      <c r="H13">
        <f t="shared" si="0"/>
        <v>36</v>
      </c>
      <c r="I13">
        <v>45</v>
      </c>
      <c r="J13">
        <v>2.7000000476837158</v>
      </c>
      <c r="K13">
        <v>53</v>
      </c>
      <c r="L13">
        <v>7</v>
      </c>
      <c r="M13">
        <v>51</v>
      </c>
      <c r="N13">
        <v>58</v>
      </c>
      <c r="O13">
        <v>65</v>
      </c>
      <c r="P13">
        <v>57.5</v>
      </c>
      <c r="Q13">
        <v>65</v>
      </c>
      <c r="R13" t="n">
        <v>0.25</v>
      </c>
      <c r="S13" t="n">
        <v>0.15000000596046448</v>
      </c>
      <c r="T13" t="n">
        <v>60.0</v>
      </c>
      <c r="U13" s="18">
        <f>VLOOKUP(A13,'[1]MARGIN REQUIREMNT'!$A$3:$M$210,13,0)</f>
        <v>0.20375849999999998</v>
      </c>
      <c r="V13" s="23">
        <f t="shared" si="1"/>
        <v>3.4091255881569804E-3</v>
      </c>
      <c r="W13" s="23">
        <f t="shared" si="2"/>
        <v>3.4091255881569804E-3</v>
      </c>
      <c r="X13" s="24">
        <f>VLOOKUP(A13,[2]Sheet14!$A$2:$B$188,2,0)</f>
        <v>3.505989859029375E-2</v>
      </c>
      <c r="Y13" s="24">
        <f>VLOOKUP(A13,[2]Sheet14!$A$2:$C$188,3,0)</f>
        <v>3.998311734857473E-2</v>
      </c>
      <c r="Z13" s="24">
        <f>VLOOKUP(A13,[2]Sheet14!$A$2:$D$188,4,0)</f>
        <v>5.7401696090093178E-2</v>
      </c>
      <c r="AA13" t="b">
        <f t="shared" si="3"/>
        <v>0</v>
      </c>
      <c r="AB13" t="b">
        <f t="shared" si="4"/>
        <v>0</v>
      </c>
      <c r="AC13" t="b">
        <f t="shared" si="5"/>
        <v>0</v>
      </c>
    </row>
    <row r="14" spans="1:29">
      <c r="A14" t="s">
        <v>45</v>
      </c>
      <c r="B14">
        <v>2.5</v>
      </c>
      <c r="C14" t="s">
        <v>406</v>
      </c>
      <c r="D14" t="n">
        <v>44.099998474121094</v>
      </c>
      <c r="E14">
        <v>44</v>
      </c>
      <c r="F14" s="22">
        <v>43460</v>
      </c>
      <c r="G14" s="22">
        <v>43496</v>
      </c>
      <c r="H14">
        <f t="shared" si="0"/>
        <v>36</v>
      </c>
      <c r="I14">
        <v>45</v>
      </c>
      <c r="J14" t="s">
        <v>435</v>
      </c>
      <c r="K14" t="s">
        <v>435</v>
      </c>
      <c r="L14" t="s">
        <v>435</v>
      </c>
      <c r="M14" t="s">
        <v>435</v>
      </c>
      <c r="N14" t="s">
        <v>435</v>
      </c>
      <c r="O14" t="s">
        <v>435</v>
      </c>
      <c r="P14" t="s">
        <v>435</v>
      </c>
      <c r="Q14" t="s">
        <v>435</v>
      </c>
      <c r="R14" t="s">
        <v>435</v>
      </c>
      <c r="S14" t="s">
        <v>435</v>
      </c>
      <c r="T14" t="s">
        <v>435</v>
      </c>
      <c r="U14" s="18">
        <f>VLOOKUP(A14,'[1]MARGIN REQUIREMNT'!$A$3:$M$210,13,0)</f>
        <v>0.20375849999999998</v>
      </c>
      <c r="V14" s="23">
        <f t="shared" si="1"/>
        <v>3.4091255881569804E-3</v>
      </c>
      <c r="W14" s="23">
        <f t="shared" si="2"/>
        <v>3.4091255881569804E-3</v>
      </c>
      <c r="X14" s="24">
        <f>VLOOKUP(A14,[2]Sheet14!$A$2:$B$188,2,0)</f>
        <v>3.505989859029375E-2</v>
      </c>
      <c r="Y14" s="24">
        <f>VLOOKUP(A14,[2]Sheet14!$A$2:$C$188,3,0)</f>
        <v>3.998311734857473E-2</v>
      </c>
      <c r="Z14" s="24">
        <f>VLOOKUP(A14,[2]Sheet14!$A$2:$D$188,4,0)</f>
        <v>5.7401696090093178E-2</v>
      </c>
      <c r="AA14" t="b">
        <f t="shared" si="3"/>
        <v>0</v>
      </c>
      <c r="AB14" t="b">
        <f t="shared" si="4"/>
        <v>0</v>
      </c>
      <c r="AC14" t="b">
        <f t="shared" si="5"/>
        <v>0</v>
      </c>
    </row>
    <row r="15" spans="1:29">
      <c r="A15" t="s">
        <v>81</v>
      </c>
      <c r="B15">
        <v>20</v>
      </c>
      <c r="C15" t="s">
        <v>405</v>
      </c>
      <c r="D15" t="n">
        <v>326.45001220703125</v>
      </c>
      <c r="E15">
        <v>316.70001220703125</v>
      </c>
      <c r="F15" s="22">
        <v>43460</v>
      </c>
      <c r="G15" s="22">
        <v>43496</v>
      </c>
      <c r="H15">
        <f t="shared" si="0"/>
        <v>36</v>
      </c>
      <c r="I15">
        <v>320</v>
      </c>
      <c r="J15">
        <v>17.350000381469727</v>
      </c>
      <c r="K15">
        <v>45</v>
      </c>
      <c r="L15">
        <v>45</v>
      </c>
      <c r="M15">
        <v>361.70001220703125</v>
      </c>
      <c r="N15">
        <v>406.70001220703125</v>
      </c>
      <c r="O15">
        <v>451.70001220703125</v>
      </c>
      <c r="P15">
        <v>400</v>
      </c>
      <c r="Q15">
        <v>460</v>
      </c>
      <c r="R15" t="n">
        <v>1.600000023841858</v>
      </c>
      <c r="S15" t="n">
        <v>1.600000023841858</v>
      </c>
      <c r="T15" t="n">
        <v>400.0</v>
      </c>
      <c r="U15" s="18">
        <f>VLOOKUP(A15,'[1]MARGIN REQUIREMNT'!$A$3:$M$210,13,0)</f>
        <v>1.749225</v>
      </c>
      <c r="V15" s="23">
        <f t="shared" si="1"/>
        <v>-1.105166056282969E-3</v>
      </c>
      <c r="W15" s="23">
        <f t="shared" si="2"/>
        <v>1.105166056282969E-3</v>
      </c>
      <c r="X15" s="24">
        <f>VLOOKUP(A15,[2]Sheet14!$A$2:$B$188,2,0)</f>
        <v>3.4125515038083636E-2</v>
      </c>
      <c r="Y15" s="24">
        <f>VLOOKUP(A15,[2]Sheet14!$A$2:$C$188,3,0)</f>
        <v>4.3960488449871674E-2</v>
      </c>
      <c r="Z15" s="24">
        <f>VLOOKUP(A15,[2]Sheet14!$A$2:$D$188,4,0)</f>
        <v>5.9633265170297899E-2</v>
      </c>
      <c r="AA15" t="b">
        <f t="shared" si="3"/>
        <v>0</v>
      </c>
      <c r="AB15" t="b">
        <f t="shared" si="4"/>
        <v>0</v>
      </c>
      <c r="AC15" t="b">
        <f t="shared" si="5"/>
        <v>0</v>
      </c>
    </row>
    <row r="16" spans="1:29">
      <c r="A16" t="s">
        <v>81</v>
      </c>
      <c r="B16">
        <v>20</v>
      </c>
      <c r="C16" t="s">
        <v>406</v>
      </c>
      <c r="D16" t="n">
        <v>326.45001220703125</v>
      </c>
      <c r="E16">
        <v>316.70001220703125</v>
      </c>
      <c r="F16" s="22">
        <v>43460</v>
      </c>
      <c r="G16" s="22">
        <v>43496</v>
      </c>
      <c r="H16">
        <f t="shared" si="0"/>
        <v>36</v>
      </c>
      <c r="I16">
        <v>320</v>
      </c>
      <c r="J16">
        <v>23.100000381469727</v>
      </c>
      <c r="K16">
        <v>57</v>
      </c>
      <c r="L16">
        <v>57</v>
      </c>
      <c r="M16">
        <v>259.70001220703125</v>
      </c>
      <c r="N16">
        <v>202.69999694824219</v>
      </c>
      <c r="O16">
        <v>145.69999694824219</v>
      </c>
      <c r="P16">
        <v>200</v>
      </c>
      <c r="Q16">
        <v>140</v>
      </c>
      <c r="R16" t="s">
        <v>435</v>
      </c>
      <c r="S16" t="n">
        <v>0.5</v>
      </c>
      <c r="T16" t="n">
        <v>220.0</v>
      </c>
      <c r="U16" s="18">
        <f>VLOOKUP(A16,'[1]MARGIN REQUIREMNT'!$A$3:$M$210,13,0)</f>
        <v>1.749225</v>
      </c>
      <c r="V16" s="23">
        <f t="shared" si="1"/>
        <v>-1.105166056282969E-3</v>
      </c>
      <c r="W16" s="23">
        <f t="shared" si="2"/>
        <v>1.105166056282969E-3</v>
      </c>
      <c r="X16" s="24">
        <f>VLOOKUP(A16,[2]Sheet14!$A$2:$B$188,2,0)</f>
        <v>3.4125515038083636E-2</v>
      </c>
      <c r="Y16" s="24">
        <f>VLOOKUP(A16,[2]Sheet14!$A$2:$C$188,3,0)</f>
        <v>4.3960488449871674E-2</v>
      </c>
      <c r="Z16" s="24">
        <f>VLOOKUP(A16,[2]Sheet14!$A$2:$D$188,4,0)</f>
        <v>5.9633265170297899E-2</v>
      </c>
      <c r="AA16" t="b">
        <f t="shared" si="3"/>
        <v>0</v>
      </c>
      <c r="AB16" t="b">
        <f t="shared" si="4"/>
        <v>0</v>
      </c>
      <c r="AC16" t="b">
        <f t="shared" si="5"/>
        <v>0</v>
      </c>
    </row>
    <row r="17" spans="1:29">
      <c r="A17" t="s">
        <v>180</v>
      </c>
      <c r="B17">
        <v>10</v>
      </c>
      <c r="C17" t="s">
        <v>405</v>
      </c>
      <c r="D17" t="n">
        <v>703.5</v>
      </c>
      <c r="E17">
        <v>700</v>
      </c>
      <c r="F17" s="22">
        <v>43460</v>
      </c>
      <c r="G17" s="22">
        <v>43496</v>
      </c>
      <c r="H17">
        <f t="shared" ref="H17:H80" si="6">G17-F17</f>
        <v>36</v>
      </c>
      <c r="I17">
        <v>700</v>
      </c>
      <c r="J17">
        <v>21.5</v>
      </c>
      <c r="K17">
        <v>20</v>
      </c>
      <c r="L17">
        <v>44</v>
      </c>
      <c r="M17">
        <v>744</v>
      </c>
      <c r="N17">
        <v>788</v>
      </c>
      <c r="O17">
        <v>832</v>
      </c>
      <c r="P17">
        <v>790</v>
      </c>
      <c r="Q17">
        <v>830</v>
      </c>
      <c r="R17" t="s">
        <v>435</v>
      </c>
      <c r="S17" t="n">
        <v>5.0</v>
      </c>
      <c r="T17" t="n">
        <v>770.0</v>
      </c>
      <c r="U17" s="18">
        <f>VLOOKUP(A17,'[1]MARGIN REQUIREMNT'!$A$3:$M$210,13,0)</f>
        <v>3.5363251999999998</v>
      </c>
      <c r="V17" s="23">
        <f t="shared" si="1"/>
        <v>2.8571428571428914E-3</v>
      </c>
      <c r="W17" s="23">
        <f t="shared" si="2"/>
        <v>2.8571428571428914E-3</v>
      </c>
      <c r="X17" s="24">
        <f>VLOOKUP(A17,[2]Sheet14!$A$2:$B$188,2,0)</f>
        <v>2.3840045295498966E-2</v>
      </c>
      <c r="Y17" s="24">
        <f>VLOOKUP(A17,[2]Sheet14!$A$2:$C$188,3,0)</f>
        <v>3.1150491347391448E-2</v>
      </c>
      <c r="Z17" s="24">
        <f>VLOOKUP(A17,[2]Sheet14!$A$2:$D$188,4,0)</f>
        <v>3.7293740850866196E-2</v>
      </c>
      <c r="AA17" t="b">
        <f t="shared" ref="AA17:AA80" si="7">W17&gt;X17</f>
        <v>0</v>
      </c>
      <c r="AB17" t="b">
        <f t="shared" si="4"/>
        <v>0</v>
      </c>
      <c r="AC17" t="b">
        <f t="shared" si="5"/>
        <v>0</v>
      </c>
    </row>
    <row r="18" spans="1:29">
      <c r="A18" t="s">
        <v>180</v>
      </c>
      <c r="B18">
        <v>10</v>
      </c>
      <c r="C18" t="s">
        <v>406</v>
      </c>
      <c r="D18" t="n">
        <v>703.5</v>
      </c>
      <c r="E18">
        <v>700</v>
      </c>
      <c r="F18" s="22">
        <v>43460</v>
      </c>
      <c r="G18" s="22">
        <v>43496</v>
      </c>
      <c r="H18">
        <f t="shared" si="6"/>
        <v>36</v>
      </c>
      <c r="I18">
        <v>700</v>
      </c>
      <c r="J18">
        <v>19</v>
      </c>
      <c r="K18">
        <v>26</v>
      </c>
      <c r="L18">
        <v>57</v>
      </c>
      <c r="M18">
        <v>643</v>
      </c>
      <c r="N18">
        <v>586</v>
      </c>
      <c r="O18">
        <v>529</v>
      </c>
      <c r="P18">
        <v>590</v>
      </c>
      <c r="Q18">
        <v>530</v>
      </c>
      <c r="R18" t="s">
        <v>435</v>
      </c>
      <c r="S18" t="n">
        <v>12.399999618530273</v>
      </c>
      <c r="T18" t="n">
        <v>680.0</v>
      </c>
      <c r="U18" s="18">
        <f>VLOOKUP(A18,'[1]MARGIN REQUIREMNT'!$A$3:$M$210,13,0)</f>
        <v>3.5363251999999998</v>
      </c>
      <c r="V18" s="23">
        <f t="shared" si="1"/>
        <v>2.8571428571428914E-3</v>
      </c>
      <c r="W18" s="23">
        <f t="shared" si="2"/>
        <v>2.8571428571428914E-3</v>
      </c>
      <c r="X18" s="24">
        <f>VLOOKUP(A18,[2]Sheet14!$A$2:$B$188,2,0)</f>
        <v>2.3840045295498966E-2</v>
      </c>
      <c r="Y18" s="24">
        <f>VLOOKUP(A18,[2]Sheet14!$A$2:$C$188,3,0)</f>
        <v>3.1150491347391448E-2</v>
      </c>
      <c r="Z18" s="24">
        <f>VLOOKUP(A18,[2]Sheet14!$A$2:$D$188,4,0)</f>
        <v>3.7293740850866196E-2</v>
      </c>
      <c r="AA18" t="b">
        <f t="shared" si="7"/>
        <v>0</v>
      </c>
      <c r="AB18" t="b">
        <f t="shared" si="4"/>
        <v>0</v>
      </c>
      <c r="AC18" t="b">
        <f t="shared" si="5"/>
        <v>0</v>
      </c>
    </row>
    <row r="19" spans="1:29">
      <c r="A19" t="s">
        <v>6</v>
      </c>
      <c r="B19">
        <v>10</v>
      </c>
      <c r="C19" t="s">
        <v>405</v>
      </c>
      <c r="D19" t="n">
        <v>385.3999938964844</v>
      </c>
      <c r="E19">
        <v>376</v>
      </c>
      <c r="F19" s="22">
        <v>43460</v>
      </c>
      <c r="G19" s="22">
        <v>43496</v>
      </c>
      <c r="H19">
        <f t="shared" si="6"/>
        <v>36</v>
      </c>
      <c r="I19">
        <v>380</v>
      </c>
      <c r="J19">
        <v>15.199999809265137</v>
      </c>
      <c r="K19">
        <v>29</v>
      </c>
      <c r="L19">
        <v>34</v>
      </c>
      <c r="M19">
        <v>410</v>
      </c>
      <c r="N19">
        <v>444</v>
      </c>
      <c r="O19">
        <v>478</v>
      </c>
      <c r="P19">
        <v>440</v>
      </c>
      <c r="Q19">
        <v>480</v>
      </c>
      <c r="R19" t="s">
        <v>435</v>
      </c>
      <c r="S19" t="n">
        <v>3.049999952316284</v>
      </c>
      <c r="T19" t="n">
        <v>425.0</v>
      </c>
      <c r="U19" s="18">
        <f>VLOOKUP(A19,'[1]MARGIN REQUIREMNT'!$A$3:$M$210,13,0)</f>
        <v>1.8768750000000001</v>
      </c>
      <c r="V19" s="23">
        <f t="shared" si="1"/>
        <v>-2.9255481476478939E-3</v>
      </c>
      <c r="W19" s="23">
        <f t="shared" si="2"/>
        <v>2.9255481476478939E-3</v>
      </c>
      <c r="X19" s="24">
        <f>VLOOKUP(A19,[2]Sheet14!$A$2:$B$188,2,0)</f>
        <v>3.0247261940187023E-2</v>
      </c>
      <c r="Y19" s="24">
        <f>VLOOKUP(A19,[2]Sheet14!$A$2:$C$188,3,0)</f>
        <v>3.9297417946668918E-2</v>
      </c>
      <c r="Z19" s="24">
        <f>VLOOKUP(A19,[2]Sheet14!$A$2:$D$188,4,0)</f>
        <v>4.8070405173993823E-2</v>
      </c>
      <c r="AA19" t="b">
        <f t="shared" si="7"/>
        <v>0</v>
      </c>
      <c r="AB19" t="b">
        <f t="shared" si="4"/>
        <v>0</v>
      </c>
      <c r="AC19" t="b">
        <f t="shared" si="5"/>
        <v>0</v>
      </c>
    </row>
    <row r="20" spans="1:29">
      <c r="A20" t="s">
        <v>6</v>
      </c>
      <c r="B20">
        <v>10</v>
      </c>
      <c r="C20" t="s">
        <v>406</v>
      </c>
      <c r="D20" t="n">
        <v>385.3999938964844</v>
      </c>
      <c r="E20">
        <v>376</v>
      </c>
      <c r="F20" s="22">
        <v>43460</v>
      </c>
      <c r="G20" s="22">
        <v>43496</v>
      </c>
      <c r="H20">
        <f t="shared" si="6"/>
        <v>36</v>
      </c>
      <c r="I20">
        <v>380</v>
      </c>
      <c r="J20">
        <v>15.300000190734863</v>
      </c>
      <c r="K20">
        <v>34</v>
      </c>
      <c r="L20">
        <v>40</v>
      </c>
      <c r="M20">
        <v>336</v>
      </c>
      <c r="N20">
        <v>296</v>
      </c>
      <c r="O20">
        <v>256</v>
      </c>
      <c r="P20">
        <v>300</v>
      </c>
      <c r="Q20">
        <v>260</v>
      </c>
      <c r="R20" t="n">
        <v>0.6000000238418579</v>
      </c>
      <c r="S20" t="n">
        <v>0.6000000238418579</v>
      </c>
      <c r="T20" t="n">
        <v>300.0</v>
      </c>
      <c r="U20" s="18">
        <f>VLOOKUP(A20,'[1]MARGIN REQUIREMNT'!$A$3:$M$210,13,0)</f>
        <v>1.8768750000000001</v>
      </c>
      <c r="V20" s="23">
        <f t="shared" si="1"/>
        <v>-2.9255481476478939E-3</v>
      </c>
      <c r="W20" s="23">
        <f t="shared" si="2"/>
        <v>2.9255481476478939E-3</v>
      </c>
      <c r="X20" s="24">
        <f>VLOOKUP(A20,[2]Sheet14!$A$2:$B$188,2,0)</f>
        <v>3.0247261940187023E-2</v>
      </c>
      <c r="Y20" s="24">
        <f>VLOOKUP(A20,[2]Sheet14!$A$2:$C$188,3,0)</f>
        <v>3.9297417946668918E-2</v>
      </c>
      <c r="Z20" s="24">
        <f>VLOOKUP(A20,[2]Sheet14!$A$2:$D$188,4,0)</f>
        <v>4.8070405173993823E-2</v>
      </c>
      <c r="AA20" t="b">
        <f t="shared" si="7"/>
        <v>0</v>
      </c>
      <c r="AB20" t="b">
        <f t="shared" si="4"/>
        <v>0</v>
      </c>
      <c r="AC20" t="b">
        <f t="shared" si="5"/>
        <v>0</v>
      </c>
    </row>
    <row r="21" spans="1:29">
      <c r="A21" t="s">
        <v>70</v>
      </c>
      <c r="B21">
        <v>20</v>
      </c>
      <c r="C21" t="s">
        <v>405</v>
      </c>
      <c r="D21" t="n">
        <v>818.0</v>
      </c>
      <c r="E21">
        <v>798.20001220703125</v>
      </c>
      <c r="F21" s="22">
        <v>43460</v>
      </c>
      <c r="G21" s="22">
        <v>43496</v>
      </c>
      <c r="H21">
        <f t="shared" si="6"/>
        <v>36</v>
      </c>
      <c r="I21">
        <v>800</v>
      </c>
      <c r="J21" t="s">
        <v>435</v>
      </c>
      <c r="K21" t="s">
        <v>435</v>
      </c>
      <c r="L21" t="s">
        <v>435</v>
      </c>
      <c r="M21" t="s">
        <v>435</v>
      </c>
      <c r="N21" t="s">
        <v>435</v>
      </c>
      <c r="O21" t="s">
        <v>435</v>
      </c>
      <c r="P21" t="s">
        <v>435</v>
      </c>
      <c r="Q21" t="s">
        <v>435</v>
      </c>
      <c r="R21" t="s">
        <v>435</v>
      </c>
      <c r="S21" t="s">
        <v>435</v>
      </c>
      <c r="T21" t="s">
        <v>435</v>
      </c>
      <c r="U21" s="18">
        <f>VLOOKUP(A21,'[1]MARGIN REQUIREMNT'!$A$3:$M$210,13,0)</f>
        <v>3.9250499999999997</v>
      </c>
      <c r="V21" s="23">
        <f t="shared" si="1"/>
        <v>-1.8166025868904256E-3</v>
      </c>
      <c r="W21" s="23">
        <f t="shared" si="2"/>
        <v>1.8166025868904256E-3</v>
      </c>
      <c r="X21" s="24">
        <f>VLOOKUP(A21,[2]Sheet14!$A$2:$B$188,2,0)</f>
        <v>2.7786764927427543E-2</v>
      </c>
      <c r="Y21" s="24">
        <f>VLOOKUP(A21,[2]Sheet14!$A$2:$C$188,3,0)</f>
        <v>3.7209846060373267E-2</v>
      </c>
      <c r="Z21" s="24">
        <f>VLOOKUP(A21,[2]Sheet14!$A$2:$D$188,4,0)</f>
        <v>5.1032573374580621E-2</v>
      </c>
      <c r="AA21" t="b">
        <f t="shared" si="7"/>
        <v>0</v>
      </c>
      <c r="AB21" t="b">
        <f t="shared" si="4"/>
        <v>0</v>
      </c>
      <c r="AC21" t="b">
        <f t="shared" si="5"/>
        <v>0</v>
      </c>
    </row>
    <row r="22" spans="1:29">
      <c r="A22" t="s">
        <v>70</v>
      </c>
      <c r="B22">
        <v>20</v>
      </c>
      <c r="C22" t="s">
        <v>406</v>
      </c>
      <c r="D22" t="n">
        <v>818.0</v>
      </c>
      <c r="E22">
        <v>798.20001220703125</v>
      </c>
      <c r="F22" s="22">
        <v>43460</v>
      </c>
      <c r="G22" s="22">
        <v>43496</v>
      </c>
      <c r="H22">
        <f t="shared" si="6"/>
        <v>36</v>
      </c>
      <c r="I22">
        <v>800</v>
      </c>
      <c r="J22" t="s">
        <v>435</v>
      </c>
      <c r="K22" t="s">
        <v>435</v>
      </c>
      <c r="L22" t="s">
        <v>435</v>
      </c>
      <c r="M22" t="s">
        <v>435</v>
      </c>
      <c r="N22" t="s">
        <v>435</v>
      </c>
      <c r="O22" t="s">
        <v>435</v>
      </c>
      <c r="P22" t="s">
        <v>435</v>
      </c>
      <c r="Q22" t="s">
        <v>435</v>
      </c>
      <c r="R22" t="s">
        <v>435</v>
      </c>
      <c r="S22" t="s">
        <v>435</v>
      </c>
      <c r="T22" t="s">
        <v>435</v>
      </c>
      <c r="U22" s="18">
        <f>VLOOKUP(A22,'[1]MARGIN REQUIREMNT'!$A$3:$M$210,13,0)</f>
        <v>3.9250499999999997</v>
      </c>
      <c r="V22" s="23">
        <f t="shared" si="1"/>
        <v>-1.8166025868904256E-3</v>
      </c>
      <c r="W22" s="23">
        <f t="shared" si="2"/>
        <v>1.8166025868904256E-3</v>
      </c>
      <c r="X22" s="24">
        <f>VLOOKUP(A22,[2]Sheet14!$A$2:$B$188,2,0)</f>
        <v>2.7786764927427543E-2</v>
      </c>
      <c r="Y22" s="24">
        <f>VLOOKUP(A22,[2]Sheet14!$A$2:$C$188,3,0)</f>
        <v>3.7209846060373267E-2</v>
      </c>
      <c r="Z22" s="24">
        <f>VLOOKUP(A22,[2]Sheet14!$A$2:$D$188,4,0)</f>
        <v>5.1032573374580621E-2</v>
      </c>
      <c r="AA22" t="b">
        <f t="shared" si="7"/>
        <v>0</v>
      </c>
      <c r="AB22" t="b">
        <f t="shared" si="4"/>
        <v>0</v>
      </c>
      <c r="AC22" t="b">
        <f t="shared" si="5"/>
        <v>0</v>
      </c>
    </row>
    <row r="23" spans="1:29">
      <c r="A23" t="s">
        <v>86</v>
      </c>
      <c r="B23">
        <v>20</v>
      </c>
      <c r="C23" t="s">
        <v>405</v>
      </c>
      <c r="D23" t="n">
        <v>846.75</v>
      </c>
      <c r="E23">
        <v>832.5</v>
      </c>
      <c r="F23" s="22">
        <v>43460</v>
      </c>
      <c r="G23" s="22">
        <v>43496</v>
      </c>
      <c r="H23">
        <f t="shared" si="6"/>
        <v>36</v>
      </c>
      <c r="I23">
        <v>840</v>
      </c>
      <c r="J23">
        <v>53.349998474121094</v>
      </c>
      <c r="K23">
        <v>50</v>
      </c>
      <c r="L23">
        <v>131</v>
      </c>
      <c r="M23">
        <v>963.5</v>
      </c>
      <c r="N23">
        <v>1094.5</v>
      </c>
      <c r="O23">
        <v>1225.5</v>
      </c>
      <c r="P23">
        <v>1100</v>
      </c>
      <c r="Q23">
        <v>1220</v>
      </c>
      <c r="R23" t="s">
        <v>435</v>
      </c>
      <c r="S23" t="n">
        <v>4.0</v>
      </c>
      <c r="T23" t="n">
        <v>1080.0</v>
      </c>
      <c r="U23" s="18">
        <f>VLOOKUP(A23,'[1]MARGIN REQUIREMNT'!$A$3:$M$210,13,0)</f>
        <v>7.5634133999999991</v>
      </c>
      <c r="V23" s="23">
        <f t="shared" si="1"/>
        <v>-8.1681535050676102E-3</v>
      </c>
      <c r="W23" s="23">
        <f t="shared" si="2"/>
        <v>8.1681535050676102E-3</v>
      </c>
      <c r="X23" s="24">
        <f>VLOOKUP(A23,[2]Sheet14!$A$2:$B$188,2,0)</f>
        <v>3.744497013640076E-2</v>
      </c>
      <c r="Y23" s="24">
        <f>VLOOKUP(A23,[2]Sheet14!$A$2:$C$188,3,0)</f>
        <v>4.6976630765994704E-2</v>
      </c>
      <c r="Z23" s="24">
        <f>VLOOKUP(A23,[2]Sheet14!$A$2:$D$188,4,0)</f>
        <v>7.3121303099962384E-2</v>
      </c>
      <c r="AA23" t="b">
        <f t="shared" si="7"/>
        <v>0</v>
      </c>
      <c r="AB23" t="b">
        <f t="shared" si="4"/>
        <v>0</v>
      </c>
      <c r="AC23" t="b">
        <f t="shared" si="5"/>
        <v>0</v>
      </c>
    </row>
    <row r="24" spans="1:29">
      <c r="A24" t="s">
        <v>86</v>
      </c>
      <c r="B24">
        <v>20</v>
      </c>
      <c r="C24" t="s">
        <v>406</v>
      </c>
      <c r="D24" t="n">
        <v>846.75</v>
      </c>
      <c r="E24">
        <v>832.5</v>
      </c>
      <c r="F24" s="22">
        <v>43460</v>
      </c>
      <c r="G24" s="22">
        <v>43496</v>
      </c>
      <c r="H24">
        <f t="shared" si="6"/>
        <v>36</v>
      </c>
      <c r="I24">
        <v>840</v>
      </c>
      <c r="J24">
        <v>61.150001525878906</v>
      </c>
      <c r="K24">
        <v>58</v>
      </c>
      <c r="L24">
        <v>152</v>
      </c>
      <c r="M24">
        <v>680.5</v>
      </c>
      <c r="N24">
        <v>528.5</v>
      </c>
      <c r="O24">
        <v>376.5</v>
      </c>
      <c r="P24">
        <v>520</v>
      </c>
      <c r="Q24">
        <v>380</v>
      </c>
      <c r="R24" t="s">
        <v>435</v>
      </c>
      <c r="S24" t="n">
        <v>3.0</v>
      </c>
      <c r="T24" t="n">
        <v>640.0</v>
      </c>
      <c r="U24" s="18">
        <f>VLOOKUP(A24,'[1]MARGIN REQUIREMNT'!$A$3:$M$210,13,0)</f>
        <v>7.5634133999999991</v>
      </c>
      <c r="V24" s="23">
        <f t="shared" si="1"/>
        <v>-8.1681535050676102E-3</v>
      </c>
      <c r="W24" s="23">
        <f t="shared" si="2"/>
        <v>8.1681535050676102E-3</v>
      </c>
      <c r="X24" s="24">
        <f>VLOOKUP(A24,[2]Sheet14!$A$2:$B$188,2,0)</f>
        <v>3.744497013640076E-2</v>
      </c>
      <c r="Y24" s="24">
        <f>VLOOKUP(A24,[2]Sheet14!$A$2:$C$188,3,0)</f>
        <v>4.6976630765994704E-2</v>
      </c>
      <c r="Z24" s="24">
        <f>VLOOKUP(A24,[2]Sheet14!$A$2:$D$188,4,0)</f>
        <v>7.3121303099962384E-2</v>
      </c>
      <c r="AA24" t="b">
        <f t="shared" si="7"/>
        <v>0</v>
      </c>
      <c r="AB24" t="b">
        <f t="shared" si="4"/>
        <v>0</v>
      </c>
      <c r="AC24" t="b">
        <f t="shared" si="5"/>
        <v>0</v>
      </c>
    </row>
    <row r="25" spans="1:29">
      <c r="A25" t="s">
        <v>22</v>
      </c>
      <c r="B25">
        <v>20</v>
      </c>
      <c r="C25" t="s">
        <v>405</v>
      </c>
      <c r="D25" t="n">
        <v>904.25</v>
      </c>
      <c r="E25">
        <v>907.04998779296875</v>
      </c>
      <c r="F25" s="22">
        <v>43460</v>
      </c>
      <c r="G25" s="22">
        <v>43496</v>
      </c>
      <c r="H25">
        <f t="shared" si="6"/>
        <v>36</v>
      </c>
      <c r="I25">
        <v>900</v>
      </c>
      <c r="J25">
        <v>49.950000762939453</v>
      </c>
      <c r="K25">
        <v>37</v>
      </c>
      <c r="L25">
        <v>105</v>
      </c>
      <c r="M25">
        <v>1012.0499877929687</v>
      </c>
      <c r="N25">
        <v>1117.050048828125</v>
      </c>
      <c r="O25">
        <v>1222.050048828125</v>
      </c>
      <c r="P25">
        <v>1120</v>
      </c>
      <c r="Q25">
        <v>1220</v>
      </c>
      <c r="R25" t="s">
        <v>435</v>
      </c>
      <c r="S25" t="n">
        <v>3.799999952316284</v>
      </c>
      <c r="T25" t="n">
        <v>1100.0</v>
      </c>
      <c r="U25" s="18">
        <f>VLOOKUP(A25,'[1]MARGIN REQUIREMNT'!$A$3:$M$210,13,0)</f>
        <v>4.7148749999999993</v>
      </c>
      <c r="V25" s="23">
        <f t="shared" si="1"/>
        <v>-9.9218719036209269E-4</v>
      </c>
      <c r="W25" s="23">
        <f t="shared" si="2"/>
        <v>9.9218719036209269E-4</v>
      </c>
      <c r="X25" s="24">
        <f>VLOOKUP(A25,[2]Sheet14!$A$2:$B$188,2,0)</f>
        <v>3.6130827888576945E-2</v>
      </c>
      <c r="Y25" s="24">
        <f>VLOOKUP(A25,[2]Sheet14!$A$2:$C$188,3,0)</f>
        <v>4.5774693110400375E-2</v>
      </c>
      <c r="Z25" s="24">
        <f>VLOOKUP(A25,[2]Sheet14!$A$2:$D$188,4,0)</f>
        <v>7.0644810880012676E-2</v>
      </c>
      <c r="AA25" t="b">
        <f t="shared" si="7"/>
        <v>0</v>
      </c>
      <c r="AB25" t="b">
        <f t="shared" si="4"/>
        <v>0</v>
      </c>
      <c r="AC25" t="b">
        <f t="shared" si="5"/>
        <v>0</v>
      </c>
    </row>
    <row r="26" spans="1:29">
      <c r="A26" t="s">
        <v>22</v>
      </c>
      <c r="B26">
        <v>20</v>
      </c>
      <c r="C26" t="s">
        <v>406</v>
      </c>
      <c r="D26" t="n">
        <v>904.25</v>
      </c>
      <c r="E26">
        <v>907.04998779296875</v>
      </c>
      <c r="F26" s="22">
        <v>43460</v>
      </c>
      <c r="G26" s="22">
        <v>43496</v>
      </c>
      <c r="H26">
        <f t="shared" si="6"/>
        <v>36</v>
      </c>
      <c r="I26">
        <v>900</v>
      </c>
      <c r="J26">
        <v>34.299999237060547</v>
      </c>
      <c r="K26">
        <v>37</v>
      </c>
      <c r="L26">
        <v>105</v>
      </c>
      <c r="M26">
        <v>802.04998779296875</v>
      </c>
      <c r="N26">
        <v>697.04998779296875</v>
      </c>
      <c r="O26">
        <v>592.04998779296875</v>
      </c>
      <c r="P26">
        <v>700</v>
      </c>
      <c r="Q26">
        <v>600</v>
      </c>
      <c r="R26" t="s">
        <v>435</v>
      </c>
      <c r="S26" t="n">
        <v>6.900000095367432</v>
      </c>
      <c r="T26" t="n">
        <v>800.0</v>
      </c>
      <c r="U26" s="18">
        <f>VLOOKUP(A26,'[1]MARGIN REQUIREMNT'!$A$3:$M$210,13,0)</f>
        <v>4.7148749999999993</v>
      </c>
      <c r="V26" s="23">
        <f t="shared" si="1"/>
        <v>-9.9218719036209269E-4</v>
      </c>
      <c r="W26" s="23">
        <f t="shared" si="2"/>
        <v>9.9218719036209269E-4</v>
      </c>
      <c r="X26" s="24">
        <f>VLOOKUP(A26,[2]Sheet14!$A$2:$B$188,2,0)</f>
        <v>3.6130827888576945E-2</v>
      </c>
      <c r="Y26" s="24">
        <f>VLOOKUP(A26,[2]Sheet14!$A$2:$C$188,3,0)</f>
        <v>4.5774693110400375E-2</v>
      </c>
      <c r="Z26" s="24">
        <f>VLOOKUP(A26,[2]Sheet14!$A$2:$D$188,4,0)</f>
        <v>7.0644810880012676E-2</v>
      </c>
      <c r="AA26" t="b">
        <f t="shared" si="7"/>
        <v>0</v>
      </c>
      <c r="AB26" t="b">
        <f t="shared" si="4"/>
        <v>0</v>
      </c>
      <c r="AC26" t="b">
        <f t="shared" si="5"/>
        <v>0</v>
      </c>
    </row>
    <row r="27" spans="1:29">
      <c r="A27" t="s">
        <v>80</v>
      </c>
      <c r="B27">
        <v>50</v>
      </c>
      <c r="C27" t="s">
        <v>405</v>
      </c>
      <c r="D27" t="n">
        <v>3123.5</v>
      </c>
      <c r="E27">
        <v>3184.14990234375</v>
      </c>
      <c r="F27" s="22">
        <v>43460</v>
      </c>
      <c r="G27" s="22">
        <v>43496</v>
      </c>
      <c r="H27">
        <f t="shared" si="6"/>
        <v>36</v>
      </c>
      <c r="I27">
        <v>3200</v>
      </c>
      <c r="J27">
        <v>107.55000305175781</v>
      </c>
      <c r="K27">
        <v>26</v>
      </c>
      <c r="L27">
        <v>260</v>
      </c>
      <c r="M27">
        <v>3444.14990234375</v>
      </c>
      <c r="N27">
        <v>3704.14990234375</v>
      </c>
      <c r="O27">
        <v>3964.14990234375</v>
      </c>
      <c r="P27">
        <v>3700</v>
      </c>
      <c r="Q27">
        <v>3950</v>
      </c>
      <c r="R27" t="s">
        <v>435</v>
      </c>
      <c r="S27" t="n">
        <v>14.550000190734863</v>
      </c>
      <c r="T27" t="n">
        <v>3800.0</v>
      </c>
      <c r="U27" s="18">
        <f>VLOOKUP(A27,'[1]MARGIN REQUIREMNT'!$A$3:$M$210,13,0)</f>
        <v>16.021274999999999</v>
      </c>
      <c r="V27" s="23">
        <f t="shared" si="1"/>
        <v>-3.5016888920784695E-3</v>
      </c>
      <c r="W27" s="23">
        <f t="shared" si="2"/>
        <v>3.5016888920784695E-3</v>
      </c>
      <c r="X27" s="24">
        <f>VLOOKUP(A27,[2]Sheet14!$A$2:$B$188,2,0)</f>
        <v>2.0764626969068493E-2</v>
      </c>
      <c r="Y27" s="24">
        <f>VLOOKUP(A27,[2]Sheet14!$A$2:$C$188,3,0)</f>
        <v>2.7413707349552077E-2</v>
      </c>
      <c r="Z27" s="24">
        <f>VLOOKUP(A27,[2]Sheet14!$A$2:$D$188,4,0)</f>
        <v>3.1754640977585111E-2</v>
      </c>
      <c r="AA27" t="b">
        <f t="shared" si="7"/>
        <v>0</v>
      </c>
      <c r="AB27" t="b">
        <f t="shared" si="4"/>
        <v>0</v>
      </c>
      <c r="AC27" t="b">
        <f t="shared" si="5"/>
        <v>0</v>
      </c>
    </row>
    <row r="28" spans="1:29">
      <c r="A28" t="s">
        <v>80</v>
      </c>
      <c r="B28">
        <v>50</v>
      </c>
      <c r="C28" t="s">
        <v>406</v>
      </c>
      <c r="D28" t="n">
        <v>3123.5</v>
      </c>
      <c r="E28">
        <v>3184.14990234375</v>
      </c>
      <c r="F28" s="22">
        <v>43460</v>
      </c>
      <c r="G28" s="22">
        <v>43496</v>
      </c>
      <c r="H28">
        <f t="shared" si="6"/>
        <v>36</v>
      </c>
      <c r="I28">
        <v>3200</v>
      </c>
      <c r="J28">
        <v>108.19999694824219</v>
      </c>
      <c r="K28">
        <v>29</v>
      </c>
      <c r="L28">
        <v>290</v>
      </c>
      <c r="M28">
        <v>2894.14990234375</v>
      </c>
      <c r="N28">
        <v>2604.14990234375</v>
      </c>
      <c r="O28">
        <v>2314.14990234375</v>
      </c>
      <c r="P28">
        <v>2600</v>
      </c>
      <c r="Q28">
        <v>2300</v>
      </c>
      <c r="R28" t="s">
        <v>435</v>
      </c>
      <c r="S28" t="n">
        <v>8.0</v>
      </c>
      <c r="T28" t="n">
        <v>2700.0</v>
      </c>
      <c r="U28" s="18">
        <f>VLOOKUP(A28,'[1]MARGIN REQUIREMNT'!$A$3:$M$210,13,0)</f>
        <v>16.021274999999999</v>
      </c>
      <c r="V28" s="23">
        <f t="shared" si="1"/>
        <v>-3.5016888920784695E-3</v>
      </c>
      <c r="W28" s="23">
        <f t="shared" si="2"/>
        <v>3.5016888920784695E-3</v>
      </c>
      <c r="X28" s="24">
        <f>VLOOKUP(A28,[2]Sheet14!$A$2:$B$188,2,0)</f>
        <v>2.0764626969068493E-2</v>
      </c>
      <c r="Y28" s="24">
        <f>VLOOKUP(A28,[2]Sheet14!$A$2:$C$188,3,0)</f>
        <v>2.7413707349552077E-2</v>
      </c>
      <c r="Z28" s="24">
        <f>VLOOKUP(A28,[2]Sheet14!$A$2:$D$188,4,0)</f>
        <v>3.1754640977585111E-2</v>
      </c>
      <c r="AA28" t="b">
        <f t="shared" si="7"/>
        <v>0</v>
      </c>
      <c r="AB28" t="b">
        <f t="shared" si="4"/>
        <v>0</v>
      </c>
      <c r="AC28" t="b">
        <f t="shared" si="5"/>
        <v>0</v>
      </c>
    </row>
    <row r="29" spans="1:29">
      <c r="A29" t="s">
        <v>123</v>
      </c>
      <c r="B29">
        <v>1</v>
      </c>
      <c r="C29" t="s">
        <v>405</v>
      </c>
      <c r="D29" t="n">
        <v>89.8499984741211</v>
      </c>
      <c r="E29">
        <v>91.349998474121094</v>
      </c>
      <c r="F29" s="22">
        <v>43460</v>
      </c>
      <c r="G29" s="22">
        <v>43496</v>
      </c>
      <c r="H29">
        <f t="shared" si="6"/>
        <v>36</v>
      </c>
      <c r="I29">
        <v>91</v>
      </c>
      <c r="J29" t="s">
        <v>435</v>
      </c>
      <c r="K29" t="s">
        <v>435</v>
      </c>
      <c r="L29" t="s">
        <v>435</v>
      </c>
      <c r="M29" t="s">
        <v>435</v>
      </c>
      <c r="N29" t="s">
        <v>435</v>
      </c>
      <c r="O29" t="s">
        <v>435</v>
      </c>
      <c r="P29" t="s">
        <v>435</v>
      </c>
      <c r="Q29" t="s">
        <v>435</v>
      </c>
      <c r="R29" t="s">
        <v>435</v>
      </c>
      <c r="S29" t="s">
        <v>435</v>
      </c>
      <c r="T29" t="s">
        <v>435</v>
      </c>
      <c r="U29" s="18">
        <f>VLOOKUP(A29,'[1]MARGIN REQUIREMNT'!$A$3:$M$210,13,0)</f>
        <v>0.44842499999999996</v>
      </c>
      <c r="V29" s="23">
        <f t="shared" si="1"/>
        <v>-8.7574760342215008E-3</v>
      </c>
      <c r="W29" s="23">
        <f t="shared" si="2"/>
        <v>8.7574760342215008E-3</v>
      </c>
      <c r="X29" s="24">
        <f>VLOOKUP(A29,[2]Sheet14!$A$2:$B$188,2,0)</f>
        <v>4.0088807153931726E-2</v>
      </c>
      <c r="Y29" s="24">
        <f>VLOOKUP(A29,[2]Sheet14!$A$2:$C$188,3,0)</f>
        <v>4.9116780514052209E-2</v>
      </c>
      <c r="Z29" s="24">
        <f>VLOOKUP(A29,[2]Sheet14!$A$2:$D$188,4,0)</f>
        <v>5.971645919778696E-2</v>
      </c>
      <c r="AA29" t="b">
        <f t="shared" si="7"/>
        <v>0</v>
      </c>
      <c r="AB29" t="b">
        <f t="shared" si="4"/>
        <v>0</v>
      </c>
      <c r="AC29" t="b">
        <f t="shared" si="5"/>
        <v>0</v>
      </c>
    </row>
    <row r="30" spans="1:29">
      <c r="A30" t="s">
        <v>123</v>
      </c>
      <c r="B30">
        <v>1</v>
      </c>
      <c r="C30" t="s">
        <v>406</v>
      </c>
      <c r="D30" t="n">
        <v>89.8499984741211</v>
      </c>
      <c r="E30">
        <v>91.349998474121094</v>
      </c>
      <c r="F30" s="22">
        <v>43460</v>
      </c>
      <c r="G30" s="22">
        <v>43496</v>
      </c>
      <c r="H30">
        <f t="shared" si="6"/>
        <v>36</v>
      </c>
      <c r="I30">
        <v>91</v>
      </c>
      <c r="J30" t="s">
        <v>435</v>
      </c>
      <c r="K30" t="s">
        <v>435</v>
      </c>
      <c r="L30" t="s">
        <v>435</v>
      </c>
      <c r="M30" t="s">
        <v>435</v>
      </c>
      <c r="N30" t="s">
        <v>435</v>
      </c>
      <c r="O30" t="s">
        <v>435</v>
      </c>
      <c r="P30" t="s">
        <v>435</v>
      </c>
      <c r="Q30" t="s">
        <v>435</v>
      </c>
      <c r="R30" t="s">
        <v>435</v>
      </c>
      <c r="S30" t="s">
        <v>435</v>
      </c>
      <c r="T30" t="s">
        <v>435</v>
      </c>
      <c r="U30" s="18">
        <f>VLOOKUP(A30,'[1]MARGIN REQUIREMNT'!$A$3:$M$210,13,0)</f>
        <v>0.44842499999999996</v>
      </c>
      <c r="V30" s="23">
        <f t="shared" si="1"/>
        <v>-8.7574760342215008E-3</v>
      </c>
      <c r="W30" s="23">
        <f t="shared" si="2"/>
        <v>8.7574760342215008E-3</v>
      </c>
      <c r="X30" s="24">
        <f>VLOOKUP(A30,[2]Sheet14!$A$2:$B$188,2,0)</f>
        <v>4.0088807153931726E-2</v>
      </c>
      <c r="Y30" s="24">
        <f>VLOOKUP(A30,[2]Sheet14!$A$2:$C$188,3,0)</f>
        <v>4.9116780514052209E-2</v>
      </c>
      <c r="Z30" s="24">
        <f>VLOOKUP(A30,[2]Sheet14!$A$2:$D$188,4,0)</f>
        <v>5.971645919778696E-2</v>
      </c>
      <c r="AA30" t="b">
        <f t="shared" si="7"/>
        <v>0</v>
      </c>
      <c r="AB30" t="b">
        <f t="shared" si="4"/>
        <v>0</v>
      </c>
      <c r="AC30" t="b">
        <f t="shared" si="5"/>
        <v>0</v>
      </c>
    </row>
    <row r="31" spans="1:29">
      <c r="A31" t="s">
        <v>182</v>
      </c>
      <c r="B31">
        <v>20</v>
      </c>
      <c r="C31" t="s">
        <v>405</v>
      </c>
      <c r="D31" t="n">
        <v>1011.5499877929688</v>
      </c>
      <c r="E31">
        <v>991</v>
      </c>
      <c r="F31" s="22">
        <v>43460</v>
      </c>
      <c r="G31" s="22">
        <v>43496</v>
      </c>
      <c r="H31">
        <f t="shared" si="6"/>
        <v>36</v>
      </c>
      <c r="I31">
        <v>1000</v>
      </c>
      <c r="J31">
        <v>45</v>
      </c>
      <c r="K31">
        <v>36</v>
      </c>
      <c r="L31">
        <v>112</v>
      </c>
      <c r="M31">
        <v>1103</v>
      </c>
      <c r="N31">
        <v>1215</v>
      </c>
      <c r="O31">
        <v>1327</v>
      </c>
      <c r="P31">
        <v>1220</v>
      </c>
      <c r="Q31">
        <v>1320</v>
      </c>
      <c r="R31" t="s">
        <v>435</v>
      </c>
      <c r="S31" t="n">
        <v>5.800000190734863</v>
      </c>
      <c r="T31" t="n">
        <v>1200.0</v>
      </c>
      <c r="U31" s="18">
        <f>VLOOKUP(A31,'[1]MARGIN REQUIREMNT'!$A$3:$M$210,13,0)</f>
        <v>5.2839</v>
      </c>
      <c r="V31" s="23">
        <f t="shared" si="1"/>
        <v>-4.8940217819752885E-3</v>
      </c>
      <c r="W31" s="23">
        <f t="shared" si="2"/>
        <v>4.8940217819752885E-3</v>
      </c>
      <c r="X31" s="24">
        <f>VLOOKUP(A31,[2]Sheet14!$A$2:$B$188,2,0)</f>
        <v>3.1380253428734586E-2</v>
      </c>
      <c r="Y31" s="24">
        <f>VLOOKUP(A31,[2]Sheet14!$A$2:$C$188,3,0)</f>
        <v>3.949569860612593E-2</v>
      </c>
      <c r="Z31" s="24">
        <f>VLOOKUP(A31,[2]Sheet14!$A$2:$D$188,4,0)</f>
        <v>5.2321866650642555E-2</v>
      </c>
      <c r="AA31" t="b">
        <f t="shared" si="7"/>
        <v>0</v>
      </c>
      <c r="AB31" t="b">
        <f t="shared" si="4"/>
        <v>0</v>
      </c>
      <c r="AC31" t="b">
        <f t="shared" si="5"/>
        <v>0</v>
      </c>
    </row>
    <row r="32" spans="1:29">
      <c r="A32" t="s">
        <v>182</v>
      </c>
      <c r="B32">
        <v>20</v>
      </c>
      <c r="C32" t="s">
        <v>406</v>
      </c>
      <c r="D32" t="n">
        <v>1011.5499877929688</v>
      </c>
      <c r="E32">
        <v>991</v>
      </c>
      <c r="F32" s="22">
        <v>43460</v>
      </c>
      <c r="G32" s="22">
        <v>43496</v>
      </c>
      <c r="H32">
        <f t="shared" si="6"/>
        <v>36</v>
      </c>
      <c r="I32">
        <v>1000</v>
      </c>
      <c r="J32">
        <v>48.650001525878906</v>
      </c>
      <c r="K32">
        <v>40</v>
      </c>
      <c r="L32">
        <v>124</v>
      </c>
      <c r="M32">
        <v>867</v>
      </c>
      <c r="N32">
        <v>743</v>
      </c>
      <c r="O32">
        <v>619</v>
      </c>
      <c r="P32">
        <v>740</v>
      </c>
      <c r="Q32">
        <v>620</v>
      </c>
      <c r="R32" t="s">
        <v>435</v>
      </c>
      <c r="S32" t="n">
        <v>5.5</v>
      </c>
      <c r="T32" t="n">
        <v>860.0</v>
      </c>
      <c r="U32" s="18">
        <f>VLOOKUP(A32,'[1]MARGIN REQUIREMNT'!$A$3:$M$210,13,0)</f>
        <v>5.2839</v>
      </c>
      <c r="V32" s="23">
        <f t="shared" si="1"/>
        <v>-4.8940217819752885E-3</v>
      </c>
      <c r="W32" s="23">
        <f t="shared" si="2"/>
        <v>4.8940217819752885E-3</v>
      </c>
      <c r="X32" s="24">
        <f>VLOOKUP(A32,[2]Sheet14!$A$2:$B$188,2,0)</f>
        <v>3.1380253428734586E-2</v>
      </c>
      <c r="Y32" s="24">
        <f>VLOOKUP(A32,[2]Sheet14!$A$2:$C$188,3,0)</f>
        <v>3.949569860612593E-2</v>
      </c>
      <c r="Z32" s="24">
        <f>VLOOKUP(A32,[2]Sheet14!$A$2:$D$188,4,0)</f>
        <v>5.2321866650642555E-2</v>
      </c>
      <c r="AA32" t="b">
        <f t="shared" si="7"/>
        <v>0</v>
      </c>
      <c r="AB32" t="b">
        <f t="shared" si="4"/>
        <v>0</v>
      </c>
      <c r="AC32" t="b">
        <f t="shared" si="5"/>
        <v>0</v>
      </c>
    </row>
    <row r="33" spans="1:29">
      <c r="A33" t="s">
        <v>14</v>
      </c>
      <c r="B33">
        <v>10</v>
      </c>
      <c r="C33" t="s">
        <v>405</v>
      </c>
      <c r="D33" t="n">
        <v>96.55000305175781</v>
      </c>
      <c r="E33">
        <v>97.199996948242188</v>
      </c>
      <c r="F33" s="22">
        <v>43460</v>
      </c>
      <c r="G33" s="22">
        <v>43496</v>
      </c>
      <c r="H33">
        <f t="shared" si="6"/>
        <v>36</v>
      </c>
      <c r="I33">
        <v>100</v>
      </c>
      <c r="J33">
        <v>4.3000001907348633</v>
      </c>
      <c r="K33">
        <v>42</v>
      </c>
      <c r="L33">
        <v>13</v>
      </c>
      <c r="M33">
        <v>110.19999694824219</v>
      </c>
      <c r="N33">
        <v>123.19999694824219</v>
      </c>
      <c r="O33">
        <v>136.19999694824219</v>
      </c>
      <c r="P33">
        <v>120</v>
      </c>
      <c r="Q33">
        <v>140</v>
      </c>
      <c r="R33" t="n">
        <v>0.699999988079071</v>
      </c>
      <c r="S33" t="n">
        <v>0.30000001192092896</v>
      </c>
      <c r="T33" t="n">
        <v>130.0</v>
      </c>
      <c r="U33" s="18">
        <f>VLOOKUP(A33,'[1]MARGIN REQUIREMNT'!$A$3:$M$210,13,0)</f>
        <v>0.52725</v>
      </c>
      <c r="V33" s="23">
        <f t="shared" si="1"/>
        <v>-1.5431471316222911E-3</v>
      </c>
      <c r="W33" s="23">
        <f t="shared" si="2"/>
        <v>1.5431471316222911E-3</v>
      </c>
      <c r="X33" s="24">
        <f>VLOOKUP(A33,[2]Sheet14!$A$2:$B$188,2,0)</f>
        <v>3.1049783602982408E-2</v>
      </c>
      <c r="Y33" s="24">
        <f>VLOOKUP(A33,[2]Sheet14!$A$2:$C$188,3,0)</f>
        <v>4.0528483786798734E-2</v>
      </c>
      <c r="Z33" s="24">
        <f>VLOOKUP(A33,[2]Sheet14!$A$2:$D$188,4,0)</f>
        <v>5.3786812335103379E-2</v>
      </c>
      <c r="AA33" t="b">
        <f t="shared" si="7"/>
        <v>0</v>
      </c>
      <c r="AB33" t="b">
        <f t="shared" si="4"/>
        <v>0</v>
      </c>
      <c r="AC33" t="b">
        <f t="shared" si="5"/>
        <v>0</v>
      </c>
    </row>
    <row r="34" spans="1:29">
      <c r="A34" t="s">
        <v>14</v>
      </c>
      <c r="B34">
        <v>10</v>
      </c>
      <c r="C34" t="s">
        <v>406</v>
      </c>
      <c r="D34" t="n">
        <v>96.55000305175781</v>
      </c>
      <c r="E34">
        <v>97.199996948242188</v>
      </c>
      <c r="F34" s="22">
        <v>43460</v>
      </c>
      <c r="G34" s="22">
        <v>43496</v>
      </c>
      <c r="H34">
        <f t="shared" si="6"/>
        <v>36</v>
      </c>
      <c r="I34">
        <v>100</v>
      </c>
      <c r="J34">
        <v>7</v>
      </c>
      <c r="K34">
        <v>50</v>
      </c>
      <c r="L34">
        <v>15</v>
      </c>
      <c r="M34">
        <v>82.199996948242188</v>
      </c>
      <c r="N34">
        <v>67.199996948242187</v>
      </c>
      <c r="O34">
        <v>52.200000762939453</v>
      </c>
      <c r="P34">
        <v>70</v>
      </c>
      <c r="Q34">
        <v>50</v>
      </c>
      <c r="R34" t="n">
        <v>0.10000000149011612</v>
      </c>
      <c r="S34" t="n">
        <v>0.10000000149011612</v>
      </c>
      <c r="T34" t="n">
        <v>70.0</v>
      </c>
      <c r="U34" s="18">
        <f>VLOOKUP(A34,'[1]MARGIN REQUIREMNT'!$A$3:$M$210,13,0)</f>
        <v>0.52725</v>
      </c>
      <c r="V34" s="23">
        <f t="shared" si="1"/>
        <v>-1.5431471316222911E-3</v>
      </c>
      <c r="W34" s="23">
        <f t="shared" si="2"/>
        <v>1.5431471316222911E-3</v>
      </c>
      <c r="X34" s="24">
        <f>VLOOKUP(A34,[2]Sheet14!$A$2:$B$188,2,0)</f>
        <v>3.1049783602982408E-2</v>
      </c>
      <c r="Y34" s="24">
        <f>VLOOKUP(A34,[2]Sheet14!$A$2:$C$188,3,0)</f>
        <v>4.0528483786798734E-2</v>
      </c>
      <c r="Z34" s="24">
        <f>VLOOKUP(A34,[2]Sheet14!$A$2:$D$188,4,0)</f>
        <v>5.3786812335103379E-2</v>
      </c>
      <c r="AA34" t="b">
        <f t="shared" si="7"/>
        <v>0</v>
      </c>
      <c r="AB34" t="b">
        <f t="shared" si="4"/>
        <v>0</v>
      </c>
      <c r="AC34" t="b">
        <f t="shared" si="5"/>
        <v>0</v>
      </c>
    </row>
    <row r="35" spans="1:29">
      <c r="A35" t="s">
        <v>145</v>
      </c>
      <c r="B35">
        <v>2.5</v>
      </c>
      <c r="C35" t="s">
        <v>405</v>
      </c>
      <c r="D35" t="n">
        <v>148.75</v>
      </c>
      <c r="E35">
        <v>146.85000610351562</v>
      </c>
      <c r="F35" s="22">
        <v>43460</v>
      </c>
      <c r="G35" s="22">
        <v>43496</v>
      </c>
      <c r="H35">
        <f t="shared" si="6"/>
        <v>36</v>
      </c>
      <c r="I35">
        <v>147.5</v>
      </c>
      <c r="J35">
        <v>4.1999998092651367</v>
      </c>
      <c r="K35">
        <v>21</v>
      </c>
      <c r="L35">
        <v>10</v>
      </c>
      <c r="M35">
        <v>156.85000610351562</v>
      </c>
      <c r="N35">
        <v>166.85000610351562</v>
      </c>
      <c r="O35">
        <v>176.85000610351562</v>
      </c>
      <c r="P35">
        <v>167.5</v>
      </c>
      <c r="Q35">
        <v>177.5</v>
      </c>
      <c r="R35" t="s">
        <v>435</v>
      </c>
      <c r="S35" t="n">
        <v>0.20000000298023224</v>
      </c>
      <c r="T35" t="n">
        <v>175.0</v>
      </c>
      <c r="U35" s="18">
        <f>VLOOKUP(A35,'[1]MARGIN REQUIREMNT'!$A$3:$M$210,13,0)</f>
        <v>0.72855000000000003</v>
      </c>
      <c r="V35" s="23">
        <f t="shared" si="1"/>
        <v>-4.0858432317167903E-3</v>
      </c>
      <c r="W35" s="23">
        <f t="shared" si="2"/>
        <v>4.0858432317167903E-3</v>
      </c>
      <c r="X35" s="24">
        <f>VLOOKUP(A35,[2]Sheet14!$A$2:$B$188,2,0)</f>
        <v>2.3341782147890181E-2</v>
      </c>
      <c r="Y35" s="24">
        <f>VLOOKUP(A35,[2]Sheet14!$A$2:$C$188,3,0)</f>
        <v>2.8885204126158595E-2</v>
      </c>
      <c r="Z35" s="24">
        <f>VLOOKUP(A35,[2]Sheet14!$A$2:$D$188,4,0)</f>
        <v>4.0137068978542641E-2</v>
      </c>
      <c r="AA35" t="b">
        <f t="shared" si="7"/>
        <v>0</v>
      </c>
      <c r="AB35" t="b">
        <f t="shared" si="4"/>
        <v>0</v>
      </c>
      <c r="AC35" t="b">
        <f t="shared" si="5"/>
        <v>0</v>
      </c>
    </row>
    <row r="36" spans="1:29">
      <c r="A36" t="s">
        <v>145</v>
      </c>
      <c r="B36">
        <v>2.5</v>
      </c>
      <c r="C36" t="s">
        <v>406</v>
      </c>
      <c r="D36" t="n">
        <v>148.75</v>
      </c>
      <c r="E36">
        <v>146.85000610351562</v>
      </c>
      <c r="F36" s="22">
        <v>43460</v>
      </c>
      <c r="G36" s="22">
        <v>43496</v>
      </c>
      <c r="H36">
        <f t="shared" si="6"/>
        <v>36</v>
      </c>
      <c r="I36">
        <v>147.5</v>
      </c>
      <c r="J36">
        <v>5.1500000953674316</v>
      </c>
      <c r="K36">
        <v>30</v>
      </c>
      <c r="L36">
        <v>14</v>
      </c>
      <c r="M36">
        <v>132.85000610351562</v>
      </c>
      <c r="N36">
        <v>118.84999847412109</v>
      </c>
      <c r="O36">
        <v>104.84999847412109</v>
      </c>
      <c r="P36">
        <v>120</v>
      </c>
      <c r="Q36">
        <v>105</v>
      </c>
      <c r="R36" t="n">
        <v>0.3499999940395355</v>
      </c>
      <c r="S36" t="n">
        <v>0.3499999940395355</v>
      </c>
      <c r="T36" t="n">
        <v>120.0</v>
      </c>
      <c r="U36" s="18">
        <f>VLOOKUP(A36,'[1]MARGIN REQUIREMNT'!$A$3:$M$210,13,0)</f>
        <v>0.72855000000000003</v>
      </c>
      <c r="V36" s="23">
        <f t="shared" si="1"/>
        <v>-4.0858432317167903E-3</v>
      </c>
      <c r="W36" s="23">
        <f t="shared" si="2"/>
        <v>4.0858432317167903E-3</v>
      </c>
      <c r="X36" s="24">
        <f>VLOOKUP(A36,[2]Sheet14!$A$2:$B$188,2,0)</f>
        <v>2.3341782147890181E-2</v>
      </c>
      <c r="Y36" s="24">
        <f>VLOOKUP(A36,[2]Sheet14!$A$2:$C$188,3,0)</f>
        <v>2.8885204126158595E-2</v>
      </c>
      <c r="Z36" s="24">
        <f>VLOOKUP(A36,[2]Sheet14!$A$2:$D$188,4,0)</f>
        <v>4.0137068978542641E-2</v>
      </c>
      <c r="AA36" t="b">
        <f t="shared" si="7"/>
        <v>0</v>
      </c>
      <c r="AB36" t="b">
        <f t="shared" si="4"/>
        <v>0</v>
      </c>
      <c r="AC36" t="b">
        <f t="shared" si="5"/>
        <v>0</v>
      </c>
    </row>
    <row r="37" spans="1:29">
      <c r="A37" t="s">
        <v>64</v>
      </c>
      <c r="B37">
        <v>5</v>
      </c>
      <c r="C37" t="s">
        <v>405</v>
      </c>
      <c r="D37" t="n">
        <v>266.8500061035156</v>
      </c>
      <c r="E37">
        <v>262</v>
      </c>
      <c r="F37" s="22">
        <v>43460</v>
      </c>
      <c r="G37" s="22">
        <v>43496</v>
      </c>
      <c r="H37">
        <f t="shared" si="6"/>
        <v>36</v>
      </c>
      <c r="I37">
        <v>260</v>
      </c>
      <c r="J37">
        <v>9.8999996185302734</v>
      </c>
      <c r="K37">
        <v>22</v>
      </c>
      <c r="L37">
        <v>18</v>
      </c>
      <c r="M37">
        <v>280</v>
      </c>
      <c r="N37">
        <v>298</v>
      </c>
      <c r="O37">
        <v>316</v>
      </c>
      <c r="P37">
        <v>300</v>
      </c>
      <c r="Q37">
        <v>315</v>
      </c>
      <c r="R37" t="n">
        <v>1.7999999523162842</v>
      </c>
      <c r="S37" t="n">
        <v>1.7999999523162842</v>
      </c>
      <c r="T37" t="n">
        <v>300.0</v>
      </c>
      <c r="U37" s="18">
        <f>VLOOKUP(A37,'[1]MARGIN REQUIREMNT'!$A$3:$M$210,13,0)</f>
        <v>1.323</v>
      </c>
      <c r="V37" s="23">
        <f t="shared" si="1"/>
        <v>-3.8167938931297218E-3</v>
      </c>
      <c r="W37" s="23">
        <f t="shared" si="2"/>
        <v>3.8167938931297218E-3</v>
      </c>
      <c r="X37" s="24">
        <f>VLOOKUP(A37,[2]Sheet14!$A$2:$B$188,2,0)</f>
        <v>2.7321009070761817E-2</v>
      </c>
      <c r="Y37" s="24">
        <f>VLOOKUP(A37,[2]Sheet14!$A$2:$C$188,3,0)</f>
        <v>3.4013105238764607E-2</v>
      </c>
      <c r="Z37" s="24">
        <f>VLOOKUP(A37,[2]Sheet14!$A$2:$D$188,4,0)</f>
        <v>4.3342960847258326E-2</v>
      </c>
      <c r="AA37" t="b">
        <f t="shared" si="7"/>
        <v>0</v>
      </c>
      <c r="AB37" t="b">
        <f t="shared" si="4"/>
        <v>0</v>
      </c>
      <c r="AC37" t="b">
        <f t="shared" si="5"/>
        <v>0</v>
      </c>
    </row>
    <row r="38" spans="1:29">
      <c r="A38" t="s">
        <v>64</v>
      </c>
      <c r="B38">
        <v>5</v>
      </c>
      <c r="C38" t="s">
        <v>406</v>
      </c>
      <c r="D38" t="n">
        <v>266.8500061035156</v>
      </c>
      <c r="E38">
        <v>262</v>
      </c>
      <c r="F38" s="22">
        <v>43460</v>
      </c>
      <c r="G38" s="22">
        <v>43496</v>
      </c>
      <c r="H38">
        <f t="shared" si="6"/>
        <v>36</v>
      </c>
      <c r="I38">
        <v>260</v>
      </c>
      <c r="J38">
        <v>8.4499998092651367</v>
      </c>
      <c r="K38">
        <v>33</v>
      </c>
      <c r="L38">
        <v>27</v>
      </c>
      <c r="M38">
        <v>235</v>
      </c>
      <c r="N38">
        <v>208</v>
      </c>
      <c r="O38">
        <v>181</v>
      </c>
      <c r="P38">
        <v>210</v>
      </c>
      <c r="Q38">
        <v>180</v>
      </c>
      <c r="R38" t="s">
        <v>435</v>
      </c>
      <c r="S38" t="n">
        <v>2.25</v>
      </c>
      <c r="T38" t="n">
        <v>240.0</v>
      </c>
      <c r="U38" s="18">
        <f>VLOOKUP(A38,'[1]MARGIN REQUIREMNT'!$A$3:$M$210,13,0)</f>
        <v>1.323</v>
      </c>
      <c r="V38" s="23">
        <f t="shared" si="1"/>
        <v>-3.8167938931297218E-3</v>
      </c>
      <c r="W38" s="23">
        <f t="shared" si="2"/>
        <v>3.8167938931297218E-3</v>
      </c>
      <c r="X38" s="24">
        <f>VLOOKUP(A38,[2]Sheet14!$A$2:$B$188,2,0)</f>
        <v>2.7321009070761817E-2</v>
      </c>
      <c r="Y38" s="24">
        <f>VLOOKUP(A38,[2]Sheet14!$A$2:$C$188,3,0)</f>
        <v>3.4013105238764607E-2</v>
      </c>
      <c r="Z38" s="24">
        <f>VLOOKUP(A38,[2]Sheet14!$A$2:$D$188,4,0)</f>
        <v>4.3342960847258326E-2</v>
      </c>
      <c r="AA38" t="b">
        <f t="shared" si="7"/>
        <v>0</v>
      </c>
      <c r="AB38" t="b">
        <f t="shared" si="4"/>
        <v>0</v>
      </c>
      <c r="AC38" t="b">
        <f t="shared" si="5"/>
        <v>0</v>
      </c>
    </row>
    <row r="39" spans="1:29">
      <c r="A39" t="s">
        <v>181</v>
      </c>
      <c r="B39">
        <v>10</v>
      </c>
      <c r="C39" t="s">
        <v>405</v>
      </c>
      <c r="D39" t="n">
        <v>520.5999755859375</v>
      </c>
      <c r="E39">
        <v>509</v>
      </c>
      <c r="F39" s="22">
        <v>43460</v>
      </c>
      <c r="G39" s="22">
        <v>43496</v>
      </c>
      <c r="H39">
        <f t="shared" si="6"/>
        <v>36</v>
      </c>
      <c r="I39">
        <v>510</v>
      </c>
      <c r="J39" t="s">
        <v>435</v>
      </c>
      <c r="K39" t="s">
        <v>435</v>
      </c>
      <c r="L39" t="s">
        <v>435</v>
      </c>
      <c r="M39" t="s">
        <v>435</v>
      </c>
      <c r="N39" t="s">
        <v>435</v>
      </c>
      <c r="O39" t="s">
        <v>435</v>
      </c>
      <c r="P39" t="s">
        <v>435</v>
      </c>
      <c r="Q39" t="s">
        <v>435</v>
      </c>
      <c r="R39" t="s">
        <v>435</v>
      </c>
      <c r="S39" t="s">
        <v>435</v>
      </c>
      <c r="T39" t="s">
        <v>435</v>
      </c>
      <c r="U39" s="18">
        <f>VLOOKUP(A39,'[1]MARGIN REQUIREMNT'!$A$3:$M$210,13,0)</f>
        <v>2.7416249999999995</v>
      </c>
      <c r="V39" s="23">
        <f t="shared" si="1"/>
        <v>9.8231827111994185E-4</v>
      </c>
      <c r="W39" s="23">
        <f t="shared" si="2"/>
        <v>9.8231827111994185E-4</v>
      </c>
      <c r="X39" s="24">
        <f>VLOOKUP(A39,[2]Sheet14!$A$2:$B$188,2,0)</f>
        <v>3.0040527888033023E-2</v>
      </c>
      <c r="Y39" s="24">
        <f>VLOOKUP(A39,[2]Sheet14!$A$2:$C$188,3,0)</f>
        <v>3.7154500368046815E-2</v>
      </c>
      <c r="Z39" s="24">
        <f>VLOOKUP(A39,[2]Sheet14!$A$2:$D$188,4,0)</f>
        <v>5.2665344173366831E-2</v>
      </c>
      <c r="AA39" t="b">
        <f t="shared" si="7"/>
        <v>0</v>
      </c>
      <c r="AB39" t="b">
        <f t="shared" si="4"/>
        <v>0</v>
      </c>
      <c r="AC39" t="b">
        <f t="shared" si="5"/>
        <v>0</v>
      </c>
    </row>
    <row r="40" spans="1:29">
      <c r="A40" t="s">
        <v>181</v>
      </c>
      <c r="B40">
        <v>10</v>
      </c>
      <c r="C40" t="s">
        <v>406</v>
      </c>
      <c r="D40" t="n">
        <v>520.5999755859375</v>
      </c>
      <c r="E40">
        <v>509</v>
      </c>
      <c r="F40" s="22">
        <v>43460</v>
      </c>
      <c r="G40" s="22">
        <v>43496</v>
      </c>
      <c r="H40">
        <f t="shared" si="6"/>
        <v>36</v>
      </c>
      <c r="I40">
        <v>510</v>
      </c>
      <c r="J40" t="s">
        <v>435</v>
      </c>
      <c r="K40" t="s">
        <v>435</v>
      </c>
      <c r="L40" t="s">
        <v>435</v>
      </c>
      <c r="M40" t="s">
        <v>435</v>
      </c>
      <c r="N40" t="s">
        <v>435</v>
      </c>
      <c r="O40" t="s">
        <v>435</v>
      </c>
      <c r="P40" t="s">
        <v>435</v>
      </c>
      <c r="Q40" t="s">
        <v>435</v>
      </c>
      <c r="R40" t="s">
        <v>435</v>
      </c>
      <c r="S40" t="s">
        <v>435</v>
      </c>
      <c r="T40" t="s">
        <v>435</v>
      </c>
      <c r="U40" s="18">
        <f>VLOOKUP(A40,'[1]MARGIN REQUIREMNT'!$A$3:$M$210,13,0)</f>
        <v>2.7416249999999995</v>
      </c>
      <c r="V40" s="23">
        <f t="shared" si="1"/>
        <v>9.8231827111994185E-4</v>
      </c>
      <c r="W40" s="23">
        <f t="shared" si="2"/>
        <v>9.8231827111994185E-4</v>
      </c>
      <c r="X40" s="24">
        <f>VLOOKUP(A40,[2]Sheet14!$A$2:$B$188,2,0)</f>
        <v>3.0040527888033023E-2</v>
      </c>
      <c r="Y40" s="24">
        <f>VLOOKUP(A40,[2]Sheet14!$A$2:$C$188,3,0)</f>
        <v>3.7154500368046815E-2</v>
      </c>
      <c r="Z40" s="24">
        <f>VLOOKUP(A40,[2]Sheet14!$A$2:$D$188,4,0)</f>
        <v>5.2665344173366831E-2</v>
      </c>
      <c r="AA40" t="b">
        <f t="shared" si="7"/>
        <v>0</v>
      </c>
      <c r="AB40" t="b">
        <f t="shared" si="4"/>
        <v>0</v>
      </c>
      <c r="AC40" t="b">
        <f t="shared" si="5"/>
        <v>0</v>
      </c>
    </row>
    <row r="41" spans="1:29">
      <c r="A41" t="s">
        <v>36</v>
      </c>
      <c r="B41">
        <v>100</v>
      </c>
      <c r="C41" t="s">
        <v>405</v>
      </c>
      <c r="D41" t="n">
        <v>3070.300048828125</v>
      </c>
      <c r="E41">
        <v>3092.5</v>
      </c>
      <c r="F41" s="22">
        <v>43460</v>
      </c>
      <c r="G41" s="22">
        <v>43496</v>
      </c>
      <c r="H41">
        <f t="shared" si="6"/>
        <v>36</v>
      </c>
      <c r="I41">
        <v>3100</v>
      </c>
      <c r="J41">
        <v>115.30000305175781</v>
      </c>
      <c r="K41">
        <v>26</v>
      </c>
      <c r="L41">
        <v>252</v>
      </c>
      <c r="M41">
        <v>3344.5</v>
      </c>
      <c r="N41">
        <v>3596.5</v>
      </c>
      <c r="O41">
        <v>3848.5</v>
      </c>
      <c r="P41">
        <v>3600</v>
      </c>
      <c r="Q41">
        <v>3800</v>
      </c>
      <c r="R41" t="s">
        <v>435</v>
      </c>
      <c r="S41" t="n">
        <v>10.0</v>
      </c>
      <c r="T41" t="n">
        <v>3750.0</v>
      </c>
      <c r="U41" s="18">
        <f>VLOOKUP(A41,'[1]MARGIN REQUIREMNT'!$A$3:$M$210,13,0)</f>
        <v>15.8094</v>
      </c>
      <c r="V41" s="23">
        <f t="shared" si="1"/>
        <v>-1.0994025363783022E-3</v>
      </c>
      <c r="W41" s="23">
        <f t="shared" si="2"/>
        <v>1.0994025363783022E-3</v>
      </c>
      <c r="X41" s="24">
        <f>VLOOKUP(A41,[2]Sheet14!$A$2:$B$188,2,0)</f>
        <v>2.1287136821126262E-2</v>
      </c>
      <c r="Y41" s="24">
        <f>VLOOKUP(A41,[2]Sheet14!$A$2:$C$188,3,0)</f>
        <v>2.6575535877417553E-2</v>
      </c>
      <c r="Z41" s="24">
        <f>VLOOKUP(A41,[2]Sheet14!$A$2:$D$188,4,0)</f>
        <v>3.3343808259933272E-2</v>
      </c>
      <c r="AA41" t="b">
        <f t="shared" si="7"/>
        <v>0</v>
      </c>
      <c r="AB41" t="b">
        <f t="shared" si="4"/>
        <v>0</v>
      </c>
      <c r="AC41" t="b">
        <f t="shared" si="5"/>
        <v>0</v>
      </c>
    </row>
    <row r="42" spans="1:29">
      <c r="A42" t="s">
        <v>36</v>
      </c>
      <c r="B42">
        <v>100</v>
      </c>
      <c r="C42" t="s">
        <v>406</v>
      </c>
      <c r="D42" t="n">
        <v>3070.300048828125</v>
      </c>
      <c r="E42">
        <v>3092.5</v>
      </c>
      <c r="F42" s="22">
        <v>43460</v>
      </c>
      <c r="G42" s="22">
        <v>43496</v>
      </c>
      <c r="H42">
        <f t="shared" si="6"/>
        <v>36</v>
      </c>
      <c r="I42">
        <v>3100</v>
      </c>
      <c r="J42">
        <v>107</v>
      </c>
      <c r="K42">
        <v>31</v>
      </c>
      <c r="L42">
        <v>301</v>
      </c>
      <c r="M42">
        <v>2791.5</v>
      </c>
      <c r="N42">
        <v>2490.5</v>
      </c>
      <c r="O42">
        <v>2189.5</v>
      </c>
      <c r="P42">
        <v>2500</v>
      </c>
      <c r="Q42">
        <v>2200</v>
      </c>
      <c r="R42" t="s">
        <v>435</v>
      </c>
      <c r="S42" t="n">
        <v>29.0</v>
      </c>
      <c r="T42" t="n">
        <v>2900.0</v>
      </c>
      <c r="U42" s="18">
        <f>VLOOKUP(A42,'[1]MARGIN REQUIREMNT'!$A$3:$M$210,13,0)</f>
        <v>15.8094</v>
      </c>
      <c r="V42" s="23">
        <f t="shared" si="1"/>
        <v>-1.0994025363783022E-3</v>
      </c>
      <c r="W42" s="23">
        <f t="shared" si="2"/>
        <v>1.0994025363783022E-3</v>
      </c>
      <c r="X42" s="24">
        <f>VLOOKUP(A42,[2]Sheet14!$A$2:$B$188,2,0)</f>
        <v>2.1287136821126262E-2</v>
      </c>
      <c r="Y42" s="24">
        <f>VLOOKUP(A42,[2]Sheet14!$A$2:$C$188,3,0)</f>
        <v>2.6575535877417553E-2</v>
      </c>
      <c r="Z42" s="24">
        <f>VLOOKUP(A42,[2]Sheet14!$A$2:$D$188,4,0)</f>
        <v>3.3343808259933272E-2</v>
      </c>
      <c r="AA42" t="b">
        <f t="shared" si="7"/>
        <v>0</v>
      </c>
      <c r="AB42" t="b">
        <f t="shared" si="4"/>
        <v>0</v>
      </c>
      <c r="AC42" t="b">
        <f t="shared" si="5"/>
        <v>0</v>
      </c>
    </row>
    <row r="43" spans="1:29">
      <c r="A43" t="s">
        <v>159</v>
      </c>
      <c r="B43">
        <v>10</v>
      </c>
      <c r="C43" t="s">
        <v>405</v>
      </c>
      <c r="D43" t="n">
        <v>578.7000122070312</v>
      </c>
      <c r="E43">
        <v>560.4000244140625</v>
      </c>
      <c r="F43" s="22">
        <v>43460</v>
      </c>
      <c r="G43" s="22">
        <v>43496</v>
      </c>
      <c r="H43">
        <f t="shared" si="6"/>
        <v>36</v>
      </c>
      <c r="I43">
        <v>560</v>
      </c>
      <c r="J43">
        <v>21</v>
      </c>
      <c r="K43">
        <v>27</v>
      </c>
      <c r="L43">
        <v>48</v>
      </c>
      <c r="M43">
        <v>608.4000244140625</v>
      </c>
      <c r="N43">
        <v>656.4000244140625</v>
      </c>
      <c r="O43">
        <v>704.4000244140625</v>
      </c>
      <c r="P43">
        <v>660</v>
      </c>
      <c r="Q43">
        <v>700</v>
      </c>
      <c r="R43" t="s">
        <v>435</v>
      </c>
      <c r="S43" t="n">
        <v>2.200000047683716</v>
      </c>
      <c r="T43" t="n">
        <v>640.0</v>
      </c>
      <c r="U43" s="18">
        <f>VLOOKUP(A43,'[1]MARGIN REQUIREMNT'!$A$3:$M$210,13,0)</f>
        <v>2.9470499999999999</v>
      </c>
      <c r="V43" s="23">
        <f t="shared" si="1"/>
        <v>-2.0521491148486337E-3</v>
      </c>
      <c r="W43" s="23">
        <f t="shared" si="2"/>
        <v>2.0521491148486337E-3</v>
      </c>
      <c r="X43" s="24">
        <f>VLOOKUP(A43,[2]Sheet14!$A$2:$B$188,2,0)</f>
        <v>3.0157545537952891E-2</v>
      </c>
      <c r="Y43" s="24">
        <f>VLOOKUP(A43,[2]Sheet14!$A$2:$C$188,3,0)</f>
        <v>3.9234466004953721E-2</v>
      </c>
      <c r="Z43" s="24">
        <f>VLOOKUP(A43,[2]Sheet14!$A$2:$D$188,4,0)</f>
        <v>4.6776750427003723E-2</v>
      </c>
      <c r="AA43" t="b">
        <f t="shared" si="7"/>
        <v>0</v>
      </c>
      <c r="AB43" t="b">
        <f t="shared" si="4"/>
        <v>0</v>
      </c>
      <c r="AC43" t="b">
        <f t="shared" si="5"/>
        <v>0</v>
      </c>
    </row>
    <row r="44" spans="1:29">
      <c r="A44" t="s">
        <v>159</v>
      </c>
      <c r="B44">
        <v>10</v>
      </c>
      <c r="C44" t="s">
        <v>406</v>
      </c>
      <c r="D44" t="n">
        <v>578.7000122070312</v>
      </c>
      <c r="E44">
        <v>560.4000244140625</v>
      </c>
      <c r="F44" s="22">
        <v>43460</v>
      </c>
      <c r="G44" s="22">
        <v>43496</v>
      </c>
      <c r="H44">
        <f t="shared" si="6"/>
        <v>36</v>
      </c>
      <c r="I44">
        <v>560</v>
      </c>
      <c r="J44">
        <v>26.5</v>
      </c>
      <c r="K44">
        <v>41</v>
      </c>
      <c r="L44">
        <v>72</v>
      </c>
      <c r="M44">
        <v>488.39999389648437</v>
      </c>
      <c r="N44">
        <v>416.39999389648437</v>
      </c>
      <c r="O44">
        <v>344.39999389648437</v>
      </c>
      <c r="P44">
        <v>420</v>
      </c>
      <c r="Q44">
        <v>340</v>
      </c>
      <c r="R44" t="s">
        <v>435</v>
      </c>
      <c r="S44" t="n">
        <v>3.0</v>
      </c>
      <c r="T44" t="n">
        <v>500.0</v>
      </c>
      <c r="U44" s="18">
        <f>VLOOKUP(A44,'[1]MARGIN REQUIREMNT'!$A$3:$M$210,13,0)</f>
        <v>2.9470499999999999</v>
      </c>
      <c r="V44" s="23">
        <f t="shared" si="1"/>
        <v>-2.0521491148486337E-3</v>
      </c>
      <c r="W44" s="23">
        <f t="shared" si="2"/>
        <v>2.0521491148486337E-3</v>
      </c>
      <c r="X44" s="24">
        <f>VLOOKUP(A44,[2]Sheet14!$A$2:$B$188,2,0)</f>
        <v>3.0157545537952891E-2</v>
      </c>
      <c r="Y44" s="24">
        <f>VLOOKUP(A44,[2]Sheet14!$A$2:$C$188,3,0)</f>
        <v>3.9234466004953721E-2</v>
      </c>
      <c r="Z44" s="24">
        <f>VLOOKUP(A44,[2]Sheet14!$A$2:$D$188,4,0)</f>
        <v>4.6776750427003723E-2</v>
      </c>
      <c r="AA44" t="b">
        <f t="shared" si="7"/>
        <v>0</v>
      </c>
      <c r="AB44" t="b">
        <f t="shared" si="4"/>
        <v>0</v>
      </c>
      <c r="AC44" t="b">
        <f t="shared" si="5"/>
        <v>0</v>
      </c>
    </row>
    <row r="45" spans="1:29">
      <c r="A45" t="s">
        <v>204</v>
      </c>
      <c r="B45">
        <v>20</v>
      </c>
      <c r="C45" t="s">
        <v>405</v>
      </c>
      <c r="D45" t="n">
        <v>506.5</v>
      </c>
      <c r="E45">
        <v>507</v>
      </c>
      <c r="F45" s="22">
        <v>43460</v>
      </c>
      <c r="G45" s="22">
        <v>43496</v>
      </c>
      <c r="H45">
        <f t="shared" si="6"/>
        <v>36</v>
      </c>
      <c r="I45">
        <v>500</v>
      </c>
      <c r="J45">
        <v>32</v>
      </c>
      <c r="K45">
        <v>41</v>
      </c>
      <c r="L45">
        <v>65</v>
      </c>
      <c r="M45">
        <v>572</v>
      </c>
      <c r="N45">
        <v>637</v>
      </c>
      <c r="O45">
        <v>702</v>
      </c>
      <c r="P45">
        <v>640</v>
      </c>
      <c r="Q45">
        <v>700</v>
      </c>
      <c r="R45" t="n">
        <v>1.850000023841858</v>
      </c>
      <c r="S45" t="n">
        <v>1.850000023841858</v>
      </c>
      <c r="T45" t="n">
        <v>640.0</v>
      </c>
      <c r="U45" s="18">
        <f>VLOOKUP(A45,'[1]MARGIN REQUIREMNT'!$A$3:$M$210,13,0)</f>
        <v>2.602875</v>
      </c>
      <c r="V45" s="23">
        <f t="shared" si="1"/>
        <v>-4.1420238728119285E-3</v>
      </c>
      <c r="W45" s="23">
        <f t="shared" si="2"/>
        <v>4.1420238728119285E-3</v>
      </c>
      <c r="X45" s="24">
        <f>VLOOKUP(A45,[2]Sheet14!$A$2:$B$188,2,0)</f>
        <v>3.785072510338771E-2</v>
      </c>
      <c r="Y45" s="24">
        <f>VLOOKUP(A45,[2]Sheet14!$A$2:$C$188,3,0)</f>
        <v>5.2340851985456766E-2</v>
      </c>
      <c r="Z45" s="24">
        <f>VLOOKUP(A45,[2]Sheet14!$A$2:$D$188,4,0)</f>
        <v>7.0772878898087421E-2</v>
      </c>
      <c r="AA45" t="b">
        <f t="shared" si="7"/>
        <v>0</v>
      </c>
      <c r="AB45" t="b">
        <f t="shared" si="4"/>
        <v>0</v>
      </c>
      <c r="AC45" t="b">
        <f t="shared" si="5"/>
        <v>0</v>
      </c>
    </row>
    <row r="46" spans="1:29">
      <c r="A46" t="s">
        <v>204</v>
      </c>
      <c r="B46">
        <v>20</v>
      </c>
      <c r="C46" t="s">
        <v>406</v>
      </c>
      <c r="D46" t="n">
        <v>506.5</v>
      </c>
      <c r="E46">
        <v>507</v>
      </c>
      <c r="F46" s="22">
        <v>43460</v>
      </c>
      <c r="G46" s="22">
        <v>43496</v>
      </c>
      <c r="H46">
        <f t="shared" si="6"/>
        <v>36</v>
      </c>
      <c r="I46">
        <v>500</v>
      </c>
      <c r="J46">
        <v>23.75</v>
      </c>
      <c r="K46">
        <v>48</v>
      </c>
      <c r="L46">
        <v>76</v>
      </c>
      <c r="M46">
        <v>431</v>
      </c>
      <c r="N46">
        <v>355</v>
      </c>
      <c r="O46">
        <v>279</v>
      </c>
      <c r="P46">
        <v>360</v>
      </c>
      <c r="Q46">
        <v>280</v>
      </c>
      <c r="R46" t="s">
        <v>435</v>
      </c>
      <c r="S46" t="n">
        <v>10.149999618530273</v>
      </c>
      <c r="T46" t="n">
        <v>460.0</v>
      </c>
      <c r="U46" s="18">
        <f>VLOOKUP(A46,'[1]MARGIN REQUIREMNT'!$A$3:$M$210,13,0)</f>
        <v>2.602875</v>
      </c>
      <c r="V46" s="23">
        <f t="shared" si="1"/>
        <v>-4.1420238728119285E-3</v>
      </c>
      <c r="W46" s="23">
        <f t="shared" si="2"/>
        <v>4.1420238728119285E-3</v>
      </c>
      <c r="X46" s="24">
        <f>VLOOKUP(A46,[2]Sheet14!$A$2:$B$188,2,0)</f>
        <v>3.785072510338771E-2</v>
      </c>
      <c r="Y46" s="24">
        <f>VLOOKUP(A46,[2]Sheet14!$A$2:$C$188,3,0)</f>
        <v>5.2340851985456766E-2</v>
      </c>
      <c r="Z46" s="24">
        <f>VLOOKUP(A46,[2]Sheet14!$A$2:$D$188,4,0)</f>
        <v>7.0772878898087421E-2</v>
      </c>
      <c r="AA46" t="b">
        <f t="shared" si="7"/>
        <v>0</v>
      </c>
      <c r="AB46" t="b">
        <f t="shared" si="4"/>
        <v>0</v>
      </c>
      <c r="AC46" t="b">
        <f t="shared" si="5"/>
        <v>0</v>
      </c>
    </row>
    <row r="47" spans="1:29">
      <c r="A47" s="43" t="s">
        <v>7</v>
      </c>
      <c r="B47" s="43">
        <v>2.5</v>
      </c>
      <c r="C47" s="43" t="s">
        <v>405</v>
      </c>
      <c r="D47" s="43" t="s">
        <v>435</v>
      </c>
      <c r="E47" s="43" t="s">
        <v>435</v>
      </c>
      <c r="F47" s="43">
        <v>43460</v>
      </c>
      <c r="G47" s="43">
        <v>43496</v>
      </c>
      <c r="H47" s="43">
        <f t="shared" si="6"/>
        <v>36</v>
      </c>
      <c r="I47" s="43" t="s">
        <v>435</v>
      </c>
      <c r="J47" s="43" t="s">
        <v>435</v>
      </c>
      <c r="K47" s="43" t="s">
        <v>435</v>
      </c>
      <c r="L47" s="43" t="s">
        <v>435</v>
      </c>
      <c r="M47" s="43" t="s">
        <v>435</v>
      </c>
      <c r="N47" s="43" t="s">
        <v>435</v>
      </c>
      <c r="O47" s="43" t="s">
        <v>435</v>
      </c>
      <c r="P47" s="43" t="s">
        <v>435</v>
      </c>
      <c r="Q47" s="43" t="s">
        <v>435</v>
      </c>
      <c r="R47" s="43" t="s">
        <v>435</v>
      </c>
      <c r="S47" s="43" t="s">
        <v>435</v>
      </c>
      <c r="T47" s="43" t="s">
        <v>435</v>
      </c>
      <c r="U47" s="18">
        <f>VLOOKUP(A47,'[1]MARGIN REQUIREMNT'!$A$3:$M$210,13,0)</f>
        <v>0.54247500000000004</v>
      </c>
      <c r="V47" s="23" t="e">
        <f t="shared" si="1"/>
        <v>#VALUE!</v>
      </c>
      <c r="W47" s="23" t="e">
        <f t="shared" si="2"/>
        <v>#VALUE!</v>
      </c>
      <c r="X47" s="24">
        <f>VLOOKUP(A47,[2]Sheet14!$A$2:$B$188,2,0)</f>
        <v>5.3783392551651599E-2</v>
      </c>
      <c r="Y47" s="24">
        <f>VLOOKUP(A47,[2]Sheet14!$A$2:$C$188,3,0)</f>
        <v>7.2924718563035701E-2</v>
      </c>
      <c r="Z47" s="24">
        <f>VLOOKUP(A47,[2]Sheet14!$A$2:$D$188,4,0)</f>
        <v>9.6248675091724259E-2</v>
      </c>
      <c r="AA47" t="e">
        <f t="shared" si="7"/>
        <v>#VALUE!</v>
      </c>
      <c r="AB47" t="e">
        <f t="shared" si="4"/>
        <v>#VALUE!</v>
      </c>
      <c r="AC47" t="e">
        <f t="shared" si="5"/>
        <v>#VALUE!</v>
      </c>
    </row>
    <row r="48" spans="1:29">
      <c r="A48" s="44" t="s">
        <v>7</v>
      </c>
      <c r="B48" s="44">
        <v>2.5</v>
      </c>
      <c r="C48" s="44" t="s">
        <v>406</v>
      </c>
      <c r="D48" s="44" t="s">
        <v>435</v>
      </c>
      <c r="E48" s="44" t="s">
        <v>435</v>
      </c>
      <c r="F48" s="44">
        <v>43460</v>
      </c>
      <c r="G48" s="44">
        <v>43496</v>
      </c>
      <c r="H48" s="44">
        <f t="shared" si="6"/>
        <v>36</v>
      </c>
      <c r="I48" s="44" t="s">
        <v>435</v>
      </c>
      <c r="J48" s="44" t="s">
        <v>435</v>
      </c>
      <c r="K48" s="44" t="s">
        <v>435</v>
      </c>
      <c r="L48" s="44" t="s">
        <v>435</v>
      </c>
      <c r="M48" s="44" t="s">
        <v>435</v>
      </c>
      <c r="N48" s="44" t="s">
        <v>435</v>
      </c>
      <c r="O48" s="44" t="s">
        <v>435</v>
      </c>
      <c r="P48" s="44" t="s">
        <v>435</v>
      </c>
      <c r="Q48" s="44" t="s">
        <v>435</v>
      </c>
      <c r="R48" s="44" t="s">
        <v>435</v>
      </c>
      <c r="S48" s="44" t="s">
        <v>435</v>
      </c>
      <c r="T48" s="44" t="s">
        <v>435</v>
      </c>
      <c r="U48" s="18">
        <f>VLOOKUP(A48,'[1]MARGIN REQUIREMNT'!$A$3:$M$210,13,0)</f>
        <v>0.54247500000000004</v>
      </c>
      <c r="V48" s="23" t="e">
        <f t="shared" si="1"/>
        <v>#VALUE!</v>
      </c>
      <c r="W48" s="23" t="e">
        <f t="shared" si="2"/>
        <v>#VALUE!</v>
      </c>
      <c r="X48" s="24">
        <f>VLOOKUP(A48,[2]Sheet14!$A$2:$B$188,2,0)</f>
        <v>5.3783392551651599E-2</v>
      </c>
      <c r="Y48" s="24">
        <f>VLOOKUP(A48,[2]Sheet14!$A$2:$C$188,3,0)</f>
        <v>7.2924718563035701E-2</v>
      </c>
      <c r="Z48" s="24">
        <f>VLOOKUP(A48,[2]Sheet14!$A$2:$D$188,4,0)</f>
        <v>9.6248675091724259E-2</v>
      </c>
      <c r="AA48" t="e">
        <f t="shared" si="7"/>
        <v>#VALUE!</v>
      </c>
      <c r="AB48" t="e">
        <f t="shared" si="4"/>
        <v>#VALUE!</v>
      </c>
      <c r="AC48" t="e">
        <f t="shared" si="5"/>
        <v>#VALUE!</v>
      </c>
    </row>
    <row r="49" spans="1:29">
      <c r="A49" t="s">
        <v>30</v>
      </c>
      <c r="B49">
        <v>10</v>
      </c>
      <c r="C49" t="s">
        <v>405</v>
      </c>
      <c r="D49" t="n">
        <v>500.75</v>
      </c>
      <c r="E49">
        <v>504.95001220703125</v>
      </c>
      <c r="F49" s="22">
        <v>43460</v>
      </c>
      <c r="G49" s="22">
        <v>43496</v>
      </c>
      <c r="H49">
        <f t="shared" si="6"/>
        <v>36</v>
      </c>
      <c r="I49">
        <v>500</v>
      </c>
      <c r="J49">
        <v>28.100000381469727</v>
      </c>
      <c r="K49">
        <v>36</v>
      </c>
      <c r="L49">
        <v>57</v>
      </c>
      <c r="M49">
        <v>561.95001220703125</v>
      </c>
      <c r="N49">
        <v>618.95001220703125</v>
      </c>
      <c r="O49">
        <v>675.95001220703125</v>
      </c>
      <c r="P49">
        <v>620</v>
      </c>
      <c r="Q49">
        <v>680</v>
      </c>
      <c r="R49" t="s">
        <v>435</v>
      </c>
      <c r="S49" t="n">
        <v>2.0</v>
      </c>
      <c r="T49" t="n">
        <v>600.0</v>
      </c>
      <c r="U49" s="18">
        <f>VLOOKUP(A49,'[1]MARGIN REQUIREMNT'!$A$3:$M$210,13,0)</f>
        <v>2.6214749999999998</v>
      </c>
      <c r="V49" s="23">
        <f t="shared" si="1"/>
        <v>2.1783851061409898E-3</v>
      </c>
      <c r="W49" s="23">
        <f t="shared" si="2"/>
        <v>2.1783851061409898E-3</v>
      </c>
      <c r="X49" s="24">
        <f>VLOOKUP(A49,[2]Sheet14!$A$2:$B$188,2,0)</f>
        <v>2.9607735364782072E-2</v>
      </c>
      <c r="Y49" s="24">
        <f>VLOOKUP(A49,[2]Sheet14!$A$2:$C$188,3,0)</f>
        <v>3.5383150147450367E-2</v>
      </c>
      <c r="Z49" s="24">
        <f>VLOOKUP(A49,[2]Sheet14!$A$2:$D$188,4,0)</f>
        <v>4.78154656884337E-2</v>
      </c>
      <c r="AA49" t="b">
        <f t="shared" si="7"/>
        <v>0</v>
      </c>
      <c r="AB49" t="b">
        <f t="shared" si="4"/>
        <v>0</v>
      </c>
      <c r="AC49" t="b">
        <f t="shared" si="5"/>
        <v>0</v>
      </c>
    </row>
    <row r="50" spans="1:29">
      <c r="A50" t="s">
        <v>30</v>
      </c>
      <c r="B50">
        <v>10</v>
      </c>
      <c r="C50" t="s">
        <v>406</v>
      </c>
      <c r="D50" t="n">
        <v>500.75</v>
      </c>
      <c r="E50">
        <v>504.95001220703125</v>
      </c>
      <c r="F50" s="22">
        <v>43460</v>
      </c>
      <c r="G50" s="22">
        <v>43496</v>
      </c>
      <c r="H50">
        <f t="shared" si="6"/>
        <v>36</v>
      </c>
      <c r="I50">
        <v>500</v>
      </c>
      <c r="J50">
        <v>19.200000762939453</v>
      </c>
      <c r="K50">
        <v>38</v>
      </c>
      <c r="L50">
        <v>60</v>
      </c>
      <c r="M50">
        <v>444.95001220703125</v>
      </c>
      <c r="N50">
        <v>384.95001220703125</v>
      </c>
      <c r="O50">
        <v>324.95001220703125</v>
      </c>
      <c r="P50">
        <v>380</v>
      </c>
      <c r="Q50">
        <v>320</v>
      </c>
      <c r="R50" t="s">
        <v>435</v>
      </c>
      <c r="S50" t="n">
        <v>0.8500000238418579</v>
      </c>
      <c r="T50" t="n">
        <v>400.0</v>
      </c>
      <c r="U50" s="18">
        <f>VLOOKUP(A50,'[1]MARGIN REQUIREMNT'!$A$3:$M$210,13,0)</f>
        <v>2.6214749999999998</v>
      </c>
      <c r="V50" s="23">
        <f t="shared" si="1"/>
        <v>2.1783851061409898E-3</v>
      </c>
      <c r="W50" s="23">
        <f t="shared" si="2"/>
        <v>2.1783851061409898E-3</v>
      </c>
      <c r="X50" s="24">
        <f>VLOOKUP(A50,[2]Sheet14!$A$2:$B$188,2,0)</f>
        <v>2.9607735364782072E-2</v>
      </c>
      <c r="Y50" s="24">
        <f>VLOOKUP(A50,[2]Sheet14!$A$2:$C$188,3,0)</f>
        <v>3.5383150147450367E-2</v>
      </c>
      <c r="Z50" s="24">
        <f>VLOOKUP(A50,[2]Sheet14!$A$2:$D$188,4,0)</f>
        <v>4.78154656884337E-2</v>
      </c>
      <c r="AA50" t="b">
        <f t="shared" si="7"/>
        <v>0</v>
      </c>
      <c r="AB50" t="b">
        <f t="shared" si="4"/>
        <v>0</v>
      </c>
      <c r="AC50" t="b">
        <f t="shared" si="5"/>
        <v>0</v>
      </c>
    </row>
    <row r="51" spans="1:29">
      <c r="A51" t="s">
        <v>53</v>
      </c>
      <c r="B51">
        <v>10</v>
      </c>
      <c r="C51" t="s">
        <v>405</v>
      </c>
      <c r="D51" t="n">
        <v>430.45001220703125</v>
      </c>
      <c r="E51">
        <v>421.25</v>
      </c>
      <c r="F51" s="22">
        <v>43460</v>
      </c>
      <c r="G51" s="22">
        <v>43496</v>
      </c>
      <c r="H51">
        <f t="shared" si="6"/>
        <v>36</v>
      </c>
      <c r="I51">
        <v>420</v>
      </c>
      <c r="J51">
        <v>24.049999237060547</v>
      </c>
      <c r="K51">
        <v>40</v>
      </c>
      <c r="L51">
        <v>53</v>
      </c>
      <c r="M51">
        <v>474.25</v>
      </c>
      <c r="N51">
        <v>527.25</v>
      </c>
      <c r="O51">
        <v>580.25</v>
      </c>
      <c r="P51">
        <v>530</v>
      </c>
      <c r="Q51">
        <v>580</v>
      </c>
      <c r="R51" t="s">
        <v>435</v>
      </c>
      <c r="S51" t="n">
        <v>1.7000000476837158</v>
      </c>
      <c r="T51" t="n">
        <v>500.0</v>
      </c>
      <c r="U51" s="18">
        <f>VLOOKUP(A51,'[1]MARGIN REQUIREMNT'!$A$3:$M$210,13,0)</f>
        <v>2.1757499999999999</v>
      </c>
      <c r="V51" s="23">
        <f t="shared" si="1"/>
        <v>-4.7480642618691338E-4</v>
      </c>
      <c r="W51" s="23">
        <f t="shared" si="2"/>
        <v>4.7480642618691338E-4</v>
      </c>
      <c r="X51" s="24">
        <f>VLOOKUP(A51,[2]Sheet14!$A$2:$B$188,2,0)</f>
        <v>4.1246668858975342E-2</v>
      </c>
      <c r="Y51" s="24">
        <f>VLOOKUP(A51,[2]Sheet14!$A$2:$C$188,3,0)</f>
        <v>5.671398738421933E-2</v>
      </c>
      <c r="Z51" s="24">
        <f>VLOOKUP(A51,[2]Sheet14!$A$2:$D$188,4,0)</f>
        <v>9.8931517111541412E-2</v>
      </c>
      <c r="AA51" t="b">
        <f t="shared" si="7"/>
        <v>0</v>
      </c>
      <c r="AB51" t="b">
        <f t="shared" si="4"/>
        <v>0</v>
      </c>
      <c r="AC51" t="b">
        <f t="shared" si="5"/>
        <v>0</v>
      </c>
    </row>
    <row r="52" spans="1:29">
      <c r="A52" t="s">
        <v>53</v>
      </c>
      <c r="B52">
        <v>10</v>
      </c>
      <c r="C52" t="s">
        <v>406</v>
      </c>
      <c r="D52" t="n">
        <v>430.45001220703125</v>
      </c>
      <c r="E52">
        <v>421.25</v>
      </c>
      <c r="F52" s="22">
        <v>43460</v>
      </c>
      <c r="G52" s="22">
        <v>43496</v>
      </c>
      <c r="H52">
        <f t="shared" si="6"/>
        <v>36</v>
      </c>
      <c r="I52">
        <v>420</v>
      </c>
      <c r="J52">
        <v>13.25</v>
      </c>
      <c r="K52">
        <v>29</v>
      </c>
      <c r="L52">
        <v>38</v>
      </c>
      <c r="M52">
        <v>383.25</v>
      </c>
      <c r="N52">
        <v>345.25</v>
      </c>
      <c r="O52">
        <v>307.25</v>
      </c>
      <c r="P52">
        <v>350</v>
      </c>
      <c r="Q52">
        <v>310</v>
      </c>
      <c r="R52" t="s">
        <v>435</v>
      </c>
      <c r="S52" t="n">
        <v>4.199999809265137</v>
      </c>
      <c r="T52" t="n">
        <v>400.0</v>
      </c>
      <c r="U52" s="18">
        <f>VLOOKUP(A52,'[1]MARGIN REQUIREMNT'!$A$3:$M$210,13,0)</f>
        <v>2.1757499999999999</v>
      </c>
      <c r="V52" s="23">
        <f t="shared" si="1"/>
        <v>-4.7480642618691338E-4</v>
      </c>
      <c r="W52" s="23">
        <f t="shared" si="2"/>
        <v>4.7480642618691338E-4</v>
      </c>
      <c r="X52" s="24">
        <f>VLOOKUP(A52,[2]Sheet14!$A$2:$B$188,2,0)</f>
        <v>4.1246668858975342E-2</v>
      </c>
      <c r="Y52" s="24">
        <f>VLOOKUP(A52,[2]Sheet14!$A$2:$C$188,3,0)</f>
        <v>5.671398738421933E-2</v>
      </c>
      <c r="Z52" s="24">
        <f>VLOOKUP(A52,[2]Sheet14!$A$2:$D$188,4,0)</f>
        <v>9.8931517111541412E-2</v>
      </c>
      <c r="AA52" t="b">
        <f t="shared" si="7"/>
        <v>0</v>
      </c>
      <c r="AB52" t="b">
        <f t="shared" si="4"/>
        <v>0</v>
      </c>
      <c r="AC52" t="b">
        <f t="shared" si="5"/>
        <v>0</v>
      </c>
    </row>
    <row r="53" spans="1:29">
      <c r="A53" t="s">
        <v>119</v>
      </c>
      <c r="B53">
        <v>20</v>
      </c>
      <c r="C53" t="s">
        <v>405</v>
      </c>
      <c r="D53" t="n">
        <v>1425.0999755859375</v>
      </c>
      <c r="E53">
        <v>1422.6500244140625</v>
      </c>
      <c r="F53" s="22">
        <v>43460</v>
      </c>
      <c r="G53" s="22">
        <v>43496</v>
      </c>
      <c r="H53">
        <f t="shared" si="6"/>
        <v>36</v>
      </c>
      <c r="I53">
        <v>1420</v>
      </c>
      <c r="J53">
        <v>43.200000762939453</v>
      </c>
      <c r="K53">
        <v>20</v>
      </c>
      <c r="L53">
        <v>89</v>
      </c>
      <c r="M53">
        <v>1511.6500244140625</v>
      </c>
      <c r="N53">
        <v>1600.6500244140625</v>
      </c>
      <c r="O53">
        <v>1689.6500244140625</v>
      </c>
      <c r="P53">
        <v>1600</v>
      </c>
      <c r="Q53">
        <v>1680</v>
      </c>
      <c r="R53" t="n">
        <v>2.0</v>
      </c>
      <c r="S53" t="n">
        <v>2.0</v>
      </c>
      <c r="T53" t="n">
        <v>1600.0</v>
      </c>
      <c r="U53" s="18">
        <f>VLOOKUP(A53,'[1]MARGIN REQUIREMNT'!$A$3:$M$210,13,0)</f>
        <v>7.1803904000000003</v>
      </c>
      <c r="V53" s="23">
        <f t="shared" si="1"/>
        <v>-2.8118258686093967E-4</v>
      </c>
      <c r="W53" s="23">
        <f t="shared" si="2"/>
        <v>2.8118258686093967E-4</v>
      </c>
      <c r="X53" s="24">
        <f>VLOOKUP(A53,[2]Sheet14!$A$2:$B$188,2,0)</f>
        <v>2.0601545289942829E-2</v>
      </c>
      <c r="Y53" s="24">
        <f>VLOOKUP(A53,[2]Sheet14!$A$2:$C$188,3,0)</f>
        <v>2.6223586323836954E-2</v>
      </c>
      <c r="Z53" s="24">
        <f>VLOOKUP(A53,[2]Sheet14!$A$2:$D$188,4,0)</f>
        <v>3.5301097717834067E-2</v>
      </c>
      <c r="AA53" t="b">
        <f t="shared" si="7"/>
        <v>0</v>
      </c>
      <c r="AB53" t="b">
        <f t="shared" si="4"/>
        <v>0</v>
      </c>
      <c r="AC53" t="b">
        <f t="shared" si="5"/>
        <v>0</v>
      </c>
    </row>
    <row r="54" spans="1:29">
      <c r="A54" t="s">
        <v>119</v>
      </c>
      <c r="B54">
        <v>20</v>
      </c>
      <c r="C54" t="s">
        <v>406</v>
      </c>
      <c r="D54" t="n">
        <v>1425.0999755859375</v>
      </c>
      <c r="E54">
        <v>1422.6500244140625</v>
      </c>
      <c r="F54" s="22">
        <v>43460</v>
      </c>
      <c r="G54" s="22">
        <v>43496</v>
      </c>
      <c r="H54">
        <f t="shared" si="6"/>
        <v>36</v>
      </c>
      <c r="I54">
        <v>1420</v>
      </c>
      <c r="J54">
        <v>31.299999237060547</v>
      </c>
      <c r="K54">
        <v>22</v>
      </c>
      <c r="L54">
        <v>98</v>
      </c>
      <c r="M54">
        <v>1324.6500244140625</v>
      </c>
      <c r="N54">
        <v>1226.6500244140625</v>
      </c>
      <c r="O54">
        <v>1128.6500244140625</v>
      </c>
      <c r="P54">
        <v>1220</v>
      </c>
      <c r="Q54">
        <v>1120</v>
      </c>
      <c r="R54" t="s">
        <v>435</v>
      </c>
      <c r="S54" t="n">
        <v>3.0</v>
      </c>
      <c r="T54" t="n">
        <v>1200.0</v>
      </c>
      <c r="U54" s="18">
        <f>VLOOKUP(A54,'[1]MARGIN REQUIREMNT'!$A$3:$M$210,13,0)</f>
        <v>7.1803904000000003</v>
      </c>
      <c r="V54" s="23">
        <f t="shared" si="1"/>
        <v>-2.8118258686093967E-4</v>
      </c>
      <c r="W54" s="23">
        <f t="shared" si="2"/>
        <v>2.8118258686093967E-4</v>
      </c>
      <c r="X54" s="24">
        <f>VLOOKUP(A54,[2]Sheet14!$A$2:$B$188,2,0)</f>
        <v>2.0601545289942829E-2</v>
      </c>
      <c r="Y54" s="24">
        <f>VLOOKUP(A54,[2]Sheet14!$A$2:$C$188,3,0)</f>
        <v>2.6223586323836954E-2</v>
      </c>
      <c r="Z54" s="24">
        <f>VLOOKUP(A54,[2]Sheet14!$A$2:$D$188,4,0)</f>
        <v>3.5301097717834067E-2</v>
      </c>
      <c r="AA54" t="b">
        <f t="shared" si="7"/>
        <v>0</v>
      </c>
      <c r="AB54" t="b">
        <f t="shared" si="4"/>
        <v>0</v>
      </c>
      <c r="AC54" t="b">
        <f t="shared" si="5"/>
        <v>0</v>
      </c>
    </row>
    <row r="55" spans="1:29">
      <c r="A55" t="s">
        <v>63</v>
      </c>
      <c r="B55">
        <v>20</v>
      </c>
      <c r="C55" t="s">
        <v>405</v>
      </c>
      <c r="D55" t="n">
        <v>687.0</v>
      </c>
      <c r="E55">
        <v>683</v>
      </c>
      <c r="F55" s="22">
        <v>43460</v>
      </c>
      <c r="G55" s="22">
        <v>43496</v>
      </c>
      <c r="H55">
        <f t="shared" si="6"/>
        <v>36</v>
      </c>
      <c r="I55">
        <v>680</v>
      </c>
      <c r="J55">
        <v>34.150001525878906</v>
      </c>
      <c r="K55">
        <v>34</v>
      </c>
      <c r="L55">
        <v>73</v>
      </c>
      <c r="M55">
        <v>756</v>
      </c>
      <c r="N55">
        <v>829</v>
      </c>
      <c r="O55">
        <v>902</v>
      </c>
      <c r="P55">
        <v>820</v>
      </c>
      <c r="Q55">
        <v>900</v>
      </c>
      <c r="R55" t="n">
        <v>4.550000190734863</v>
      </c>
      <c r="S55" t="n">
        <v>1.5</v>
      </c>
      <c r="T55" t="n">
        <v>860.0</v>
      </c>
      <c r="U55" s="18">
        <f>VLOOKUP(A55,'[1]MARGIN REQUIREMNT'!$A$3:$M$210,13,0)</f>
        <v>3.2929499999999998</v>
      </c>
      <c r="V55" s="23">
        <f t="shared" si="1"/>
        <v>-2.7818805476756969E-3</v>
      </c>
      <c r="W55" s="23">
        <f t="shared" si="2"/>
        <v>2.7818805476756969E-3</v>
      </c>
      <c r="X55" s="24">
        <f>VLOOKUP(A55,[2]Sheet14!$A$2:$B$188,2,0)</f>
        <v>3.8688432387046397E-2</v>
      </c>
      <c r="Y55" s="24">
        <f>VLOOKUP(A55,[2]Sheet14!$A$2:$C$188,3,0)</f>
        <v>4.7366958971885212E-2</v>
      </c>
      <c r="Z55" s="24">
        <f>VLOOKUP(A55,[2]Sheet14!$A$2:$D$188,4,0)</f>
        <v>6.1741926555566026E-2</v>
      </c>
      <c r="AA55" t="b">
        <f t="shared" si="7"/>
        <v>0</v>
      </c>
      <c r="AB55" t="b">
        <f t="shared" si="4"/>
        <v>0</v>
      </c>
      <c r="AC55" t="b">
        <f t="shared" si="5"/>
        <v>0</v>
      </c>
    </row>
    <row r="56" spans="1:29">
      <c r="A56" t="s">
        <v>63</v>
      </c>
      <c r="B56">
        <v>20</v>
      </c>
      <c r="C56" t="s">
        <v>406</v>
      </c>
      <c r="D56" t="n">
        <v>687.0</v>
      </c>
      <c r="E56">
        <v>683</v>
      </c>
      <c r="F56" s="22">
        <v>43460</v>
      </c>
      <c r="G56" s="22">
        <v>43496</v>
      </c>
      <c r="H56">
        <f t="shared" si="6"/>
        <v>36</v>
      </c>
      <c r="I56">
        <v>680</v>
      </c>
      <c r="J56">
        <v>26.5</v>
      </c>
      <c r="K56">
        <v>37</v>
      </c>
      <c r="L56">
        <v>79</v>
      </c>
      <c r="M56">
        <v>604</v>
      </c>
      <c r="N56">
        <v>525</v>
      </c>
      <c r="O56">
        <v>446</v>
      </c>
      <c r="P56">
        <v>520</v>
      </c>
      <c r="Q56">
        <v>440</v>
      </c>
      <c r="R56" t="s">
        <v>435</v>
      </c>
      <c r="S56" t="n">
        <v>1.5</v>
      </c>
      <c r="T56" t="n">
        <v>560.0</v>
      </c>
      <c r="U56" s="18">
        <f>VLOOKUP(A56,'[1]MARGIN REQUIREMNT'!$A$3:$M$210,13,0)</f>
        <v>3.2929499999999998</v>
      </c>
      <c r="V56" s="23">
        <f t="shared" si="1"/>
        <v>-2.7818805476756969E-3</v>
      </c>
      <c r="W56" s="23">
        <f t="shared" si="2"/>
        <v>2.7818805476756969E-3</v>
      </c>
      <c r="X56" s="24">
        <f>VLOOKUP(A56,[2]Sheet14!$A$2:$B$188,2,0)</f>
        <v>3.8688432387046397E-2</v>
      </c>
      <c r="Y56" s="24">
        <f>VLOOKUP(A56,[2]Sheet14!$A$2:$C$188,3,0)</f>
        <v>4.7366958971885212E-2</v>
      </c>
      <c r="Z56" s="24">
        <f>VLOOKUP(A56,[2]Sheet14!$A$2:$D$188,4,0)</f>
        <v>6.1741926555566026E-2</v>
      </c>
      <c r="AA56" t="b">
        <f t="shared" si="7"/>
        <v>0</v>
      </c>
      <c r="AB56" t="b">
        <f t="shared" si="4"/>
        <v>0</v>
      </c>
      <c r="AC56" t="b">
        <f t="shared" si="5"/>
        <v>0</v>
      </c>
    </row>
    <row r="57" spans="1:29">
      <c r="A57" t="s">
        <v>189</v>
      </c>
      <c r="B57">
        <v>20</v>
      </c>
      <c r="C57" t="s">
        <v>405</v>
      </c>
      <c r="D57" t="n">
        <v>709.9000244140625</v>
      </c>
      <c r="E57">
        <v>695.5</v>
      </c>
      <c r="F57" s="22">
        <v>43460</v>
      </c>
      <c r="G57" s="22">
        <v>43496</v>
      </c>
      <c r="H57">
        <f t="shared" si="6"/>
        <v>36</v>
      </c>
      <c r="I57">
        <v>700</v>
      </c>
      <c r="J57">
        <v>28.299999237060547</v>
      </c>
      <c r="K57">
        <v>31</v>
      </c>
      <c r="L57">
        <v>68</v>
      </c>
      <c r="M57">
        <v>763.5</v>
      </c>
      <c r="N57">
        <v>831.5</v>
      </c>
      <c r="O57">
        <v>899.5</v>
      </c>
      <c r="P57">
        <v>840</v>
      </c>
      <c r="Q57">
        <v>900</v>
      </c>
      <c r="R57" t="n">
        <v>1.600000023841858</v>
      </c>
      <c r="S57" t="n">
        <v>1.600000023841858</v>
      </c>
      <c r="T57" t="n">
        <v>840.0</v>
      </c>
      <c r="U57" s="18">
        <f>VLOOKUP(A57,'[1]MARGIN REQUIREMNT'!$A$3:$M$210,13,0)</f>
        <v>3.6658499999999994</v>
      </c>
      <c r="V57" s="23">
        <f t="shared" si="1"/>
        <v>-4.4571899150790406E-3</v>
      </c>
      <c r="W57" s="23">
        <f t="shared" si="2"/>
        <v>4.4571899150790406E-3</v>
      </c>
      <c r="X57" s="24">
        <f>VLOOKUP(A57,[2]Sheet14!$A$2:$B$188,2,0)</f>
        <v>2.9893936861345855E-2</v>
      </c>
      <c r="Y57" s="24">
        <f>VLOOKUP(A57,[2]Sheet14!$A$2:$C$188,3,0)</f>
        <v>3.6777049258239512E-2</v>
      </c>
      <c r="Z57" s="24">
        <f>VLOOKUP(A57,[2]Sheet14!$A$2:$D$188,4,0)</f>
        <v>4.1973081592302862E-2</v>
      </c>
      <c r="AA57" t="b">
        <f t="shared" si="7"/>
        <v>0</v>
      </c>
      <c r="AB57" t="b">
        <f t="shared" si="4"/>
        <v>0</v>
      </c>
      <c r="AC57" t="b">
        <f t="shared" si="5"/>
        <v>0</v>
      </c>
    </row>
    <row r="58" spans="1:29">
      <c r="A58" t="s">
        <v>189</v>
      </c>
      <c r="B58">
        <v>20</v>
      </c>
      <c r="C58" t="s">
        <v>406</v>
      </c>
      <c r="D58" t="n">
        <v>709.9000244140625</v>
      </c>
      <c r="E58">
        <v>695.5</v>
      </c>
      <c r="F58" s="22">
        <v>43460</v>
      </c>
      <c r="G58" s="22">
        <v>43496</v>
      </c>
      <c r="H58">
        <f t="shared" si="6"/>
        <v>36</v>
      </c>
      <c r="I58">
        <v>700</v>
      </c>
      <c r="J58">
        <v>28.649999618530273</v>
      </c>
      <c r="K58">
        <v>34</v>
      </c>
      <c r="L58">
        <v>74</v>
      </c>
      <c r="M58">
        <v>621.5</v>
      </c>
      <c r="N58">
        <v>547.5</v>
      </c>
      <c r="O58">
        <v>473.5</v>
      </c>
      <c r="P58">
        <v>540</v>
      </c>
      <c r="Q58">
        <v>480</v>
      </c>
      <c r="R58" t="s">
        <v>435</v>
      </c>
      <c r="S58" t="n">
        <v>5.400000095367432</v>
      </c>
      <c r="T58" t="n">
        <v>640.0</v>
      </c>
      <c r="U58" s="18">
        <f>VLOOKUP(A58,'[1]MARGIN REQUIREMNT'!$A$3:$M$210,13,0)</f>
        <v>3.6658499999999994</v>
      </c>
      <c r="V58" s="23">
        <f t="shared" si="1"/>
        <v>-4.4571899150790406E-3</v>
      </c>
      <c r="W58" s="23">
        <f t="shared" si="2"/>
        <v>4.4571899150790406E-3</v>
      </c>
      <c r="X58" s="24">
        <f>VLOOKUP(A58,[2]Sheet14!$A$2:$B$188,2,0)</f>
        <v>2.9893936861345855E-2</v>
      </c>
      <c r="Y58" s="24">
        <f>VLOOKUP(A58,[2]Sheet14!$A$2:$C$188,3,0)</f>
        <v>3.6777049258239512E-2</v>
      </c>
      <c r="Z58" s="24">
        <f>VLOOKUP(A58,[2]Sheet14!$A$2:$D$188,4,0)</f>
        <v>4.1973081592302862E-2</v>
      </c>
      <c r="AA58" t="b">
        <f t="shared" si="7"/>
        <v>0</v>
      </c>
      <c r="AB58" t="b">
        <f t="shared" si="4"/>
        <v>0</v>
      </c>
      <c r="AC58" t="b">
        <f t="shared" si="5"/>
        <v>0</v>
      </c>
    </row>
    <row r="59" spans="1:29">
      <c r="A59" t="s">
        <v>170</v>
      </c>
      <c r="B59">
        <v>20</v>
      </c>
      <c r="C59" t="s">
        <v>405</v>
      </c>
      <c r="D59" t="n">
        <v>1036.050048828125</v>
      </c>
      <c r="E59">
        <v>1039.9000244140625</v>
      </c>
      <c r="F59" s="22">
        <v>43460</v>
      </c>
      <c r="G59" s="22">
        <v>43496</v>
      </c>
      <c r="H59">
        <f t="shared" si="6"/>
        <v>36</v>
      </c>
      <c r="I59">
        <v>1040</v>
      </c>
      <c r="J59">
        <v>47</v>
      </c>
      <c r="K59">
        <v>32</v>
      </c>
      <c r="L59">
        <v>104</v>
      </c>
      <c r="M59">
        <v>1143.9000244140625</v>
      </c>
      <c r="N59">
        <v>1247.9000244140625</v>
      </c>
      <c r="O59">
        <v>1351.9000244140625</v>
      </c>
      <c r="P59">
        <v>1240</v>
      </c>
      <c r="Q59">
        <v>1360</v>
      </c>
      <c r="R59" t="s">
        <v>435</v>
      </c>
      <c r="S59" t="n">
        <v>16.200000762939453</v>
      </c>
      <c r="T59" t="n">
        <v>1120.0</v>
      </c>
      <c r="U59" s="18">
        <f>VLOOKUP(A59,'[1]MARGIN REQUIREMNT'!$A$3:$M$210,13,0)</f>
        <v>4.9465500000000002</v>
      </c>
      <c r="V59" s="23">
        <f t="shared" si="1"/>
        <v>-3.0772893230679443E-3</v>
      </c>
      <c r="W59" s="23">
        <f t="shared" si="2"/>
        <v>3.0772893230679443E-3</v>
      </c>
      <c r="X59" s="24">
        <f>VLOOKUP(A59,[2]Sheet14!$A$2:$B$188,2,0)</f>
        <v>2.6201699287165252E-2</v>
      </c>
      <c r="Y59" s="24">
        <f>VLOOKUP(A59,[2]Sheet14!$A$2:$C$188,3,0)</f>
        <v>3.356743900415976E-2</v>
      </c>
      <c r="Z59" s="24">
        <f>VLOOKUP(A59,[2]Sheet14!$A$2:$D$188,4,0)</f>
        <v>4.1087624092765819E-2</v>
      </c>
      <c r="AA59" t="b">
        <f t="shared" si="7"/>
        <v>0</v>
      </c>
      <c r="AB59" t="b">
        <f t="shared" si="4"/>
        <v>0</v>
      </c>
      <c r="AC59" t="b">
        <f t="shared" si="5"/>
        <v>0</v>
      </c>
    </row>
    <row r="60" spans="1:29">
      <c r="A60" t="s">
        <v>170</v>
      </c>
      <c r="B60">
        <v>20</v>
      </c>
      <c r="C60" t="s">
        <v>406</v>
      </c>
      <c r="D60" t="n">
        <v>1036.050048828125</v>
      </c>
      <c r="E60">
        <v>1039.9000244140625</v>
      </c>
      <c r="F60" s="22">
        <v>43460</v>
      </c>
      <c r="G60" s="22">
        <v>43496</v>
      </c>
      <c r="H60">
        <f t="shared" si="6"/>
        <v>36</v>
      </c>
      <c r="I60">
        <v>1040</v>
      </c>
      <c r="J60">
        <v>49.950000762939453</v>
      </c>
      <c r="K60">
        <v>42</v>
      </c>
      <c r="L60">
        <v>137</v>
      </c>
      <c r="M60">
        <v>902.9000244140625</v>
      </c>
      <c r="N60">
        <v>765.9000244140625</v>
      </c>
      <c r="O60">
        <v>628.9000244140625</v>
      </c>
      <c r="P60">
        <v>760</v>
      </c>
      <c r="Q60">
        <v>620</v>
      </c>
      <c r="R60" t="s">
        <v>435</v>
      </c>
      <c r="S60" t="n">
        <v>7.199999809265137</v>
      </c>
      <c r="T60" t="n">
        <v>900.0</v>
      </c>
      <c r="U60" s="18">
        <f>VLOOKUP(A60,'[1]MARGIN REQUIREMNT'!$A$3:$M$210,13,0)</f>
        <v>4.9465500000000002</v>
      </c>
      <c r="V60" s="23">
        <f t="shared" si="1"/>
        <v>-3.0772893230679443E-3</v>
      </c>
      <c r="W60" s="23">
        <f t="shared" si="2"/>
        <v>3.0772893230679443E-3</v>
      </c>
      <c r="X60" s="24">
        <f>VLOOKUP(A60,[2]Sheet14!$A$2:$B$188,2,0)</f>
        <v>2.6201699287165252E-2</v>
      </c>
      <c r="Y60" s="24">
        <f>VLOOKUP(A60,[2]Sheet14!$A$2:$C$188,3,0)</f>
        <v>3.356743900415976E-2</v>
      </c>
      <c r="Z60" s="24">
        <f>VLOOKUP(A60,[2]Sheet14!$A$2:$D$188,4,0)</f>
        <v>4.1087624092765819E-2</v>
      </c>
      <c r="AA60" t="b">
        <f t="shared" si="7"/>
        <v>0</v>
      </c>
      <c r="AB60" t="b">
        <f t="shared" si="4"/>
        <v>0</v>
      </c>
      <c r="AC60" t="b">
        <f t="shared" si="5"/>
        <v>0</v>
      </c>
    </row>
    <row r="61" spans="1:29">
      <c r="A61" t="s">
        <v>134</v>
      </c>
      <c r="B61">
        <v>10</v>
      </c>
      <c r="C61" t="s">
        <v>405</v>
      </c>
      <c r="D61" t="n">
        <v>492.1000061035156</v>
      </c>
      <c r="E61">
        <v>497.25</v>
      </c>
      <c r="F61" s="22">
        <v>43460</v>
      </c>
      <c r="G61" s="22">
        <v>43496</v>
      </c>
      <c r="H61">
        <f t="shared" si="6"/>
        <v>36</v>
      </c>
      <c r="I61">
        <v>500</v>
      </c>
      <c r="J61">
        <v>23</v>
      </c>
      <c r="K61">
        <v>32</v>
      </c>
      <c r="L61">
        <v>50</v>
      </c>
      <c r="M61">
        <v>547.25</v>
      </c>
      <c r="N61">
        <v>597.25</v>
      </c>
      <c r="O61">
        <v>647.25</v>
      </c>
      <c r="P61">
        <v>600</v>
      </c>
      <c r="Q61">
        <v>650</v>
      </c>
      <c r="R61" t="n">
        <v>1.399999976158142</v>
      </c>
      <c r="S61" t="n">
        <v>1.399999976158142</v>
      </c>
      <c r="T61" t="n">
        <v>600.0</v>
      </c>
      <c r="U61" s="18">
        <f>VLOOKUP(A61,'[1]MARGIN REQUIREMNT'!$A$3:$M$210,13,0)</f>
        <v>2.4746250000000001</v>
      </c>
      <c r="V61" s="23">
        <f t="shared" si="1"/>
        <v>3.5193564605329186E-3</v>
      </c>
      <c r="W61" s="23">
        <f t="shared" si="2"/>
        <v>3.5193564605329186E-3</v>
      </c>
      <c r="X61" s="24">
        <f>VLOOKUP(A61,[2]Sheet14!$A$2:$B$188,2,0)</f>
        <v>3.5187045366603907E-2</v>
      </c>
      <c r="Y61" s="24">
        <f>VLOOKUP(A61,[2]Sheet14!$A$2:$C$188,3,0)</f>
        <v>4.6452993328898712E-2</v>
      </c>
      <c r="Z61" s="24">
        <f>VLOOKUP(A61,[2]Sheet14!$A$2:$D$188,4,0)</f>
        <v>6.2010369034079652E-2</v>
      </c>
      <c r="AA61" t="b">
        <f t="shared" si="7"/>
        <v>0</v>
      </c>
      <c r="AB61" t="b">
        <f t="shared" si="4"/>
        <v>0</v>
      </c>
      <c r="AC61" t="b">
        <f t="shared" si="5"/>
        <v>0</v>
      </c>
    </row>
    <row r="62" spans="1:29">
      <c r="A62" t="s">
        <v>134</v>
      </c>
      <c r="B62">
        <v>10</v>
      </c>
      <c r="C62" t="s">
        <v>406</v>
      </c>
      <c r="D62" t="n">
        <v>492.1000061035156</v>
      </c>
      <c r="E62">
        <v>497.25</v>
      </c>
      <c r="F62" s="22">
        <v>43460</v>
      </c>
      <c r="G62" s="22">
        <v>43496</v>
      </c>
      <c r="H62">
        <f t="shared" si="6"/>
        <v>36</v>
      </c>
      <c r="I62">
        <v>500</v>
      </c>
      <c r="J62">
        <v>23.549999237060547</v>
      </c>
      <c r="K62">
        <v>41</v>
      </c>
      <c r="L62">
        <v>64</v>
      </c>
      <c r="M62">
        <v>433.25</v>
      </c>
      <c r="N62">
        <v>369.25</v>
      </c>
      <c r="O62">
        <v>305.25</v>
      </c>
      <c r="P62">
        <v>370</v>
      </c>
      <c r="Q62">
        <v>310</v>
      </c>
      <c r="R62" t="s">
        <v>435</v>
      </c>
      <c r="S62" t="n">
        <v>1.0</v>
      </c>
      <c r="T62" t="n">
        <v>400.0</v>
      </c>
      <c r="U62" s="18">
        <f>VLOOKUP(A62,'[1]MARGIN REQUIREMNT'!$A$3:$M$210,13,0)</f>
        <v>2.4746250000000001</v>
      </c>
      <c r="V62" s="23">
        <f t="shared" si="1"/>
        <v>3.5193564605329186E-3</v>
      </c>
      <c r="W62" s="23">
        <f t="shared" si="2"/>
        <v>3.5193564605329186E-3</v>
      </c>
      <c r="X62" s="24">
        <f>VLOOKUP(A62,[2]Sheet14!$A$2:$B$188,2,0)</f>
        <v>3.5187045366603907E-2</v>
      </c>
      <c r="Y62" s="24">
        <f>VLOOKUP(A62,[2]Sheet14!$A$2:$C$188,3,0)</f>
        <v>4.6452993328898712E-2</v>
      </c>
      <c r="Z62" s="24">
        <f>VLOOKUP(A62,[2]Sheet14!$A$2:$D$188,4,0)</f>
        <v>6.2010369034079652E-2</v>
      </c>
      <c r="AA62" t="b">
        <f t="shared" si="7"/>
        <v>0</v>
      </c>
      <c r="AB62" t="b">
        <f t="shared" si="4"/>
        <v>0</v>
      </c>
      <c r="AC62" t="b">
        <f t="shared" si="5"/>
        <v>0</v>
      </c>
    </row>
    <row r="63" spans="1:29">
      <c r="A63" t="s">
        <v>192</v>
      </c>
      <c r="B63">
        <v>5</v>
      </c>
      <c r="C63" t="s">
        <v>405</v>
      </c>
      <c r="D63" t="n">
        <v>260.29998779296875</v>
      </c>
      <c r="E63">
        <v>255.44999694824219</v>
      </c>
      <c r="F63" s="22">
        <v>43460</v>
      </c>
      <c r="G63" s="22">
        <v>43496</v>
      </c>
      <c r="H63">
        <f t="shared" si="6"/>
        <v>36</v>
      </c>
      <c r="I63">
        <v>255</v>
      </c>
      <c r="J63">
        <v>13.5</v>
      </c>
      <c r="K63">
        <v>37</v>
      </c>
      <c r="L63">
        <v>30</v>
      </c>
      <c r="M63">
        <v>285.45001220703125</v>
      </c>
      <c r="N63">
        <v>315.45001220703125</v>
      </c>
      <c r="O63">
        <v>345.45001220703125</v>
      </c>
      <c r="P63">
        <v>315</v>
      </c>
      <c r="Q63">
        <v>345</v>
      </c>
      <c r="R63" t="n">
        <v>1.0</v>
      </c>
      <c r="S63" t="n">
        <v>0.5</v>
      </c>
      <c r="T63" t="n">
        <v>325.0</v>
      </c>
      <c r="U63" s="18">
        <f>VLOOKUP(A63,'[1]MARGIN REQUIREMNT'!$A$3:$M$210,13,0)</f>
        <v>1.2993749999999999</v>
      </c>
      <c r="V63" s="23">
        <f t="shared" si="1"/>
        <v>-7.829201433997568E-4</v>
      </c>
      <c r="W63" s="23">
        <f t="shared" si="2"/>
        <v>7.829201433997568E-4</v>
      </c>
      <c r="X63" s="24">
        <f>VLOOKUP(A63,[2]Sheet14!$A$2:$B$188,2,0)</f>
        <v>3.6402751678214183E-2</v>
      </c>
      <c r="Y63" s="24">
        <f>VLOOKUP(A63,[2]Sheet14!$A$2:$C$188,3,0)</f>
        <v>4.6275030118238358E-2</v>
      </c>
      <c r="Z63" s="24">
        <f>VLOOKUP(A63,[2]Sheet14!$A$2:$D$188,4,0)</f>
        <v>5.785727545727553E-2</v>
      </c>
      <c r="AA63" t="b">
        <f t="shared" si="7"/>
        <v>0</v>
      </c>
      <c r="AB63" t="b">
        <f t="shared" si="4"/>
        <v>0</v>
      </c>
      <c r="AC63" t="b">
        <f t="shared" si="5"/>
        <v>0</v>
      </c>
    </row>
    <row r="64" spans="1:29">
      <c r="A64" t="s">
        <v>192</v>
      </c>
      <c r="B64">
        <v>5</v>
      </c>
      <c r="C64" t="s">
        <v>406</v>
      </c>
      <c r="D64" t="n">
        <v>260.29998779296875</v>
      </c>
      <c r="E64">
        <v>255.44999694824219</v>
      </c>
      <c r="F64" s="22">
        <v>43460</v>
      </c>
      <c r="G64" s="22">
        <v>43496</v>
      </c>
      <c r="H64">
        <f t="shared" si="6"/>
        <v>36</v>
      </c>
      <c r="I64">
        <v>255</v>
      </c>
      <c r="J64" t="s">
        <v>435</v>
      </c>
      <c r="K64" t="s">
        <v>435</v>
      </c>
      <c r="L64" t="s">
        <v>435</v>
      </c>
      <c r="M64" t="s">
        <v>435</v>
      </c>
      <c r="N64" t="s">
        <v>435</v>
      </c>
      <c r="O64" t="s">
        <v>435</v>
      </c>
      <c r="P64" t="s">
        <v>435</v>
      </c>
      <c r="Q64" t="s">
        <v>435</v>
      </c>
      <c r="R64" t="s">
        <v>435</v>
      </c>
      <c r="S64" t="s">
        <v>435</v>
      </c>
      <c r="T64" t="s">
        <v>435</v>
      </c>
      <c r="U64" s="18">
        <f>VLOOKUP(A64,'[1]MARGIN REQUIREMNT'!$A$3:$M$210,13,0)</f>
        <v>1.2993749999999999</v>
      </c>
      <c r="V64" s="23">
        <f t="shared" si="1"/>
        <v>-7.829201433997568E-4</v>
      </c>
      <c r="W64" s="23">
        <f t="shared" si="2"/>
        <v>7.829201433997568E-4</v>
      </c>
      <c r="X64" s="24">
        <f>VLOOKUP(A64,[2]Sheet14!$A$2:$B$188,2,0)</f>
        <v>3.6402751678214183E-2</v>
      </c>
      <c r="Y64" s="24">
        <f>VLOOKUP(A64,[2]Sheet14!$A$2:$C$188,3,0)</f>
        <v>4.6275030118238358E-2</v>
      </c>
      <c r="Z64" s="24">
        <f>VLOOKUP(A64,[2]Sheet14!$A$2:$D$188,4,0)</f>
        <v>5.785727545727553E-2</v>
      </c>
      <c r="AA64" t="b">
        <f t="shared" si="7"/>
        <v>0</v>
      </c>
      <c r="AB64" t="b">
        <f t="shared" ref="AB64:AB127" si="8">W64&gt;Y64</f>
        <v>0</v>
      </c>
      <c r="AC64" t="b">
        <f t="shared" ref="AC64:AC127" si="9">W64&gt;Z64</f>
        <v>0</v>
      </c>
    </row>
    <row r="65" spans="1:29">
      <c r="A65" t="s">
        <v>55</v>
      </c>
      <c r="B65">
        <v>10</v>
      </c>
      <c r="C65" t="s">
        <v>405</v>
      </c>
      <c r="D65" t="n">
        <v>238.75</v>
      </c>
      <c r="E65">
        <v>239</v>
      </c>
      <c r="F65" s="22">
        <v>43460</v>
      </c>
      <c r="G65" s="22">
        <v>43496</v>
      </c>
      <c r="H65">
        <f t="shared" si="6"/>
        <v>36</v>
      </c>
      <c r="I65">
        <v>240</v>
      </c>
      <c r="J65">
        <v>16.25</v>
      </c>
      <c r="K65">
        <v>52</v>
      </c>
      <c r="L65">
        <v>39</v>
      </c>
      <c r="M65">
        <v>278</v>
      </c>
      <c r="N65">
        <v>317</v>
      </c>
      <c r="O65">
        <v>356</v>
      </c>
      <c r="P65">
        <v>320</v>
      </c>
      <c r="Q65">
        <v>360</v>
      </c>
      <c r="R65" t="s">
        <v>435</v>
      </c>
      <c r="S65" t="n">
        <v>2.5</v>
      </c>
      <c r="T65" t="n">
        <v>295.0</v>
      </c>
      <c r="U65" s="18">
        <f>VLOOKUP(A65,'[1]MARGIN REQUIREMNT'!$A$3:$M$210,13,0)</f>
        <v>3.4311955999999997</v>
      </c>
      <c r="V65" s="23">
        <f t="shared" si="1"/>
        <v>-7.949765257256769E-3</v>
      </c>
      <c r="W65" s="23">
        <f t="shared" si="2"/>
        <v>7.949765257256769E-3</v>
      </c>
      <c r="X65" s="24">
        <f>VLOOKUP(A65,[2]Sheet14!$A$2:$B$188,2,0)</f>
        <v>4.1246668858975342E-2</v>
      </c>
      <c r="Y65" s="24">
        <f>VLOOKUP(A65,[2]Sheet14!$A$2:$C$188,3,0)</f>
        <v>5.671398738421933E-2</v>
      </c>
      <c r="Z65" s="24">
        <f>VLOOKUP(A65,[2]Sheet14!$A$2:$D$188,4,0)</f>
        <v>9.8931517111541412E-2</v>
      </c>
      <c r="AA65" t="b">
        <f t="shared" si="7"/>
        <v>0</v>
      </c>
      <c r="AB65" t="b">
        <f t="shared" si="8"/>
        <v>0</v>
      </c>
      <c r="AC65" t="b">
        <f t="shared" si="9"/>
        <v>0</v>
      </c>
    </row>
    <row r="66" spans="1:29">
      <c r="A66" t="s">
        <v>55</v>
      </c>
      <c r="B66">
        <v>10</v>
      </c>
      <c r="C66" t="s">
        <v>406</v>
      </c>
      <c r="D66" t="n">
        <v>238.75</v>
      </c>
      <c r="E66">
        <v>239</v>
      </c>
      <c r="F66" s="22">
        <v>43460</v>
      </c>
      <c r="G66" s="22">
        <v>43496</v>
      </c>
      <c r="H66">
        <f t="shared" si="6"/>
        <v>36</v>
      </c>
      <c r="I66">
        <v>240</v>
      </c>
      <c r="J66">
        <v>18.149999618530273</v>
      </c>
      <c r="K66">
        <v>63</v>
      </c>
      <c r="L66">
        <v>47</v>
      </c>
      <c r="M66">
        <v>192</v>
      </c>
      <c r="N66">
        <v>145</v>
      </c>
      <c r="O66">
        <v>98</v>
      </c>
      <c r="P66">
        <v>150</v>
      </c>
      <c r="Q66">
        <v>100</v>
      </c>
      <c r="R66" t="s">
        <v>435</v>
      </c>
      <c r="S66" t="n">
        <v>1.7999999523162842</v>
      </c>
      <c r="T66" t="n">
        <v>180.0</v>
      </c>
      <c r="U66" s="18">
        <f>VLOOKUP(A66,'[1]MARGIN REQUIREMNT'!$A$3:$M$210,13,0)</f>
        <v>3.4311955999999997</v>
      </c>
      <c r="V66" s="23">
        <f t="shared" ref="V66:V129" si="10">D66/E66-1</f>
        <v>-7.949765257256769E-3</v>
      </c>
      <c r="W66" s="23">
        <f t="shared" ref="W66:W129" si="11">IF(V66&gt;0,V66,-V66)</f>
        <v>7.949765257256769E-3</v>
      </c>
      <c r="X66" s="24">
        <f>VLOOKUP(A66,[2]Sheet14!$A$2:$B$188,2,0)</f>
        <v>4.1246668858975342E-2</v>
      </c>
      <c r="Y66" s="24">
        <f>VLOOKUP(A66,[2]Sheet14!$A$2:$C$188,3,0)</f>
        <v>5.671398738421933E-2</v>
      </c>
      <c r="Z66" s="24">
        <f>VLOOKUP(A66,[2]Sheet14!$A$2:$D$188,4,0)</f>
        <v>9.8931517111541412E-2</v>
      </c>
      <c r="AA66" t="b">
        <f t="shared" si="7"/>
        <v>0</v>
      </c>
      <c r="AB66" t="b">
        <f t="shared" si="8"/>
        <v>0</v>
      </c>
      <c r="AC66" t="b">
        <f t="shared" si="9"/>
        <v>0</v>
      </c>
    </row>
    <row r="67" spans="1:29">
      <c r="A67" t="s">
        <v>152</v>
      </c>
      <c r="B67">
        <v>20</v>
      </c>
      <c r="C67" t="s">
        <v>405</v>
      </c>
      <c r="D67" t="n">
        <v>1119.0999755859375</v>
      </c>
      <c r="E67">
        <v>1103.550048828125</v>
      </c>
      <c r="F67" s="22">
        <v>43460</v>
      </c>
      <c r="G67" s="22">
        <v>43496</v>
      </c>
      <c r="H67">
        <f t="shared" si="6"/>
        <v>36</v>
      </c>
      <c r="I67">
        <v>1100</v>
      </c>
      <c r="J67">
        <v>52</v>
      </c>
      <c r="K67">
        <v>33</v>
      </c>
      <c r="L67">
        <v>114</v>
      </c>
      <c r="M67">
        <v>1217.550048828125</v>
      </c>
      <c r="N67">
        <v>1331.550048828125</v>
      </c>
      <c r="O67">
        <v>1445.550048828125</v>
      </c>
      <c r="P67">
        <v>1340</v>
      </c>
      <c r="Q67">
        <v>1440</v>
      </c>
      <c r="R67" t="s">
        <v>435</v>
      </c>
      <c r="S67" t="n">
        <v>6.800000190734863</v>
      </c>
      <c r="T67" t="n">
        <v>1240.0</v>
      </c>
      <c r="U67" s="18">
        <f>VLOOKUP(A67,'[1]MARGIN REQUIREMNT'!$A$3:$M$210,13,0)</f>
        <v>5.9142000000000001</v>
      </c>
      <c r="V67" s="23">
        <f t="shared" si="10"/>
        <v>-3.172467407542845E-4</v>
      </c>
      <c r="W67" s="23">
        <f t="shared" si="11"/>
        <v>3.172467407542845E-4</v>
      </c>
      <c r="X67" s="24">
        <f>VLOOKUP(A67,[2]Sheet14!$A$2:$B$188,2,0)</f>
        <v>2.554055869304811E-2</v>
      </c>
      <c r="Y67" s="24">
        <f>VLOOKUP(A67,[2]Sheet14!$A$2:$C$188,3,0)</f>
        <v>3.132751838216051E-2</v>
      </c>
      <c r="Z67" s="24">
        <f>VLOOKUP(A67,[2]Sheet14!$A$2:$D$188,4,0)</f>
        <v>4.2261081964805623E-2</v>
      </c>
      <c r="AA67" t="b">
        <f t="shared" si="7"/>
        <v>0</v>
      </c>
      <c r="AB67" t="b">
        <f t="shared" si="8"/>
        <v>0</v>
      </c>
      <c r="AC67" t="b">
        <f t="shared" si="9"/>
        <v>0</v>
      </c>
    </row>
    <row r="68" spans="1:29">
      <c r="A68" t="s">
        <v>152</v>
      </c>
      <c r="B68">
        <v>20</v>
      </c>
      <c r="C68" t="s">
        <v>406</v>
      </c>
      <c r="D68" t="n">
        <v>1119.0999755859375</v>
      </c>
      <c r="E68">
        <v>1103.550048828125</v>
      </c>
      <c r="F68" s="22">
        <v>43460</v>
      </c>
      <c r="G68" s="22">
        <v>43496</v>
      </c>
      <c r="H68">
        <f t="shared" si="6"/>
        <v>36</v>
      </c>
      <c r="I68">
        <v>1100</v>
      </c>
      <c r="J68">
        <v>38</v>
      </c>
      <c r="K68">
        <v>32</v>
      </c>
      <c r="L68">
        <v>111</v>
      </c>
      <c r="M68">
        <v>992.54998779296875</v>
      </c>
      <c r="N68">
        <v>881.54998779296875</v>
      </c>
      <c r="O68">
        <v>770.54998779296875</v>
      </c>
      <c r="P68">
        <v>880</v>
      </c>
      <c r="Q68">
        <v>780</v>
      </c>
      <c r="R68" t="s">
        <v>435</v>
      </c>
      <c r="S68" t="n">
        <v>12.600000381469727</v>
      </c>
      <c r="T68" t="n">
        <v>1040.0</v>
      </c>
      <c r="U68" s="18">
        <f>VLOOKUP(A68,'[1]MARGIN REQUIREMNT'!$A$3:$M$210,13,0)</f>
        <v>5.9142000000000001</v>
      </c>
      <c r="V68" s="23">
        <f t="shared" si="10"/>
        <v>-3.172467407542845E-4</v>
      </c>
      <c r="W68" s="23">
        <f t="shared" si="11"/>
        <v>3.172467407542845E-4</v>
      </c>
      <c r="X68" s="24">
        <f>VLOOKUP(A68,[2]Sheet14!$A$2:$B$188,2,0)</f>
        <v>2.554055869304811E-2</v>
      </c>
      <c r="Y68" s="24">
        <f>VLOOKUP(A68,[2]Sheet14!$A$2:$C$188,3,0)</f>
        <v>3.132751838216051E-2</v>
      </c>
      <c r="Z68" s="24">
        <f>VLOOKUP(A68,[2]Sheet14!$A$2:$D$188,4,0)</f>
        <v>4.2261081964805623E-2</v>
      </c>
      <c r="AA68" t="b">
        <f t="shared" si="7"/>
        <v>0</v>
      </c>
      <c r="AB68" t="b">
        <f t="shared" si="8"/>
        <v>0</v>
      </c>
      <c r="AC68" t="b">
        <f t="shared" si="9"/>
        <v>0</v>
      </c>
    </row>
    <row r="69" spans="1:29">
      <c r="A69" t="s">
        <v>77</v>
      </c>
      <c r="B69">
        <v>20</v>
      </c>
      <c r="C69" t="s">
        <v>405</v>
      </c>
      <c r="D69" t="n">
        <v>949.3499755859375</v>
      </c>
      <c r="E69">
        <v>941.95001220703125</v>
      </c>
      <c r="F69" s="22">
        <v>43460</v>
      </c>
      <c r="G69" s="22">
        <v>43496</v>
      </c>
      <c r="H69">
        <f t="shared" si="6"/>
        <v>36</v>
      </c>
      <c r="I69">
        <v>940</v>
      </c>
      <c r="J69">
        <v>37.349998474121094</v>
      </c>
      <c r="K69">
        <v>27</v>
      </c>
      <c r="L69">
        <v>80</v>
      </c>
      <c r="M69">
        <v>1021.9500122070312</v>
      </c>
      <c r="N69">
        <v>1101.949951171875</v>
      </c>
      <c r="O69">
        <v>1181.949951171875</v>
      </c>
      <c r="P69">
        <v>1100</v>
      </c>
      <c r="Q69">
        <v>1180</v>
      </c>
      <c r="R69" t="n">
        <v>3.0</v>
      </c>
      <c r="S69" t="n">
        <v>3.0</v>
      </c>
      <c r="T69" t="n">
        <v>1100.0</v>
      </c>
      <c r="U69" s="18">
        <f>VLOOKUP(A69,'[1]MARGIN REQUIREMNT'!$A$3:$M$210,13,0)</f>
        <v>5.0459999999999994</v>
      </c>
      <c r="V69" s="23">
        <f t="shared" si="10"/>
        <v>1.380102740189848E-3</v>
      </c>
      <c r="W69" s="23">
        <f t="shared" si="11"/>
        <v>1.380102740189848E-3</v>
      </c>
      <c r="X69" s="24">
        <f>VLOOKUP(A69,[2]Sheet14!$A$2:$B$188,2,0)</f>
        <v>2.1921640315199532E-2</v>
      </c>
      <c r="Y69" s="24">
        <f>VLOOKUP(A69,[2]Sheet14!$A$2:$C$188,3,0)</f>
        <v>2.7674585422868284E-2</v>
      </c>
      <c r="Z69" s="24">
        <f>VLOOKUP(A69,[2]Sheet14!$A$2:$D$188,4,0)</f>
        <v>3.9105957133156989E-2</v>
      </c>
      <c r="AA69" t="b">
        <f t="shared" si="7"/>
        <v>0</v>
      </c>
      <c r="AB69" t="b">
        <f t="shared" si="8"/>
        <v>0</v>
      </c>
      <c r="AC69" t="b">
        <f t="shared" si="9"/>
        <v>0</v>
      </c>
    </row>
    <row r="70" spans="1:29">
      <c r="A70" t="s">
        <v>77</v>
      </c>
      <c r="B70">
        <v>20</v>
      </c>
      <c r="C70" t="s">
        <v>406</v>
      </c>
      <c r="D70" t="n">
        <v>949.3499755859375</v>
      </c>
      <c r="E70">
        <v>941.95001220703125</v>
      </c>
      <c r="F70" s="22">
        <v>43460</v>
      </c>
      <c r="G70" s="22">
        <v>43496</v>
      </c>
      <c r="H70">
        <f t="shared" si="6"/>
        <v>36</v>
      </c>
      <c r="I70">
        <v>940</v>
      </c>
      <c r="J70">
        <v>30.299999237060547</v>
      </c>
      <c r="K70">
        <v>30</v>
      </c>
      <c r="L70">
        <v>89</v>
      </c>
      <c r="M70">
        <v>852.95001220703125</v>
      </c>
      <c r="N70">
        <v>763.95001220703125</v>
      </c>
      <c r="O70">
        <v>674.95001220703125</v>
      </c>
      <c r="P70">
        <v>760</v>
      </c>
      <c r="Q70">
        <v>680</v>
      </c>
      <c r="R70" t="s">
        <v>435</v>
      </c>
      <c r="S70" t="n">
        <v>4.0</v>
      </c>
      <c r="T70" t="n">
        <v>850.0</v>
      </c>
      <c r="U70" s="18">
        <f>VLOOKUP(A70,'[1]MARGIN REQUIREMNT'!$A$3:$M$210,13,0)</f>
        <v>5.0459999999999994</v>
      </c>
      <c r="V70" s="23">
        <f t="shared" si="10"/>
        <v>1.380102740189848E-3</v>
      </c>
      <c r="W70" s="23">
        <f t="shared" si="11"/>
        <v>1.380102740189848E-3</v>
      </c>
      <c r="X70" s="24">
        <f>VLOOKUP(A70,[2]Sheet14!$A$2:$B$188,2,0)</f>
        <v>2.1921640315199532E-2</v>
      </c>
      <c r="Y70" s="24">
        <f>VLOOKUP(A70,[2]Sheet14!$A$2:$C$188,3,0)</f>
        <v>2.7674585422868284E-2</v>
      </c>
      <c r="Z70" s="24">
        <f>VLOOKUP(A70,[2]Sheet14!$A$2:$D$188,4,0)</f>
        <v>3.9105957133156989E-2</v>
      </c>
      <c r="AA70" t="b">
        <f t="shared" si="7"/>
        <v>0</v>
      </c>
      <c r="AB70" t="b">
        <f t="shared" si="8"/>
        <v>0</v>
      </c>
      <c r="AC70" t="b">
        <f t="shared" si="9"/>
        <v>0</v>
      </c>
    </row>
    <row r="71" spans="1:29">
      <c r="A71" t="s">
        <v>124</v>
      </c>
      <c r="B71">
        <v>10</v>
      </c>
      <c r="C71" t="s">
        <v>405</v>
      </c>
      <c r="D71" t="n">
        <v>378.45001220703125</v>
      </c>
      <c r="E71">
        <v>367.5</v>
      </c>
      <c r="F71" s="22">
        <v>43460</v>
      </c>
      <c r="G71" s="22">
        <v>43496</v>
      </c>
      <c r="H71">
        <f t="shared" si="6"/>
        <v>36</v>
      </c>
      <c r="I71">
        <v>370</v>
      </c>
      <c r="J71">
        <v>14.5</v>
      </c>
      <c r="K71">
        <v>30</v>
      </c>
      <c r="L71">
        <v>35</v>
      </c>
      <c r="M71">
        <v>402.5</v>
      </c>
      <c r="N71">
        <v>437.5</v>
      </c>
      <c r="O71">
        <v>472.5</v>
      </c>
      <c r="P71">
        <v>440</v>
      </c>
      <c r="Q71">
        <v>470</v>
      </c>
      <c r="R71" t="s">
        <v>435</v>
      </c>
      <c r="S71" t="n">
        <v>1.7999999523162842</v>
      </c>
      <c r="T71" t="n">
        <v>425.0</v>
      </c>
      <c r="U71" s="18">
        <f>VLOOKUP(A71,'[1]MARGIN REQUIREMNT'!$A$3:$M$210,13,0)</f>
        <v>1.8906750000000001</v>
      </c>
      <c r="V71" s="23">
        <f t="shared" si="10"/>
        <v>-4.0814665710031672E-4</v>
      </c>
      <c r="W71" s="23">
        <f t="shared" si="11"/>
        <v>4.0814665710031672E-4</v>
      </c>
      <c r="X71" s="24">
        <f>VLOOKUP(A71,[2]Sheet14!$A$2:$B$188,2,0)</f>
        <v>2.2424393299178627E-2</v>
      </c>
      <c r="Y71" s="24">
        <f>VLOOKUP(A71,[2]Sheet14!$A$2:$C$188,3,0)</f>
        <v>2.894624720885659E-2</v>
      </c>
      <c r="Z71" s="24">
        <f>VLOOKUP(A71,[2]Sheet14!$A$2:$D$188,4,0)</f>
        <v>4.0318124092924797E-2</v>
      </c>
      <c r="AA71" t="b">
        <f t="shared" si="7"/>
        <v>0</v>
      </c>
      <c r="AB71" t="b">
        <f t="shared" si="8"/>
        <v>0</v>
      </c>
      <c r="AC71" t="b">
        <f t="shared" si="9"/>
        <v>0</v>
      </c>
    </row>
    <row r="72" spans="1:29">
      <c r="A72" t="s">
        <v>124</v>
      </c>
      <c r="B72">
        <v>10</v>
      </c>
      <c r="C72" t="s">
        <v>406</v>
      </c>
      <c r="D72" t="n">
        <v>378.45001220703125</v>
      </c>
      <c r="E72">
        <v>367.5</v>
      </c>
      <c r="F72" s="22">
        <v>43460</v>
      </c>
      <c r="G72" s="22">
        <v>43496</v>
      </c>
      <c r="H72">
        <f t="shared" si="6"/>
        <v>36</v>
      </c>
      <c r="I72">
        <v>370</v>
      </c>
      <c r="J72">
        <v>14</v>
      </c>
      <c r="K72">
        <v>32</v>
      </c>
      <c r="L72">
        <v>37</v>
      </c>
      <c r="M72">
        <v>330.5</v>
      </c>
      <c r="N72">
        <v>293.5</v>
      </c>
      <c r="O72">
        <v>256.5</v>
      </c>
      <c r="P72">
        <v>290</v>
      </c>
      <c r="Q72">
        <v>260</v>
      </c>
      <c r="R72" t="s">
        <v>435</v>
      </c>
      <c r="S72" t="n">
        <v>3.450000047683716</v>
      </c>
      <c r="T72" t="n">
        <v>350.0</v>
      </c>
      <c r="U72" s="18">
        <f>VLOOKUP(A72,'[1]MARGIN REQUIREMNT'!$A$3:$M$210,13,0)</f>
        <v>1.8906750000000001</v>
      </c>
      <c r="V72" s="23">
        <f t="shared" si="10"/>
        <v>-4.0814665710031672E-4</v>
      </c>
      <c r="W72" s="23">
        <f t="shared" si="11"/>
        <v>4.0814665710031672E-4</v>
      </c>
      <c r="X72" s="24">
        <f>VLOOKUP(A72,[2]Sheet14!$A$2:$B$188,2,0)</f>
        <v>2.2424393299178627E-2</v>
      </c>
      <c r="Y72" s="24">
        <f>VLOOKUP(A72,[2]Sheet14!$A$2:$C$188,3,0)</f>
        <v>2.894624720885659E-2</v>
      </c>
      <c r="Z72" s="24">
        <f>VLOOKUP(A72,[2]Sheet14!$A$2:$D$188,4,0)</f>
        <v>4.0318124092924797E-2</v>
      </c>
      <c r="AA72" t="b">
        <f t="shared" si="7"/>
        <v>0</v>
      </c>
      <c r="AB72" t="b">
        <f t="shared" si="8"/>
        <v>0</v>
      </c>
      <c r="AC72" t="b">
        <f t="shared" si="9"/>
        <v>0</v>
      </c>
    </row>
    <row r="73" spans="1:29">
      <c r="A73" t="s">
        <v>78</v>
      </c>
      <c r="B73">
        <v>20</v>
      </c>
      <c r="C73" t="s">
        <v>405</v>
      </c>
      <c r="D73" t="n">
        <v>1950.3499755859375</v>
      </c>
      <c r="E73">
        <v>1938</v>
      </c>
      <c r="F73" s="22">
        <v>43460</v>
      </c>
      <c r="G73" s="22">
        <v>43496</v>
      </c>
      <c r="H73">
        <f t="shared" si="6"/>
        <v>36</v>
      </c>
      <c r="I73">
        <v>1940</v>
      </c>
      <c r="J73">
        <v>58.599998474121094</v>
      </c>
      <c r="K73">
        <v>21</v>
      </c>
      <c r="L73">
        <v>128</v>
      </c>
      <c r="M73">
        <v>2066</v>
      </c>
      <c r="N73">
        <v>2194</v>
      </c>
      <c r="O73">
        <v>2322</v>
      </c>
      <c r="P73">
        <v>2200</v>
      </c>
      <c r="Q73">
        <v>2320</v>
      </c>
      <c r="R73" t="s">
        <v>435</v>
      </c>
      <c r="S73" t="n">
        <v>5.0</v>
      </c>
      <c r="T73" t="n">
        <v>2180.0</v>
      </c>
      <c r="U73" s="18">
        <f>VLOOKUP(A73,'[1]MARGIN REQUIREMNT'!$A$3:$M$210,13,0)</f>
        <v>10.047525</v>
      </c>
      <c r="V73" s="23">
        <f t="shared" si="10"/>
        <v>-3.0443882425502666E-3</v>
      </c>
      <c r="W73" s="23">
        <f t="shared" si="11"/>
        <v>3.0443882425502666E-3</v>
      </c>
      <c r="X73" s="24">
        <f>VLOOKUP(A73,[2]Sheet14!$A$2:$B$188,2,0)</f>
        <v>2.1385240422538487E-2</v>
      </c>
      <c r="Y73" s="24">
        <f>VLOOKUP(A73,[2]Sheet14!$A$2:$C$188,3,0)</f>
        <v>2.6341829074865007E-2</v>
      </c>
      <c r="Z73" s="24">
        <f>VLOOKUP(A73,[2]Sheet14!$A$2:$D$188,4,0)</f>
        <v>3.4035701981478088E-2</v>
      </c>
      <c r="AA73" t="b">
        <f t="shared" si="7"/>
        <v>0</v>
      </c>
      <c r="AB73" t="b">
        <f t="shared" si="8"/>
        <v>0</v>
      </c>
      <c r="AC73" t="b">
        <f t="shared" si="9"/>
        <v>0</v>
      </c>
    </row>
    <row r="74" spans="1:29">
      <c r="A74" t="s">
        <v>78</v>
      </c>
      <c r="B74">
        <v>20</v>
      </c>
      <c r="C74" t="s">
        <v>406</v>
      </c>
      <c r="D74" t="n">
        <v>1950.3499755859375</v>
      </c>
      <c r="E74">
        <v>1938</v>
      </c>
      <c r="F74" s="22">
        <v>43460</v>
      </c>
      <c r="G74" s="22">
        <v>43496</v>
      </c>
      <c r="H74">
        <f t="shared" si="6"/>
        <v>36</v>
      </c>
      <c r="I74">
        <v>1940</v>
      </c>
      <c r="J74">
        <v>46.900001525878906</v>
      </c>
      <c r="K74">
        <v>23</v>
      </c>
      <c r="L74">
        <v>140</v>
      </c>
      <c r="M74">
        <v>1798</v>
      </c>
      <c r="N74">
        <v>1658</v>
      </c>
      <c r="O74">
        <v>1518</v>
      </c>
      <c r="P74">
        <v>1660</v>
      </c>
      <c r="Q74">
        <v>1520</v>
      </c>
      <c r="R74" t="s">
        <v>435</v>
      </c>
      <c r="S74" t="n">
        <v>8.0</v>
      </c>
      <c r="T74" t="n">
        <v>1800.0</v>
      </c>
      <c r="U74" s="18">
        <f>VLOOKUP(A74,'[1]MARGIN REQUIREMNT'!$A$3:$M$210,13,0)</f>
        <v>10.047525</v>
      </c>
      <c r="V74" s="23">
        <f t="shared" si="10"/>
        <v>-3.0443882425502666E-3</v>
      </c>
      <c r="W74" s="23">
        <f t="shared" si="11"/>
        <v>3.0443882425502666E-3</v>
      </c>
      <c r="X74" s="24">
        <f>VLOOKUP(A74,[2]Sheet14!$A$2:$B$188,2,0)</f>
        <v>2.1385240422538487E-2</v>
      </c>
      <c r="Y74" s="24">
        <f>VLOOKUP(A74,[2]Sheet14!$A$2:$C$188,3,0)</f>
        <v>2.6341829074865007E-2</v>
      </c>
      <c r="Z74" s="24">
        <f>VLOOKUP(A74,[2]Sheet14!$A$2:$D$188,4,0)</f>
        <v>3.4035701981478088E-2</v>
      </c>
      <c r="AA74" t="b">
        <f t="shared" si="7"/>
        <v>0</v>
      </c>
      <c r="AB74" t="b">
        <f t="shared" si="8"/>
        <v>0</v>
      </c>
      <c r="AC74" t="b">
        <f t="shared" si="9"/>
        <v>0</v>
      </c>
    </row>
    <row r="75" spans="1:29">
      <c r="A75" t="s">
        <v>99</v>
      </c>
      <c r="B75">
        <v>5</v>
      </c>
      <c r="C75" t="s">
        <v>405</v>
      </c>
      <c r="D75" t="n">
        <v>47.5</v>
      </c>
      <c r="E75">
        <v>46</v>
      </c>
      <c r="F75" s="22">
        <v>43460</v>
      </c>
      <c r="G75" s="22">
        <v>43496</v>
      </c>
      <c r="H75">
        <f t="shared" si="6"/>
        <v>36</v>
      </c>
      <c r="I75">
        <v>45</v>
      </c>
      <c r="J75">
        <v>5.8000001907348633</v>
      </c>
      <c r="K75">
        <v>91</v>
      </c>
      <c r="L75">
        <v>13</v>
      </c>
      <c r="M75">
        <v>59</v>
      </c>
      <c r="N75">
        <v>72</v>
      </c>
      <c r="O75">
        <v>85</v>
      </c>
      <c r="P75">
        <v>70</v>
      </c>
      <c r="Q75">
        <v>85</v>
      </c>
      <c r="R75" t="n">
        <v>0.75</v>
      </c>
      <c r="S75" t="n">
        <v>0.75</v>
      </c>
      <c r="T75" t="n">
        <v>70.0</v>
      </c>
      <c r="U75" s="18">
        <f>VLOOKUP(A75,'[1]MARGIN REQUIREMNT'!$A$3:$M$210,13,0)</f>
        <v>1.0739976</v>
      </c>
      <c r="V75" s="23">
        <f t="shared" si="10"/>
        <v>1.0869399360988741E-3</v>
      </c>
      <c r="W75" s="23">
        <f t="shared" si="11"/>
        <v>1.0869399360988741E-3</v>
      </c>
      <c r="X75" s="24">
        <f>VLOOKUP(A75,[2]Sheet14!$A$2:$B$188,2,0)</f>
        <v>4.0763153124655727E-2</v>
      </c>
      <c r="Y75" s="24">
        <f>VLOOKUP(A75,[2]Sheet14!$A$2:$C$188,3,0)</f>
        <v>7.2354925426272323E-2</v>
      </c>
      <c r="Z75" s="24">
        <f>VLOOKUP(A75,[2]Sheet14!$A$2:$D$188,4,0)</f>
        <v>0.15985147993731541</v>
      </c>
      <c r="AA75" t="b">
        <f t="shared" si="7"/>
        <v>0</v>
      </c>
      <c r="AB75" t="b">
        <f t="shared" si="8"/>
        <v>0</v>
      </c>
      <c r="AC75" t="b">
        <f t="shared" si="9"/>
        <v>0</v>
      </c>
    </row>
    <row r="76" spans="1:29">
      <c r="A76" t="s">
        <v>99</v>
      </c>
      <c r="B76">
        <v>5</v>
      </c>
      <c r="C76" t="s">
        <v>406</v>
      </c>
      <c r="D76" t="n">
        <v>47.5</v>
      </c>
      <c r="E76">
        <v>46</v>
      </c>
      <c r="F76" s="22">
        <v>43460</v>
      </c>
      <c r="G76" s="22">
        <v>43496</v>
      </c>
      <c r="H76">
        <f t="shared" si="6"/>
        <v>36</v>
      </c>
      <c r="I76">
        <v>45</v>
      </c>
      <c r="J76">
        <v>5</v>
      </c>
      <c r="K76">
        <v>99</v>
      </c>
      <c r="L76">
        <v>14</v>
      </c>
      <c r="M76">
        <v>32</v>
      </c>
      <c r="N76">
        <v>18</v>
      </c>
      <c r="O76">
        <v>4</v>
      </c>
      <c r="P76">
        <v>20</v>
      </c>
      <c r="Q76">
        <v>5</v>
      </c>
      <c r="R76" t="s">
        <v>435</v>
      </c>
      <c r="S76" t="n">
        <v>0.699999988079071</v>
      </c>
      <c r="T76" t="n">
        <v>30.0</v>
      </c>
      <c r="U76" s="18">
        <f>VLOOKUP(A76,'[1]MARGIN REQUIREMNT'!$A$3:$M$210,13,0)</f>
        <v>1.0739976</v>
      </c>
      <c r="V76" s="23">
        <f t="shared" si="10"/>
        <v>1.0869399360988741E-3</v>
      </c>
      <c r="W76" s="23">
        <f t="shared" si="11"/>
        <v>1.0869399360988741E-3</v>
      </c>
      <c r="X76" s="24">
        <f>VLOOKUP(A76,[2]Sheet14!$A$2:$B$188,2,0)</f>
        <v>4.0763153124655727E-2</v>
      </c>
      <c r="Y76" s="24">
        <f>VLOOKUP(A76,[2]Sheet14!$A$2:$C$188,3,0)</f>
        <v>7.2354925426272323E-2</v>
      </c>
      <c r="Z76" s="24">
        <f>VLOOKUP(A76,[2]Sheet14!$A$2:$D$188,4,0)</f>
        <v>0.15985147993731541</v>
      </c>
      <c r="AA76" t="b">
        <f t="shared" si="7"/>
        <v>0</v>
      </c>
      <c r="AB76" t="b">
        <f t="shared" si="8"/>
        <v>0</v>
      </c>
      <c r="AC76" t="b">
        <f t="shared" si="9"/>
        <v>0</v>
      </c>
    </row>
    <row r="77" spans="1:29">
      <c r="A77" t="s">
        <v>139</v>
      </c>
      <c r="B77">
        <v>1</v>
      </c>
      <c r="C77" t="s">
        <v>405</v>
      </c>
      <c r="D77" t="n">
        <v>26.299999237060547</v>
      </c>
      <c r="E77">
        <v>26.049999237060547</v>
      </c>
      <c r="F77" s="22">
        <v>43460</v>
      </c>
      <c r="G77" s="22">
        <v>43496</v>
      </c>
      <c r="H77">
        <f t="shared" si="6"/>
        <v>36</v>
      </c>
      <c r="I77">
        <v>26</v>
      </c>
      <c r="J77">
        <v>0.5</v>
      </c>
      <c r="K77">
        <v>10</v>
      </c>
      <c r="L77">
        <v>1</v>
      </c>
      <c r="M77">
        <v>27.049999237060547</v>
      </c>
      <c r="N77">
        <v>28.049999237060547</v>
      </c>
      <c r="O77">
        <v>29.049999237060547</v>
      </c>
      <c r="P77">
        <v>28</v>
      </c>
      <c r="Q77">
        <v>29</v>
      </c>
      <c r="R77" t="n">
        <v>0.15000000596046448</v>
      </c>
      <c r="S77" t="n">
        <v>0.10000000149011612</v>
      </c>
      <c r="T77" t="s">
        <v>439</v>
      </c>
      <c r="U77" s="18">
        <f>VLOOKUP(A77,'[1]MARGIN REQUIREMNT'!$A$3:$M$210,13,0)</f>
        <v>0.13777499999999998</v>
      </c>
      <c r="V77" s="23">
        <f t="shared" si="10"/>
        <v>1.9194297840148256E-3</v>
      </c>
      <c r="W77" s="23">
        <f t="shared" si="11"/>
        <v>1.9194297840148256E-3</v>
      </c>
      <c r="X77" s="24">
        <f>VLOOKUP(A77,[2]Sheet14!$A$2:$B$188,2,0)</f>
        <v>2.6697032993241044E-2</v>
      </c>
      <c r="Y77" s="24">
        <f>VLOOKUP(A77,[2]Sheet14!$A$2:$C$188,3,0)</f>
        <v>3.3284041897720253E-2</v>
      </c>
      <c r="Z77" s="24">
        <f>VLOOKUP(A77,[2]Sheet14!$A$2:$D$188,4,0)</f>
        <v>4.4490323018189636E-2</v>
      </c>
      <c r="AA77" t="b">
        <f t="shared" si="7"/>
        <v>0</v>
      </c>
      <c r="AB77" t="b">
        <f t="shared" si="8"/>
        <v>0</v>
      </c>
      <c r="AC77" t="b">
        <f t="shared" si="9"/>
        <v>0</v>
      </c>
    </row>
    <row r="78" spans="1:29">
      <c r="A78" t="s">
        <v>139</v>
      </c>
      <c r="B78">
        <v>1</v>
      </c>
      <c r="C78" t="s">
        <v>406</v>
      </c>
      <c r="D78" t="n">
        <v>26.299999237060547</v>
      </c>
      <c r="E78">
        <v>26.049999237060547</v>
      </c>
      <c r="F78" s="22">
        <v>43460</v>
      </c>
      <c r="G78" s="22">
        <v>43496</v>
      </c>
      <c r="H78">
        <f t="shared" si="6"/>
        <v>36</v>
      </c>
      <c r="I78">
        <v>26</v>
      </c>
      <c r="J78" t="s">
        <v>435</v>
      </c>
      <c r="K78" t="s">
        <v>435</v>
      </c>
      <c r="L78" t="s">
        <v>435</v>
      </c>
      <c r="M78" t="s">
        <v>435</v>
      </c>
      <c r="N78" t="s">
        <v>435</v>
      </c>
      <c r="O78" t="s">
        <v>435</v>
      </c>
      <c r="P78" t="s">
        <v>435</v>
      </c>
      <c r="Q78" t="s">
        <v>435</v>
      </c>
      <c r="R78" t="s">
        <v>435</v>
      </c>
      <c r="S78" t="s">
        <v>435</v>
      </c>
      <c r="T78" t="s">
        <v>435</v>
      </c>
      <c r="U78" s="18">
        <f>VLOOKUP(A78,'[1]MARGIN REQUIREMNT'!$A$3:$M$210,13,0)</f>
        <v>0.13777499999999998</v>
      </c>
      <c r="V78" s="23">
        <f t="shared" si="10"/>
        <v>1.9194297840148256E-3</v>
      </c>
      <c r="W78" s="23">
        <f t="shared" si="11"/>
        <v>1.9194297840148256E-3</v>
      </c>
      <c r="X78" s="24">
        <f>VLOOKUP(A78,[2]Sheet14!$A$2:$B$188,2,0)</f>
        <v>2.6697032993241044E-2</v>
      </c>
      <c r="Y78" s="24">
        <f>VLOOKUP(A78,[2]Sheet14!$A$2:$C$188,3,0)</f>
        <v>3.3284041897720253E-2</v>
      </c>
      <c r="Z78" s="24">
        <f>VLOOKUP(A78,[2]Sheet14!$A$2:$D$188,4,0)</f>
        <v>4.4490323018189636E-2</v>
      </c>
      <c r="AA78" t="b">
        <f t="shared" si="7"/>
        <v>0</v>
      </c>
      <c r="AB78" t="b">
        <f t="shared" si="8"/>
        <v>0</v>
      </c>
      <c r="AC78" t="b">
        <f t="shared" si="9"/>
        <v>0</v>
      </c>
    </row>
    <row r="79" spans="1:29">
      <c r="A79" t="s">
        <v>125</v>
      </c>
      <c r="B79">
        <v>100</v>
      </c>
      <c r="C79" t="s">
        <v>405</v>
      </c>
      <c r="D79" t="n">
        <v>7494.0</v>
      </c>
      <c r="E79">
        <v>7552.5</v>
      </c>
      <c r="F79" s="22">
        <v>43460</v>
      </c>
      <c r="G79" s="22">
        <v>43496</v>
      </c>
      <c r="H79">
        <f t="shared" si="6"/>
        <v>36</v>
      </c>
      <c r="I79">
        <v>7600</v>
      </c>
      <c r="J79">
        <v>245.69999694824219</v>
      </c>
      <c r="K79">
        <v>25</v>
      </c>
      <c r="L79">
        <v>593</v>
      </c>
      <c r="M79">
        <v>8145.5</v>
      </c>
      <c r="N79">
        <v>8738.5</v>
      </c>
      <c r="O79">
        <v>9331.5</v>
      </c>
      <c r="P79">
        <v>8700</v>
      </c>
      <c r="Q79">
        <v>9300</v>
      </c>
      <c r="R79" t="n">
        <v>10.0</v>
      </c>
      <c r="S79" t="n">
        <v>6.300000190734863</v>
      </c>
      <c r="T79" t="n">
        <v>8900.0</v>
      </c>
      <c r="U79" s="18">
        <f>VLOOKUP(A79,'[1]MARGIN REQUIREMNT'!$A$3:$M$210,13,0)</f>
        <v>38.519552000000004</v>
      </c>
      <c r="V79" s="23">
        <f t="shared" si="10"/>
        <v>3.7735849056603765E-3</v>
      </c>
      <c r="W79" s="23">
        <f t="shared" si="11"/>
        <v>3.7735849056603765E-3</v>
      </c>
      <c r="X79" s="24">
        <f>VLOOKUP(A79,[2]Sheet14!$A$2:$B$188,2,0)</f>
        <v>1.8932907971420235E-2</v>
      </c>
      <c r="Y79" s="24">
        <f>VLOOKUP(A79,[2]Sheet14!$A$2:$C$188,3,0)</f>
        <v>2.7394092314779326E-2</v>
      </c>
      <c r="Z79" s="24">
        <f>VLOOKUP(A79,[2]Sheet14!$A$2:$D$188,4,0)</f>
        <v>3.6497570545871619E-2</v>
      </c>
      <c r="AA79" t="b">
        <f t="shared" si="7"/>
        <v>0</v>
      </c>
      <c r="AB79" t="b">
        <f t="shared" si="8"/>
        <v>0</v>
      </c>
      <c r="AC79" t="b">
        <f t="shared" si="9"/>
        <v>0</v>
      </c>
    </row>
    <row r="80" spans="1:29">
      <c r="A80" t="s">
        <v>125</v>
      </c>
      <c r="B80">
        <v>100</v>
      </c>
      <c r="C80" t="s">
        <v>406</v>
      </c>
      <c r="D80" t="n">
        <v>7494.0</v>
      </c>
      <c r="E80">
        <v>7552.5</v>
      </c>
      <c r="F80" s="22">
        <v>43460</v>
      </c>
      <c r="G80" s="22">
        <v>43496</v>
      </c>
      <c r="H80">
        <f t="shared" si="6"/>
        <v>36</v>
      </c>
      <c r="I80">
        <v>7600</v>
      </c>
      <c r="J80">
        <v>238.10000610351562</v>
      </c>
      <c r="K80">
        <v>26</v>
      </c>
      <c r="L80">
        <v>616</v>
      </c>
      <c r="M80">
        <v>6936.5</v>
      </c>
      <c r="N80">
        <v>6320.5</v>
      </c>
      <c r="O80">
        <v>5704.5</v>
      </c>
      <c r="P80">
        <v>6300</v>
      </c>
      <c r="Q80">
        <v>5700</v>
      </c>
      <c r="R80" t="s">
        <v>435</v>
      </c>
      <c r="S80" t="n">
        <v>20.0</v>
      </c>
      <c r="T80" t="n">
        <v>6500.0</v>
      </c>
      <c r="U80" s="18">
        <f>VLOOKUP(A80,'[1]MARGIN REQUIREMNT'!$A$3:$M$210,13,0)</f>
        <v>38.519552000000004</v>
      </c>
      <c r="V80" s="23">
        <f t="shared" si="10"/>
        <v>3.7735849056603765E-3</v>
      </c>
      <c r="W80" s="23">
        <f t="shared" si="11"/>
        <v>3.7735849056603765E-3</v>
      </c>
      <c r="X80" s="24">
        <f>VLOOKUP(A80,[2]Sheet14!$A$2:$B$188,2,0)</f>
        <v>1.8932907971420235E-2</v>
      </c>
      <c r="Y80" s="24">
        <f>VLOOKUP(A80,[2]Sheet14!$A$2:$C$188,3,0)</f>
        <v>2.7394092314779326E-2</v>
      </c>
      <c r="Z80" s="24">
        <f>VLOOKUP(A80,[2]Sheet14!$A$2:$D$188,4,0)</f>
        <v>3.6497570545871619E-2</v>
      </c>
      <c r="AA80" t="b">
        <f t="shared" si="7"/>
        <v>0</v>
      </c>
      <c r="AB80" t="b">
        <f t="shared" si="8"/>
        <v>0</v>
      </c>
      <c r="AC80" t="b">
        <f t="shared" si="9"/>
        <v>0</v>
      </c>
    </row>
    <row r="81" spans="1:29">
      <c r="A81" t="s">
        <v>42</v>
      </c>
      <c r="B81">
        <v>20</v>
      </c>
      <c r="C81" t="s">
        <v>405</v>
      </c>
      <c r="D81" t="n">
        <v>1279.949951171875</v>
      </c>
      <c r="E81">
        <v>1274.75</v>
      </c>
      <c r="F81" s="22">
        <v>43460</v>
      </c>
      <c r="G81" s="22">
        <v>43496</v>
      </c>
      <c r="H81">
        <f t="shared" ref="H81:H144" si="12">G81-F81</f>
        <v>36</v>
      </c>
      <c r="I81">
        <v>1280</v>
      </c>
      <c r="J81">
        <v>43.700000762939453</v>
      </c>
      <c r="K81">
        <v>26</v>
      </c>
      <c r="L81">
        <v>104</v>
      </c>
      <c r="M81">
        <v>1378.75</v>
      </c>
      <c r="N81">
        <v>1482.75</v>
      </c>
      <c r="O81">
        <v>1586.75</v>
      </c>
      <c r="P81">
        <v>1480</v>
      </c>
      <c r="Q81">
        <v>1580</v>
      </c>
      <c r="R81" t="s">
        <v>435</v>
      </c>
      <c r="S81" t="n">
        <v>10.0</v>
      </c>
      <c r="T81" t="n">
        <v>1440.0</v>
      </c>
      <c r="U81" s="18">
        <f>VLOOKUP(A81,'[1]MARGIN REQUIREMNT'!$A$3:$M$210,13,0)</f>
        <v>6.6634182857142861</v>
      </c>
      <c r="V81" s="23">
        <f t="shared" si="10"/>
        <v>-8.0015306310060597E-3</v>
      </c>
      <c r="W81" s="23">
        <f t="shared" si="11"/>
        <v>8.0015306310060597E-3</v>
      </c>
      <c r="X81" s="24">
        <f>VLOOKUP(A81,[2]Sheet14!$A$2:$B$188,2,0)</f>
        <v>3.0442499830381976E-2</v>
      </c>
      <c r="Y81" s="24">
        <f>VLOOKUP(A81,[2]Sheet14!$A$2:$C$188,3,0)</f>
        <v>4.1955935862844997E-2</v>
      </c>
      <c r="Z81" s="24">
        <f>VLOOKUP(A81,[2]Sheet14!$A$2:$D$188,4,0)</f>
        <v>5.331733500538708E-2</v>
      </c>
      <c r="AA81" t="b">
        <f t="shared" ref="AA81:AA144" si="13">W81&gt;X81</f>
        <v>0</v>
      </c>
      <c r="AB81" t="b">
        <f t="shared" si="8"/>
        <v>0</v>
      </c>
      <c r="AC81" t="b">
        <f t="shared" si="9"/>
        <v>0</v>
      </c>
    </row>
    <row r="82" spans="1:29">
      <c r="A82" t="s">
        <v>42</v>
      </c>
      <c r="B82">
        <v>20</v>
      </c>
      <c r="C82" t="s">
        <v>406</v>
      </c>
      <c r="D82" t="n">
        <v>1279.949951171875</v>
      </c>
      <c r="E82">
        <v>1274.75</v>
      </c>
      <c r="F82" s="22">
        <v>43460</v>
      </c>
      <c r="G82" s="22">
        <v>43496</v>
      </c>
      <c r="H82">
        <f t="shared" si="12"/>
        <v>36</v>
      </c>
      <c r="I82">
        <v>1280</v>
      </c>
      <c r="J82" t="s">
        <v>435</v>
      </c>
      <c r="K82" t="s">
        <v>435</v>
      </c>
      <c r="L82" t="s">
        <v>435</v>
      </c>
      <c r="M82" t="s">
        <v>435</v>
      </c>
      <c r="N82" t="s">
        <v>435</v>
      </c>
      <c r="O82" t="s">
        <v>435</v>
      </c>
      <c r="P82" t="s">
        <v>435</v>
      </c>
      <c r="Q82" t="s">
        <v>435</v>
      </c>
      <c r="R82" t="s">
        <v>435</v>
      </c>
      <c r="S82" t="s">
        <v>435</v>
      </c>
      <c r="T82" t="s">
        <v>435</v>
      </c>
      <c r="U82" s="18">
        <f>VLOOKUP(A82,'[1]MARGIN REQUIREMNT'!$A$3:$M$210,13,0)</f>
        <v>6.6634182857142861</v>
      </c>
      <c r="V82" s="23">
        <f t="shared" si="10"/>
        <v>-8.0015306310060597E-3</v>
      </c>
      <c r="W82" s="23">
        <f t="shared" si="11"/>
        <v>8.0015306310060597E-3</v>
      </c>
      <c r="X82" s="24">
        <f>VLOOKUP(A82,[2]Sheet14!$A$2:$B$188,2,0)</f>
        <v>3.0442499830381976E-2</v>
      </c>
      <c r="Y82" s="24">
        <f>VLOOKUP(A82,[2]Sheet14!$A$2:$C$188,3,0)</f>
        <v>4.1955935862844997E-2</v>
      </c>
      <c r="Z82" s="24">
        <f>VLOOKUP(A82,[2]Sheet14!$A$2:$D$188,4,0)</f>
        <v>5.331733500538708E-2</v>
      </c>
      <c r="AA82" t="b">
        <f t="shared" si="13"/>
        <v>0</v>
      </c>
      <c r="AB82" t="b">
        <f t="shared" si="8"/>
        <v>0</v>
      </c>
      <c r="AC82" t="b">
        <f t="shared" si="9"/>
        <v>0</v>
      </c>
    </row>
    <row r="83" spans="1:29">
      <c r="A83" t="s">
        <v>59</v>
      </c>
      <c r="B83">
        <v>50</v>
      </c>
      <c r="C83" t="s">
        <v>405</v>
      </c>
      <c r="D83" t="n">
        <v>2588.050048828125</v>
      </c>
      <c r="E83">
        <v>2626</v>
      </c>
      <c r="F83" s="22">
        <v>43460</v>
      </c>
      <c r="G83" s="22">
        <v>43496</v>
      </c>
      <c r="H83">
        <f t="shared" si="12"/>
        <v>36</v>
      </c>
      <c r="I83">
        <v>2650</v>
      </c>
      <c r="J83">
        <v>95.300003051757813</v>
      </c>
      <c r="K83">
        <v>29</v>
      </c>
      <c r="L83">
        <v>239</v>
      </c>
      <c r="M83">
        <v>2865</v>
      </c>
      <c r="N83">
        <v>3104</v>
      </c>
      <c r="O83">
        <v>3343</v>
      </c>
      <c r="P83">
        <v>3100</v>
      </c>
      <c r="Q83">
        <v>3350</v>
      </c>
      <c r="R83" t="s">
        <v>435</v>
      </c>
      <c r="S83" t="n">
        <v>9.850000381469727</v>
      </c>
      <c r="T83" t="n">
        <v>3000.0</v>
      </c>
      <c r="U83" s="18">
        <f>VLOOKUP(A83,'[1]MARGIN REQUIREMNT'!$A$3:$M$210,13,0)</f>
        <v>14.313000000000001</v>
      </c>
      <c r="V83" s="23">
        <f t="shared" si="10"/>
        <v>-1.5232292460015673E-3</v>
      </c>
      <c r="W83" s="23">
        <f t="shared" si="11"/>
        <v>1.5232292460015673E-3</v>
      </c>
      <c r="X83" s="24">
        <f>VLOOKUP(A83,[2]Sheet14!$A$2:$B$188,2,0)</f>
        <v>2.7480046993941309E-2</v>
      </c>
      <c r="Y83" s="24">
        <f>VLOOKUP(A83,[2]Sheet14!$A$2:$C$188,3,0)</f>
        <v>3.5411658052003595E-2</v>
      </c>
      <c r="Z83" s="24">
        <f>VLOOKUP(A83,[2]Sheet14!$A$2:$D$188,4,0)</f>
        <v>5.0792197089658493E-2</v>
      </c>
      <c r="AA83" t="b">
        <f t="shared" si="13"/>
        <v>0</v>
      </c>
      <c r="AB83" t="b">
        <f t="shared" si="8"/>
        <v>0</v>
      </c>
      <c r="AC83" t="b">
        <f t="shared" si="9"/>
        <v>0</v>
      </c>
    </row>
    <row r="84" spans="1:29">
      <c r="A84" t="s">
        <v>59</v>
      </c>
      <c r="B84">
        <v>50</v>
      </c>
      <c r="C84" t="s">
        <v>406</v>
      </c>
      <c r="D84" t="n">
        <v>2588.050048828125</v>
      </c>
      <c r="E84">
        <v>2626</v>
      </c>
      <c r="F84" s="22">
        <v>43460</v>
      </c>
      <c r="G84" s="22">
        <v>43496</v>
      </c>
      <c r="H84">
        <f t="shared" si="12"/>
        <v>36</v>
      </c>
      <c r="I84">
        <v>2650</v>
      </c>
      <c r="J84">
        <v>111.69999694824219</v>
      </c>
      <c r="K84">
        <v>34</v>
      </c>
      <c r="L84">
        <v>280</v>
      </c>
      <c r="M84">
        <v>2346</v>
      </c>
      <c r="N84">
        <v>2066</v>
      </c>
      <c r="O84">
        <v>1786</v>
      </c>
      <c r="P84">
        <v>2050</v>
      </c>
      <c r="Q84">
        <v>1800</v>
      </c>
      <c r="R84" t="s">
        <v>435</v>
      </c>
      <c r="S84" t="n">
        <v>30.0</v>
      </c>
      <c r="T84" t="n">
        <v>2400.0</v>
      </c>
      <c r="U84" s="18">
        <f>VLOOKUP(A84,'[1]MARGIN REQUIREMNT'!$A$3:$M$210,13,0)</f>
        <v>14.313000000000001</v>
      </c>
      <c r="V84" s="23">
        <f t="shared" si="10"/>
        <v>-1.5232292460015673E-3</v>
      </c>
      <c r="W84" s="23">
        <f t="shared" si="11"/>
        <v>1.5232292460015673E-3</v>
      </c>
      <c r="X84" s="24">
        <f>VLOOKUP(A84,[2]Sheet14!$A$2:$B$188,2,0)</f>
        <v>2.7480046993941309E-2</v>
      </c>
      <c r="Y84" s="24">
        <f>VLOOKUP(A84,[2]Sheet14!$A$2:$C$188,3,0)</f>
        <v>3.5411658052003595E-2</v>
      </c>
      <c r="Z84" s="24">
        <f>VLOOKUP(A84,[2]Sheet14!$A$2:$D$188,4,0)</f>
        <v>5.0792197089658493E-2</v>
      </c>
      <c r="AA84" t="b">
        <f t="shared" si="13"/>
        <v>0</v>
      </c>
      <c r="AB84" t="b">
        <f t="shared" si="8"/>
        <v>0</v>
      </c>
      <c r="AC84" t="b">
        <f t="shared" si="9"/>
        <v>0</v>
      </c>
    </row>
    <row r="85" spans="1:29">
      <c r="A85" t="s">
        <v>101</v>
      </c>
      <c r="B85">
        <v>10</v>
      </c>
      <c r="C85" t="s">
        <v>405</v>
      </c>
      <c r="D85" t="n">
        <v>654.8499755859375</v>
      </c>
      <c r="E85">
        <v>643.9000244140625</v>
      </c>
      <c r="F85" s="22">
        <v>43460</v>
      </c>
      <c r="G85" s="22">
        <v>43496</v>
      </c>
      <c r="H85">
        <f t="shared" si="12"/>
        <v>36</v>
      </c>
      <c r="I85">
        <v>640</v>
      </c>
      <c r="J85">
        <v>32.900001525878906</v>
      </c>
      <c r="K85">
        <v>35</v>
      </c>
      <c r="L85">
        <v>71</v>
      </c>
      <c r="M85">
        <v>714.9000244140625</v>
      </c>
      <c r="N85">
        <v>785.9000244140625</v>
      </c>
      <c r="O85">
        <v>856.9000244140625</v>
      </c>
      <c r="P85">
        <v>790</v>
      </c>
      <c r="Q85">
        <v>860</v>
      </c>
      <c r="R85" t="s">
        <v>435</v>
      </c>
      <c r="S85" t="n">
        <v>1.399999976158142</v>
      </c>
      <c r="T85" t="n">
        <v>850.0</v>
      </c>
      <c r="U85" s="18">
        <f>VLOOKUP(A85,'[1]MARGIN REQUIREMNT'!$A$3:$M$210,13,0)</f>
        <v>3.5570999999999997</v>
      </c>
      <c r="V85" s="23">
        <f t="shared" si="10"/>
        <v>9.3178376019387166E-4</v>
      </c>
      <c r="W85" s="23">
        <f t="shared" si="11"/>
        <v>9.3178376019387166E-4</v>
      </c>
      <c r="X85" s="24">
        <f>VLOOKUP(A85,[2]Sheet14!$A$2:$B$188,2,0)</f>
        <v>2.1463180273068382E-2</v>
      </c>
      <c r="Y85" s="24">
        <f>VLOOKUP(A85,[2]Sheet14!$A$2:$C$188,3,0)</f>
        <v>2.6942246967954928E-2</v>
      </c>
      <c r="Z85" s="24">
        <f>VLOOKUP(A85,[2]Sheet14!$A$2:$D$188,4,0)</f>
        <v>3.4372139573518611E-2</v>
      </c>
      <c r="AA85" t="b">
        <f t="shared" si="13"/>
        <v>0</v>
      </c>
      <c r="AB85" t="b">
        <f t="shared" si="8"/>
        <v>0</v>
      </c>
      <c r="AC85" t="b">
        <f t="shared" si="9"/>
        <v>0</v>
      </c>
    </row>
    <row r="86" spans="1:29">
      <c r="A86" t="s">
        <v>101</v>
      </c>
      <c r="B86">
        <v>10</v>
      </c>
      <c r="C86" t="s">
        <v>406</v>
      </c>
      <c r="D86" t="n">
        <v>654.8499755859375</v>
      </c>
      <c r="E86">
        <v>643.9000244140625</v>
      </c>
      <c r="F86" s="22">
        <v>43460</v>
      </c>
      <c r="G86" s="22">
        <v>43496</v>
      </c>
      <c r="H86">
        <f t="shared" si="12"/>
        <v>36</v>
      </c>
      <c r="I86">
        <v>640</v>
      </c>
      <c r="J86">
        <v>24</v>
      </c>
      <c r="K86">
        <v>36</v>
      </c>
      <c r="L86">
        <v>73</v>
      </c>
      <c r="M86">
        <v>570.9000244140625</v>
      </c>
      <c r="N86">
        <v>497.89999389648437</v>
      </c>
      <c r="O86">
        <v>424.89999389648437</v>
      </c>
      <c r="P86">
        <v>500</v>
      </c>
      <c r="Q86">
        <v>420</v>
      </c>
      <c r="R86" t="s">
        <v>435</v>
      </c>
      <c r="S86" t="n">
        <v>1.0</v>
      </c>
      <c r="T86" t="n">
        <v>540.0</v>
      </c>
      <c r="U86" s="18">
        <f>VLOOKUP(A86,'[1]MARGIN REQUIREMNT'!$A$3:$M$210,13,0)</f>
        <v>3.5570999999999997</v>
      </c>
      <c r="V86" s="23">
        <f t="shared" si="10"/>
        <v>9.3178376019387166E-4</v>
      </c>
      <c r="W86" s="23">
        <f t="shared" si="11"/>
        <v>9.3178376019387166E-4</v>
      </c>
      <c r="X86" s="24">
        <f>VLOOKUP(A86,[2]Sheet14!$A$2:$B$188,2,0)</f>
        <v>2.1463180273068382E-2</v>
      </c>
      <c r="Y86" s="24">
        <f>VLOOKUP(A86,[2]Sheet14!$A$2:$C$188,3,0)</f>
        <v>2.6942246967954928E-2</v>
      </c>
      <c r="Z86" s="24">
        <f>VLOOKUP(A86,[2]Sheet14!$A$2:$D$188,4,0)</f>
        <v>3.4372139573518611E-2</v>
      </c>
      <c r="AA86" t="b">
        <f t="shared" si="13"/>
        <v>0</v>
      </c>
      <c r="AB86" t="b">
        <f t="shared" si="8"/>
        <v>0</v>
      </c>
      <c r="AC86" t="b">
        <f t="shared" si="9"/>
        <v>0</v>
      </c>
    </row>
    <row r="87" spans="1:29">
      <c r="A87" t="s">
        <v>27</v>
      </c>
      <c r="B87">
        <v>20</v>
      </c>
      <c r="C87" t="s">
        <v>405</v>
      </c>
      <c r="D87" t="n">
        <v>902.0</v>
      </c>
      <c r="E87">
        <v>902.9000244140625</v>
      </c>
      <c r="F87" s="22">
        <v>43460</v>
      </c>
      <c r="G87" s="22">
        <v>43496</v>
      </c>
      <c r="H87">
        <f t="shared" si="12"/>
        <v>36</v>
      </c>
      <c r="I87">
        <v>900</v>
      </c>
      <c r="J87">
        <v>58</v>
      </c>
      <c r="K87">
        <v>47</v>
      </c>
      <c r="L87">
        <v>133</v>
      </c>
      <c r="M87">
        <v>1035.9000244140625</v>
      </c>
      <c r="N87">
        <v>1168.9000244140625</v>
      </c>
      <c r="O87">
        <v>1301.9000244140625</v>
      </c>
      <c r="P87">
        <v>1160</v>
      </c>
      <c r="Q87">
        <v>1300</v>
      </c>
      <c r="R87" t="s">
        <v>435</v>
      </c>
      <c r="S87" t="n">
        <v>8.899999618530273</v>
      </c>
      <c r="T87" t="n">
        <v>1080.0</v>
      </c>
      <c r="U87" s="18">
        <f>VLOOKUP(A87,'[1]MARGIN REQUIREMNT'!$A$3:$M$210,13,0)</f>
        <v>3.8391749999999996</v>
      </c>
      <c r="V87" s="23">
        <f t="shared" si="10"/>
        <v>-5.1500988906054701E-3</v>
      </c>
      <c r="W87" s="23">
        <f t="shared" si="11"/>
        <v>5.1500988906054701E-3</v>
      </c>
      <c r="X87" s="24">
        <f>VLOOKUP(A87,[2]Sheet14!$A$2:$B$188,2,0)</f>
        <v>4.2780291471543663E-2</v>
      </c>
      <c r="Y87" s="24">
        <f>VLOOKUP(A87,[2]Sheet14!$A$2:$C$188,3,0)</f>
        <v>5.0962530348747578E-2</v>
      </c>
      <c r="Z87" s="24">
        <f>VLOOKUP(A87,[2]Sheet14!$A$2:$D$188,4,0)</f>
        <v>7.442421798014022E-2</v>
      </c>
      <c r="AA87" t="b">
        <f t="shared" si="13"/>
        <v>0</v>
      </c>
      <c r="AB87" t="b">
        <f t="shared" si="8"/>
        <v>0</v>
      </c>
      <c r="AC87" t="b">
        <f t="shared" si="9"/>
        <v>0</v>
      </c>
    </row>
    <row r="88" spans="1:29">
      <c r="A88" t="s">
        <v>27</v>
      </c>
      <c r="B88">
        <v>20</v>
      </c>
      <c r="C88" t="s">
        <v>406</v>
      </c>
      <c r="D88" t="n">
        <v>902.0</v>
      </c>
      <c r="E88">
        <v>902.9000244140625</v>
      </c>
      <c r="F88" s="22">
        <v>43460</v>
      </c>
      <c r="G88" s="22">
        <v>43496</v>
      </c>
      <c r="H88">
        <f t="shared" si="12"/>
        <v>36</v>
      </c>
      <c r="I88">
        <v>900</v>
      </c>
      <c r="J88">
        <v>52</v>
      </c>
      <c r="K88">
        <v>51</v>
      </c>
      <c r="L88">
        <v>145</v>
      </c>
      <c r="M88">
        <v>757.9000244140625</v>
      </c>
      <c r="N88">
        <v>612.9000244140625</v>
      </c>
      <c r="O88">
        <v>467.89999389648437</v>
      </c>
      <c r="P88">
        <v>620</v>
      </c>
      <c r="Q88">
        <v>460</v>
      </c>
      <c r="R88" t="s">
        <v>435</v>
      </c>
      <c r="S88" t="n">
        <v>2.200000047683716</v>
      </c>
      <c r="T88" t="n">
        <v>680.0</v>
      </c>
      <c r="U88" s="18">
        <f>VLOOKUP(A88,'[1]MARGIN REQUIREMNT'!$A$3:$M$210,13,0)</f>
        <v>3.8391749999999996</v>
      </c>
      <c r="V88" s="23">
        <f t="shared" si="10"/>
        <v>-5.1500988906054701E-3</v>
      </c>
      <c r="W88" s="23">
        <f t="shared" si="11"/>
        <v>5.1500988906054701E-3</v>
      </c>
      <c r="X88" s="24">
        <f>VLOOKUP(A88,[2]Sheet14!$A$2:$B$188,2,0)</f>
        <v>4.2780291471543663E-2</v>
      </c>
      <c r="Y88" s="24">
        <f>VLOOKUP(A88,[2]Sheet14!$A$2:$C$188,3,0)</f>
        <v>5.0962530348747578E-2</v>
      </c>
      <c r="Z88" s="24">
        <f>VLOOKUP(A88,[2]Sheet14!$A$2:$D$188,4,0)</f>
        <v>7.442421798014022E-2</v>
      </c>
      <c r="AA88" t="b">
        <f t="shared" si="13"/>
        <v>0</v>
      </c>
      <c r="AB88" t="b">
        <f t="shared" si="8"/>
        <v>0</v>
      </c>
      <c r="AC88" t="b">
        <f t="shared" si="9"/>
        <v>0</v>
      </c>
    </row>
    <row r="89" spans="1:29">
      <c r="A89" t="s">
        <v>195</v>
      </c>
      <c r="B89">
        <v>20</v>
      </c>
      <c r="C89" t="s">
        <v>405</v>
      </c>
      <c r="D89" t="n">
        <v>1362.550048828125</v>
      </c>
      <c r="E89">
        <v>1364</v>
      </c>
      <c r="F89" s="22">
        <v>43460</v>
      </c>
      <c r="G89" s="22">
        <v>43496</v>
      </c>
      <c r="H89">
        <f t="shared" si="12"/>
        <v>36</v>
      </c>
      <c r="I89">
        <v>1360</v>
      </c>
      <c r="J89">
        <v>50</v>
      </c>
      <c r="K89">
        <v>24</v>
      </c>
      <c r="L89">
        <v>103</v>
      </c>
      <c r="M89">
        <v>1467</v>
      </c>
      <c r="N89">
        <v>1570</v>
      </c>
      <c r="O89">
        <v>1673</v>
      </c>
      <c r="P89">
        <v>1580</v>
      </c>
      <c r="Q89">
        <v>1680</v>
      </c>
      <c r="R89" t="s">
        <v>435</v>
      </c>
      <c r="S89" t="n">
        <v>13.0</v>
      </c>
      <c r="T89" t="n">
        <v>1540.0</v>
      </c>
      <c r="U89" s="18">
        <f>VLOOKUP(A89,'[1]MARGIN REQUIREMNT'!$A$3:$M$210,13,0)</f>
        <v>6.5113499999999993</v>
      </c>
      <c r="V89" s="23">
        <f t="shared" si="10"/>
        <v>-7.8079357874358823E-3</v>
      </c>
      <c r="W89" s="23">
        <f t="shared" si="11"/>
        <v>7.8079357874358823E-3</v>
      </c>
      <c r="X89" s="24">
        <f>VLOOKUP(A89,[2]Sheet14!$A$2:$B$188,2,0)</f>
        <v>3.386150040284211E-2</v>
      </c>
      <c r="Y89" s="24">
        <f>VLOOKUP(A89,[2]Sheet14!$A$2:$C$188,3,0)</f>
        <v>4.3722375266507504E-2</v>
      </c>
      <c r="Z89" s="24">
        <f>VLOOKUP(A89,[2]Sheet14!$A$2:$D$188,4,0)</f>
        <v>5.1368118654566274E-2</v>
      </c>
      <c r="AA89" t="b">
        <f t="shared" si="13"/>
        <v>0</v>
      </c>
      <c r="AB89" t="b">
        <f t="shared" si="8"/>
        <v>0</v>
      </c>
      <c r="AC89" t="b">
        <f t="shared" si="9"/>
        <v>0</v>
      </c>
    </row>
    <row r="90" spans="1:29">
      <c r="A90" t="s">
        <v>195</v>
      </c>
      <c r="B90">
        <v>20</v>
      </c>
      <c r="C90" t="s">
        <v>406</v>
      </c>
      <c r="D90" t="n">
        <v>1362.550048828125</v>
      </c>
      <c r="E90">
        <v>1364</v>
      </c>
      <c r="F90" s="22">
        <v>43460</v>
      </c>
      <c r="G90" s="22">
        <v>43496</v>
      </c>
      <c r="H90">
        <f t="shared" si="12"/>
        <v>36</v>
      </c>
      <c r="I90">
        <v>1360</v>
      </c>
      <c r="J90" t="s">
        <v>435</v>
      </c>
      <c r="K90" t="s">
        <v>435</v>
      </c>
      <c r="L90" t="s">
        <v>435</v>
      </c>
      <c r="M90" t="s">
        <v>435</v>
      </c>
      <c r="N90" t="s">
        <v>435</v>
      </c>
      <c r="O90" t="s">
        <v>435</v>
      </c>
      <c r="P90" t="s">
        <v>435</v>
      </c>
      <c r="Q90" t="s">
        <v>435</v>
      </c>
      <c r="R90" t="s">
        <v>435</v>
      </c>
      <c r="S90" t="s">
        <v>435</v>
      </c>
      <c r="T90" t="s">
        <v>435</v>
      </c>
      <c r="U90" s="18">
        <f>VLOOKUP(A90,'[1]MARGIN REQUIREMNT'!$A$3:$M$210,13,0)</f>
        <v>6.5113499999999993</v>
      </c>
      <c r="V90" s="23">
        <f t="shared" si="10"/>
        <v>-7.8079357874358823E-3</v>
      </c>
      <c r="W90" s="23">
        <f t="shared" si="11"/>
        <v>7.8079357874358823E-3</v>
      </c>
      <c r="X90" s="24">
        <f>VLOOKUP(A90,[2]Sheet14!$A$2:$B$188,2,0)</f>
        <v>3.386150040284211E-2</v>
      </c>
      <c r="Y90" s="24">
        <f>VLOOKUP(A90,[2]Sheet14!$A$2:$C$188,3,0)</f>
        <v>4.3722375266507504E-2</v>
      </c>
      <c r="Z90" s="24">
        <f>VLOOKUP(A90,[2]Sheet14!$A$2:$D$188,4,0)</f>
        <v>5.1368118654566274E-2</v>
      </c>
      <c r="AA90" t="b">
        <f t="shared" si="13"/>
        <v>0</v>
      </c>
      <c r="AB90" t="b">
        <f t="shared" si="8"/>
        <v>0</v>
      </c>
      <c r="AC90" t="b">
        <f t="shared" si="9"/>
        <v>0</v>
      </c>
    </row>
    <row r="91" spans="1:29">
      <c r="A91" t="s">
        <v>9</v>
      </c>
      <c r="B91">
        <v>1</v>
      </c>
      <c r="C91" t="s">
        <v>405</v>
      </c>
      <c r="D91" t="n">
        <v>46.5</v>
      </c>
      <c r="E91">
        <v>45.849998474121094</v>
      </c>
      <c r="F91" s="22">
        <v>43460</v>
      </c>
      <c r="G91" s="22">
        <v>43496</v>
      </c>
      <c r="H91">
        <f t="shared" si="12"/>
        <v>36</v>
      </c>
      <c r="I91">
        <v>46</v>
      </c>
      <c r="J91" t="s">
        <v>435</v>
      </c>
      <c r="K91" t="s">
        <v>435</v>
      </c>
      <c r="L91" t="s">
        <v>435</v>
      </c>
      <c r="M91" t="s">
        <v>435</v>
      </c>
      <c r="N91" t="s">
        <v>435</v>
      </c>
      <c r="O91" t="s">
        <v>435</v>
      </c>
      <c r="P91" t="s">
        <v>435</v>
      </c>
      <c r="Q91" t="s">
        <v>435</v>
      </c>
      <c r="R91" t="s">
        <v>435</v>
      </c>
      <c r="S91" t="s">
        <v>435</v>
      </c>
      <c r="T91" t="s">
        <v>435</v>
      </c>
      <c r="U91" s="18">
        <f>VLOOKUP(A91,'[1]MARGIN REQUIREMNT'!$A$3:$M$210,13,0)</f>
        <v>0.23879999999999998</v>
      </c>
      <c r="V91" s="23">
        <f t="shared" si="10"/>
        <v>1.0905791367918916E-3</v>
      </c>
      <c r="W91" s="23">
        <f t="shared" si="11"/>
        <v>1.0905791367918916E-3</v>
      </c>
      <c r="X91" s="24">
        <f>VLOOKUP(A91,[2]Sheet14!$A$2:$B$188,2,0)</f>
        <v>4.0468855825741258E-2</v>
      </c>
      <c r="Y91" s="24">
        <f>VLOOKUP(A91,[2]Sheet14!$A$2:$C$188,3,0)</f>
        <v>4.9772336181034577E-2</v>
      </c>
      <c r="Z91" s="24">
        <f>VLOOKUP(A91,[2]Sheet14!$A$2:$D$188,4,0)</f>
        <v>6.7265535392864811E-2</v>
      </c>
      <c r="AA91" t="b">
        <f t="shared" si="13"/>
        <v>0</v>
      </c>
      <c r="AB91" t="b">
        <f t="shared" si="8"/>
        <v>0</v>
      </c>
      <c r="AC91" t="b">
        <f t="shared" si="9"/>
        <v>0</v>
      </c>
    </row>
    <row r="92" spans="1:29">
      <c r="A92" t="s">
        <v>9</v>
      </c>
      <c r="B92">
        <v>1</v>
      </c>
      <c r="C92" t="s">
        <v>406</v>
      </c>
      <c r="D92" t="n">
        <v>46.5</v>
      </c>
      <c r="E92">
        <v>45.849998474121094</v>
      </c>
      <c r="F92" s="22">
        <v>43460</v>
      </c>
      <c r="G92" s="22">
        <v>43496</v>
      </c>
      <c r="H92">
        <f t="shared" si="12"/>
        <v>36</v>
      </c>
      <c r="I92">
        <v>46</v>
      </c>
      <c r="J92" t="s">
        <v>435</v>
      </c>
      <c r="K92" t="s">
        <v>435</v>
      </c>
      <c r="L92" t="s">
        <v>435</v>
      </c>
      <c r="M92" t="s">
        <v>435</v>
      </c>
      <c r="N92" t="s">
        <v>435</v>
      </c>
      <c r="O92" t="s">
        <v>435</v>
      </c>
      <c r="P92" t="s">
        <v>435</v>
      </c>
      <c r="Q92" t="s">
        <v>435</v>
      </c>
      <c r="R92" t="s">
        <v>435</v>
      </c>
      <c r="S92" t="s">
        <v>435</v>
      </c>
      <c r="T92" t="s">
        <v>435</v>
      </c>
      <c r="U92" s="18">
        <f>VLOOKUP(A92,'[1]MARGIN REQUIREMNT'!$A$3:$M$210,13,0)</f>
        <v>0.23879999999999998</v>
      </c>
      <c r="V92" s="23">
        <f t="shared" si="10"/>
        <v>1.0905791367918916E-3</v>
      </c>
      <c r="W92" s="23">
        <f t="shared" si="11"/>
        <v>1.0905791367918916E-3</v>
      </c>
      <c r="X92" s="24">
        <f>VLOOKUP(A92,[2]Sheet14!$A$2:$B$188,2,0)</f>
        <v>4.0468855825741258E-2</v>
      </c>
      <c r="Y92" s="24">
        <f>VLOOKUP(A92,[2]Sheet14!$A$2:$C$188,3,0)</f>
        <v>4.9772336181034577E-2</v>
      </c>
      <c r="Z92" s="24">
        <f>VLOOKUP(A92,[2]Sheet14!$A$2:$D$188,4,0)</f>
        <v>6.7265535392864811E-2</v>
      </c>
      <c r="AA92" t="b">
        <f t="shared" si="13"/>
        <v>0</v>
      </c>
      <c r="AB92" t="b">
        <f t="shared" si="8"/>
        <v>0</v>
      </c>
      <c r="AC92" t="b">
        <f t="shared" si="9"/>
        <v>0</v>
      </c>
    </row>
    <row r="93" spans="1:29">
      <c r="A93" t="s">
        <v>94</v>
      </c>
      <c r="B93">
        <v>5</v>
      </c>
      <c r="C93" t="s">
        <v>405</v>
      </c>
      <c r="D93" t="n">
        <v>265.0</v>
      </c>
      <c r="E93">
        <v>262.79998779296875</v>
      </c>
      <c r="F93" s="22">
        <v>43460</v>
      </c>
      <c r="G93" s="22">
        <v>43496</v>
      </c>
      <c r="H93">
        <f t="shared" si="12"/>
        <v>36</v>
      </c>
      <c r="I93">
        <v>265</v>
      </c>
      <c r="J93" t="s">
        <v>435</v>
      </c>
      <c r="K93" t="s">
        <v>435</v>
      </c>
      <c r="L93" t="s">
        <v>435</v>
      </c>
      <c r="M93" t="s">
        <v>435</v>
      </c>
      <c r="N93" t="s">
        <v>435</v>
      </c>
      <c r="O93" t="s">
        <v>435</v>
      </c>
      <c r="P93" t="s">
        <v>435</v>
      </c>
      <c r="Q93" t="s">
        <v>435</v>
      </c>
      <c r="R93" t="s">
        <v>435</v>
      </c>
      <c r="S93" t="s">
        <v>435</v>
      </c>
      <c r="T93" t="s">
        <v>435</v>
      </c>
      <c r="U93" s="18">
        <f>VLOOKUP(A93,'[1]MARGIN REQUIREMNT'!$A$3:$M$210,13,0)</f>
        <v>1.311080509090909</v>
      </c>
      <c r="V93" s="23">
        <f t="shared" si="10"/>
        <v>2.6636691002539514E-3</v>
      </c>
      <c r="W93" s="23">
        <f t="shared" si="11"/>
        <v>2.6636691002539514E-3</v>
      </c>
      <c r="X93" s="24">
        <f>VLOOKUP(A93,[2]Sheet14!$A$2:$B$188,2,0)</f>
        <v>3.0278448389217578E-2</v>
      </c>
      <c r="Y93" s="24">
        <f>VLOOKUP(A93,[2]Sheet14!$A$2:$C$188,3,0)</f>
        <v>4.106260355688874E-2</v>
      </c>
      <c r="Z93" s="24">
        <f>VLOOKUP(A93,[2]Sheet14!$A$2:$D$188,4,0)</f>
        <v>4.9636806977098352E-2</v>
      </c>
      <c r="AA93" t="b">
        <f t="shared" si="13"/>
        <v>0</v>
      </c>
      <c r="AB93" t="b">
        <f t="shared" si="8"/>
        <v>0</v>
      </c>
      <c r="AC93" t="b">
        <f t="shared" si="9"/>
        <v>0</v>
      </c>
    </row>
    <row r="94" spans="1:29">
      <c r="A94" t="s">
        <v>94</v>
      </c>
      <c r="B94">
        <v>5</v>
      </c>
      <c r="C94" t="s">
        <v>406</v>
      </c>
      <c r="D94" t="n">
        <v>265.0</v>
      </c>
      <c r="E94">
        <v>262.79998779296875</v>
      </c>
      <c r="F94" s="22">
        <v>43460</v>
      </c>
      <c r="G94" s="22">
        <v>43496</v>
      </c>
      <c r="H94">
        <f t="shared" si="12"/>
        <v>36</v>
      </c>
      <c r="I94">
        <v>265</v>
      </c>
      <c r="J94">
        <v>11.199999809265137</v>
      </c>
      <c r="K94">
        <v>34</v>
      </c>
      <c r="L94">
        <v>28</v>
      </c>
      <c r="M94">
        <v>234.80000305175781</v>
      </c>
      <c r="N94">
        <v>206.80000305175781</v>
      </c>
      <c r="O94">
        <v>178.80000305175781</v>
      </c>
      <c r="P94">
        <v>205</v>
      </c>
      <c r="Q94">
        <v>180</v>
      </c>
      <c r="R94" t="s">
        <v>435</v>
      </c>
      <c r="S94" t="n">
        <v>1.899999976158142</v>
      </c>
      <c r="T94" t="n">
        <v>240.0</v>
      </c>
      <c r="U94" s="18">
        <f>VLOOKUP(A94,'[1]MARGIN REQUIREMNT'!$A$3:$M$210,13,0)</f>
        <v>1.311080509090909</v>
      </c>
      <c r="V94" s="23">
        <f t="shared" si="10"/>
        <v>2.6636691002539514E-3</v>
      </c>
      <c r="W94" s="23">
        <f t="shared" si="11"/>
        <v>2.6636691002539514E-3</v>
      </c>
      <c r="X94" s="24">
        <f>VLOOKUP(A94,[2]Sheet14!$A$2:$B$188,2,0)</f>
        <v>3.0278448389217578E-2</v>
      </c>
      <c r="Y94" s="24">
        <f>VLOOKUP(A94,[2]Sheet14!$A$2:$C$188,3,0)</f>
        <v>4.106260355688874E-2</v>
      </c>
      <c r="Z94" s="24">
        <f>VLOOKUP(A94,[2]Sheet14!$A$2:$D$188,4,0)</f>
        <v>4.9636806977098352E-2</v>
      </c>
      <c r="AA94" t="b">
        <f t="shared" si="13"/>
        <v>0</v>
      </c>
      <c r="AB94" t="b">
        <f t="shared" si="8"/>
        <v>0</v>
      </c>
      <c r="AC94" t="b">
        <f t="shared" si="9"/>
        <v>0</v>
      </c>
    </row>
    <row r="95" spans="1:29">
      <c r="A95" t="s">
        <v>130</v>
      </c>
      <c r="B95">
        <v>20</v>
      </c>
      <c r="C95" t="s">
        <v>405</v>
      </c>
      <c r="D95" t="n">
        <v>861.0</v>
      </c>
      <c r="E95">
        <v>855.04998779296875</v>
      </c>
      <c r="F95" s="22">
        <v>43460</v>
      </c>
      <c r="G95" s="22">
        <v>43496</v>
      </c>
      <c r="H95">
        <f t="shared" si="12"/>
        <v>36</v>
      </c>
      <c r="I95">
        <v>860</v>
      </c>
      <c r="J95">
        <v>43.599998474121094</v>
      </c>
      <c r="K95">
        <v>38</v>
      </c>
      <c r="L95">
        <v>102</v>
      </c>
      <c r="M95">
        <v>957.04998779296875</v>
      </c>
      <c r="N95">
        <v>1059.050048828125</v>
      </c>
      <c r="O95">
        <v>1161.050048828125</v>
      </c>
      <c r="P95">
        <v>1060</v>
      </c>
      <c r="Q95">
        <v>1160</v>
      </c>
      <c r="R95" t="n">
        <v>2.5</v>
      </c>
      <c r="S95" t="n">
        <v>2.5</v>
      </c>
      <c r="T95" t="n">
        <v>1060.0</v>
      </c>
      <c r="U95" s="18">
        <f>VLOOKUP(A95,'[1]MARGIN REQUIREMNT'!$A$3:$M$210,13,0)</f>
        <v>4.54575</v>
      </c>
      <c r="V95" s="23">
        <f t="shared" si="10"/>
        <v>-8.4205745977679047E-3</v>
      </c>
      <c r="W95" s="23">
        <f t="shared" si="11"/>
        <v>8.4205745977679047E-3</v>
      </c>
      <c r="X95" s="24">
        <f>VLOOKUP(A95,[2]Sheet14!$A$2:$B$188,2,0)</f>
        <v>3.0983353078648E-2</v>
      </c>
      <c r="Y95" s="24">
        <f>VLOOKUP(A95,[2]Sheet14!$A$2:$C$188,3,0)</f>
        <v>4.0574604923425059E-2</v>
      </c>
      <c r="Z95" s="24">
        <f>VLOOKUP(A95,[2]Sheet14!$A$2:$D$188,4,0)</f>
        <v>5.6185934959271912E-2</v>
      </c>
      <c r="AA95" t="b">
        <f t="shared" si="13"/>
        <v>0</v>
      </c>
      <c r="AB95" t="b">
        <f t="shared" si="8"/>
        <v>0</v>
      </c>
      <c r="AC95" t="b">
        <f t="shared" si="9"/>
        <v>0</v>
      </c>
    </row>
    <row r="96" spans="1:29">
      <c r="A96" t="s">
        <v>130</v>
      </c>
      <c r="B96">
        <v>20</v>
      </c>
      <c r="C96" t="s">
        <v>406</v>
      </c>
      <c r="D96" t="n">
        <v>861.0</v>
      </c>
      <c r="E96">
        <v>855.04998779296875</v>
      </c>
      <c r="F96" s="22">
        <v>43460</v>
      </c>
      <c r="G96" s="22">
        <v>43496</v>
      </c>
      <c r="H96">
        <f t="shared" si="12"/>
        <v>36</v>
      </c>
      <c r="I96">
        <v>860</v>
      </c>
      <c r="J96">
        <v>49.400001525878906</v>
      </c>
      <c r="K96">
        <v>49</v>
      </c>
      <c r="L96">
        <v>132</v>
      </c>
      <c r="M96">
        <v>723.04998779296875</v>
      </c>
      <c r="N96">
        <v>591.04998779296875</v>
      </c>
      <c r="O96">
        <v>459.04998779296875</v>
      </c>
      <c r="P96">
        <v>600</v>
      </c>
      <c r="Q96">
        <v>460</v>
      </c>
      <c r="R96" t="s">
        <v>435</v>
      </c>
      <c r="S96" t="n">
        <v>2.5</v>
      </c>
      <c r="T96" t="n">
        <v>700.0</v>
      </c>
      <c r="U96" s="18">
        <f>VLOOKUP(A96,'[1]MARGIN REQUIREMNT'!$A$3:$M$210,13,0)</f>
        <v>4.54575</v>
      </c>
      <c r="V96" s="23">
        <f t="shared" si="10"/>
        <v>-8.4205745977679047E-3</v>
      </c>
      <c r="W96" s="23">
        <f t="shared" si="11"/>
        <v>8.4205745977679047E-3</v>
      </c>
      <c r="X96" s="24">
        <f>VLOOKUP(A96,[2]Sheet14!$A$2:$B$188,2,0)</f>
        <v>3.0983353078648E-2</v>
      </c>
      <c r="Y96" s="24">
        <f>VLOOKUP(A96,[2]Sheet14!$A$2:$C$188,3,0)</f>
        <v>4.0574604923425059E-2</v>
      </c>
      <c r="Z96" s="24">
        <f>VLOOKUP(A96,[2]Sheet14!$A$2:$D$188,4,0)</f>
        <v>5.6185934959271912E-2</v>
      </c>
      <c r="AA96" t="b">
        <f t="shared" si="13"/>
        <v>0</v>
      </c>
      <c r="AB96" t="b">
        <f t="shared" si="8"/>
        <v>0</v>
      </c>
      <c r="AC96" t="b">
        <f t="shared" si="9"/>
        <v>0</v>
      </c>
    </row>
    <row r="97" spans="1:29">
      <c r="A97" t="s">
        <v>178</v>
      </c>
      <c r="B97">
        <v>1</v>
      </c>
      <c r="C97" t="s">
        <v>405</v>
      </c>
      <c r="D97" t="n">
        <v>5.449999809265137</v>
      </c>
      <c r="E97">
        <v>5.4499998092651367</v>
      </c>
      <c r="F97" s="22">
        <v>43460</v>
      </c>
      <c r="G97" s="22">
        <v>43496</v>
      </c>
      <c r="H97">
        <f t="shared" si="12"/>
        <v>36</v>
      </c>
      <c r="I97">
        <v>5</v>
      </c>
      <c r="J97">
        <v>0.69999998807907104</v>
      </c>
      <c r="K97">
        <v>68</v>
      </c>
      <c r="L97">
        <v>1</v>
      </c>
      <c r="M97">
        <v>6.4499998092651367</v>
      </c>
      <c r="N97">
        <v>7.4499998092651367</v>
      </c>
      <c r="O97">
        <v>8.4499998092651367</v>
      </c>
      <c r="P97">
        <v>7</v>
      </c>
      <c r="Q97">
        <v>8</v>
      </c>
      <c r="R97" t="s">
        <v>435</v>
      </c>
      <c r="S97" t="n">
        <v>0.25</v>
      </c>
      <c r="T97" t="n">
        <v>6.0</v>
      </c>
      <c r="U97" s="18">
        <f>VLOOKUP(A97,'[1]MARGIN REQUIREMNT'!$A$3:$M$210,13,0)</f>
        <v>2.8125000000000001E-2</v>
      </c>
      <c r="V97" s="23">
        <f t="shared" si="10"/>
        <v>0</v>
      </c>
      <c r="W97" s="23">
        <f t="shared" si="11"/>
        <v>0</v>
      </c>
      <c r="X97" s="24" t="e">
        <f>VLOOKUP(A97,[2]Sheet14!$A$2:$B$188,2,0)</f>
        <v>#N/A</v>
      </c>
      <c r="Y97" s="24" t="e">
        <f>VLOOKUP(A97,[2]Sheet14!$A$2:$C$188,3,0)</f>
        <v>#N/A</v>
      </c>
      <c r="Z97" s="24" t="e">
        <f>VLOOKUP(A97,[2]Sheet14!$A$2:$D$188,4,0)</f>
        <v>#N/A</v>
      </c>
      <c r="AA97" t="e">
        <f t="shared" si="13"/>
        <v>#N/A</v>
      </c>
      <c r="AB97" t="e">
        <f t="shared" si="8"/>
        <v>#N/A</v>
      </c>
      <c r="AC97" t="e">
        <f t="shared" si="9"/>
        <v>#N/A</v>
      </c>
    </row>
    <row r="98" spans="1:29">
      <c r="A98" t="s">
        <v>178</v>
      </c>
      <c r="B98">
        <v>1</v>
      </c>
      <c r="C98" t="s">
        <v>406</v>
      </c>
      <c r="D98" t="n">
        <v>5.449999809265137</v>
      </c>
      <c r="E98">
        <v>5.4499998092651367</v>
      </c>
      <c r="F98" s="22">
        <v>43460</v>
      </c>
      <c r="G98" s="22">
        <v>43496</v>
      </c>
      <c r="H98">
        <f t="shared" si="12"/>
        <v>36</v>
      </c>
      <c r="I98">
        <v>5</v>
      </c>
      <c r="J98">
        <v>0.25</v>
      </c>
      <c r="K98">
        <v>68</v>
      </c>
      <c r="L98">
        <v>1</v>
      </c>
      <c r="M98">
        <v>4.4499998092651367</v>
      </c>
      <c r="N98">
        <v>3.4500000476837158</v>
      </c>
      <c r="O98">
        <v>2.4500000476837158</v>
      </c>
      <c r="P98">
        <v>3</v>
      </c>
      <c r="Q98">
        <v>2</v>
      </c>
      <c r="R98" t="s">
        <v>435</v>
      </c>
      <c r="S98" t="n">
        <v>0.05000000074505806</v>
      </c>
      <c r="T98" t="n">
        <v>4.0</v>
      </c>
      <c r="U98" s="18">
        <f>VLOOKUP(A98,'[1]MARGIN REQUIREMNT'!$A$3:$M$210,13,0)</f>
        <v>2.8125000000000001E-2</v>
      </c>
      <c r="V98" s="23">
        <f t="shared" si="10"/>
        <v>0</v>
      </c>
      <c r="W98" s="23">
        <f t="shared" si="11"/>
        <v>0</v>
      </c>
      <c r="X98" s="24" t="e">
        <f>VLOOKUP(A98,[2]Sheet14!$A$2:$B$188,2,0)</f>
        <v>#N/A</v>
      </c>
      <c r="Y98" s="24" t="e">
        <f>VLOOKUP(A98,[2]Sheet14!$A$2:$C$188,3,0)</f>
        <v>#N/A</v>
      </c>
      <c r="Z98" s="24" t="e">
        <f>VLOOKUP(A98,[2]Sheet14!$A$2:$D$188,4,0)</f>
        <v>#N/A</v>
      </c>
      <c r="AA98" t="e">
        <f t="shared" si="13"/>
        <v>#N/A</v>
      </c>
      <c r="AB98" t="e">
        <f t="shared" si="8"/>
        <v>#N/A</v>
      </c>
      <c r="AC98" t="e">
        <f t="shared" si="9"/>
        <v>#N/A</v>
      </c>
    </row>
    <row r="99" spans="1:29">
      <c r="A99" t="s">
        <v>66</v>
      </c>
      <c r="B99">
        <v>10</v>
      </c>
      <c r="C99" t="s">
        <v>405</v>
      </c>
      <c r="D99" t="n">
        <v>355.1000061035156</v>
      </c>
      <c r="E99">
        <v>353.85000610351562</v>
      </c>
      <c r="F99" s="22">
        <v>43460</v>
      </c>
      <c r="G99" s="22">
        <v>43496</v>
      </c>
      <c r="H99">
        <f t="shared" si="12"/>
        <v>36</v>
      </c>
      <c r="I99">
        <v>350</v>
      </c>
      <c r="J99">
        <v>13.600000381469727</v>
      </c>
      <c r="K99">
        <v>21</v>
      </c>
      <c r="L99">
        <v>23</v>
      </c>
      <c r="M99">
        <v>376.85000610351562</v>
      </c>
      <c r="N99">
        <v>399.85000610351562</v>
      </c>
      <c r="O99">
        <v>422.85000610351562</v>
      </c>
      <c r="P99">
        <v>400</v>
      </c>
      <c r="Q99">
        <v>420</v>
      </c>
      <c r="R99" t="n">
        <v>1.7999999523162842</v>
      </c>
      <c r="S99" t="n">
        <v>1.7999999523162842</v>
      </c>
      <c r="T99" t="n">
        <v>400.0</v>
      </c>
      <c r="U99" s="18">
        <f>VLOOKUP(A99,'[1]MARGIN REQUIREMNT'!$A$3:$M$210,13,0)</f>
        <v>1.7543295838020245</v>
      </c>
      <c r="V99" s="23">
        <f t="shared" si="10"/>
        <v>4.2389117958774314E-4</v>
      </c>
      <c r="W99" s="23">
        <f t="shared" si="11"/>
        <v>4.2389117958774314E-4</v>
      </c>
      <c r="X99" s="24">
        <f>VLOOKUP(A99,[2]Sheet14!$A$2:$B$188,2,0)</f>
        <v>2.9045790910373528E-2</v>
      </c>
      <c r="Y99" s="24">
        <f>VLOOKUP(A99,[2]Sheet14!$A$2:$C$188,3,0)</f>
        <v>3.7242283658856977E-2</v>
      </c>
      <c r="Z99" s="24">
        <f>VLOOKUP(A99,[2]Sheet14!$A$2:$D$188,4,0)</f>
        <v>4.986986142314935E-2</v>
      </c>
      <c r="AA99" t="b">
        <f t="shared" si="13"/>
        <v>0</v>
      </c>
      <c r="AB99" t="b">
        <f t="shared" si="8"/>
        <v>0</v>
      </c>
      <c r="AC99" t="b">
        <f t="shared" si="9"/>
        <v>0</v>
      </c>
    </row>
    <row r="100" spans="1:29">
      <c r="A100" t="s">
        <v>66</v>
      </c>
      <c r="B100">
        <v>10</v>
      </c>
      <c r="C100" t="s">
        <v>406</v>
      </c>
      <c r="D100" t="n">
        <v>355.1000061035156</v>
      </c>
      <c r="E100">
        <v>353.85000610351562</v>
      </c>
      <c r="F100" s="22">
        <v>43460</v>
      </c>
      <c r="G100" s="22">
        <v>43496</v>
      </c>
      <c r="H100">
        <f t="shared" si="12"/>
        <v>36</v>
      </c>
      <c r="I100">
        <v>350</v>
      </c>
      <c r="J100">
        <v>11.550000190734863</v>
      </c>
      <c r="K100">
        <v>34</v>
      </c>
      <c r="L100">
        <v>38</v>
      </c>
      <c r="M100">
        <v>315.85000610351562</v>
      </c>
      <c r="N100">
        <v>277.85000610351562</v>
      </c>
      <c r="O100">
        <v>239.85000610351562</v>
      </c>
      <c r="P100">
        <v>280</v>
      </c>
      <c r="Q100">
        <v>240</v>
      </c>
      <c r="R100" t="s">
        <v>435</v>
      </c>
      <c r="S100" t="n">
        <v>3.0</v>
      </c>
      <c r="T100" t="n">
        <v>320.0</v>
      </c>
      <c r="U100" s="18">
        <f>VLOOKUP(A100,'[1]MARGIN REQUIREMNT'!$A$3:$M$210,13,0)</f>
        <v>1.7543295838020245</v>
      </c>
      <c r="V100" s="23">
        <f t="shared" si="10"/>
        <v>4.2389117958774314E-4</v>
      </c>
      <c r="W100" s="23">
        <f t="shared" si="11"/>
        <v>4.2389117958774314E-4</v>
      </c>
      <c r="X100" s="24">
        <f>VLOOKUP(A100,[2]Sheet14!$A$2:$B$188,2,0)</f>
        <v>2.9045790910373528E-2</v>
      </c>
      <c r="Y100" s="24">
        <f>VLOOKUP(A100,[2]Sheet14!$A$2:$C$188,3,0)</f>
        <v>3.7242283658856977E-2</v>
      </c>
      <c r="Z100" s="24">
        <f>VLOOKUP(A100,[2]Sheet14!$A$2:$D$188,4,0)</f>
        <v>4.986986142314935E-2</v>
      </c>
      <c r="AA100" t="b">
        <f t="shared" si="13"/>
        <v>0</v>
      </c>
      <c r="AB100" t="b">
        <f t="shared" si="8"/>
        <v>0</v>
      </c>
      <c r="AC100" t="b">
        <f t="shared" si="9"/>
        <v>0</v>
      </c>
    </row>
    <row r="101" spans="1:29">
      <c r="A101" t="s">
        <v>100</v>
      </c>
      <c r="B101">
        <v>5</v>
      </c>
      <c r="C101" t="s">
        <v>405</v>
      </c>
      <c r="D101" t="n">
        <v>268.3999938964844</v>
      </c>
      <c r="E101">
        <v>262.89999389648437</v>
      </c>
      <c r="F101" s="22">
        <v>43460</v>
      </c>
      <c r="G101" s="22">
        <v>43496</v>
      </c>
      <c r="H101">
        <f t="shared" si="12"/>
        <v>36</v>
      </c>
      <c r="I101">
        <v>265</v>
      </c>
      <c r="J101" t="s">
        <v>435</v>
      </c>
      <c r="K101" t="s">
        <v>435</v>
      </c>
      <c r="L101" t="s">
        <v>435</v>
      </c>
      <c r="M101" t="s">
        <v>435</v>
      </c>
      <c r="N101" t="s">
        <v>435</v>
      </c>
      <c r="O101" t="s">
        <v>435</v>
      </c>
      <c r="P101" t="s">
        <v>435</v>
      </c>
      <c r="Q101" t="s">
        <v>435</v>
      </c>
      <c r="R101" t="s">
        <v>435</v>
      </c>
      <c r="S101" t="s">
        <v>435</v>
      </c>
      <c r="T101" t="s">
        <v>435</v>
      </c>
      <c r="U101" s="18">
        <f>VLOOKUP(A101,'[1]MARGIN REQUIREMNT'!$A$3:$M$210,13,0)</f>
        <v>1.3340249999999998</v>
      </c>
      <c r="V101" s="23">
        <f t="shared" si="10"/>
        <v>-4.1841237316603275E-3</v>
      </c>
      <c r="W101" s="23">
        <f t="shared" si="11"/>
        <v>4.1841237316603275E-3</v>
      </c>
      <c r="X101" s="24">
        <f>VLOOKUP(A101,[2]Sheet14!$A$2:$B$188,2,0)</f>
        <v>2.9804948267065451E-2</v>
      </c>
      <c r="Y101" s="24">
        <f>VLOOKUP(A101,[2]Sheet14!$A$2:$C$188,3,0)</f>
        <v>3.8323735215569636E-2</v>
      </c>
      <c r="Z101" s="24">
        <f>VLOOKUP(A101,[2]Sheet14!$A$2:$D$188,4,0)</f>
        <v>5.0988844207315635E-2</v>
      </c>
      <c r="AA101" t="b">
        <f t="shared" si="13"/>
        <v>0</v>
      </c>
      <c r="AB101" t="b">
        <f t="shared" si="8"/>
        <v>0</v>
      </c>
      <c r="AC101" t="b">
        <f t="shared" si="9"/>
        <v>0</v>
      </c>
    </row>
    <row r="102" spans="1:29">
      <c r="A102" t="s">
        <v>100</v>
      </c>
      <c r="B102">
        <v>5</v>
      </c>
      <c r="C102" t="s">
        <v>406</v>
      </c>
      <c r="D102" t="n">
        <v>268.3999938964844</v>
      </c>
      <c r="E102">
        <v>262.89999389648437</v>
      </c>
      <c r="F102" s="22">
        <v>43460</v>
      </c>
      <c r="G102" s="22">
        <v>43496</v>
      </c>
      <c r="H102">
        <f t="shared" si="12"/>
        <v>36</v>
      </c>
      <c r="I102">
        <v>265</v>
      </c>
      <c r="J102" t="s">
        <v>435</v>
      </c>
      <c r="K102" t="s">
        <v>435</v>
      </c>
      <c r="L102" t="s">
        <v>435</v>
      </c>
      <c r="M102" t="s">
        <v>435</v>
      </c>
      <c r="N102" t="s">
        <v>435</v>
      </c>
      <c r="O102" t="s">
        <v>435</v>
      </c>
      <c r="P102" t="s">
        <v>435</v>
      </c>
      <c r="Q102" t="s">
        <v>435</v>
      </c>
      <c r="R102" t="s">
        <v>435</v>
      </c>
      <c r="S102" t="s">
        <v>435</v>
      </c>
      <c r="T102" t="s">
        <v>435</v>
      </c>
      <c r="U102" s="18">
        <f>VLOOKUP(A102,'[1]MARGIN REQUIREMNT'!$A$3:$M$210,13,0)</f>
        <v>1.3340249999999998</v>
      </c>
      <c r="V102" s="23">
        <f t="shared" si="10"/>
        <v>-4.1841237316603275E-3</v>
      </c>
      <c r="W102" s="23">
        <f t="shared" si="11"/>
        <v>4.1841237316603275E-3</v>
      </c>
      <c r="X102" s="24">
        <f>VLOOKUP(A102,[2]Sheet14!$A$2:$B$188,2,0)</f>
        <v>2.9804948267065451E-2</v>
      </c>
      <c r="Y102" s="24">
        <f>VLOOKUP(A102,[2]Sheet14!$A$2:$C$188,3,0)</f>
        <v>3.8323735215569636E-2</v>
      </c>
      <c r="Z102" s="24">
        <f>VLOOKUP(A102,[2]Sheet14!$A$2:$D$188,4,0)</f>
        <v>5.0988844207315635E-2</v>
      </c>
      <c r="AA102" t="b">
        <f t="shared" si="13"/>
        <v>0</v>
      </c>
      <c r="AB102" t="b">
        <f t="shared" si="8"/>
        <v>0</v>
      </c>
      <c r="AC102" t="b">
        <f t="shared" si="9"/>
        <v>0</v>
      </c>
    </row>
    <row r="103" spans="1:29">
      <c r="A103" t="s">
        <v>71</v>
      </c>
      <c r="B103">
        <v>10</v>
      </c>
      <c r="C103" t="s">
        <v>405</v>
      </c>
      <c r="D103" t="n">
        <v>531.25</v>
      </c>
      <c r="E103">
        <v>522</v>
      </c>
      <c r="F103" s="22">
        <v>43460</v>
      </c>
      <c r="G103" s="22">
        <v>43496</v>
      </c>
      <c r="H103">
        <f t="shared" si="12"/>
        <v>36</v>
      </c>
      <c r="I103">
        <v>520</v>
      </c>
      <c r="J103">
        <v>23.100000381469727</v>
      </c>
      <c r="K103">
        <v>30</v>
      </c>
      <c r="L103">
        <v>49</v>
      </c>
      <c r="M103">
        <v>571</v>
      </c>
      <c r="N103">
        <v>620</v>
      </c>
      <c r="O103">
        <v>669</v>
      </c>
      <c r="P103">
        <v>620</v>
      </c>
      <c r="Q103">
        <v>670</v>
      </c>
      <c r="R103" t="s">
        <v>435</v>
      </c>
      <c r="S103" t="n">
        <v>3.799999952316284</v>
      </c>
      <c r="T103" t="n">
        <v>600.0</v>
      </c>
      <c r="U103" s="18">
        <f>VLOOKUP(A103,'[1]MARGIN REQUIREMNT'!$A$3:$M$210,13,0)</f>
        <v>2.9142000000000001</v>
      </c>
      <c r="V103" s="23">
        <f t="shared" si="10"/>
        <v>-3.0650873293821546E-3</v>
      </c>
      <c r="W103" s="23">
        <f t="shared" si="11"/>
        <v>3.0650873293821546E-3</v>
      </c>
      <c r="X103" s="24">
        <f>VLOOKUP(A103,[2]Sheet14!$A$2:$B$188,2,0)</f>
        <v>2.8113363421319783E-2</v>
      </c>
      <c r="Y103" s="24">
        <f>VLOOKUP(A103,[2]Sheet14!$A$2:$C$188,3,0)</f>
        <v>3.3816199973464287E-2</v>
      </c>
      <c r="Z103" s="24">
        <f>VLOOKUP(A103,[2]Sheet14!$A$2:$D$188,4,0)</f>
        <v>4.3372426166769028E-2</v>
      </c>
      <c r="AA103" t="b">
        <f t="shared" si="13"/>
        <v>0</v>
      </c>
      <c r="AB103" t="b">
        <f t="shared" si="8"/>
        <v>0</v>
      </c>
      <c r="AC103" t="b">
        <f t="shared" si="9"/>
        <v>0</v>
      </c>
    </row>
    <row r="104" spans="1:29">
      <c r="A104" t="s">
        <v>71</v>
      </c>
      <c r="B104">
        <v>10</v>
      </c>
      <c r="C104" t="s">
        <v>406</v>
      </c>
      <c r="D104" t="n">
        <v>531.25</v>
      </c>
      <c r="E104">
        <v>522</v>
      </c>
      <c r="F104" s="22">
        <v>43460</v>
      </c>
      <c r="G104" s="22">
        <v>43496</v>
      </c>
      <c r="H104">
        <f t="shared" si="12"/>
        <v>36</v>
      </c>
      <c r="I104">
        <v>520</v>
      </c>
      <c r="J104">
        <v>18.899999618530273</v>
      </c>
      <c r="K104">
        <v>34</v>
      </c>
      <c r="L104">
        <v>56</v>
      </c>
      <c r="M104">
        <v>466</v>
      </c>
      <c r="N104">
        <v>410</v>
      </c>
      <c r="O104">
        <v>354</v>
      </c>
      <c r="P104">
        <v>410</v>
      </c>
      <c r="Q104">
        <v>350</v>
      </c>
      <c r="R104" t="s">
        <v>435</v>
      </c>
      <c r="S104" t="n">
        <v>10.5</v>
      </c>
      <c r="T104" t="n">
        <v>500.0</v>
      </c>
      <c r="U104" s="18">
        <f>VLOOKUP(A104,'[1]MARGIN REQUIREMNT'!$A$3:$M$210,13,0)</f>
        <v>2.9142000000000001</v>
      </c>
      <c r="V104" s="23">
        <f t="shared" si="10"/>
        <v>-3.0650873293821546E-3</v>
      </c>
      <c r="W104" s="23">
        <f t="shared" si="11"/>
        <v>3.0650873293821546E-3</v>
      </c>
      <c r="X104" s="24">
        <f>VLOOKUP(A104,[2]Sheet14!$A$2:$B$188,2,0)</f>
        <v>2.8113363421319783E-2</v>
      </c>
      <c r="Y104" s="24">
        <f>VLOOKUP(A104,[2]Sheet14!$A$2:$C$188,3,0)</f>
        <v>3.3816199973464287E-2</v>
      </c>
      <c r="Z104" s="24">
        <f>VLOOKUP(A104,[2]Sheet14!$A$2:$D$188,4,0)</f>
        <v>4.3372426166769028E-2</v>
      </c>
      <c r="AA104" t="b">
        <f t="shared" si="13"/>
        <v>0</v>
      </c>
      <c r="AB104" t="b">
        <f t="shared" si="8"/>
        <v>0</v>
      </c>
      <c r="AC104" t="b">
        <f t="shared" si="9"/>
        <v>0</v>
      </c>
    </row>
    <row r="105" spans="1:29">
      <c r="A105" t="s">
        <v>196</v>
      </c>
      <c r="B105">
        <v>5</v>
      </c>
      <c r="C105" t="s">
        <v>405</v>
      </c>
      <c r="D105" t="n">
        <v>270.3500061035156</v>
      </c>
      <c r="E105">
        <v>275.5</v>
      </c>
      <c r="F105" s="22">
        <v>43460</v>
      </c>
      <c r="G105" s="22">
        <v>43496</v>
      </c>
      <c r="H105">
        <f t="shared" si="12"/>
        <v>36</v>
      </c>
      <c r="I105">
        <v>275</v>
      </c>
      <c r="J105">
        <v>17.5</v>
      </c>
      <c r="K105">
        <v>45</v>
      </c>
      <c r="L105">
        <v>39</v>
      </c>
      <c r="M105">
        <v>314.5</v>
      </c>
      <c r="N105">
        <v>353.5</v>
      </c>
      <c r="O105">
        <v>392.5</v>
      </c>
      <c r="P105">
        <v>355</v>
      </c>
      <c r="Q105">
        <v>395</v>
      </c>
      <c r="R105" t="s">
        <v>435</v>
      </c>
      <c r="S105" t="n">
        <v>2.75</v>
      </c>
      <c r="T105" t="n">
        <v>325.0</v>
      </c>
      <c r="U105" s="18">
        <f>VLOOKUP(A105,'[1]MARGIN REQUIREMNT'!$A$3:$M$210,13,0)</f>
        <v>1.1451</v>
      </c>
      <c r="V105" s="23">
        <f t="shared" si="10"/>
        <v>-9.9818511796733178E-3</v>
      </c>
      <c r="W105" s="23">
        <f t="shared" si="11"/>
        <v>9.9818511796733178E-3</v>
      </c>
      <c r="X105" s="24">
        <f>VLOOKUP(A105,[2]Sheet14!$A$2:$B$188,2,0)</f>
        <v>3.8429164946618598E-2</v>
      </c>
      <c r="Y105" s="24">
        <f>VLOOKUP(A105,[2]Sheet14!$A$2:$C$188,3,0)</f>
        <v>5.3291082340512441E-2</v>
      </c>
      <c r="Z105" s="24">
        <f>VLOOKUP(A105,[2]Sheet14!$A$2:$D$188,4,0)</f>
        <v>6.4934172276418914E-2</v>
      </c>
      <c r="AA105" t="b">
        <f t="shared" si="13"/>
        <v>0</v>
      </c>
      <c r="AB105" t="b">
        <f t="shared" si="8"/>
        <v>0</v>
      </c>
      <c r="AC105" t="b">
        <f t="shared" si="9"/>
        <v>0</v>
      </c>
    </row>
    <row r="106" spans="1:29">
      <c r="A106" t="s">
        <v>196</v>
      </c>
      <c r="B106">
        <v>5</v>
      </c>
      <c r="C106" t="s">
        <v>406</v>
      </c>
      <c r="D106" t="n">
        <v>270.3500061035156</v>
      </c>
      <c r="E106">
        <v>275.5</v>
      </c>
      <c r="F106" s="22">
        <v>43460</v>
      </c>
      <c r="G106" s="22">
        <v>43496</v>
      </c>
      <c r="H106">
        <f t="shared" si="12"/>
        <v>36</v>
      </c>
      <c r="I106">
        <v>275</v>
      </c>
      <c r="J106">
        <v>21.75</v>
      </c>
      <c r="K106">
        <v>69</v>
      </c>
      <c r="L106">
        <v>60</v>
      </c>
      <c r="M106">
        <v>215.5</v>
      </c>
      <c r="N106">
        <v>155.5</v>
      </c>
      <c r="O106">
        <v>95.5</v>
      </c>
      <c r="P106">
        <v>155</v>
      </c>
      <c r="Q106">
        <v>95</v>
      </c>
      <c r="R106" t="s">
        <v>435</v>
      </c>
      <c r="S106" t="n">
        <v>1.0</v>
      </c>
      <c r="T106" t="n">
        <v>220.0</v>
      </c>
      <c r="U106" s="18">
        <f>VLOOKUP(A106,'[1]MARGIN REQUIREMNT'!$A$3:$M$210,13,0)</f>
        <v>1.1451</v>
      </c>
      <c r="V106" s="23">
        <f t="shared" si="10"/>
        <v>-9.9818511796733178E-3</v>
      </c>
      <c r="W106" s="23">
        <f t="shared" si="11"/>
        <v>9.9818511796733178E-3</v>
      </c>
      <c r="X106" s="24">
        <f>VLOOKUP(A106,[2]Sheet14!$A$2:$B$188,2,0)</f>
        <v>3.8429164946618598E-2</v>
      </c>
      <c r="Y106" s="24">
        <f>VLOOKUP(A106,[2]Sheet14!$A$2:$C$188,3,0)</f>
        <v>5.3291082340512441E-2</v>
      </c>
      <c r="Z106" s="24">
        <f>VLOOKUP(A106,[2]Sheet14!$A$2:$D$188,4,0)</f>
        <v>6.4934172276418914E-2</v>
      </c>
      <c r="AA106" t="b">
        <f t="shared" si="13"/>
        <v>0</v>
      </c>
      <c r="AB106" t="b">
        <f t="shared" si="8"/>
        <v>0</v>
      </c>
      <c r="AC106" t="b">
        <f t="shared" si="9"/>
        <v>0</v>
      </c>
    </row>
    <row r="107" spans="1:29">
      <c r="A107" t="s">
        <v>188</v>
      </c>
      <c r="B107">
        <v>20</v>
      </c>
      <c r="C107" t="s">
        <v>405</v>
      </c>
      <c r="D107" t="n">
        <v>1909.699951171875</v>
      </c>
      <c r="E107">
        <v>1892</v>
      </c>
      <c r="F107" s="22">
        <v>43460</v>
      </c>
      <c r="G107" s="22">
        <v>43496</v>
      </c>
      <c r="H107">
        <f t="shared" si="12"/>
        <v>36</v>
      </c>
      <c r="I107">
        <v>1900</v>
      </c>
      <c r="J107">
        <v>69</v>
      </c>
      <c r="K107">
        <v>27</v>
      </c>
      <c r="L107">
        <v>160</v>
      </c>
      <c r="M107">
        <v>2052</v>
      </c>
      <c r="N107">
        <v>2212</v>
      </c>
      <c r="O107">
        <v>2372</v>
      </c>
      <c r="P107">
        <v>2220</v>
      </c>
      <c r="Q107">
        <v>2380</v>
      </c>
      <c r="R107" t="s">
        <v>435</v>
      </c>
      <c r="S107" t="n">
        <v>7.550000190734863</v>
      </c>
      <c r="T107" t="n">
        <v>2200.0</v>
      </c>
      <c r="U107" s="18">
        <f>VLOOKUP(A107,'[1]MARGIN REQUIREMNT'!$A$3:$M$210,13,0)</f>
        <v>10.5438756</v>
      </c>
      <c r="V107" s="23">
        <f t="shared" si="10"/>
        <v>-2.933429613173888E-3</v>
      </c>
      <c r="W107" s="23">
        <f t="shared" si="11"/>
        <v>2.933429613173888E-3</v>
      </c>
      <c r="X107" s="24">
        <f>VLOOKUP(A107,[2]Sheet14!$A$2:$B$188,2,0)</f>
        <v>2.2418290455846934E-2</v>
      </c>
      <c r="Y107" s="24">
        <f>VLOOKUP(A107,[2]Sheet14!$A$2:$C$188,3,0)</f>
        <v>2.9195545643809682E-2</v>
      </c>
      <c r="Z107" s="24">
        <f>VLOOKUP(A107,[2]Sheet14!$A$2:$D$188,4,0)</f>
        <v>4.1717422721128827E-2</v>
      </c>
      <c r="AA107" t="b">
        <f t="shared" si="13"/>
        <v>0</v>
      </c>
      <c r="AB107" t="b">
        <f t="shared" si="8"/>
        <v>0</v>
      </c>
      <c r="AC107" t="b">
        <f t="shared" si="9"/>
        <v>0</v>
      </c>
    </row>
    <row r="108" spans="1:29">
      <c r="A108" t="s">
        <v>188</v>
      </c>
      <c r="B108">
        <v>20</v>
      </c>
      <c r="C108" t="s">
        <v>406</v>
      </c>
      <c r="D108" t="n">
        <v>1909.699951171875</v>
      </c>
      <c r="E108">
        <v>1892</v>
      </c>
      <c r="F108" s="22">
        <v>43460</v>
      </c>
      <c r="G108" s="22">
        <v>43496</v>
      </c>
      <c r="H108">
        <f t="shared" si="12"/>
        <v>36</v>
      </c>
      <c r="I108">
        <v>1900</v>
      </c>
      <c r="J108">
        <v>68.849998474121094</v>
      </c>
      <c r="K108">
        <v>31</v>
      </c>
      <c r="L108">
        <v>184</v>
      </c>
      <c r="M108">
        <v>1708</v>
      </c>
      <c r="N108">
        <v>1524</v>
      </c>
      <c r="O108">
        <v>1340</v>
      </c>
      <c r="P108">
        <v>1520</v>
      </c>
      <c r="Q108">
        <v>1340</v>
      </c>
      <c r="R108" t="s">
        <v>435</v>
      </c>
      <c r="S108" t="n">
        <v>6.75</v>
      </c>
      <c r="T108" t="n">
        <v>1640.0</v>
      </c>
      <c r="U108" s="18">
        <f>VLOOKUP(A108,'[1]MARGIN REQUIREMNT'!$A$3:$M$210,13,0)</f>
        <v>10.5438756</v>
      </c>
      <c r="V108" s="23">
        <f t="shared" si="10"/>
        <v>-2.933429613173888E-3</v>
      </c>
      <c r="W108" s="23">
        <f t="shared" si="11"/>
        <v>2.933429613173888E-3</v>
      </c>
      <c r="X108" s="24">
        <f>VLOOKUP(A108,[2]Sheet14!$A$2:$B$188,2,0)</f>
        <v>2.2418290455846934E-2</v>
      </c>
      <c r="Y108" s="24">
        <f>VLOOKUP(A108,[2]Sheet14!$A$2:$C$188,3,0)</f>
        <v>2.9195545643809682E-2</v>
      </c>
      <c r="Z108" s="24">
        <f>VLOOKUP(A108,[2]Sheet14!$A$2:$D$188,4,0)</f>
        <v>4.1717422721128827E-2</v>
      </c>
      <c r="AA108" t="b">
        <f t="shared" si="13"/>
        <v>0</v>
      </c>
      <c r="AB108" t="b">
        <f t="shared" si="8"/>
        <v>0</v>
      </c>
      <c r="AC108" t="b">
        <f t="shared" si="9"/>
        <v>0</v>
      </c>
    </row>
    <row r="109" spans="1:29">
      <c r="A109" t="s">
        <v>120</v>
      </c>
      <c r="B109">
        <v>20</v>
      </c>
      <c r="C109" t="s">
        <v>405</v>
      </c>
      <c r="D109" t="n">
        <v>840.0</v>
      </c>
      <c r="E109">
        <v>832.5999755859375</v>
      </c>
      <c r="F109" s="22">
        <v>43460</v>
      </c>
      <c r="G109" s="22">
        <v>43496</v>
      </c>
      <c r="H109">
        <f t="shared" si="12"/>
        <v>36</v>
      </c>
      <c r="I109">
        <v>840</v>
      </c>
      <c r="J109">
        <v>34.200000762939453</v>
      </c>
      <c r="K109">
        <v>32</v>
      </c>
      <c r="L109">
        <v>84</v>
      </c>
      <c r="M109">
        <v>916.5999755859375</v>
      </c>
      <c r="N109">
        <v>1000.5999755859375</v>
      </c>
      <c r="O109">
        <v>1084.5999755859375</v>
      </c>
      <c r="P109">
        <v>1000</v>
      </c>
      <c r="Q109">
        <v>1080</v>
      </c>
      <c r="R109" t="n">
        <v>1.399999976158142</v>
      </c>
      <c r="S109" t="n">
        <v>1.399999976158142</v>
      </c>
      <c r="T109" t="n">
        <v>1000.0</v>
      </c>
      <c r="U109" s="18">
        <f>VLOOKUP(A109,'[1]MARGIN REQUIREMNT'!$A$3:$M$210,13,0)</f>
        <v>4.4044499999999998</v>
      </c>
      <c r="V109" s="23">
        <f t="shared" si="10"/>
        <v>-6.003818692590368E-5</v>
      </c>
      <c r="W109" s="23">
        <f t="shared" si="11"/>
        <v>6.003818692590368E-5</v>
      </c>
      <c r="X109" s="24">
        <f>VLOOKUP(A109,[2]Sheet14!$A$2:$B$188,2,0)</f>
        <v>2.5665859950848392E-2</v>
      </c>
      <c r="Y109" s="24">
        <f>VLOOKUP(A109,[2]Sheet14!$A$2:$C$188,3,0)</f>
        <v>3.2978148961628852E-2</v>
      </c>
      <c r="Z109" s="24">
        <f>VLOOKUP(A109,[2]Sheet14!$A$2:$D$188,4,0)</f>
        <v>4.7496307284449452E-2</v>
      </c>
      <c r="AA109" t="b">
        <f t="shared" si="13"/>
        <v>0</v>
      </c>
      <c r="AB109" t="b">
        <f t="shared" si="8"/>
        <v>0</v>
      </c>
      <c r="AC109" t="b">
        <f t="shared" si="9"/>
        <v>0</v>
      </c>
    </row>
    <row r="110" spans="1:29">
      <c r="A110" t="s">
        <v>120</v>
      </c>
      <c r="B110">
        <v>20</v>
      </c>
      <c r="C110" t="s">
        <v>406</v>
      </c>
      <c r="D110" t="n">
        <v>840.0</v>
      </c>
      <c r="E110">
        <v>832.5999755859375</v>
      </c>
      <c r="F110" s="22">
        <v>43460</v>
      </c>
      <c r="G110" s="22">
        <v>43496</v>
      </c>
      <c r="H110">
        <f t="shared" si="12"/>
        <v>36</v>
      </c>
      <c r="I110">
        <v>840</v>
      </c>
      <c r="J110">
        <v>32.75</v>
      </c>
      <c r="K110">
        <v>32</v>
      </c>
      <c r="L110">
        <v>84</v>
      </c>
      <c r="M110">
        <v>748.5999755859375</v>
      </c>
      <c r="N110">
        <v>664.5999755859375</v>
      </c>
      <c r="O110">
        <v>580.5999755859375</v>
      </c>
      <c r="P110">
        <v>660</v>
      </c>
      <c r="Q110">
        <v>580</v>
      </c>
      <c r="R110" t="s">
        <v>435</v>
      </c>
      <c r="S110" t="n">
        <v>3.5999999046325684</v>
      </c>
      <c r="T110" t="n">
        <v>720.0</v>
      </c>
      <c r="U110" s="18">
        <f>VLOOKUP(A110,'[1]MARGIN REQUIREMNT'!$A$3:$M$210,13,0)</f>
        <v>4.4044499999999998</v>
      </c>
      <c r="V110" s="23">
        <f t="shared" si="10"/>
        <v>-6.003818692590368E-5</v>
      </c>
      <c r="W110" s="23">
        <f t="shared" si="11"/>
        <v>6.003818692590368E-5</v>
      </c>
      <c r="X110" s="24">
        <f>VLOOKUP(A110,[2]Sheet14!$A$2:$B$188,2,0)</f>
        <v>2.5665859950848392E-2</v>
      </c>
      <c r="Y110" s="24">
        <f>VLOOKUP(A110,[2]Sheet14!$A$2:$C$188,3,0)</f>
        <v>3.2978148961628852E-2</v>
      </c>
      <c r="Z110" s="24">
        <f>VLOOKUP(A110,[2]Sheet14!$A$2:$D$188,4,0)</f>
        <v>4.7496307284449452E-2</v>
      </c>
      <c r="AA110" t="b">
        <f t="shared" si="13"/>
        <v>0</v>
      </c>
      <c r="AB110" t="b">
        <f t="shared" si="8"/>
        <v>0</v>
      </c>
      <c r="AC110" t="b">
        <f t="shared" si="9"/>
        <v>0</v>
      </c>
    </row>
    <row r="111" spans="1:29">
      <c r="A111" t="s">
        <v>62</v>
      </c>
      <c r="B111">
        <v>5</v>
      </c>
      <c r="C111" t="s">
        <v>405</v>
      </c>
      <c r="D111" t="n">
        <v>123.8499984741211</v>
      </c>
      <c r="E111">
        <v>125.59999847412109</v>
      </c>
      <c r="F111" s="22">
        <v>43460</v>
      </c>
      <c r="G111" s="22">
        <v>43496</v>
      </c>
      <c r="H111">
        <f t="shared" si="12"/>
        <v>36</v>
      </c>
      <c r="I111">
        <v>125</v>
      </c>
      <c r="J111">
        <v>7.5</v>
      </c>
      <c r="K111">
        <v>42</v>
      </c>
      <c r="L111">
        <v>17</v>
      </c>
      <c r="M111">
        <v>142.60000610351562</v>
      </c>
      <c r="N111">
        <v>159.60000610351562</v>
      </c>
      <c r="O111">
        <v>176.60000610351562</v>
      </c>
      <c r="P111">
        <v>160</v>
      </c>
      <c r="Q111">
        <v>175</v>
      </c>
      <c r="R111" t="n">
        <v>0.6499999761581421</v>
      </c>
      <c r="S111" t="n">
        <v>0.4000000059604645</v>
      </c>
      <c r="T111" t="n">
        <v>167.5</v>
      </c>
      <c r="U111" s="18">
        <f>VLOOKUP(A111,'[1]MARGIN REQUIREMNT'!$A$3:$M$210,13,0)</f>
        <v>1.0974659999999998</v>
      </c>
      <c r="V111" s="23">
        <f t="shared" si="10"/>
        <v>-7.9616620490408074E-4</v>
      </c>
      <c r="W111" s="23">
        <f t="shared" si="11"/>
        <v>7.9616620490408074E-4</v>
      </c>
      <c r="X111" s="24">
        <f>VLOOKUP(A111,[2]Sheet14!$A$2:$B$188,2,0)</f>
        <v>3.1994648249804587E-2</v>
      </c>
      <c r="Y111" s="24">
        <f>VLOOKUP(A111,[2]Sheet14!$A$2:$C$188,3,0)</f>
        <v>3.9576693107556155E-2</v>
      </c>
      <c r="Z111" s="24">
        <f>VLOOKUP(A111,[2]Sheet14!$A$2:$D$188,4,0)</f>
        <v>5.7315047525508422E-2</v>
      </c>
      <c r="AA111" t="b">
        <f t="shared" si="13"/>
        <v>0</v>
      </c>
      <c r="AB111" t="b">
        <f t="shared" si="8"/>
        <v>0</v>
      </c>
      <c r="AC111" t="b">
        <f t="shared" si="9"/>
        <v>0</v>
      </c>
    </row>
    <row r="112" spans="1:29">
      <c r="A112" t="s">
        <v>62</v>
      </c>
      <c r="B112">
        <v>2.5</v>
      </c>
      <c r="C112" t="s">
        <v>406</v>
      </c>
      <c r="D112" t="n">
        <v>123.8499984741211</v>
      </c>
      <c r="E112">
        <v>125.59999847412109</v>
      </c>
      <c r="F112" s="22">
        <v>43460</v>
      </c>
      <c r="G112" s="22">
        <v>43496</v>
      </c>
      <c r="H112">
        <f t="shared" si="12"/>
        <v>36</v>
      </c>
      <c r="I112">
        <v>125</v>
      </c>
      <c r="J112">
        <v>6.3000001907348633</v>
      </c>
      <c r="K112">
        <v>46</v>
      </c>
      <c r="L112">
        <v>18</v>
      </c>
      <c r="M112">
        <v>107.59999847412109</v>
      </c>
      <c r="N112">
        <v>89.599998474121094</v>
      </c>
      <c r="O112">
        <v>71.599998474121094</v>
      </c>
      <c r="P112">
        <v>90</v>
      </c>
      <c r="Q112">
        <v>72.5</v>
      </c>
      <c r="R112" t="s">
        <v>435</v>
      </c>
      <c r="S112" t="n">
        <v>0.4000000059604645</v>
      </c>
      <c r="T112" t="n">
        <v>100.0</v>
      </c>
      <c r="U112" s="18">
        <f>VLOOKUP(A112,'[1]MARGIN REQUIREMNT'!$A$3:$M$210,13,0)</f>
        <v>1.0974659999999998</v>
      </c>
      <c r="V112" s="23">
        <f t="shared" si="10"/>
        <v>-7.9616620490408074E-4</v>
      </c>
      <c r="W112" s="23">
        <f t="shared" si="11"/>
        <v>7.9616620490408074E-4</v>
      </c>
      <c r="X112" s="24">
        <f>VLOOKUP(A112,[2]Sheet14!$A$2:$B$188,2,0)</f>
        <v>3.1994648249804587E-2</v>
      </c>
      <c r="Y112" s="24">
        <f>VLOOKUP(A112,[2]Sheet14!$A$2:$C$188,3,0)</f>
        <v>3.9576693107556155E-2</v>
      </c>
      <c r="Z112" s="24">
        <f>VLOOKUP(A112,[2]Sheet14!$A$2:$D$188,4,0)</f>
        <v>5.7315047525508422E-2</v>
      </c>
      <c r="AA112" t="b">
        <f t="shared" si="13"/>
        <v>0</v>
      </c>
      <c r="AB112" t="b">
        <f t="shared" si="8"/>
        <v>0</v>
      </c>
      <c r="AC112" t="b">
        <f t="shared" si="9"/>
        <v>0</v>
      </c>
    </row>
    <row r="113" spans="1:29">
      <c r="A113" t="s">
        <v>172</v>
      </c>
      <c r="B113">
        <v>2.5</v>
      </c>
      <c r="C113" t="s">
        <v>405</v>
      </c>
      <c r="D113" t="n">
        <v>35.25</v>
      </c>
      <c r="E113">
        <v>34.650001525878906</v>
      </c>
      <c r="F113" s="22">
        <v>43460</v>
      </c>
      <c r="G113" s="22">
        <v>43496</v>
      </c>
      <c r="H113">
        <f t="shared" si="12"/>
        <v>36</v>
      </c>
      <c r="I113">
        <v>35</v>
      </c>
      <c r="J113">
        <v>1.7999999523162842</v>
      </c>
      <c r="K113">
        <v>42</v>
      </c>
      <c r="L113">
        <v>5</v>
      </c>
      <c r="M113">
        <v>39.650001525878906</v>
      </c>
      <c r="N113">
        <v>44.650001525878906</v>
      </c>
      <c r="O113">
        <v>49.650001525878906</v>
      </c>
      <c r="P113">
        <v>45</v>
      </c>
      <c r="Q113">
        <v>50</v>
      </c>
      <c r="R113" t="n">
        <v>0.30000001192092896</v>
      </c>
      <c r="S113" t="n">
        <v>0.20000000298023224</v>
      </c>
      <c r="T113" t="s">
        <v>439</v>
      </c>
      <c r="U113" s="18">
        <f>VLOOKUP(A113,'[1]MARGIN REQUIREMNT'!$A$3:$M$210,13,0)</f>
        <v>0.22159559999999998</v>
      </c>
      <c r="V113" s="23">
        <f t="shared" si="10"/>
        <v>1.442979361002461E-3</v>
      </c>
      <c r="W113" s="23">
        <f t="shared" si="11"/>
        <v>1.442979361002461E-3</v>
      </c>
      <c r="X113" s="24">
        <f>VLOOKUP(A113,[2]Sheet14!$A$2:$B$188,2,0)</f>
        <v>5.1077318483615436E-2</v>
      </c>
      <c r="Y113" s="24">
        <f>VLOOKUP(A113,[2]Sheet14!$A$2:$C$188,3,0)</f>
        <v>6.1936476914671287E-2</v>
      </c>
      <c r="Z113" s="24">
        <f>VLOOKUP(A113,[2]Sheet14!$A$2:$D$188,4,0)</f>
        <v>7.8822442123545833E-2</v>
      </c>
      <c r="AA113" t="b">
        <f t="shared" si="13"/>
        <v>0</v>
      </c>
      <c r="AB113" t="b">
        <f t="shared" si="8"/>
        <v>0</v>
      </c>
      <c r="AC113" t="b">
        <f t="shared" si="9"/>
        <v>0</v>
      </c>
    </row>
    <row r="114" spans="1:29">
      <c r="A114" t="s">
        <v>172</v>
      </c>
      <c r="B114">
        <v>2.5</v>
      </c>
      <c r="C114" t="s">
        <v>406</v>
      </c>
      <c r="D114" t="n">
        <v>35.25</v>
      </c>
      <c r="E114">
        <v>34.650001525878906</v>
      </c>
      <c r="F114" s="22">
        <v>43460</v>
      </c>
      <c r="G114" s="22">
        <v>43496</v>
      </c>
      <c r="H114">
        <f t="shared" si="12"/>
        <v>36</v>
      </c>
      <c r="I114">
        <v>35</v>
      </c>
      <c r="J114">
        <v>2.5999999046325684</v>
      </c>
      <c r="K114">
        <v>60</v>
      </c>
      <c r="L114">
        <v>7</v>
      </c>
      <c r="M114">
        <v>27.649999618530273</v>
      </c>
      <c r="N114">
        <v>20.649999618530273</v>
      </c>
      <c r="O114">
        <v>13.649999618530273</v>
      </c>
      <c r="P114">
        <v>20</v>
      </c>
      <c r="Q114">
        <v>12.5</v>
      </c>
      <c r="R114" t="s">
        <v>435</v>
      </c>
      <c r="S114" t="n">
        <v>0.15000000596046448</v>
      </c>
      <c r="T114" t="n">
        <v>27.5</v>
      </c>
      <c r="U114" s="18">
        <f>VLOOKUP(A114,'[1]MARGIN REQUIREMNT'!$A$3:$M$210,13,0)</f>
        <v>0.22159559999999998</v>
      </c>
      <c r="V114" s="23">
        <f t="shared" si="10"/>
        <v>1.442979361002461E-3</v>
      </c>
      <c r="W114" s="23">
        <f t="shared" si="11"/>
        <v>1.442979361002461E-3</v>
      </c>
      <c r="X114" s="24">
        <f>VLOOKUP(A114,[2]Sheet14!$A$2:$B$188,2,0)</f>
        <v>5.1077318483615436E-2</v>
      </c>
      <c r="Y114" s="24">
        <f>VLOOKUP(A114,[2]Sheet14!$A$2:$C$188,3,0)</f>
        <v>6.1936476914671287E-2</v>
      </c>
      <c r="Z114" s="24">
        <f>VLOOKUP(A114,[2]Sheet14!$A$2:$D$188,4,0)</f>
        <v>7.8822442123545833E-2</v>
      </c>
      <c r="AA114" t="b">
        <f t="shared" si="13"/>
        <v>0</v>
      </c>
      <c r="AB114" t="b">
        <f t="shared" si="8"/>
        <v>0</v>
      </c>
      <c r="AC114" t="b">
        <f t="shared" si="9"/>
        <v>0</v>
      </c>
    </row>
    <row r="115" spans="1:29">
      <c r="A115" t="s">
        <v>19</v>
      </c>
      <c r="B115">
        <v>50</v>
      </c>
      <c r="C115" t="s">
        <v>405</v>
      </c>
      <c r="D115" t="n">
        <v>2734.0</v>
      </c>
      <c r="E115">
        <v>2744.35009765625</v>
      </c>
      <c r="F115" s="22">
        <v>43460</v>
      </c>
      <c r="G115" s="22">
        <v>43496</v>
      </c>
      <c r="H115">
        <f t="shared" si="12"/>
        <v>36</v>
      </c>
      <c r="I115">
        <v>2750</v>
      </c>
      <c r="J115">
        <v>93</v>
      </c>
      <c r="K115">
        <v>23</v>
      </c>
      <c r="L115">
        <v>198</v>
      </c>
      <c r="M115">
        <v>2942.35009765625</v>
      </c>
      <c r="N115">
        <v>3140.35009765625</v>
      </c>
      <c r="O115">
        <v>3338.35009765625</v>
      </c>
      <c r="P115">
        <v>3150</v>
      </c>
      <c r="Q115">
        <v>3350</v>
      </c>
      <c r="R115" t="s">
        <v>435</v>
      </c>
      <c r="S115" t="n">
        <v>14.699999809265137</v>
      </c>
      <c r="T115" t="n">
        <v>3000.0</v>
      </c>
      <c r="U115" s="18">
        <f>VLOOKUP(A115,'[1]MARGIN REQUIREMNT'!$A$3:$M$210,13,0)</f>
        <v>14.4506856</v>
      </c>
      <c r="V115" s="23">
        <f t="shared" si="10"/>
        <v>-6.5043077672540806E-3</v>
      </c>
      <c r="W115" s="23">
        <f t="shared" si="11"/>
        <v>6.5043077672540806E-3</v>
      </c>
      <c r="X115" s="24">
        <f>VLOOKUP(A115,[2]Sheet14!$A$2:$B$188,2,0)</f>
        <v>2.1276462902979201E-2</v>
      </c>
      <c r="Y115" s="24">
        <f>VLOOKUP(A115,[2]Sheet14!$A$2:$C$188,3,0)</f>
        <v>2.7130643151978055E-2</v>
      </c>
      <c r="Z115" s="24">
        <f>VLOOKUP(A115,[2]Sheet14!$A$2:$D$188,4,0)</f>
        <v>3.3285722399136602E-2</v>
      </c>
      <c r="AA115" t="b">
        <f t="shared" si="13"/>
        <v>0</v>
      </c>
      <c r="AB115" t="b">
        <f t="shared" si="8"/>
        <v>0</v>
      </c>
      <c r="AC115" t="b">
        <f t="shared" si="9"/>
        <v>0</v>
      </c>
    </row>
    <row r="116" spans="1:29">
      <c r="A116" t="s">
        <v>19</v>
      </c>
      <c r="B116">
        <v>50</v>
      </c>
      <c r="C116" t="s">
        <v>406</v>
      </c>
      <c r="D116" t="n">
        <v>2734.0</v>
      </c>
      <c r="E116">
        <v>2744.35009765625</v>
      </c>
      <c r="F116" s="22">
        <v>43460</v>
      </c>
      <c r="G116" s="22">
        <v>43496</v>
      </c>
      <c r="H116">
        <f t="shared" si="12"/>
        <v>36</v>
      </c>
      <c r="I116">
        <v>2750</v>
      </c>
      <c r="J116">
        <v>89.449996948242188</v>
      </c>
      <c r="K116">
        <v>30</v>
      </c>
      <c r="L116">
        <v>258</v>
      </c>
      <c r="M116">
        <v>2486.35009765625</v>
      </c>
      <c r="N116">
        <v>2228.35009765625</v>
      </c>
      <c r="O116">
        <v>1970.3499755859375</v>
      </c>
      <c r="P116">
        <v>2250</v>
      </c>
      <c r="Q116">
        <v>1950</v>
      </c>
      <c r="R116" t="s">
        <v>435</v>
      </c>
      <c r="S116" t="n">
        <v>18.0</v>
      </c>
      <c r="T116" t="n">
        <v>2500.0</v>
      </c>
      <c r="U116" s="18">
        <f>VLOOKUP(A116,'[1]MARGIN REQUIREMNT'!$A$3:$M$210,13,0)</f>
        <v>14.4506856</v>
      </c>
      <c r="V116" s="23">
        <f t="shared" si="10"/>
        <v>-6.5043077672540806E-3</v>
      </c>
      <c r="W116" s="23">
        <f t="shared" si="11"/>
        <v>6.5043077672540806E-3</v>
      </c>
      <c r="X116" s="24">
        <f>VLOOKUP(A116,[2]Sheet14!$A$2:$B$188,2,0)</f>
        <v>2.1276462902979201E-2</v>
      </c>
      <c r="Y116" s="24">
        <f>VLOOKUP(A116,[2]Sheet14!$A$2:$C$188,3,0)</f>
        <v>2.7130643151978055E-2</v>
      </c>
      <c r="Z116" s="24">
        <f>VLOOKUP(A116,[2]Sheet14!$A$2:$D$188,4,0)</f>
        <v>3.3285722399136602E-2</v>
      </c>
      <c r="AA116" t="b">
        <f t="shared" si="13"/>
        <v>0</v>
      </c>
      <c r="AB116" t="b">
        <f t="shared" si="8"/>
        <v>0</v>
      </c>
      <c r="AC116" t="b">
        <f t="shared" si="9"/>
        <v>0</v>
      </c>
    </row>
    <row r="117" spans="1:29">
      <c r="A117" t="s">
        <v>89</v>
      </c>
      <c r="B117">
        <v>5</v>
      </c>
      <c r="C117" t="s">
        <v>405</v>
      </c>
      <c r="D117" t="n">
        <v>61.150001525878906</v>
      </c>
      <c r="E117">
        <v>61.200000762939453</v>
      </c>
      <c r="F117" s="22">
        <v>43460</v>
      </c>
      <c r="G117" s="22">
        <v>43496</v>
      </c>
      <c r="H117">
        <f t="shared" si="12"/>
        <v>36</v>
      </c>
      <c r="I117">
        <v>60</v>
      </c>
      <c r="J117" t="s">
        <v>435</v>
      </c>
      <c r="K117" t="s">
        <v>435</v>
      </c>
      <c r="L117" t="s">
        <v>435</v>
      </c>
      <c r="M117" t="s">
        <v>435</v>
      </c>
      <c r="N117" t="s">
        <v>435</v>
      </c>
      <c r="O117" t="s">
        <v>435</v>
      </c>
      <c r="P117" t="s">
        <v>435</v>
      </c>
      <c r="Q117" t="s">
        <v>435</v>
      </c>
      <c r="R117" t="s">
        <v>435</v>
      </c>
      <c r="S117" t="s">
        <v>435</v>
      </c>
      <c r="T117" t="s">
        <v>435</v>
      </c>
      <c r="U117" s="18">
        <f>VLOOKUP(A117,'[1]MARGIN REQUIREMNT'!$A$3:$M$210,13,0)</f>
        <v>0.32085000000000002</v>
      </c>
      <c r="V117" s="23">
        <f t="shared" si="10"/>
        <v>0</v>
      </c>
      <c r="W117" s="23">
        <f t="shared" si="11"/>
        <v>0</v>
      </c>
      <c r="X117" s="24">
        <f>VLOOKUP(A117,[2]Sheet14!$A$2:$B$188,2,0)</f>
        <v>4.4155475695101212E-2</v>
      </c>
      <c r="Y117" s="24">
        <f>VLOOKUP(A117,[2]Sheet14!$A$2:$C$188,3,0)</f>
        <v>6.0315339248711582E-2</v>
      </c>
      <c r="Z117" s="24">
        <f>VLOOKUP(A117,[2]Sheet14!$A$2:$D$188,4,0)</f>
        <v>7.6603059662824116E-2</v>
      </c>
      <c r="AA117" t="b">
        <f t="shared" si="13"/>
        <v>0</v>
      </c>
      <c r="AB117" t="b">
        <f t="shared" si="8"/>
        <v>0</v>
      </c>
      <c r="AC117" t="b">
        <f t="shared" si="9"/>
        <v>0</v>
      </c>
    </row>
    <row r="118" spans="1:29">
      <c r="A118" t="s">
        <v>89</v>
      </c>
      <c r="B118">
        <v>5</v>
      </c>
      <c r="C118" t="s">
        <v>406</v>
      </c>
      <c r="D118" t="n">
        <v>61.150001525878906</v>
      </c>
      <c r="E118">
        <v>61.200000762939453</v>
      </c>
      <c r="F118" s="22">
        <v>43460</v>
      </c>
      <c r="G118" s="22">
        <v>43496</v>
      </c>
      <c r="H118">
        <f t="shared" si="12"/>
        <v>36</v>
      </c>
      <c r="I118">
        <v>60</v>
      </c>
      <c r="J118">
        <v>1.25</v>
      </c>
      <c r="K118">
        <v>27</v>
      </c>
      <c r="L118">
        <v>5</v>
      </c>
      <c r="M118">
        <v>56.200000762939453</v>
      </c>
      <c r="N118">
        <v>51.200000762939453</v>
      </c>
      <c r="O118">
        <v>46.200000762939453</v>
      </c>
      <c r="P118">
        <v>50</v>
      </c>
      <c r="Q118">
        <v>45</v>
      </c>
      <c r="R118" t="s">
        <v>435</v>
      </c>
      <c r="S118" t="n">
        <v>2.25</v>
      </c>
      <c r="T118" t="n">
        <v>47.5</v>
      </c>
      <c r="U118" s="18">
        <f>VLOOKUP(A118,'[1]MARGIN REQUIREMNT'!$A$3:$M$210,13,0)</f>
        <v>0.32085000000000002</v>
      </c>
      <c r="V118" s="23">
        <f t="shared" si="10"/>
        <v>0</v>
      </c>
      <c r="W118" s="23">
        <f t="shared" si="11"/>
        <v>0</v>
      </c>
      <c r="X118" s="24">
        <f>VLOOKUP(A118,[2]Sheet14!$A$2:$B$188,2,0)</f>
        <v>4.4155475695101212E-2</v>
      </c>
      <c r="Y118" s="24">
        <f>VLOOKUP(A118,[2]Sheet14!$A$2:$C$188,3,0)</f>
        <v>6.0315339248711582E-2</v>
      </c>
      <c r="Z118" s="24">
        <f>VLOOKUP(A118,[2]Sheet14!$A$2:$D$188,4,0)</f>
        <v>7.6603059662824116E-2</v>
      </c>
      <c r="AA118" t="b">
        <f t="shared" si="13"/>
        <v>0</v>
      </c>
      <c r="AB118" t="b">
        <f t="shared" si="8"/>
        <v>0</v>
      </c>
      <c r="AC118" t="b">
        <f t="shared" si="9"/>
        <v>0</v>
      </c>
    </row>
    <row r="119" spans="1:29">
      <c r="A119" t="s">
        <v>103</v>
      </c>
      <c r="B119">
        <v>5</v>
      </c>
      <c r="C119" t="s">
        <v>405</v>
      </c>
      <c r="D119" t="n">
        <v>157.14999389648438</v>
      </c>
      <c r="E119">
        <v>160.30000305175781</v>
      </c>
      <c r="F119" s="22">
        <v>43460</v>
      </c>
      <c r="G119" s="22">
        <v>43496</v>
      </c>
      <c r="H119">
        <f t="shared" si="12"/>
        <v>36</v>
      </c>
      <c r="I119">
        <v>160</v>
      </c>
      <c r="J119">
        <v>9.3999996185302734</v>
      </c>
      <c r="K119">
        <v>42</v>
      </c>
      <c r="L119">
        <v>21</v>
      </c>
      <c r="M119">
        <v>181.30000305175781</v>
      </c>
      <c r="N119">
        <v>202.30000305175781</v>
      </c>
      <c r="O119">
        <v>223.30000305175781</v>
      </c>
      <c r="P119">
        <v>200</v>
      </c>
      <c r="Q119">
        <v>225</v>
      </c>
      <c r="R119" t="s">
        <v>435</v>
      </c>
      <c r="S119" t="s">
        <v>435</v>
      </c>
      <c r="T119" t="s">
        <v>435</v>
      </c>
      <c r="U119" s="18">
        <f>VLOOKUP(A119,'[1]MARGIN REQUIREMNT'!$A$3:$M$210,13,0)</f>
        <v>0.76319999999999999</v>
      </c>
      <c r="V119" s="23">
        <f t="shared" si="10"/>
        <v>6.2377319290685129E-4</v>
      </c>
      <c r="W119" s="23">
        <f t="shared" si="11"/>
        <v>6.2377319290685129E-4</v>
      </c>
      <c r="X119" s="24">
        <f>VLOOKUP(A119,[2]Sheet14!$A$2:$B$188,2,0)</f>
        <v>3.6412303945115791E-2</v>
      </c>
      <c r="Y119" s="24">
        <f>VLOOKUP(A119,[2]Sheet14!$A$2:$C$188,3,0)</f>
        <v>4.8017565912185263E-2</v>
      </c>
      <c r="Z119" s="24">
        <f>VLOOKUP(A119,[2]Sheet14!$A$2:$D$188,4,0)</f>
        <v>6.3383498337694147E-2</v>
      </c>
      <c r="AA119" t="b">
        <f t="shared" si="13"/>
        <v>0</v>
      </c>
      <c r="AB119" t="b">
        <f t="shared" si="8"/>
        <v>0</v>
      </c>
      <c r="AC119" t="b">
        <f t="shared" si="9"/>
        <v>0</v>
      </c>
    </row>
    <row r="120" spans="1:29">
      <c r="A120" t="s">
        <v>103</v>
      </c>
      <c r="B120">
        <v>5</v>
      </c>
      <c r="C120" t="s">
        <v>406</v>
      </c>
      <c r="D120" t="n">
        <v>157.14999389648438</v>
      </c>
      <c r="E120">
        <v>160.30000305175781</v>
      </c>
      <c r="F120" s="22">
        <v>43460</v>
      </c>
      <c r="G120" s="22">
        <v>43496</v>
      </c>
      <c r="H120">
        <f t="shared" si="12"/>
        <v>36</v>
      </c>
      <c r="I120">
        <v>160</v>
      </c>
      <c r="J120">
        <v>8.5</v>
      </c>
      <c r="K120">
        <v>47</v>
      </c>
      <c r="L120">
        <v>24</v>
      </c>
      <c r="M120">
        <v>136.30000305175781</v>
      </c>
      <c r="N120">
        <v>112.30000305175781</v>
      </c>
      <c r="O120">
        <v>88.300003051757813</v>
      </c>
      <c r="P120">
        <v>110</v>
      </c>
      <c r="Q120">
        <v>90</v>
      </c>
      <c r="R120" t="s">
        <v>435</v>
      </c>
      <c r="S120" t="n">
        <v>0.5</v>
      </c>
      <c r="T120" t="n">
        <v>125.0</v>
      </c>
      <c r="U120" s="18">
        <f>VLOOKUP(A120,'[1]MARGIN REQUIREMNT'!$A$3:$M$210,13,0)</f>
        <v>0.76319999999999999</v>
      </c>
      <c r="V120" s="23">
        <f t="shared" si="10"/>
        <v>6.2377319290685129E-4</v>
      </c>
      <c r="W120" s="23">
        <f t="shared" si="11"/>
        <v>6.2377319290685129E-4</v>
      </c>
      <c r="X120" s="24">
        <f>VLOOKUP(A120,[2]Sheet14!$A$2:$B$188,2,0)</f>
        <v>3.6412303945115791E-2</v>
      </c>
      <c r="Y120" s="24">
        <f>VLOOKUP(A120,[2]Sheet14!$A$2:$C$188,3,0)</f>
        <v>4.8017565912185263E-2</v>
      </c>
      <c r="Z120" s="24">
        <f>VLOOKUP(A120,[2]Sheet14!$A$2:$D$188,4,0)</f>
        <v>6.3383498337694147E-2</v>
      </c>
      <c r="AA120" t="b">
        <f t="shared" si="13"/>
        <v>0</v>
      </c>
      <c r="AB120" t="b">
        <f t="shared" si="8"/>
        <v>0</v>
      </c>
      <c r="AC120" t="b">
        <f t="shared" si="9"/>
        <v>0</v>
      </c>
    </row>
    <row r="121" spans="1:29">
      <c r="A121" t="s">
        <v>115</v>
      </c>
      <c r="B121">
        <v>10</v>
      </c>
      <c r="C121" t="s">
        <v>405</v>
      </c>
      <c r="D121" t="n">
        <v>581.0</v>
      </c>
      <c r="E121">
        <v>567</v>
      </c>
      <c r="F121" s="22">
        <v>43460</v>
      </c>
      <c r="G121" s="22">
        <v>43496</v>
      </c>
      <c r="H121">
        <f t="shared" si="12"/>
        <v>36</v>
      </c>
      <c r="I121">
        <v>570</v>
      </c>
      <c r="J121" t="s">
        <v>435</v>
      </c>
      <c r="K121" t="s">
        <v>435</v>
      </c>
      <c r="L121" t="s">
        <v>435</v>
      </c>
      <c r="M121" t="s">
        <v>435</v>
      </c>
      <c r="N121" t="s">
        <v>435</v>
      </c>
      <c r="O121" t="s">
        <v>435</v>
      </c>
      <c r="P121" t="s">
        <v>435</v>
      </c>
      <c r="Q121" t="s">
        <v>435</v>
      </c>
      <c r="R121" t="s">
        <v>435</v>
      </c>
      <c r="S121" t="s">
        <v>435</v>
      </c>
      <c r="T121" t="s">
        <v>435</v>
      </c>
      <c r="U121" s="18">
        <f>VLOOKUP(A121,'[1]MARGIN REQUIREMNT'!$A$3:$M$210,13,0)</f>
        <v>2.8135499999999998</v>
      </c>
      <c r="V121" s="23">
        <f t="shared" si="10"/>
        <v>-5.7319223985891066E-3</v>
      </c>
      <c r="W121" s="23">
        <f t="shared" si="11"/>
        <v>5.7319223985891066E-3</v>
      </c>
      <c r="X121" s="24">
        <f>VLOOKUP(A121,[2]Sheet14!$A$2:$B$188,2,0)</f>
        <v>3.5837762258448806E-2</v>
      </c>
      <c r="Y121" s="24">
        <f>VLOOKUP(A121,[2]Sheet14!$A$2:$C$188,3,0)</f>
        <v>4.7720124563655791E-2</v>
      </c>
      <c r="Z121" s="24">
        <f>VLOOKUP(A121,[2]Sheet14!$A$2:$D$188,4,0)</f>
        <v>6.051260158421376E-2</v>
      </c>
      <c r="AA121" t="b">
        <f t="shared" si="13"/>
        <v>0</v>
      </c>
      <c r="AB121" t="b">
        <f t="shared" si="8"/>
        <v>0</v>
      </c>
      <c r="AC121" t="b">
        <f t="shared" si="9"/>
        <v>0</v>
      </c>
    </row>
    <row r="122" spans="1:29">
      <c r="A122" t="s">
        <v>115</v>
      </c>
      <c r="B122">
        <v>10</v>
      </c>
      <c r="C122" t="s">
        <v>406</v>
      </c>
      <c r="D122" t="n">
        <v>581.0</v>
      </c>
      <c r="E122">
        <v>567</v>
      </c>
      <c r="F122" s="22">
        <v>43460</v>
      </c>
      <c r="G122" s="22">
        <v>43496</v>
      </c>
      <c r="H122">
        <f t="shared" si="12"/>
        <v>36</v>
      </c>
      <c r="I122">
        <v>570</v>
      </c>
      <c r="J122" t="s">
        <v>435</v>
      </c>
      <c r="K122" t="s">
        <v>435</v>
      </c>
      <c r="L122" t="s">
        <v>435</v>
      </c>
      <c r="M122" t="s">
        <v>435</v>
      </c>
      <c r="N122" t="s">
        <v>435</v>
      </c>
      <c r="O122" t="s">
        <v>435</v>
      </c>
      <c r="P122" t="s">
        <v>435</v>
      </c>
      <c r="Q122" t="s">
        <v>435</v>
      </c>
      <c r="R122" t="s">
        <v>435</v>
      </c>
      <c r="S122" t="s">
        <v>435</v>
      </c>
      <c r="T122" t="s">
        <v>435</v>
      </c>
      <c r="U122" s="18">
        <f>VLOOKUP(A122,'[1]MARGIN REQUIREMNT'!$A$3:$M$210,13,0)</f>
        <v>2.8135499999999998</v>
      </c>
      <c r="V122" s="23">
        <f t="shared" si="10"/>
        <v>-5.7319223985891066E-3</v>
      </c>
      <c r="W122" s="23">
        <f t="shared" si="11"/>
        <v>5.7319223985891066E-3</v>
      </c>
      <c r="X122" s="24">
        <f>VLOOKUP(A122,[2]Sheet14!$A$2:$B$188,2,0)</f>
        <v>3.5837762258448806E-2</v>
      </c>
      <c r="Y122" s="24">
        <f>VLOOKUP(A122,[2]Sheet14!$A$2:$C$188,3,0)</f>
        <v>4.7720124563655791E-2</v>
      </c>
      <c r="Z122" s="24">
        <f>VLOOKUP(A122,[2]Sheet14!$A$2:$D$188,4,0)</f>
        <v>6.051260158421376E-2</v>
      </c>
      <c r="AA122" t="b">
        <f t="shared" si="13"/>
        <v>0</v>
      </c>
      <c r="AB122" t="b">
        <f t="shared" si="8"/>
        <v>0</v>
      </c>
      <c r="AC122" t="b">
        <f t="shared" si="9"/>
        <v>0</v>
      </c>
    </row>
    <row r="123" spans="1:29">
      <c r="A123" t="s">
        <v>26</v>
      </c>
      <c r="B123">
        <v>2.5</v>
      </c>
      <c r="C123" t="s">
        <v>405</v>
      </c>
      <c r="D123" t="n">
        <v>86.9000015258789</v>
      </c>
      <c r="E123">
        <v>88.75</v>
      </c>
      <c r="F123" s="22">
        <v>43460</v>
      </c>
      <c r="G123" s="22">
        <v>43496</v>
      </c>
      <c r="H123">
        <f t="shared" si="12"/>
        <v>36</v>
      </c>
      <c r="I123">
        <v>90</v>
      </c>
      <c r="J123">
        <v>3.9500000476837158</v>
      </c>
      <c r="K123">
        <v>37</v>
      </c>
      <c r="L123">
        <v>10</v>
      </c>
      <c r="M123">
        <v>98.75</v>
      </c>
      <c r="N123">
        <v>108.75</v>
      </c>
      <c r="O123">
        <v>118.75</v>
      </c>
      <c r="P123">
        <v>110</v>
      </c>
      <c r="Q123">
        <v>120</v>
      </c>
      <c r="R123" t="s">
        <v>435</v>
      </c>
      <c r="S123" t="s">
        <v>435</v>
      </c>
      <c r="T123" t="s">
        <v>435</v>
      </c>
      <c r="U123" s="18">
        <f>VLOOKUP(A123,'[1]MARGIN REQUIREMNT'!$A$3:$M$210,13,0)</f>
        <v>0.41542806060606058</v>
      </c>
      <c r="V123" s="23">
        <f t="shared" si="10"/>
        <v>-2.2534867407570935E-3</v>
      </c>
      <c r="W123" s="23">
        <f t="shared" si="11"/>
        <v>2.2534867407570935E-3</v>
      </c>
      <c r="X123" s="24">
        <f>VLOOKUP(A123,[2]Sheet14!$A$2:$B$188,2,0)</f>
        <v>3.3215847638583547E-2</v>
      </c>
      <c r="Y123" s="24">
        <f>VLOOKUP(A123,[2]Sheet14!$A$2:$C$188,3,0)</f>
        <v>4.3225958836608888E-2</v>
      </c>
      <c r="Z123" s="24">
        <f>VLOOKUP(A123,[2]Sheet14!$A$2:$D$188,4,0)</f>
        <v>5.8737788703750626E-2</v>
      </c>
      <c r="AA123" t="b">
        <f t="shared" si="13"/>
        <v>0</v>
      </c>
      <c r="AB123" t="b">
        <f t="shared" si="8"/>
        <v>0</v>
      </c>
      <c r="AC123" t="b">
        <f t="shared" si="9"/>
        <v>0</v>
      </c>
    </row>
    <row r="124" spans="1:29">
      <c r="A124" t="s">
        <v>26</v>
      </c>
      <c r="B124">
        <v>2.5</v>
      </c>
      <c r="C124" t="s">
        <v>406</v>
      </c>
      <c r="D124" t="n">
        <v>86.9000015258789</v>
      </c>
      <c r="E124">
        <v>88.75</v>
      </c>
      <c r="F124" s="22">
        <v>43460</v>
      </c>
      <c r="G124" s="22">
        <v>43496</v>
      </c>
      <c r="H124">
        <f t="shared" si="12"/>
        <v>36</v>
      </c>
      <c r="I124">
        <v>90</v>
      </c>
      <c r="J124">
        <v>6</v>
      </c>
      <c r="K124">
        <v>52</v>
      </c>
      <c r="L124">
        <v>14</v>
      </c>
      <c r="M124">
        <v>74.75</v>
      </c>
      <c r="N124">
        <v>60.75</v>
      </c>
      <c r="O124">
        <v>46.75</v>
      </c>
      <c r="P124">
        <v>60</v>
      </c>
      <c r="Q124">
        <v>47.5</v>
      </c>
      <c r="R124" t="s">
        <v>435</v>
      </c>
      <c r="S124" t="n">
        <v>0.30000001192092896</v>
      </c>
      <c r="T124" t="n">
        <v>70.0</v>
      </c>
      <c r="U124" s="18">
        <f>VLOOKUP(A124,'[1]MARGIN REQUIREMNT'!$A$3:$M$210,13,0)</f>
        <v>0.41542806060606058</v>
      </c>
      <c r="V124" s="23">
        <f t="shared" si="10"/>
        <v>-2.2534867407570935E-3</v>
      </c>
      <c r="W124" s="23">
        <f t="shared" si="11"/>
        <v>2.2534867407570935E-3</v>
      </c>
      <c r="X124" s="24">
        <f>VLOOKUP(A124,[2]Sheet14!$A$2:$B$188,2,0)</f>
        <v>3.3215847638583547E-2</v>
      </c>
      <c r="Y124" s="24">
        <f>VLOOKUP(A124,[2]Sheet14!$A$2:$C$188,3,0)</f>
        <v>4.3225958836608888E-2</v>
      </c>
      <c r="Z124" s="24">
        <f>VLOOKUP(A124,[2]Sheet14!$A$2:$D$188,4,0)</f>
        <v>5.8737788703750626E-2</v>
      </c>
      <c r="AA124" t="b">
        <f t="shared" si="13"/>
        <v>0</v>
      </c>
      <c r="AB124" t="b">
        <f t="shared" si="8"/>
        <v>0</v>
      </c>
      <c r="AC124" t="b">
        <f t="shared" si="9"/>
        <v>0</v>
      </c>
    </row>
    <row r="125" spans="1:29">
      <c r="A125" t="s">
        <v>69</v>
      </c>
      <c r="B125">
        <v>20</v>
      </c>
      <c r="C125" t="s">
        <v>405</v>
      </c>
      <c r="D125" t="n">
        <v>874.0</v>
      </c>
      <c r="E125">
        <v>873.5999755859375</v>
      </c>
      <c r="F125" s="22">
        <v>43460</v>
      </c>
      <c r="G125" s="22">
        <v>43496</v>
      </c>
      <c r="H125">
        <f t="shared" si="12"/>
        <v>36</v>
      </c>
      <c r="I125">
        <v>880</v>
      </c>
      <c r="J125" t="s">
        <v>435</v>
      </c>
      <c r="K125" t="s">
        <v>435</v>
      </c>
      <c r="L125" t="s">
        <v>435</v>
      </c>
      <c r="M125" t="s">
        <v>435</v>
      </c>
      <c r="N125" t="s">
        <v>435</v>
      </c>
      <c r="O125" t="s">
        <v>435</v>
      </c>
      <c r="P125" t="s">
        <v>435</v>
      </c>
      <c r="Q125" t="s">
        <v>435</v>
      </c>
      <c r="R125" t="s">
        <v>435</v>
      </c>
      <c r="S125" t="s">
        <v>435</v>
      </c>
      <c r="T125" t="s">
        <v>435</v>
      </c>
      <c r="U125" s="18">
        <f>VLOOKUP(A125,'[1]MARGIN REQUIREMNT'!$A$3:$M$210,13,0)</f>
        <v>4.6944749999999997</v>
      </c>
      <c r="V125" s="23">
        <f t="shared" si="10"/>
        <v>-5.3170733138723225E-2</v>
      </c>
      <c r="W125" s="23">
        <f t="shared" si="11"/>
        <v>5.3170733138723225E-2</v>
      </c>
      <c r="X125" s="24">
        <f>VLOOKUP(A125,[2]Sheet14!$A$2:$B$188,2,0)</f>
        <v>3.6214623034865473E-2</v>
      </c>
      <c r="Y125" s="24">
        <f>VLOOKUP(A125,[2]Sheet14!$A$2:$C$188,3,0)</f>
        <v>4.7629488858983472E-2</v>
      </c>
      <c r="Z125" s="24">
        <f>VLOOKUP(A125,[2]Sheet14!$A$2:$D$188,4,0)</f>
        <v>6.648485377090603E-2</v>
      </c>
      <c r="AA125" t="b">
        <f t="shared" si="13"/>
        <v>1</v>
      </c>
      <c r="AB125" t="b">
        <f t="shared" si="8"/>
        <v>1</v>
      </c>
      <c r="AC125" t="b">
        <f t="shared" si="9"/>
        <v>0</v>
      </c>
    </row>
    <row r="126" spans="1:29">
      <c r="A126" t="s">
        <v>69</v>
      </c>
      <c r="B126">
        <v>20</v>
      </c>
      <c r="C126" t="s">
        <v>406</v>
      </c>
      <c r="D126" t="n">
        <v>874.0</v>
      </c>
      <c r="E126">
        <v>873.5999755859375</v>
      </c>
      <c r="F126" s="22">
        <v>43460</v>
      </c>
      <c r="G126" s="22">
        <v>43496</v>
      </c>
      <c r="H126">
        <f t="shared" si="12"/>
        <v>36</v>
      </c>
      <c r="I126">
        <v>880</v>
      </c>
      <c r="J126" t="s">
        <v>435</v>
      </c>
      <c r="K126" t="s">
        <v>435</v>
      </c>
      <c r="L126" t="s">
        <v>435</v>
      </c>
      <c r="M126" t="s">
        <v>435</v>
      </c>
      <c r="N126" t="s">
        <v>435</v>
      </c>
      <c r="O126" t="s">
        <v>435</v>
      </c>
      <c r="P126" t="s">
        <v>435</v>
      </c>
      <c r="Q126" t="s">
        <v>435</v>
      </c>
      <c r="R126" t="s">
        <v>435</v>
      </c>
      <c r="S126" t="s">
        <v>435</v>
      </c>
      <c r="T126" t="s">
        <v>435</v>
      </c>
      <c r="U126" s="18">
        <f>VLOOKUP(A126,'[1]MARGIN REQUIREMNT'!$A$3:$M$210,13,0)</f>
        <v>4.6944749999999997</v>
      </c>
      <c r="V126" s="23">
        <f t="shared" si="10"/>
        <v>-5.3170733138723225E-2</v>
      </c>
      <c r="W126" s="23">
        <f t="shared" si="11"/>
        <v>5.3170733138723225E-2</v>
      </c>
      <c r="X126" s="24">
        <f>VLOOKUP(A126,[2]Sheet14!$A$2:$B$188,2,0)</f>
        <v>3.6214623034865473E-2</v>
      </c>
      <c r="Y126" s="24">
        <f>VLOOKUP(A126,[2]Sheet14!$A$2:$C$188,3,0)</f>
        <v>4.7629488858983472E-2</v>
      </c>
      <c r="Z126" s="24">
        <f>VLOOKUP(A126,[2]Sheet14!$A$2:$D$188,4,0)</f>
        <v>6.648485377090603E-2</v>
      </c>
      <c r="AA126" t="b">
        <f t="shared" si="13"/>
        <v>1</v>
      </c>
      <c r="AB126" t="b">
        <f t="shared" si="8"/>
        <v>1</v>
      </c>
      <c r="AC126" t="b">
        <f t="shared" si="9"/>
        <v>0</v>
      </c>
    </row>
    <row r="127" spans="1:29">
      <c r="A127" t="s">
        <v>158</v>
      </c>
      <c r="B127">
        <v>20</v>
      </c>
      <c r="C127" t="s">
        <v>405</v>
      </c>
      <c r="D127" t="n">
        <v>826.5499877929688</v>
      </c>
      <c r="E127">
        <v>835.04998779296875</v>
      </c>
      <c r="F127" s="22">
        <v>43460</v>
      </c>
      <c r="G127" s="22">
        <v>43496</v>
      </c>
      <c r="H127">
        <f t="shared" si="12"/>
        <v>36</v>
      </c>
      <c r="I127">
        <v>840</v>
      </c>
      <c r="J127">
        <v>31.799999237060547</v>
      </c>
      <c r="K127">
        <v>28</v>
      </c>
      <c r="L127">
        <v>73</v>
      </c>
      <c r="M127">
        <v>908.04998779296875</v>
      </c>
      <c r="N127">
        <v>981.04998779296875</v>
      </c>
      <c r="O127">
        <v>1054.050048828125</v>
      </c>
      <c r="P127">
        <v>980</v>
      </c>
      <c r="Q127">
        <v>1060</v>
      </c>
      <c r="R127" t="s">
        <v>435</v>
      </c>
      <c r="S127" t="n">
        <v>9.5</v>
      </c>
      <c r="T127" t="n">
        <v>920.0</v>
      </c>
      <c r="U127" s="18">
        <f>VLOOKUP(A127,'[1]MARGIN REQUIREMNT'!$A$3:$M$210,13,0)</f>
        <v>4.1658749999999998</v>
      </c>
      <c r="V127" s="23">
        <f t="shared" si="10"/>
        <v>-9.6999888681462698E-3</v>
      </c>
      <c r="W127" s="23">
        <f t="shared" si="11"/>
        <v>9.6999888681462698E-3</v>
      </c>
      <c r="X127" s="24">
        <f>VLOOKUP(A127,[2]Sheet14!$A$2:$B$188,2,0)</f>
        <v>3.7192529876910393E-2</v>
      </c>
      <c r="Y127" s="24">
        <f>VLOOKUP(A127,[2]Sheet14!$A$2:$C$188,3,0)</f>
        <v>4.8986227945900587E-2</v>
      </c>
      <c r="Z127" s="24">
        <f>VLOOKUP(A127,[2]Sheet14!$A$2:$D$188,4,0)</f>
        <v>6.9557986237295713E-2</v>
      </c>
      <c r="AA127" t="b">
        <f t="shared" si="13"/>
        <v>0</v>
      </c>
      <c r="AB127" t="b">
        <f t="shared" si="8"/>
        <v>0</v>
      </c>
      <c r="AC127" t="b">
        <f t="shared" si="9"/>
        <v>0</v>
      </c>
    </row>
    <row r="128" spans="1:29">
      <c r="A128" t="s">
        <v>158</v>
      </c>
      <c r="B128">
        <v>20</v>
      </c>
      <c r="C128" t="s">
        <v>406</v>
      </c>
      <c r="D128" t="n">
        <v>826.5499877929688</v>
      </c>
      <c r="E128">
        <v>835.04998779296875</v>
      </c>
      <c r="F128" s="22">
        <v>43460</v>
      </c>
      <c r="G128" s="22">
        <v>43496</v>
      </c>
      <c r="H128">
        <f t="shared" si="12"/>
        <v>36</v>
      </c>
      <c r="I128">
        <v>840</v>
      </c>
      <c r="J128">
        <v>48.950000762939453</v>
      </c>
      <c r="K128">
        <v>49</v>
      </c>
      <c r="L128">
        <v>128</v>
      </c>
      <c r="M128">
        <v>707.04998779296875</v>
      </c>
      <c r="N128">
        <v>579.04998779296875</v>
      </c>
      <c r="O128">
        <v>451.04998779296875</v>
      </c>
      <c r="P128">
        <v>580</v>
      </c>
      <c r="Q128">
        <v>460</v>
      </c>
      <c r="R128" t="s">
        <v>435</v>
      </c>
      <c r="S128" t="n">
        <v>9.800000190734863</v>
      </c>
      <c r="T128" t="n">
        <v>760.0</v>
      </c>
      <c r="U128" s="18">
        <f>VLOOKUP(A128,'[1]MARGIN REQUIREMNT'!$A$3:$M$210,13,0)</f>
        <v>4.1658749999999998</v>
      </c>
      <c r="V128" s="23">
        <f t="shared" si="10"/>
        <v>-9.6999888681462698E-3</v>
      </c>
      <c r="W128" s="23">
        <f t="shared" si="11"/>
        <v>9.6999888681462698E-3</v>
      </c>
      <c r="X128" s="24">
        <f>VLOOKUP(A128,[2]Sheet14!$A$2:$B$188,2,0)</f>
        <v>3.7192529876910393E-2</v>
      </c>
      <c r="Y128" s="24">
        <f>VLOOKUP(A128,[2]Sheet14!$A$2:$C$188,3,0)</f>
        <v>4.8986227945900587E-2</v>
      </c>
      <c r="Z128" s="24">
        <f>VLOOKUP(A128,[2]Sheet14!$A$2:$D$188,4,0)</f>
        <v>6.9557986237295713E-2</v>
      </c>
      <c r="AA128" t="b">
        <f t="shared" si="13"/>
        <v>0</v>
      </c>
      <c r="AB128" t="b">
        <f t="shared" ref="AB128:AB191" si="14">W128&gt;Y128</f>
        <v>0</v>
      </c>
      <c r="AC128" t="b">
        <f t="shared" ref="AC128:AC191" si="15">W128&gt;Z128</f>
        <v>0</v>
      </c>
    </row>
    <row r="129" spans="1:29">
      <c r="A129" t="s">
        <v>44</v>
      </c>
      <c r="B129">
        <v>20</v>
      </c>
      <c r="C129" t="s">
        <v>405</v>
      </c>
      <c r="D129" t="n">
        <v>671.0999755859375</v>
      </c>
      <c r="E129">
        <v>666.20001220703125</v>
      </c>
      <c r="F129" s="22">
        <v>43460</v>
      </c>
      <c r="G129" s="22">
        <v>43496</v>
      </c>
      <c r="H129">
        <f t="shared" si="12"/>
        <v>36</v>
      </c>
      <c r="I129">
        <v>660</v>
      </c>
      <c r="J129">
        <v>35.700000762939453</v>
      </c>
      <c r="K129">
        <v>32</v>
      </c>
      <c r="L129">
        <v>67</v>
      </c>
      <c r="M129">
        <v>733.20001220703125</v>
      </c>
      <c r="N129">
        <v>800.20001220703125</v>
      </c>
      <c r="O129">
        <v>867.20001220703125</v>
      </c>
      <c r="P129">
        <v>800</v>
      </c>
      <c r="Q129">
        <v>860</v>
      </c>
      <c r="R129" t="s">
        <v>435</v>
      </c>
      <c r="S129" t="n">
        <v>7.0</v>
      </c>
      <c r="T129" t="n">
        <v>740.0</v>
      </c>
      <c r="U129" s="18">
        <f>VLOOKUP(A129,'[1]MARGIN REQUIREMNT'!$A$3:$M$210,13,0)</f>
        <v>3.6041252727272726</v>
      </c>
      <c r="V129" s="23">
        <f t="shared" si="10"/>
        <v>-2.2515760620158698E-3</v>
      </c>
      <c r="W129" s="23">
        <f t="shared" si="11"/>
        <v>2.2515760620158698E-3</v>
      </c>
      <c r="X129" s="24">
        <f>VLOOKUP(A129,[2]Sheet14!$A$2:$B$188,2,0)</f>
        <v>2.7386661961909302E-2</v>
      </c>
      <c r="Y129" s="24">
        <f>VLOOKUP(A129,[2]Sheet14!$A$2:$C$188,3,0)</f>
        <v>3.9190367186711227E-2</v>
      </c>
      <c r="Z129" s="24">
        <f>VLOOKUP(A129,[2]Sheet14!$A$2:$D$188,4,0)</f>
        <v>5.575083834361505E-2</v>
      </c>
      <c r="AA129" t="b">
        <f t="shared" si="13"/>
        <v>0</v>
      </c>
      <c r="AB129" t="b">
        <f t="shared" si="14"/>
        <v>0</v>
      </c>
      <c r="AC129" t="b">
        <f t="shared" si="15"/>
        <v>0</v>
      </c>
    </row>
    <row r="130" spans="1:29">
      <c r="A130" t="s">
        <v>44</v>
      </c>
      <c r="B130">
        <v>20</v>
      </c>
      <c r="C130" t="s">
        <v>406</v>
      </c>
      <c r="D130" t="n">
        <v>671.0999755859375</v>
      </c>
      <c r="E130">
        <v>666.20001220703125</v>
      </c>
      <c r="F130" s="22">
        <v>43460</v>
      </c>
      <c r="G130" s="22">
        <v>43496</v>
      </c>
      <c r="H130">
        <f t="shared" si="12"/>
        <v>36</v>
      </c>
      <c r="I130">
        <v>660</v>
      </c>
      <c r="J130">
        <v>22.5</v>
      </c>
      <c r="K130">
        <v>36</v>
      </c>
      <c r="L130">
        <v>75</v>
      </c>
      <c r="M130">
        <v>591.20001220703125</v>
      </c>
      <c r="N130">
        <v>516.20001220703125</v>
      </c>
      <c r="O130">
        <v>441.20001220703125</v>
      </c>
      <c r="P130">
        <v>520</v>
      </c>
      <c r="Q130">
        <v>440</v>
      </c>
      <c r="R130" t="s">
        <v>435</v>
      </c>
      <c r="S130" t="n">
        <v>7.5</v>
      </c>
      <c r="T130" t="n">
        <v>620.0</v>
      </c>
      <c r="U130" s="18">
        <f>VLOOKUP(A130,'[1]MARGIN REQUIREMNT'!$A$3:$M$210,13,0)</f>
        <v>3.6041252727272726</v>
      </c>
      <c r="V130" s="23">
        <f t="shared" ref="V130:V193" si="16">D130/E130-1</f>
        <v>-2.2515760620158698E-3</v>
      </c>
      <c r="W130" s="23">
        <f t="shared" ref="W130:W193" si="17">IF(V130&gt;0,V130,-V130)</f>
        <v>2.2515760620158698E-3</v>
      </c>
      <c r="X130" s="24">
        <f>VLOOKUP(A130,[2]Sheet14!$A$2:$B$188,2,0)</f>
        <v>2.7386661961909302E-2</v>
      </c>
      <c r="Y130" s="24">
        <f>VLOOKUP(A130,[2]Sheet14!$A$2:$C$188,3,0)</f>
        <v>3.9190367186711227E-2</v>
      </c>
      <c r="Z130" s="24">
        <f>VLOOKUP(A130,[2]Sheet14!$A$2:$D$188,4,0)</f>
        <v>5.575083834361505E-2</v>
      </c>
      <c r="AA130" t="b">
        <f t="shared" si="13"/>
        <v>0</v>
      </c>
      <c r="AB130" t="b">
        <f t="shared" si="14"/>
        <v>0</v>
      </c>
      <c r="AC130" t="b">
        <f t="shared" si="15"/>
        <v>0</v>
      </c>
    </row>
    <row r="131" spans="1:29">
      <c r="A131" t="s">
        <v>142</v>
      </c>
      <c r="B131">
        <v>5</v>
      </c>
      <c r="C131" t="s">
        <v>405</v>
      </c>
      <c r="D131" t="n">
        <v>146.3000030517578</v>
      </c>
      <c r="E131">
        <v>146</v>
      </c>
      <c r="F131" s="22">
        <v>43460</v>
      </c>
      <c r="G131" s="22">
        <v>43496</v>
      </c>
      <c r="H131">
        <f t="shared" si="12"/>
        <v>36</v>
      </c>
      <c r="I131">
        <v>145</v>
      </c>
      <c r="J131">
        <v>4.3499999046325684</v>
      </c>
      <c r="K131">
        <v>17</v>
      </c>
      <c r="L131">
        <v>8</v>
      </c>
      <c r="M131">
        <v>154</v>
      </c>
      <c r="N131">
        <v>162</v>
      </c>
      <c r="O131">
        <v>170</v>
      </c>
      <c r="P131">
        <v>160</v>
      </c>
      <c r="Q131">
        <v>170</v>
      </c>
      <c r="R131" t="n">
        <v>1.25</v>
      </c>
      <c r="S131" t="n">
        <v>0.15000000596046448</v>
      </c>
      <c r="T131" t="s">
        <v>439</v>
      </c>
      <c r="U131" s="18">
        <f>VLOOKUP(A131,'[1]MARGIN REQUIREMNT'!$A$3:$M$210,13,0)</f>
        <v>0.72457499999999997</v>
      </c>
      <c r="V131" s="23">
        <f t="shared" si="16"/>
        <v>-5.4794729572452683E-3</v>
      </c>
      <c r="W131" s="23">
        <f t="shared" si="17"/>
        <v>5.4794729572452683E-3</v>
      </c>
      <c r="X131" s="24">
        <f>VLOOKUP(A131,[2]Sheet14!$A$2:$B$188,2,0)</f>
        <v>1.915157358308664E-2</v>
      </c>
      <c r="Y131" s="24">
        <f>VLOOKUP(A131,[2]Sheet14!$A$2:$C$188,3,0)</f>
        <v>2.515444864756948E-2</v>
      </c>
      <c r="Z131" s="24">
        <f>VLOOKUP(A131,[2]Sheet14!$A$2:$D$188,4,0)</f>
        <v>3.2578128802773033E-2</v>
      </c>
      <c r="AA131" t="b">
        <f t="shared" si="13"/>
        <v>0</v>
      </c>
      <c r="AB131" t="b">
        <f t="shared" si="14"/>
        <v>0</v>
      </c>
      <c r="AC131" t="b">
        <f t="shared" si="15"/>
        <v>0</v>
      </c>
    </row>
    <row r="132" spans="1:29">
      <c r="A132" t="s">
        <v>142</v>
      </c>
      <c r="B132">
        <v>5</v>
      </c>
      <c r="C132" t="s">
        <v>406</v>
      </c>
      <c r="D132" t="n">
        <v>146.3000030517578</v>
      </c>
      <c r="E132">
        <v>146</v>
      </c>
      <c r="F132" s="22">
        <v>43460</v>
      </c>
      <c r="G132" s="22">
        <v>43496</v>
      </c>
      <c r="H132">
        <f t="shared" si="12"/>
        <v>36</v>
      </c>
      <c r="I132">
        <v>145</v>
      </c>
      <c r="J132">
        <v>5</v>
      </c>
      <c r="K132">
        <v>34</v>
      </c>
      <c r="L132">
        <v>16</v>
      </c>
      <c r="M132">
        <v>130</v>
      </c>
      <c r="N132">
        <v>114</v>
      </c>
      <c r="O132">
        <v>98</v>
      </c>
      <c r="P132">
        <v>115</v>
      </c>
      <c r="Q132">
        <v>100</v>
      </c>
      <c r="R132" t="s">
        <v>435</v>
      </c>
      <c r="S132" t="n">
        <v>1.0</v>
      </c>
      <c r="T132" t="n">
        <v>135.0</v>
      </c>
      <c r="U132" s="18">
        <f>VLOOKUP(A132,'[1]MARGIN REQUIREMNT'!$A$3:$M$210,13,0)</f>
        <v>0.72457499999999997</v>
      </c>
      <c r="V132" s="23">
        <f t="shared" si="16"/>
        <v>-5.4794729572452683E-3</v>
      </c>
      <c r="W132" s="23">
        <f t="shared" si="17"/>
        <v>5.4794729572452683E-3</v>
      </c>
      <c r="X132" s="24">
        <f>VLOOKUP(A132,[2]Sheet14!$A$2:$B$188,2,0)</f>
        <v>1.915157358308664E-2</v>
      </c>
      <c r="Y132" s="24">
        <f>VLOOKUP(A132,[2]Sheet14!$A$2:$C$188,3,0)</f>
        <v>2.515444864756948E-2</v>
      </c>
      <c r="Z132" s="24">
        <f>VLOOKUP(A132,[2]Sheet14!$A$2:$D$188,4,0)</f>
        <v>3.2578128802773033E-2</v>
      </c>
      <c r="AA132" t="b">
        <f t="shared" si="13"/>
        <v>0</v>
      </c>
      <c r="AB132" t="b">
        <f t="shared" si="14"/>
        <v>0</v>
      </c>
      <c r="AC132" t="b">
        <f t="shared" si="15"/>
        <v>0</v>
      </c>
    </row>
    <row r="133" spans="1:29">
      <c r="A133" t="s">
        <v>113</v>
      </c>
      <c r="B133">
        <v>20</v>
      </c>
      <c r="C133" t="s">
        <v>405</v>
      </c>
      <c r="D133" t="n">
        <v>1242.0</v>
      </c>
      <c r="E133">
        <v>1250.800048828125</v>
      </c>
      <c r="F133" s="22">
        <v>43460</v>
      </c>
      <c r="G133" s="22">
        <v>43496</v>
      </c>
      <c r="H133">
        <f t="shared" si="12"/>
        <v>36</v>
      </c>
      <c r="I133">
        <v>1260</v>
      </c>
      <c r="J133">
        <v>49</v>
      </c>
      <c r="K133">
        <v>31</v>
      </c>
      <c r="L133">
        <v>122</v>
      </c>
      <c r="M133">
        <v>1372.800048828125</v>
      </c>
      <c r="N133">
        <v>1494.800048828125</v>
      </c>
      <c r="O133">
        <v>1616.800048828125</v>
      </c>
      <c r="P133">
        <v>1500</v>
      </c>
      <c r="Q133">
        <v>1620</v>
      </c>
      <c r="R133" t="s">
        <v>435</v>
      </c>
      <c r="S133" t="n">
        <v>4.5</v>
      </c>
      <c r="T133" t="n">
        <v>1440.0</v>
      </c>
      <c r="U133" s="18">
        <f>VLOOKUP(A133,'[1]MARGIN REQUIREMNT'!$A$3:$M$210,13,0)</f>
        <v>6.4312500000000004</v>
      </c>
      <c r="V133" s="23">
        <f t="shared" si="16"/>
        <v>-3.3579094005653509E-3</v>
      </c>
      <c r="W133" s="23">
        <f t="shared" si="17"/>
        <v>3.3579094005653509E-3</v>
      </c>
      <c r="X133" s="24">
        <f>VLOOKUP(A133,[2]Sheet14!$A$2:$B$188,2,0)</f>
        <v>2.0499359632771594E-2</v>
      </c>
      <c r="Y133" s="24">
        <f>VLOOKUP(A133,[2]Sheet14!$A$2:$C$188,3,0)</f>
        <v>2.4577217860921572E-2</v>
      </c>
      <c r="Z133" s="24">
        <f>VLOOKUP(A133,[2]Sheet14!$A$2:$D$188,4,0)</f>
        <v>3.1805349772662889E-2</v>
      </c>
      <c r="AA133" t="b">
        <f t="shared" si="13"/>
        <v>0</v>
      </c>
      <c r="AB133" t="b">
        <f t="shared" si="14"/>
        <v>0</v>
      </c>
      <c r="AC133" t="b">
        <f t="shared" si="15"/>
        <v>0</v>
      </c>
    </row>
    <row r="134" spans="1:29">
      <c r="A134" t="s">
        <v>113</v>
      </c>
      <c r="B134">
        <v>20</v>
      </c>
      <c r="C134" t="s">
        <v>406</v>
      </c>
      <c r="D134" t="n">
        <v>1242.0</v>
      </c>
      <c r="E134">
        <v>1250.800048828125</v>
      </c>
      <c r="F134" s="22">
        <v>43460</v>
      </c>
      <c r="G134" s="22">
        <v>43496</v>
      </c>
      <c r="H134">
        <f t="shared" si="12"/>
        <v>36</v>
      </c>
      <c r="I134">
        <v>1260</v>
      </c>
      <c r="J134">
        <v>56.5</v>
      </c>
      <c r="K134">
        <v>37</v>
      </c>
      <c r="L134">
        <v>145</v>
      </c>
      <c r="M134">
        <v>1105.800048828125</v>
      </c>
      <c r="N134">
        <v>960.79998779296875</v>
      </c>
      <c r="O134">
        <v>815.79998779296875</v>
      </c>
      <c r="P134">
        <v>960</v>
      </c>
      <c r="Q134">
        <v>820</v>
      </c>
      <c r="R134" t="s">
        <v>435</v>
      </c>
      <c r="S134" t="n">
        <v>2.0</v>
      </c>
      <c r="T134" t="n">
        <v>1000.0</v>
      </c>
      <c r="U134" s="18">
        <f>VLOOKUP(A134,'[1]MARGIN REQUIREMNT'!$A$3:$M$210,13,0)</f>
        <v>6.4312500000000004</v>
      </c>
      <c r="V134" s="23">
        <f t="shared" si="16"/>
        <v>-3.3579094005653509E-3</v>
      </c>
      <c r="W134" s="23">
        <f t="shared" si="17"/>
        <v>3.3579094005653509E-3</v>
      </c>
      <c r="X134" s="24">
        <f>VLOOKUP(A134,[2]Sheet14!$A$2:$B$188,2,0)</f>
        <v>2.0499359632771594E-2</v>
      </c>
      <c r="Y134" s="24">
        <f>VLOOKUP(A134,[2]Sheet14!$A$2:$C$188,3,0)</f>
        <v>2.4577217860921572E-2</v>
      </c>
      <c r="Z134" s="24">
        <f>VLOOKUP(A134,[2]Sheet14!$A$2:$D$188,4,0)</f>
        <v>3.1805349772662889E-2</v>
      </c>
      <c r="AA134" t="b">
        <f t="shared" si="13"/>
        <v>0</v>
      </c>
      <c r="AB134" t="b">
        <f t="shared" si="14"/>
        <v>0</v>
      </c>
      <c r="AC134" t="b">
        <f t="shared" si="15"/>
        <v>0</v>
      </c>
    </row>
    <row r="135" spans="1:29">
      <c r="A135" t="s">
        <v>104</v>
      </c>
      <c r="B135">
        <v>5</v>
      </c>
      <c r="C135" t="s">
        <v>405</v>
      </c>
      <c r="D135" t="n">
        <v>279.6000061035156</v>
      </c>
      <c r="E135">
        <v>276.95001220703125</v>
      </c>
      <c r="F135" s="22">
        <v>43460</v>
      </c>
      <c r="G135" s="22">
        <v>43496</v>
      </c>
      <c r="H135">
        <f t="shared" si="12"/>
        <v>36</v>
      </c>
      <c r="I135">
        <v>275</v>
      </c>
      <c r="J135">
        <v>9.25</v>
      </c>
      <c r="K135">
        <v>19</v>
      </c>
      <c r="L135">
        <v>17</v>
      </c>
      <c r="M135">
        <v>293.95001220703125</v>
      </c>
      <c r="N135">
        <v>310.95001220703125</v>
      </c>
      <c r="O135">
        <v>327.95001220703125</v>
      </c>
      <c r="P135">
        <v>310</v>
      </c>
      <c r="Q135">
        <v>330</v>
      </c>
      <c r="R135" t="n">
        <v>0.699999988079071</v>
      </c>
      <c r="S135" t="n">
        <v>0.15000000596046448</v>
      </c>
      <c r="T135" t="s">
        <v>439</v>
      </c>
      <c r="U135" s="18">
        <f>VLOOKUP(A135,'[1]MARGIN REQUIREMNT'!$A$3:$M$210,13,0)</f>
        <v>1.4476499999999999</v>
      </c>
      <c r="V135" s="23">
        <f t="shared" si="16"/>
        <v>-3.2497720685771281E-3</v>
      </c>
      <c r="W135" s="23">
        <f t="shared" si="17"/>
        <v>3.2497720685771281E-3</v>
      </c>
      <c r="X135" s="24">
        <f>VLOOKUP(A135,[2]Sheet14!$A$2:$B$188,2,0)</f>
        <v>2.1850614532563428E-2</v>
      </c>
      <c r="Y135" s="24">
        <f>VLOOKUP(A135,[2]Sheet14!$A$2:$C$188,3,0)</f>
        <v>2.9171352487685966E-2</v>
      </c>
      <c r="Z135" s="24">
        <f>VLOOKUP(A135,[2]Sheet14!$A$2:$D$188,4,0)</f>
        <v>3.6450676010218418E-2</v>
      </c>
      <c r="AA135" t="b">
        <f t="shared" si="13"/>
        <v>0</v>
      </c>
      <c r="AB135" t="b">
        <f t="shared" si="14"/>
        <v>0</v>
      </c>
      <c r="AC135" t="b">
        <f t="shared" si="15"/>
        <v>0</v>
      </c>
    </row>
    <row r="136" spans="1:29">
      <c r="A136" t="s">
        <v>104</v>
      </c>
      <c r="B136">
        <v>5</v>
      </c>
      <c r="C136" t="s">
        <v>406</v>
      </c>
      <c r="D136" t="n">
        <v>279.6000061035156</v>
      </c>
      <c r="E136">
        <v>276.95001220703125</v>
      </c>
      <c r="F136" s="22">
        <v>43460</v>
      </c>
      <c r="G136" s="22">
        <v>43496</v>
      </c>
      <c r="H136">
        <f t="shared" si="12"/>
        <v>36</v>
      </c>
      <c r="I136">
        <v>275</v>
      </c>
      <c r="J136">
        <v>5.3499999046325684</v>
      </c>
      <c r="K136">
        <v>22</v>
      </c>
      <c r="L136">
        <v>19</v>
      </c>
      <c r="M136">
        <v>257.95001220703125</v>
      </c>
      <c r="N136">
        <v>238.94999694824219</v>
      </c>
      <c r="O136">
        <v>219.94999694824219</v>
      </c>
      <c r="P136">
        <v>240</v>
      </c>
      <c r="Q136">
        <v>220</v>
      </c>
      <c r="R136" t="s">
        <v>435</v>
      </c>
      <c r="S136" t="n">
        <v>1.0499999523162842</v>
      </c>
      <c r="T136" t="n">
        <v>260.0</v>
      </c>
      <c r="U136" s="18">
        <f>VLOOKUP(A136,'[1]MARGIN REQUIREMNT'!$A$3:$M$210,13,0)</f>
        <v>1.4476499999999999</v>
      </c>
      <c r="V136" s="23">
        <f t="shared" si="16"/>
        <v>-3.2497720685771281E-3</v>
      </c>
      <c r="W136" s="23">
        <f t="shared" si="17"/>
        <v>3.2497720685771281E-3</v>
      </c>
      <c r="X136" s="24">
        <f>VLOOKUP(A136,[2]Sheet14!$A$2:$B$188,2,0)</f>
        <v>2.1850614532563428E-2</v>
      </c>
      <c r="Y136" s="24">
        <f>VLOOKUP(A136,[2]Sheet14!$A$2:$C$188,3,0)</f>
        <v>2.9171352487685966E-2</v>
      </c>
      <c r="Z136" s="24">
        <f>VLOOKUP(A136,[2]Sheet14!$A$2:$D$188,4,0)</f>
        <v>3.6450676010218418E-2</v>
      </c>
      <c r="AA136" t="b">
        <f t="shared" si="13"/>
        <v>0</v>
      </c>
      <c r="AB136" t="b">
        <f t="shared" si="14"/>
        <v>0</v>
      </c>
      <c r="AC136" t="b">
        <f t="shared" si="15"/>
        <v>0</v>
      </c>
    </row>
    <row r="137" spans="1:29">
      <c r="A137" t="s">
        <v>156</v>
      </c>
      <c r="B137">
        <v>50</v>
      </c>
      <c r="C137" t="s">
        <v>405</v>
      </c>
      <c r="D137" t="n">
        <v>1586.199951171875</v>
      </c>
      <c r="E137">
        <v>1554.699951171875</v>
      </c>
      <c r="F137" s="22">
        <v>43460</v>
      </c>
      <c r="G137" s="22">
        <v>43496</v>
      </c>
      <c r="H137">
        <f t="shared" si="12"/>
        <v>36</v>
      </c>
      <c r="I137">
        <v>1550</v>
      </c>
      <c r="J137">
        <v>69</v>
      </c>
      <c r="K137">
        <v>30</v>
      </c>
      <c r="L137">
        <v>146</v>
      </c>
      <c r="M137">
        <v>1700.699951171875</v>
      </c>
      <c r="N137">
        <v>1846.699951171875</v>
      </c>
      <c r="O137">
        <v>1992.699951171875</v>
      </c>
      <c r="P137">
        <v>1850</v>
      </c>
      <c r="Q137">
        <v>2000</v>
      </c>
      <c r="R137" t="s">
        <v>435</v>
      </c>
      <c r="S137" t="n">
        <v>9.0</v>
      </c>
      <c r="T137" t="n">
        <v>1800.0</v>
      </c>
      <c r="U137" s="18">
        <f>VLOOKUP(A137,'[1]MARGIN REQUIREMNT'!$A$3:$M$210,13,0)</f>
        <v>7.91655</v>
      </c>
      <c r="V137" s="23">
        <f t="shared" si="16"/>
        <v>-4.3416737711428066E-3</v>
      </c>
      <c r="W137" s="23">
        <f t="shared" si="17"/>
        <v>4.3416737711428066E-3</v>
      </c>
      <c r="X137" s="24">
        <f>VLOOKUP(A137,[2]Sheet14!$A$2:$B$188,2,0)</f>
        <v>2.9361382407970371E-2</v>
      </c>
      <c r="Y137" s="24">
        <f>VLOOKUP(A137,[2]Sheet14!$A$2:$C$188,3,0)</f>
        <v>3.8947152814776675E-2</v>
      </c>
      <c r="Z137" s="24">
        <f>VLOOKUP(A137,[2]Sheet14!$A$2:$D$188,4,0)</f>
        <v>5.102505834436772E-2</v>
      </c>
      <c r="AA137" t="b">
        <f t="shared" si="13"/>
        <v>0</v>
      </c>
      <c r="AB137" t="b">
        <f t="shared" si="14"/>
        <v>0</v>
      </c>
      <c r="AC137" t="b">
        <f t="shared" si="15"/>
        <v>0</v>
      </c>
    </row>
    <row r="138" spans="1:29">
      <c r="A138" t="s">
        <v>156</v>
      </c>
      <c r="B138">
        <v>50</v>
      </c>
      <c r="C138" t="s">
        <v>406</v>
      </c>
      <c r="D138" t="n">
        <v>1586.199951171875</v>
      </c>
      <c r="E138">
        <v>1554.699951171875</v>
      </c>
      <c r="F138" s="22">
        <v>43460</v>
      </c>
      <c r="G138" s="22">
        <v>43496</v>
      </c>
      <c r="H138">
        <f t="shared" si="12"/>
        <v>36</v>
      </c>
      <c r="I138">
        <v>1550</v>
      </c>
      <c r="J138">
        <v>62.5</v>
      </c>
      <c r="K138">
        <v>37</v>
      </c>
      <c r="L138">
        <v>181</v>
      </c>
      <c r="M138">
        <v>1373.699951171875</v>
      </c>
      <c r="N138">
        <v>1192.699951171875</v>
      </c>
      <c r="O138">
        <v>1011.7000122070312</v>
      </c>
      <c r="P138">
        <v>1200</v>
      </c>
      <c r="Q138">
        <v>1000</v>
      </c>
      <c r="R138" t="s">
        <v>435</v>
      </c>
      <c r="S138" t="n">
        <v>6.0</v>
      </c>
      <c r="T138" t="n">
        <v>1350.0</v>
      </c>
      <c r="U138" s="18">
        <f>VLOOKUP(A138,'[1]MARGIN REQUIREMNT'!$A$3:$M$210,13,0)</f>
        <v>7.91655</v>
      </c>
      <c r="V138" s="23">
        <f t="shared" si="16"/>
        <v>-4.3416737711428066E-3</v>
      </c>
      <c r="W138" s="23">
        <f t="shared" si="17"/>
        <v>4.3416737711428066E-3</v>
      </c>
      <c r="X138" s="24">
        <f>VLOOKUP(A138,[2]Sheet14!$A$2:$B$188,2,0)</f>
        <v>2.9361382407970371E-2</v>
      </c>
      <c r="Y138" s="24">
        <f>VLOOKUP(A138,[2]Sheet14!$A$2:$C$188,3,0)</f>
        <v>3.8947152814776675E-2</v>
      </c>
      <c r="Z138" s="24">
        <f>VLOOKUP(A138,[2]Sheet14!$A$2:$D$188,4,0)</f>
        <v>5.102505834436772E-2</v>
      </c>
      <c r="AA138" t="b">
        <f t="shared" si="13"/>
        <v>0</v>
      </c>
      <c r="AB138" t="b">
        <f t="shared" si="14"/>
        <v>0</v>
      </c>
      <c r="AC138" t="b">
        <f t="shared" si="15"/>
        <v>0</v>
      </c>
    </row>
    <row r="139" spans="1:29">
      <c r="A139" t="s">
        <v>127</v>
      </c>
      <c r="B139">
        <v>20</v>
      </c>
      <c r="C139" t="s">
        <v>405</v>
      </c>
      <c r="D139" t="n">
        <v>724.0</v>
      </c>
      <c r="E139">
        <v>709.5</v>
      </c>
      <c r="F139" s="22">
        <v>43460</v>
      </c>
      <c r="G139" s="22">
        <v>43496</v>
      </c>
      <c r="H139">
        <f t="shared" si="12"/>
        <v>36</v>
      </c>
      <c r="I139">
        <v>700</v>
      </c>
      <c r="J139" t="s">
        <v>435</v>
      </c>
      <c r="K139" t="s">
        <v>435</v>
      </c>
      <c r="L139" t="s">
        <v>435</v>
      </c>
      <c r="M139" t="s">
        <v>435</v>
      </c>
      <c r="N139" t="s">
        <v>435</v>
      </c>
      <c r="O139" t="s">
        <v>435</v>
      </c>
      <c r="P139" t="s">
        <v>435</v>
      </c>
      <c r="Q139" t="s">
        <v>435</v>
      </c>
      <c r="R139" t="s">
        <v>435</v>
      </c>
      <c r="S139" t="s">
        <v>435</v>
      </c>
      <c r="T139" t="s">
        <v>435</v>
      </c>
      <c r="U139" s="18">
        <f>VLOOKUP(A139,'[1]MARGIN REQUIREMNT'!$A$3:$M$210,13,0)</f>
        <v>3.6690749999999999</v>
      </c>
      <c r="V139" s="23">
        <f t="shared" si="16"/>
        <v>4.9327073423177659E-4</v>
      </c>
      <c r="W139" s="23">
        <f t="shared" si="17"/>
        <v>4.9327073423177659E-4</v>
      </c>
      <c r="X139" s="24">
        <f>VLOOKUP(A139,[2]Sheet14!$A$2:$B$188,2,0)</f>
        <v>3.3207516322026405E-2</v>
      </c>
      <c r="Y139" s="24">
        <f>VLOOKUP(A139,[2]Sheet14!$A$2:$C$188,3,0)</f>
        <v>4.3331157661758386E-2</v>
      </c>
      <c r="Z139" s="24">
        <f>VLOOKUP(A139,[2]Sheet14!$A$2:$D$188,4,0)</f>
        <v>6.0515376216187459E-2</v>
      </c>
      <c r="AA139" t="b">
        <f t="shared" si="13"/>
        <v>0</v>
      </c>
      <c r="AB139" t="b">
        <f t="shared" si="14"/>
        <v>0</v>
      </c>
      <c r="AC139" t="b">
        <f t="shared" si="15"/>
        <v>0</v>
      </c>
    </row>
    <row r="140" spans="1:29">
      <c r="A140" t="s">
        <v>127</v>
      </c>
      <c r="B140">
        <v>20</v>
      </c>
      <c r="C140" t="s">
        <v>406</v>
      </c>
      <c r="D140" t="n">
        <v>724.0</v>
      </c>
      <c r="E140">
        <v>709.5</v>
      </c>
      <c r="F140" s="22">
        <v>43460</v>
      </c>
      <c r="G140" s="22">
        <v>43496</v>
      </c>
      <c r="H140">
        <f t="shared" si="12"/>
        <v>36</v>
      </c>
      <c r="I140">
        <v>700</v>
      </c>
      <c r="J140">
        <v>23.899999618530273</v>
      </c>
      <c r="K140">
        <v>36</v>
      </c>
      <c r="L140">
        <v>80</v>
      </c>
      <c r="M140">
        <v>629.5</v>
      </c>
      <c r="N140">
        <v>549.5</v>
      </c>
      <c r="O140">
        <v>469.5</v>
      </c>
      <c r="P140">
        <v>540</v>
      </c>
      <c r="Q140">
        <v>460</v>
      </c>
      <c r="R140" t="s">
        <v>435</v>
      </c>
      <c r="S140" t="n">
        <v>7.0</v>
      </c>
      <c r="T140" t="n">
        <v>660.0</v>
      </c>
      <c r="U140" s="18">
        <f>VLOOKUP(A140,'[1]MARGIN REQUIREMNT'!$A$3:$M$210,13,0)</f>
        <v>3.6690749999999999</v>
      </c>
      <c r="V140" s="23">
        <f t="shared" si="16"/>
        <v>4.9327073423177659E-4</v>
      </c>
      <c r="W140" s="23">
        <f t="shared" si="17"/>
        <v>4.9327073423177659E-4</v>
      </c>
      <c r="X140" s="24">
        <f>VLOOKUP(A140,[2]Sheet14!$A$2:$B$188,2,0)</f>
        <v>3.3207516322026405E-2</v>
      </c>
      <c r="Y140" s="24">
        <f>VLOOKUP(A140,[2]Sheet14!$A$2:$C$188,3,0)</f>
        <v>4.3331157661758386E-2</v>
      </c>
      <c r="Z140" s="24">
        <f>VLOOKUP(A140,[2]Sheet14!$A$2:$D$188,4,0)</f>
        <v>6.0515376216187459E-2</v>
      </c>
      <c r="AA140" t="b">
        <f t="shared" si="13"/>
        <v>0</v>
      </c>
      <c r="AB140" t="b">
        <f t="shared" si="14"/>
        <v>0</v>
      </c>
      <c r="AC140" t="b">
        <f t="shared" si="15"/>
        <v>0</v>
      </c>
    </row>
    <row r="141" spans="1:29">
      <c r="A141" t="s">
        <v>1</v>
      </c>
      <c r="B141">
        <v>50</v>
      </c>
      <c r="C141" t="s">
        <v>405</v>
      </c>
      <c r="D141" t="s">
        <v>435</v>
      </c>
      <c r="E141" t="s">
        <v>435</v>
      </c>
      <c r="F141" s="22">
        <v>43460</v>
      </c>
      <c r="G141" s="22">
        <v>43496</v>
      </c>
      <c r="H141">
        <f t="shared" si="12"/>
        <v>36</v>
      </c>
      <c r="I141" t="s">
        <v>435</v>
      </c>
      <c r="J141" t="s">
        <v>435</v>
      </c>
      <c r="K141" t="s">
        <v>435</v>
      </c>
      <c r="L141" t="s">
        <v>435</v>
      </c>
      <c r="M141" t="s">
        <v>435</v>
      </c>
      <c r="N141" t="s">
        <v>435</v>
      </c>
      <c r="O141" t="s">
        <v>435</v>
      </c>
      <c r="P141" t="s">
        <v>435</v>
      </c>
      <c r="Q141" t="s">
        <v>435</v>
      </c>
      <c r="R141" t="s">
        <v>435</v>
      </c>
      <c r="S141" t="s">
        <v>435</v>
      </c>
      <c r="T141" t="s">
        <v>435</v>
      </c>
      <c r="U141" s="18">
        <f>VLOOKUP(A141,'[1]MARGIN REQUIREMNT'!$A$3:$M$210,13,0)</f>
        <v>31.809391999999995</v>
      </c>
      <c r="V141" s="23" t="e">
        <f t="shared" si="16"/>
        <v>#VALUE!</v>
      </c>
      <c r="W141" s="23" t="e">
        <f t="shared" si="17"/>
        <v>#VALUE!</v>
      </c>
      <c r="X141" s="24" t="e">
        <f>VLOOKUP(A141,[2]Sheet14!$A$2:$B$188,2,0)</f>
        <v>#N/A</v>
      </c>
      <c r="Y141" s="24" t="e">
        <f>VLOOKUP(A141,[2]Sheet14!$A$2:$C$188,3,0)</f>
        <v>#N/A</v>
      </c>
      <c r="Z141" s="24" t="e">
        <f>VLOOKUP(A141,[2]Sheet14!$A$2:$D$188,4,0)</f>
        <v>#N/A</v>
      </c>
      <c r="AA141" t="e">
        <f t="shared" si="13"/>
        <v>#VALUE!</v>
      </c>
      <c r="AB141" t="e">
        <f t="shared" si="14"/>
        <v>#VALUE!</v>
      </c>
      <c r="AC141" t="e">
        <f t="shared" si="15"/>
        <v>#VALUE!</v>
      </c>
    </row>
    <row r="142" spans="1:29">
      <c r="A142" t="s">
        <v>1</v>
      </c>
      <c r="B142">
        <v>50</v>
      </c>
      <c r="C142" t="s">
        <v>406</v>
      </c>
      <c r="D142" t="s">
        <v>435</v>
      </c>
      <c r="E142" t="s">
        <v>435</v>
      </c>
      <c r="F142" s="22">
        <v>43460</v>
      </c>
      <c r="G142" s="22">
        <v>43496</v>
      </c>
      <c r="H142">
        <f t="shared" si="12"/>
        <v>36</v>
      </c>
      <c r="I142" t="s">
        <v>435</v>
      </c>
      <c r="J142" t="s">
        <v>435</v>
      </c>
      <c r="K142" t="s">
        <v>435</v>
      </c>
      <c r="L142" t="s">
        <v>435</v>
      </c>
      <c r="M142" t="s">
        <v>435</v>
      </c>
      <c r="N142" t="s">
        <v>435</v>
      </c>
      <c r="O142" t="s">
        <v>435</v>
      </c>
      <c r="P142" t="s">
        <v>435</v>
      </c>
      <c r="Q142" t="s">
        <v>435</v>
      </c>
      <c r="R142" t="s">
        <v>435</v>
      </c>
      <c r="S142" t="s">
        <v>435</v>
      </c>
      <c r="T142" t="s">
        <v>435</v>
      </c>
      <c r="U142" s="18">
        <f>VLOOKUP(A142,'[1]MARGIN REQUIREMNT'!$A$3:$M$210,13,0)</f>
        <v>31.809391999999995</v>
      </c>
      <c r="V142" s="23" t="e">
        <f t="shared" si="16"/>
        <v>#VALUE!</v>
      </c>
      <c r="W142" s="23" t="e">
        <f t="shared" si="17"/>
        <v>#VALUE!</v>
      </c>
      <c r="X142" s="24" t="e">
        <f>VLOOKUP(A142,[2]Sheet14!$A$2:$B$188,2,0)</f>
        <v>#N/A</v>
      </c>
      <c r="Y142" s="24" t="e">
        <f>VLOOKUP(A142,[2]Sheet14!$A$2:$C$188,3,0)</f>
        <v>#N/A</v>
      </c>
      <c r="Z142" s="24" t="e">
        <f>VLOOKUP(A142,[2]Sheet14!$A$2:$D$188,4,0)</f>
        <v>#N/A</v>
      </c>
      <c r="AA142" t="e">
        <f t="shared" si="13"/>
        <v>#VALUE!</v>
      </c>
      <c r="AB142" t="e">
        <f t="shared" si="14"/>
        <v>#VALUE!</v>
      </c>
      <c r="AC142" t="e">
        <f t="shared" si="15"/>
        <v>#VALUE!</v>
      </c>
    </row>
    <row r="143" spans="1:29">
      <c r="A143" t="s">
        <v>199</v>
      </c>
      <c r="B143">
        <v>20</v>
      </c>
      <c r="C143" t="s">
        <v>405</v>
      </c>
      <c r="D143" t="n">
        <v>752.9500122070312</v>
      </c>
      <c r="E143">
        <v>750.25</v>
      </c>
      <c r="F143" s="22">
        <v>43460</v>
      </c>
      <c r="G143" s="22">
        <v>43496</v>
      </c>
      <c r="H143">
        <f t="shared" si="12"/>
        <v>36</v>
      </c>
      <c r="I143">
        <v>760</v>
      </c>
      <c r="J143">
        <v>25.350000381469727</v>
      </c>
      <c r="K143">
        <v>29</v>
      </c>
      <c r="L143">
        <v>68</v>
      </c>
      <c r="M143">
        <v>818.25</v>
      </c>
      <c r="N143">
        <v>886.25</v>
      </c>
      <c r="O143">
        <v>954.25</v>
      </c>
      <c r="P143">
        <v>880</v>
      </c>
      <c r="Q143">
        <v>960</v>
      </c>
      <c r="R143" t="s">
        <v>435</v>
      </c>
      <c r="S143" t="n">
        <v>0.25</v>
      </c>
      <c r="T143" t="n">
        <v>940.0</v>
      </c>
      <c r="U143" s="18">
        <f>VLOOKUP(A143,'[1]MARGIN REQUIREMNT'!$A$3:$M$210,13,0)</f>
        <v>3.9459</v>
      </c>
      <c r="V143" s="23">
        <f t="shared" si="16"/>
        <v>-2.1325899179440722E-3</v>
      </c>
      <c r="W143" s="23">
        <f t="shared" si="17"/>
        <v>2.1325899179440722E-3</v>
      </c>
      <c r="X143" s="24">
        <f>VLOOKUP(A143,[2]Sheet14!$A$2:$B$188,2,0)</f>
        <v>2.9126910439722292E-2</v>
      </c>
      <c r="Y143" s="24">
        <f>VLOOKUP(A143,[2]Sheet14!$A$2:$C$188,3,0)</f>
        <v>3.5197473902206032E-2</v>
      </c>
      <c r="Z143" s="24">
        <f>VLOOKUP(A143,[2]Sheet14!$A$2:$D$188,4,0)</f>
        <v>4.5428089789916179E-2</v>
      </c>
      <c r="AA143" t="b">
        <f t="shared" si="13"/>
        <v>0</v>
      </c>
      <c r="AB143" t="b">
        <f t="shared" si="14"/>
        <v>0</v>
      </c>
      <c r="AC143" t="b">
        <f t="shared" si="15"/>
        <v>0</v>
      </c>
    </row>
    <row r="144" spans="1:29">
      <c r="A144" t="s">
        <v>199</v>
      </c>
      <c r="B144">
        <v>20</v>
      </c>
      <c r="C144" t="s">
        <v>406</v>
      </c>
      <c r="D144" t="n">
        <v>752.9500122070312</v>
      </c>
      <c r="E144">
        <v>750.25</v>
      </c>
      <c r="F144" s="22">
        <v>43460</v>
      </c>
      <c r="G144" s="22">
        <v>43496</v>
      </c>
      <c r="H144">
        <f t="shared" si="12"/>
        <v>36</v>
      </c>
      <c r="I144">
        <v>760</v>
      </c>
      <c r="J144">
        <v>30</v>
      </c>
      <c r="K144">
        <v>30</v>
      </c>
      <c r="L144">
        <v>71</v>
      </c>
      <c r="M144">
        <v>679.25</v>
      </c>
      <c r="N144">
        <v>608.25</v>
      </c>
      <c r="O144">
        <v>537.25</v>
      </c>
      <c r="P144">
        <v>600</v>
      </c>
      <c r="Q144">
        <v>540</v>
      </c>
      <c r="R144" t="s">
        <v>435</v>
      </c>
      <c r="S144" t="n">
        <v>4.050000190734863</v>
      </c>
      <c r="T144" t="n">
        <v>680.0</v>
      </c>
      <c r="U144" s="18">
        <f>VLOOKUP(A144,'[1]MARGIN REQUIREMNT'!$A$3:$M$210,13,0)</f>
        <v>3.9459</v>
      </c>
      <c r="V144" s="23">
        <f t="shared" si="16"/>
        <v>-2.1325899179440722E-3</v>
      </c>
      <c r="W144" s="23">
        <f t="shared" si="17"/>
        <v>2.1325899179440722E-3</v>
      </c>
      <c r="X144" s="24">
        <f>VLOOKUP(A144,[2]Sheet14!$A$2:$B$188,2,0)</f>
        <v>2.9126910439722292E-2</v>
      </c>
      <c r="Y144" s="24">
        <f>VLOOKUP(A144,[2]Sheet14!$A$2:$C$188,3,0)</f>
        <v>3.5197473902206032E-2</v>
      </c>
      <c r="Z144" s="24">
        <f>VLOOKUP(A144,[2]Sheet14!$A$2:$D$188,4,0)</f>
        <v>4.5428089789916179E-2</v>
      </c>
      <c r="AA144" t="b">
        <f t="shared" si="13"/>
        <v>0</v>
      </c>
      <c r="AB144" t="b">
        <f t="shared" si="14"/>
        <v>0</v>
      </c>
      <c r="AC144" t="b">
        <f t="shared" si="15"/>
        <v>0</v>
      </c>
    </row>
    <row r="145" spans="1:29">
      <c r="A145" t="s">
        <v>166</v>
      </c>
      <c r="B145">
        <v>1</v>
      </c>
      <c r="C145" t="s">
        <v>405</v>
      </c>
      <c r="D145" t="n">
        <v>28.5</v>
      </c>
      <c r="E145">
        <v>27.649999618530273</v>
      </c>
      <c r="F145" s="22">
        <v>43460</v>
      </c>
      <c r="G145" s="22">
        <v>43496</v>
      </c>
      <c r="H145">
        <f t="shared" ref="H145:H208" si="18">G145-F145</f>
        <v>36</v>
      </c>
      <c r="I145">
        <v>28</v>
      </c>
      <c r="J145">
        <v>1.3999999761581421</v>
      </c>
      <c r="K145">
        <v>41</v>
      </c>
      <c r="L145">
        <v>4</v>
      </c>
      <c r="M145">
        <v>31.649999618530273</v>
      </c>
      <c r="N145">
        <v>35.650001525878906</v>
      </c>
      <c r="O145">
        <v>39.650001525878906</v>
      </c>
      <c r="P145">
        <v>36</v>
      </c>
      <c r="Q145">
        <v>40</v>
      </c>
      <c r="R145" t="s">
        <v>435</v>
      </c>
      <c r="S145" t="s">
        <v>435</v>
      </c>
      <c r="T145" t="s">
        <v>435</v>
      </c>
      <c r="U145" s="18">
        <f>VLOOKUP(A145,'[1]MARGIN REQUIREMNT'!$A$3:$M$210,13,0)</f>
        <v>0.14197499999999999</v>
      </c>
      <c r="V145" s="23">
        <f t="shared" si="16"/>
        <v>-1.8082906962153533E-3</v>
      </c>
      <c r="W145" s="23">
        <f t="shared" si="17"/>
        <v>1.8082906962153533E-3</v>
      </c>
      <c r="X145" s="24">
        <f>VLOOKUP(A145,[2]Sheet14!$A$2:$B$188,2,0)</f>
        <v>4.0781212625501675E-2</v>
      </c>
      <c r="Y145" s="24">
        <f>VLOOKUP(A145,[2]Sheet14!$A$2:$C$188,3,0)</f>
        <v>5.4566613088962379E-2</v>
      </c>
      <c r="Z145" s="24">
        <f>VLOOKUP(A145,[2]Sheet14!$A$2:$D$188,4,0)</f>
        <v>6.9006473031620413E-2</v>
      </c>
      <c r="AA145" t="b">
        <f t="shared" ref="AA145:AA208" si="19">W145&gt;X145</f>
        <v>0</v>
      </c>
      <c r="AB145" t="b">
        <f t="shared" si="14"/>
        <v>0</v>
      </c>
      <c r="AC145" t="b">
        <f t="shared" si="15"/>
        <v>0</v>
      </c>
    </row>
    <row r="146" spans="1:29">
      <c r="A146" t="s">
        <v>166</v>
      </c>
      <c r="B146">
        <v>1</v>
      </c>
      <c r="C146" t="s">
        <v>406</v>
      </c>
      <c r="D146" t="n">
        <v>28.5</v>
      </c>
      <c r="E146">
        <v>27.649999618530273</v>
      </c>
      <c r="F146" s="22">
        <v>43460</v>
      </c>
      <c r="G146" s="22">
        <v>43496</v>
      </c>
      <c r="H146">
        <f t="shared" si="18"/>
        <v>36</v>
      </c>
      <c r="I146">
        <v>28</v>
      </c>
      <c r="J146">
        <v>1.8999999761581421</v>
      </c>
      <c r="K146">
        <v>54</v>
      </c>
      <c r="L146">
        <v>5</v>
      </c>
      <c r="M146">
        <v>22.649999618530273</v>
      </c>
      <c r="N146">
        <v>17.649999618530273</v>
      </c>
      <c r="O146">
        <v>12.649999618530273</v>
      </c>
      <c r="P146">
        <v>18</v>
      </c>
      <c r="Q146">
        <v>13</v>
      </c>
      <c r="R146" t="s">
        <v>435</v>
      </c>
      <c r="S146" t="n">
        <v>0.8500000238418579</v>
      </c>
      <c r="T146" t="n">
        <v>20.0</v>
      </c>
      <c r="U146" s="18">
        <f>VLOOKUP(A146,'[1]MARGIN REQUIREMNT'!$A$3:$M$210,13,0)</f>
        <v>0.14197499999999999</v>
      </c>
      <c r="V146" s="23">
        <f t="shared" si="16"/>
        <v>-1.8082906962153533E-3</v>
      </c>
      <c r="W146" s="23">
        <f t="shared" si="17"/>
        <v>1.8082906962153533E-3</v>
      </c>
      <c r="X146" s="24">
        <f>VLOOKUP(A146,[2]Sheet14!$A$2:$B$188,2,0)</f>
        <v>4.0781212625501675E-2</v>
      </c>
      <c r="Y146" s="24">
        <f>VLOOKUP(A146,[2]Sheet14!$A$2:$C$188,3,0)</f>
        <v>5.4566613088962379E-2</v>
      </c>
      <c r="Z146" s="24">
        <f>VLOOKUP(A146,[2]Sheet14!$A$2:$D$188,4,0)</f>
        <v>6.9006473031620413E-2</v>
      </c>
      <c r="AA146" t="b">
        <f t="shared" si="19"/>
        <v>0</v>
      </c>
      <c r="AB146" t="b">
        <f t="shared" si="14"/>
        <v>0</v>
      </c>
      <c r="AC146" t="b">
        <f t="shared" si="15"/>
        <v>0</v>
      </c>
    </row>
    <row r="147" spans="1:29">
      <c r="A147" t="s">
        <v>79</v>
      </c>
      <c r="B147">
        <v>20</v>
      </c>
      <c r="C147" t="s">
        <v>405</v>
      </c>
      <c r="D147" t="n">
        <v>2105.39990234375</v>
      </c>
      <c r="E147">
        <v>2124.800048828125</v>
      </c>
      <c r="F147" s="22">
        <v>43460</v>
      </c>
      <c r="G147" s="22">
        <v>43496</v>
      </c>
      <c r="H147">
        <f t="shared" si="18"/>
        <v>36</v>
      </c>
      <c r="I147">
        <v>2120</v>
      </c>
      <c r="J147">
        <v>59.400001525878906</v>
      </c>
      <c r="K147">
        <v>17</v>
      </c>
      <c r="L147">
        <v>113</v>
      </c>
      <c r="M147">
        <v>2237.800048828125</v>
      </c>
      <c r="N147">
        <v>2350.800048828125</v>
      </c>
      <c r="O147">
        <v>2463.800048828125</v>
      </c>
      <c r="P147">
        <v>2360</v>
      </c>
      <c r="Q147">
        <v>2460</v>
      </c>
      <c r="R147" t="n">
        <v>0.5</v>
      </c>
      <c r="S147" t="n">
        <v>0.5</v>
      </c>
      <c r="T147" t="n">
        <v>2360.0</v>
      </c>
      <c r="U147" s="18">
        <f>VLOOKUP(A147,'[1]MARGIN REQUIREMNT'!$A$3:$M$210,13,0)</f>
        <v>10.855875599999999</v>
      </c>
      <c r="V147" s="23">
        <f t="shared" si="16"/>
        <v>-1.7178776357748005E-3</v>
      </c>
      <c r="W147" s="23">
        <f t="shared" si="17"/>
        <v>1.7178776357748005E-3</v>
      </c>
      <c r="X147" s="24">
        <f>VLOOKUP(A147,[2]Sheet14!$A$2:$B$188,2,0)</f>
        <v>1.479092307462675E-2</v>
      </c>
      <c r="Y147" s="24">
        <f>VLOOKUP(A147,[2]Sheet14!$A$2:$C$188,3,0)</f>
        <v>1.7787520643881956E-2</v>
      </c>
      <c r="Z147" s="24">
        <f>VLOOKUP(A147,[2]Sheet14!$A$2:$D$188,4,0)</f>
        <v>2.3589240651106853E-2</v>
      </c>
      <c r="AA147" t="b">
        <f t="shared" si="19"/>
        <v>0</v>
      </c>
      <c r="AB147" t="b">
        <f t="shared" si="14"/>
        <v>0</v>
      </c>
      <c r="AC147" t="b">
        <f t="shared" si="15"/>
        <v>0</v>
      </c>
    </row>
    <row r="148" spans="1:29">
      <c r="A148" t="s">
        <v>79</v>
      </c>
      <c r="B148">
        <v>20</v>
      </c>
      <c r="C148" t="s">
        <v>406</v>
      </c>
      <c r="D148" t="n">
        <v>2105.39990234375</v>
      </c>
      <c r="E148">
        <v>2124.800048828125</v>
      </c>
      <c r="F148" s="22">
        <v>43460</v>
      </c>
      <c r="G148" s="22">
        <v>43496</v>
      </c>
      <c r="H148">
        <f t="shared" si="18"/>
        <v>36</v>
      </c>
      <c r="I148">
        <v>2120</v>
      </c>
      <c r="J148">
        <v>44.25</v>
      </c>
      <c r="K148">
        <v>21</v>
      </c>
      <c r="L148">
        <v>140</v>
      </c>
      <c r="M148">
        <v>1984.800048828125</v>
      </c>
      <c r="N148">
        <v>1844.800048828125</v>
      </c>
      <c r="O148">
        <v>1704.800048828125</v>
      </c>
      <c r="P148">
        <v>1840</v>
      </c>
      <c r="Q148">
        <v>1700</v>
      </c>
      <c r="R148" t="s">
        <v>435</v>
      </c>
      <c r="S148" t="n">
        <v>3.0</v>
      </c>
      <c r="T148" t="n">
        <v>1800.0</v>
      </c>
      <c r="U148" s="18">
        <f>VLOOKUP(A148,'[1]MARGIN REQUIREMNT'!$A$3:$M$210,13,0)</f>
        <v>10.855875599999999</v>
      </c>
      <c r="V148" s="23">
        <f t="shared" si="16"/>
        <v>-1.7178776357748005E-3</v>
      </c>
      <c r="W148" s="23">
        <f t="shared" si="17"/>
        <v>1.7178776357748005E-3</v>
      </c>
      <c r="X148" s="24">
        <f>VLOOKUP(A148,[2]Sheet14!$A$2:$B$188,2,0)</f>
        <v>1.479092307462675E-2</v>
      </c>
      <c r="Y148" s="24">
        <f>VLOOKUP(A148,[2]Sheet14!$A$2:$C$188,3,0)</f>
        <v>1.7787520643881956E-2</v>
      </c>
      <c r="Z148" s="24">
        <f>VLOOKUP(A148,[2]Sheet14!$A$2:$D$188,4,0)</f>
        <v>2.3589240651106853E-2</v>
      </c>
      <c r="AA148" t="b">
        <f t="shared" si="19"/>
        <v>0</v>
      </c>
      <c r="AB148" t="b">
        <f t="shared" si="14"/>
        <v>0</v>
      </c>
      <c r="AC148" t="b">
        <f t="shared" si="15"/>
        <v>0</v>
      </c>
    </row>
    <row r="149" spans="1:29">
      <c r="A149" t="s">
        <v>12</v>
      </c>
      <c r="B149">
        <v>20</v>
      </c>
      <c r="C149" t="s">
        <v>405</v>
      </c>
      <c r="D149" t="n">
        <v>1236.0</v>
      </c>
      <c r="E149">
        <v>1271</v>
      </c>
      <c r="F149" s="22">
        <v>43460</v>
      </c>
      <c r="G149" s="22">
        <v>43496</v>
      </c>
      <c r="H149">
        <f t="shared" si="18"/>
        <v>36</v>
      </c>
      <c r="I149">
        <v>1280</v>
      </c>
      <c r="J149" t="s">
        <v>435</v>
      </c>
      <c r="K149" t="s">
        <v>435</v>
      </c>
      <c r="L149" t="s">
        <v>435</v>
      </c>
      <c r="M149" t="s">
        <v>435</v>
      </c>
      <c r="N149" t="s">
        <v>435</v>
      </c>
      <c r="O149" t="s">
        <v>435</v>
      </c>
      <c r="P149" t="s">
        <v>435</v>
      </c>
      <c r="Q149" t="s">
        <v>435</v>
      </c>
      <c r="R149" t="s">
        <v>435</v>
      </c>
      <c r="S149" t="s">
        <v>435</v>
      </c>
      <c r="T149" t="s">
        <v>435</v>
      </c>
      <c r="U149" s="18">
        <f>VLOOKUP(A149,'[1]MARGIN REQUIREMNT'!$A$3:$M$210,13,0)</f>
        <v>6.2190000000000003</v>
      </c>
      <c r="V149" s="23">
        <f t="shared" si="16"/>
        <v>-7.9858571314417315E-3</v>
      </c>
      <c r="W149" s="23">
        <f t="shared" si="17"/>
        <v>7.9858571314417315E-3</v>
      </c>
      <c r="X149" s="24">
        <f>VLOOKUP(A149,[2]Sheet14!$A$2:$B$188,2,0)</f>
        <v>2.9394353754600401E-2</v>
      </c>
      <c r="Y149" s="24">
        <f>VLOOKUP(A149,[2]Sheet14!$A$2:$C$188,3,0)</f>
        <v>3.766702198766065E-2</v>
      </c>
      <c r="Z149" s="24">
        <f>VLOOKUP(A149,[2]Sheet14!$A$2:$D$188,4,0)</f>
        <v>4.8187557192148935E-2</v>
      </c>
      <c r="AA149" t="b">
        <f t="shared" si="19"/>
        <v>0</v>
      </c>
      <c r="AB149" t="b">
        <f t="shared" si="14"/>
        <v>0</v>
      </c>
      <c r="AC149" t="b">
        <f t="shared" si="15"/>
        <v>0</v>
      </c>
    </row>
    <row r="150" spans="1:29">
      <c r="A150" t="s">
        <v>12</v>
      </c>
      <c r="B150">
        <v>20</v>
      </c>
      <c r="C150" t="s">
        <v>406</v>
      </c>
      <c r="D150" t="n">
        <v>1236.0</v>
      </c>
      <c r="E150">
        <v>1271</v>
      </c>
      <c r="F150" s="22">
        <v>43460</v>
      </c>
      <c r="G150" s="22">
        <v>43496</v>
      </c>
      <c r="H150">
        <f t="shared" si="18"/>
        <v>36</v>
      </c>
      <c r="I150">
        <v>1280</v>
      </c>
      <c r="J150" t="s">
        <v>435</v>
      </c>
      <c r="K150" t="s">
        <v>435</v>
      </c>
      <c r="L150" t="s">
        <v>435</v>
      </c>
      <c r="M150" t="s">
        <v>435</v>
      </c>
      <c r="N150" t="s">
        <v>435</v>
      </c>
      <c r="O150" t="s">
        <v>435</v>
      </c>
      <c r="P150" t="s">
        <v>435</v>
      </c>
      <c r="Q150" t="s">
        <v>435</v>
      </c>
      <c r="R150" t="s">
        <v>435</v>
      </c>
      <c r="S150" t="s">
        <v>435</v>
      </c>
      <c r="T150" t="s">
        <v>435</v>
      </c>
      <c r="U150" s="18">
        <f>VLOOKUP(A150,'[1]MARGIN REQUIREMNT'!$A$3:$M$210,13,0)</f>
        <v>6.2190000000000003</v>
      </c>
      <c r="V150" s="23">
        <f t="shared" si="16"/>
        <v>-7.9858571314417315E-3</v>
      </c>
      <c r="W150" s="23">
        <f t="shared" si="17"/>
        <v>7.9858571314417315E-3</v>
      </c>
      <c r="X150" s="24">
        <f>VLOOKUP(A150,[2]Sheet14!$A$2:$B$188,2,0)</f>
        <v>2.9394353754600401E-2</v>
      </c>
      <c r="Y150" s="24">
        <f>VLOOKUP(A150,[2]Sheet14!$A$2:$C$188,3,0)</f>
        <v>3.766702198766065E-2</v>
      </c>
      <c r="Z150" s="24">
        <f>VLOOKUP(A150,[2]Sheet14!$A$2:$D$188,4,0)</f>
        <v>4.8187557192148935E-2</v>
      </c>
      <c r="AA150" t="b">
        <f t="shared" si="19"/>
        <v>0</v>
      </c>
      <c r="AB150" t="b">
        <f t="shared" si="14"/>
        <v>0</v>
      </c>
      <c r="AC150" t="b">
        <f t="shared" si="15"/>
        <v>0</v>
      </c>
    </row>
    <row r="151" spans="1:29">
      <c r="A151" t="s">
        <v>184</v>
      </c>
      <c r="B151">
        <v>5</v>
      </c>
      <c r="C151" t="s">
        <v>405</v>
      </c>
      <c r="D151" t="n">
        <v>168.0</v>
      </c>
      <c r="E151">
        <v>171.39999389648437</v>
      </c>
      <c r="F151" s="22">
        <v>43460</v>
      </c>
      <c r="G151" s="22">
        <v>43496</v>
      </c>
      <c r="H151">
        <f t="shared" si="18"/>
        <v>36</v>
      </c>
      <c r="I151">
        <v>170</v>
      </c>
      <c r="J151">
        <v>9.75</v>
      </c>
      <c r="K151">
        <v>39</v>
      </c>
      <c r="L151">
        <v>21</v>
      </c>
      <c r="M151">
        <v>192.39999389648437</v>
      </c>
      <c r="N151">
        <v>213.39999389648437</v>
      </c>
      <c r="O151">
        <v>234.39999389648437</v>
      </c>
      <c r="P151">
        <v>215</v>
      </c>
      <c r="Q151">
        <v>235</v>
      </c>
      <c r="R151" t="s">
        <v>435</v>
      </c>
      <c r="S151" t="n">
        <v>58.0</v>
      </c>
      <c r="T151" t="n">
        <v>110.0</v>
      </c>
      <c r="U151" s="18">
        <f>VLOOKUP(A151,'[1]MARGIN REQUIREMNT'!$A$3:$M$210,13,0)</f>
        <v>0.83384999999999987</v>
      </c>
      <c r="V151" s="23">
        <f t="shared" si="16"/>
        <v>-4.6673735207476419E-3</v>
      </c>
      <c r="W151" s="23">
        <f t="shared" si="17"/>
        <v>4.6673735207476419E-3</v>
      </c>
      <c r="X151" s="24">
        <f>VLOOKUP(A151,[2]Sheet14!$A$2:$B$188,2,0)</f>
        <v>3.253394179577377E-2</v>
      </c>
      <c r="Y151" s="24">
        <f>VLOOKUP(A151,[2]Sheet14!$A$2:$C$188,3,0)</f>
        <v>3.787276672903539E-2</v>
      </c>
      <c r="Z151" s="24">
        <f>VLOOKUP(A151,[2]Sheet14!$A$2:$D$188,4,0)</f>
        <v>4.6375787654753878E-2</v>
      </c>
      <c r="AA151" t="b">
        <f t="shared" si="19"/>
        <v>0</v>
      </c>
      <c r="AB151" t="b">
        <f t="shared" si="14"/>
        <v>0</v>
      </c>
      <c r="AC151" t="b">
        <f t="shared" si="15"/>
        <v>0</v>
      </c>
    </row>
    <row r="152" spans="1:29">
      <c r="A152" t="s">
        <v>184</v>
      </c>
      <c r="B152">
        <v>5</v>
      </c>
      <c r="C152" t="s">
        <v>406</v>
      </c>
      <c r="D152" t="n">
        <v>168.0</v>
      </c>
      <c r="E152">
        <v>171.39999389648437</v>
      </c>
      <c r="F152" s="22">
        <v>43460</v>
      </c>
      <c r="G152" s="22">
        <v>43496</v>
      </c>
      <c r="H152">
        <f t="shared" si="18"/>
        <v>36</v>
      </c>
      <c r="I152">
        <v>170</v>
      </c>
      <c r="J152">
        <v>7.3000001907348633</v>
      </c>
      <c r="K152">
        <v>41</v>
      </c>
      <c r="L152">
        <v>22</v>
      </c>
      <c r="M152">
        <v>149.39999389648437</v>
      </c>
      <c r="N152">
        <v>127.40000152587891</v>
      </c>
      <c r="O152">
        <v>105.40000152587891</v>
      </c>
      <c r="P152">
        <v>125</v>
      </c>
      <c r="Q152">
        <v>105</v>
      </c>
      <c r="R152" t="s">
        <v>435</v>
      </c>
      <c r="S152" t="s">
        <v>435</v>
      </c>
      <c r="T152" t="s">
        <v>435</v>
      </c>
      <c r="U152" s="18">
        <f>VLOOKUP(A152,'[1]MARGIN REQUIREMNT'!$A$3:$M$210,13,0)</f>
        <v>0.83384999999999987</v>
      </c>
      <c r="V152" s="23">
        <f t="shared" si="16"/>
        <v>-4.6673735207476419E-3</v>
      </c>
      <c r="W152" s="23">
        <f t="shared" si="17"/>
        <v>4.6673735207476419E-3</v>
      </c>
      <c r="X152" s="24">
        <f>VLOOKUP(A152,[2]Sheet14!$A$2:$B$188,2,0)</f>
        <v>3.253394179577377E-2</v>
      </c>
      <c r="Y152" s="24">
        <f>VLOOKUP(A152,[2]Sheet14!$A$2:$C$188,3,0)</f>
        <v>3.787276672903539E-2</v>
      </c>
      <c r="Z152" s="24">
        <f>VLOOKUP(A152,[2]Sheet14!$A$2:$D$188,4,0)</f>
        <v>4.6375787654753878E-2</v>
      </c>
      <c r="AA152" t="b">
        <f t="shared" si="19"/>
        <v>0</v>
      </c>
      <c r="AB152" t="b">
        <f t="shared" si="14"/>
        <v>0</v>
      </c>
      <c r="AC152" t="b">
        <f t="shared" si="15"/>
        <v>0</v>
      </c>
    </row>
    <row r="153" spans="1:29">
      <c r="A153" t="s">
        <v>163</v>
      </c>
      <c r="B153">
        <v>20</v>
      </c>
      <c r="C153" t="s">
        <v>405</v>
      </c>
      <c r="D153" t="n">
        <v>1118.949951171875</v>
      </c>
      <c r="E153">
        <v>1099.699951171875</v>
      </c>
      <c r="F153" s="22">
        <v>43460</v>
      </c>
      <c r="G153" s="22">
        <v>43496</v>
      </c>
      <c r="H153">
        <f t="shared" si="18"/>
        <v>36</v>
      </c>
      <c r="I153">
        <v>1100</v>
      </c>
      <c r="J153">
        <v>39.799999237060547</v>
      </c>
      <c r="K153">
        <v>25</v>
      </c>
      <c r="L153">
        <v>86</v>
      </c>
      <c r="M153">
        <v>1185.699951171875</v>
      </c>
      <c r="N153">
        <v>1271.699951171875</v>
      </c>
      <c r="O153">
        <v>1357.699951171875</v>
      </c>
      <c r="P153">
        <v>1280</v>
      </c>
      <c r="Q153">
        <v>1360</v>
      </c>
      <c r="R153" t="n">
        <v>2.5</v>
      </c>
      <c r="S153" t="n">
        <v>0.4000000059604645</v>
      </c>
      <c r="T153" t="n">
        <v>1340.0</v>
      </c>
      <c r="U153" s="18">
        <f>VLOOKUP(A153,'[1]MARGIN REQUIREMNT'!$A$3:$M$210,13,0)</f>
        <v>5.7854999999999999</v>
      </c>
      <c r="V153" s="23">
        <f t="shared" si="16"/>
        <v>-1.773166553110328E-3</v>
      </c>
      <c r="W153" s="23">
        <f t="shared" si="17"/>
        <v>1.773166553110328E-3</v>
      </c>
      <c r="X153" s="24">
        <f>VLOOKUP(A153,[2]Sheet14!$A$2:$B$188,2,0)</f>
        <v>2.2226917659111337E-2</v>
      </c>
      <c r="Y153" s="24">
        <f>VLOOKUP(A153,[2]Sheet14!$A$2:$C$188,3,0)</f>
        <v>2.8498709429628594E-2</v>
      </c>
      <c r="Z153" s="24">
        <f>VLOOKUP(A153,[2]Sheet14!$A$2:$D$188,4,0)</f>
        <v>3.7282666830261053E-2</v>
      </c>
      <c r="AA153" t="b">
        <f t="shared" si="19"/>
        <v>0</v>
      </c>
      <c r="AB153" t="b">
        <f t="shared" si="14"/>
        <v>0</v>
      </c>
      <c r="AC153" t="b">
        <f t="shared" si="15"/>
        <v>0</v>
      </c>
    </row>
    <row r="154" spans="1:29">
      <c r="A154" t="s">
        <v>163</v>
      </c>
      <c r="B154">
        <v>20</v>
      </c>
      <c r="C154" t="s">
        <v>406</v>
      </c>
      <c r="D154" t="n">
        <v>1118.949951171875</v>
      </c>
      <c r="E154">
        <v>1099.699951171875</v>
      </c>
      <c r="F154" s="22">
        <v>43460</v>
      </c>
      <c r="G154" s="22">
        <v>43496</v>
      </c>
      <c r="H154">
        <f t="shared" si="18"/>
        <v>36</v>
      </c>
      <c r="I154">
        <v>1100</v>
      </c>
      <c r="J154">
        <v>32.75</v>
      </c>
      <c r="K154">
        <v>28</v>
      </c>
      <c r="L154">
        <v>97</v>
      </c>
      <c r="M154">
        <v>1002.7000122070312</v>
      </c>
      <c r="N154">
        <v>905.70001220703125</v>
      </c>
      <c r="O154">
        <v>808.70001220703125</v>
      </c>
      <c r="P154">
        <v>900</v>
      </c>
      <c r="Q154">
        <v>800</v>
      </c>
      <c r="R154" t="n">
        <v>0.44999998807907104</v>
      </c>
      <c r="S154" t="n">
        <v>0.25</v>
      </c>
      <c r="T154" t="n">
        <v>840.0</v>
      </c>
      <c r="U154" s="18">
        <f>VLOOKUP(A154,'[1]MARGIN REQUIREMNT'!$A$3:$M$210,13,0)</f>
        <v>5.7854999999999999</v>
      </c>
      <c r="V154" s="23">
        <f t="shared" si="16"/>
        <v>-1.773166553110328E-3</v>
      </c>
      <c r="W154" s="23">
        <f t="shared" si="17"/>
        <v>1.773166553110328E-3</v>
      </c>
      <c r="X154" s="24">
        <f>VLOOKUP(A154,[2]Sheet14!$A$2:$B$188,2,0)</f>
        <v>2.2226917659111337E-2</v>
      </c>
      <c r="Y154" s="24">
        <f>VLOOKUP(A154,[2]Sheet14!$A$2:$C$188,3,0)</f>
        <v>2.8498709429628594E-2</v>
      </c>
      <c r="Z154" s="24">
        <f>VLOOKUP(A154,[2]Sheet14!$A$2:$D$188,4,0)</f>
        <v>3.7282666830261053E-2</v>
      </c>
      <c r="AA154" t="b">
        <f t="shared" si="19"/>
        <v>0</v>
      </c>
      <c r="AB154" t="b">
        <f t="shared" si="14"/>
        <v>0</v>
      </c>
      <c r="AC154" t="b">
        <f t="shared" si="15"/>
        <v>0</v>
      </c>
    </row>
    <row r="155" spans="1:29">
      <c r="A155" t="s">
        <v>67</v>
      </c>
      <c r="B155">
        <v>10</v>
      </c>
      <c r="C155" t="s">
        <v>405</v>
      </c>
      <c r="D155" t="n">
        <v>687.0</v>
      </c>
      <c r="E155">
        <v>672.0999755859375</v>
      </c>
      <c r="F155" s="22">
        <v>43460</v>
      </c>
      <c r="G155" s="22">
        <v>43496</v>
      </c>
      <c r="H155">
        <f t="shared" si="18"/>
        <v>36</v>
      </c>
      <c r="I155">
        <v>670</v>
      </c>
      <c r="J155" t="s">
        <v>435</v>
      </c>
      <c r="K155" t="s">
        <v>435</v>
      </c>
      <c r="L155" t="s">
        <v>435</v>
      </c>
      <c r="M155" t="s">
        <v>435</v>
      </c>
      <c r="N155" t="s">
        <v>435</v>
      </c>
      <c r="O155" t="s">
        <v>435</v>
      </c>
      <c r="P155" t="s">
        <v>435</v>
      </c>
      <c r="Q155" t="s">
        <v>435</v>
      </c>
      <c r="R155" t="s">
        <v>435</v>
      </c>
      <c r="S155" t="s">
        <v>435</v>
      </c>
      <c r="T155" t="s">
        <v>435</v>
      </c>
      <c r="U155" s="18">
        <f>VLOOKUP(A155,'[1]MARGIN REQUIREMNT'!$A$3:$M$210,13,0)</f>
        <v>3.5056500000000002</v>
      </c>
      <c r="V155" s="23">
        <f t="shared" si="16"/>
        <v>-1.7853760087238602E-3</v>
      </c>
      <c r="W155" s="23">
        <f t="shared" si="17"/>
        <v>1.7853760087238602E-3</v>
      </c>
      <c r="X155" s="24">
        <f>VLOOKUP(A155,[2]Sheet14!$A$2:$B$188,2,0)</f>
        <v>2.7508804280067706E-2</v>
      </c>
      <c r="Y155" s="24">
        <f>VLOOKUP(A155,[2]Sheet14!$A$2:$C$188,3,0)</f>
        <v>3.3323131893144974E-2</v>
      </c>
      <c r="Z155" s="24">
        <f>VLOOKUP(A155,[2]Sheet14!$A$2:$D$188,4,0)</f>
        <v>4.211393023343412E-2</v>
      </c>
      <c r="AA155" t="b">
        <f t="shared" si="19"/>
        <v>0</v>
      </c>
      <c r="AB155" t="b">
        <f t="shared" si="14"/>
        <v>0</v>
      </c>
      <c r="AC155" t="b">
        <f t="shared" si="15"/>
        <v>0</v>
      </c>
    </row>
    <row r="156" spans="1:29">
      <c r="A156" t="s">
        <v>67</v>
      </c>
      <c r="B156">
        <v>10</v>
      </c>
      <c r="C156" t="s">
        <v>406</v>
      </c>
      <c r="D156" t="n">
        <v>687.0</v>
      </c>
      <c r="E156">
        <v>672.0999755859375</v>
      </c>
      <c r="F156" s="22">
        <v>43460</v>
      </c>
      <c r="G156" s="22">
        <v>43496</v>
      </c>
      <c r="H156">
        <f t="shared" si="18"/>
        <v>36</v>
      </c>
      <c r="I156">
        <v>670</v>
      </c>
      <c r="J156">
        <v>26.350000381469727</v>
      </c>
      <c r="K156">
        <v>36</v>
      </c>
      <c r="L156">
        <v>76</v>
      </c>
      <c r="M156">
        <v>596.0999755859375</v>
      </c>
      <c r="N156">
        <v>520.0999755859375</v>
      </c>
      <c r="O156">
        <v>444.10000610351562</v>
      </c>
      <c r="P156">
        <v>520</v>
      </c>
      <c r="Q156">
        <v>440</v>
      </c>
      <c r="R156" t="s">
        <v>435</v>
      </c>
      <c r="S156" t="n">
        <v>2.950000047683716</v>
      </c>
      <c r="T156" t="n">
        <v>600.0</v>
      </c>
      <c r="U156" s="18">
        <f>VLOOKUP(A156,'[1]MARGIN REQUIREMNT'!$A$3:$M$210,13,0)</f>
        <v>3.5056500000000002</v>
      </c>
      <c r="V156" s="23">
        <f t="shared" si="16"/>
        <v>-1.7853760087238602E-3</v>
      </c>
      <c r="W156" s="23">
        <f t="shared" si="17"/>
        <v>1.7853760087238602E-3</v>
      </c>
      <c r="X156" s="24">
        <f>VLOOKUP(A156,[2]Sheet14!$A$2:$B$188,2,0)</f>
        <v>2.7508804280067706E-2</v>
      </c>
      <c r="Y156" s="24">
        <f>VLOOKUP(A156,[2]Sheet14!$A$2:$C$188,3,0)</f>
        <v>3.3323131893144974E-2</v>
      </c>
      <c r="Z156" s="24">
        <f>VLOOKUP(A156,[2]Sheet14!$A$2:$D$188,4,0)</f>
        <v>4.211393023343412E-2</v>
      </c>
      <c r="AA156" t="b">
        <f t="shared" si="19"/>
        <v>0</v>
      </c>
      <c r="AB156" t="b">
        <f t="shared" si="14"/>
        <v>0</v>
      </c>
      <c r="AC156" t="b">
        <f t="shared" si="15"/>
        <v>0</v>
      </c>
    </row>
    <row r="157" spans="1:29">
      <c r="A157" t="s">
        <v>179</v>
      </c>
      <c r="B157">
        <v>1</v>
      </c>
      <c r="C157" t="s">
        <v>405</v>
      </c>
      <c r="D157" t="n">
        <v>38.04999923706055</v>
      </c>
      <c r="E157">
        <v>37.950000762939453</v>
      </c>
      <c r="F157" s="22">
        <v>43460</v>
      </c>
      <c r="G157" s="22">
        <v>43496</v>
      </c>
      <c r="H157">
        <f t="shared" si="18"/>
        <v>36</v>
      </c>
      <c r="I157">
        <v>38</v>
      </c>
      <c r="J157">
        <v>2.3499999046325684</v>
      </c>
      <c r="K157">
        <v>47</v>
      </c>
      <c r="L157">
        <v>6</v>
      </c>
      <c r="M157">
        <v>43.950000762939453</v>
      </c>
      <c r="N157">
        <v>49.950000762939453</v>
      </c>
      <c r="O157">
        <v>55.950000762939453</v>
      </c>
      <c r="P157">
        <v>50</v>
      </c>
      <c r="Q157">
        <v>56</v>
      </c>
      <c r="R157" t="s">
        <v>435</v>
      </c>
      <c r="S157" t="n">
        <v>0.15000000596046448</v>
      </c>
      <c r="T157" t="n">
        <v>47.0</v>
      </c>
      <c r="U157" s="18">
        <f>VLOOKUP(A157,'[1]MARGIN REQUIREMNT'!$A$3:$M$210,13,0)</f>
        <v>0.16552499999999998</v>
      </c>
      <c r="V157" s="23">
        <f t="shared" si="16"/>
        <v>-5.2701122244710463E-3</v>
      </c>
      <c r="W157" s="23">
        <f t="shared" si="17"/>
        <v>5.2701122244710463E-3</v>
      </c>
      <c r="X157" s="24">
        <f>VLOOKUP(A157,[2]Sheet14!$A$2:$B$188,2,0)</f>
        <v>4.2076056095672346E-2</v>
      </c>
      <c r="Y157" s="24">
        <f>VLOOKUP(A157,[2]Sheet14!$A$2:$C$188,3,0)</f>
        <v>5.200513158350957E-2</v>
      </c>
      <c r="Z157" s="24">
        <f>VLOOKUP(A157,[2]Sheet14!$A$2:$D$188,4,0)</f>
        <v>6.8667195144930776E-2</v>
      </c>
      <c r="AA157" t="b">
        <f t="shared" si="19"/>
        <v>0</v>
      </c>
      <c r="AB157" t="b">
        <f t="shared" si="14"/>
        <v>0</v>
      </c>
      <c r="AC157" t="b">
        <f t="shared" si="15"/>
        <v>0</v>
      </c>
    </row>
    <row r="158" spans="1:29">
      <c r="A158" t="s">
        <v>179</v>
      </c>
      <c r="B158">
        <v>1</v>
      </c>
      <c r="C158" t="s">
        <v>406</v>
      </c>
      <c r="D158" t="n">
        <v>38.04999923706055</v>
      </c>
      <c r="E158">
        <v>37.950000762939453</v>
      </c>
      <c r="F158" s="22">
        <v>43460</v>
      </c>
      <c r="G158" s="22">
        <v>43496</v>
      </c>
      <c r="H158">
        <f t="shared" si="18"/>
        <v>36</v>
      </c>
      <c r="I158">
        <v>38</v>
      </c>
      <c r="J158" t="s">
        <v>435</v>
      </c>
      <c r="K158" t="s">
        <v>435</v>
      </c>
      <c r="L158" t="s">
        <v>435</v>
      </c>
      <c r="M158" t="s">
        <v>435</v>
      </c>
      <c r="N158" t="s">
        <v>435</v>
      </c>
      <c r="O158" t="s">
        <v>435</v>
      </c>
      <c r="P158" t="s">
        <v>435</v>
      </c>
      <c r="Q158" t="s">
        <v>435</v>
      </c>
      <c r="R158" t="s">
        <v>435</v>
      </c>
      <c r="S158" t="s">
        <v>435</v>
      </c>
      <c r="T158" t="s">
        <v>435</v>
      </c>
      <c r="U158" s="18">
        <f>VLOOKUP(A158,'[1]MARGIN REQUIREMNT'!$A$3:$M$210,13,0)</f>
        <v>0.16552499999999998</v>
      </c>
      <c r="V158" s="23">
        <f t="shared" si="16"/>
        <v>-5.2701122244710463E-3</v>
      </c>
      <c r="W158" s="23">
        <f t="shared" si="17"/>
        <v>5.2701122244710463E-3</v>
      </c>
      <c r="X158" s="24">
        <f>VLOOKUP(A158,[2]Sheet14!$A$2:$B$188,2,0)</f>
        <v>4.2076056095672346E-2</v>
      </c>
      <c r="Y158" s="24">
        <f>VLOOKUP(A158,[2]Sheet14!$A$2:$C$188,3,0)</f>
        <v>5.200513158350957E-2</v>
      </c>
      <c r="Z158" s="24">
        <f>VLOOKUP(A158,[2]Sheet14!$A$2:$D$188,4,0)</f>
        <v>6.8667195144930776E-2</v>
      </c>
      <c r="AA158" t="b">
        <f t="shared" si="19"/>
        <v>0</v>
      </c>
      <c r="AB158" t="b">
        <f t="shared" si="14"/>
        <v>0</v>
      </c>
      <c r="AC158" t="b">
        <f t="shared" si="15"/>
        <v>0</v>
      </c>
    </row>
    <row r="159" spans="1:29">
      <c r="A159" t="s">
        <v>108</v>
      </c>
      <c r="B159">
        <v>1</v>
      </c>
      <c r="C159" t="s">
        <v>405</v>
      </c>
      <c r="D159" t="n">
        <v>7.650000095367432</v>
      </c>
      <c r="E159">
        <v>7.1500000953674316</v>
      </c>
      <c r="F159" s="22">
        <v>43460</v>
      </c>
      <c r="G159" s="22">
        <v>43496</v>
      </c>
      <c r="H159">
        <f t="shared" si="18"/>
        <v>36</v>
      </c>
      <c r="I159">
        <v>7</v>
      </c>
      <c r="J159">
        <v>0.64999997615814209</v>
      </c>
      <c r="K159">
        <v>64</v>
      </c>
      <c r="L159">
        <v>1</v>
      </c>
      <c r="M159">
        <v>8.1499996185302734</v>
      </c>
      <c r="N159">
        <v>9.1499996185302734</v>
      </c>
      <c r="O159">
        <v>10.149999618530273</v>
      </c>
      <c r="P159">
        <v>9</v>
      </c>
      <c r="Q159">
        <v>10</v>
      </c>
      <c r="R159" t="n">
        <v>0.25</v>
      </c>
      <c r="S159" t="n">
        <v>0.20000000298023224</v>
      </c>
      <c r="T159" t="s">
        <v>439</v>
      </c>
      <c r="U159" s="18">
        <f>VLOOKUP(A159,'[1]MARGIN REQUIREMNT'!$A$3:$M$210,13,0)</f>
        <v>3.9699899999999996E-2</v>
      </c>
      <c r="V159" s="23">
        <f t="shared" si="16"/>
        <v>0</v>
      </c>
      <c r="W159" s="23">
        <f t="shared" si="17"/>
        <v>0</v>
      </c>
      <c r="X159" s="24">
        <f>VLOOKUP(A159,[2]Sheet14!$A$2:$B$188,2,0)</f>
        <v>7.8577326397489891E-2</v>
      </c>
      <c r="Y159" s="24">
        <f>VLOOKUP(A159,[2]Sheet14!$A$2:$C$188,3,0)</f>
        <v>9.6256761630003559E-2</v>
      </c>
      <c r="Z159" s="24">
        <f>VLOOKUP(A159,[2]Sheet14!$A$2:$D$188,4,0)</f>
        <v>0.12891381504744356</v>
      </c>
      <c r="AA159" t="b">
        <f t="shared" si="19"/>
        <v>0</v>
      </c>
      <c r="AB159" t="b">
        <f t="shared" si="14"/>
        <v>0</v>
      </c>
      <c r="AC159" t="b">
        <f t="shared" si="15"/>
        <v>0</v>
      </c>
    </row>
    <row r="160" spans="1:29">
      <c r="A160" t="s">
        <v>108</v>
      </c>
      <c r="B160">
        <v>1</v>
      </c>
      <c r="C160" t="s">
        <v>406</v>
      </c>
      <c r="D160" t="n">
        <v>7.650000095367432</v>
      </c>
      <c r="E160">
        <v>7.1500000953674316</v>
      </c>
      <c r="F160" s="22">
        <v>43460</v>
      </c>
      <c r="G160" s="22">
        <v>43496</v>
      </c>
      <c r="H160">
        <f t="shared" si="18"/>
        <v>36</v>
      </c>
      <c r="I160">
        <v>7</v>
      </c>
      <c r="J160">
        <v>0.5</v>
      </c>
      <c r="K160">
        <v>66</v>
      </c>
      <c r="L160">
        <v>1</v>
      </c>
      <c r="M160">
        <v>6.1500000953674316</v>
      </c>
      <c r="N160">
        <v>5.1500000953674316</v>
      </c>
      <c r="O160">
        <v>4.1500000953674316</v>
      </c>
      <c r="P160">
        <v>5</v>
      </c>
      <c r="Q160">
        <v>4</v>
      </c>
      <c r="R160" t="s">
        <v>435</v>
      </c>
      <c r="S160" t="n">
        <v>0.10000000149011612</v>
      </c>
      <c r="T160" t="n">
        <v>6.0</v>
      </c>
      <c r="U160" s="18">
        <f>VLOOKUP(A160,'[1]MARGIN REQUIREMNT'!$A$3:$M$210,13,0)</f>
        <v>3.9699899999999996E-2</v>
      </c>
      <c r="V160" s="23">
        <f t="shared" si="16"/>
        <v>0</v>
      </c>
      <c r="W160" s="23">
        <f t="shared" si="17"/>
        <v>0</v>
      </c>
      <c r="X160" s="24">
        <f>VLOOKUP(A160,[2]Sheet14!$A$2:$B$188,2,0)</f>
        <v>7.8577326397489891E-2</v>
      </c>
      <c r="Y160" s="24">
        <f>VLOOKUP(A160,[2]Sheet14!$A$2:$C$188,3,0)</f>
        <v>9.6256761630003559E-2</v>
      </c>
      <c r="Z160" s="24">
        <f>VLOOKUP(A160,[2]Sheet14!$A$2:$D$188,4,0)</f>
        <v>0.12891381504744356</v>
      </c>
      <c r="AA160" t="b">
        <f t="shared" si="19"/>
        <v>0</v>
      </c>
      <c r="AB160" t="b">
        <f t="shared" si="14"/>
        <v>0</v>
      </c>
      <c r="AC160" t="b">
        <f t="shared" si="15"/>
        <v>0</v>
      </c>
    </row>
    <row r="161" spans="1:29">
      <c r="A161" t="s">
        <v>149</v>
      </c>
      <c r="B161">
        <v>50</v>
      </c>
      <c r="C161" t="s">
        <v>405</v>
      </c>
      <c r="D161" t="n">
        <v>2291.300048828125</v>
      </c>
      <c r="E161">
        <v>2307</v>
      </c>
      <c r="F161" s="22">
        <v>43460</v>
      </c>
      <c r="G161" s="22">
        <v>43496</v>
      </c>
      <c r="H161">
        <f t="shared" si="18"/>
        <v>36</v>
      </c>
      <c r="I161">
        <v>2300</v>
      </c>
      <c r="J161">
        <v>120</v>
      </c>
      <c r="K161">
        <v>37</v>
      </c>
      <c r="L161">
        <v>268</v>
      </c>
      <c r="M161">
        <v>2575</v>
      </c>
      <c r="N161">
        <v>2843</v>
      </c>
      <c r="O161">
        <v>3111</v>
      </c>
      <c r="P161">
        <v>2850</v>
      </c>
      <c r="Q161">
        <v>3100</v>
      </c>
      <c r="R161" t="s">
        <v>435</v>
      </c>
      <c r="S161" t="n">
        <v>10.0</v>
      </c>
      <c r="T161" t="n">
        <v>2700.0</v>
      </c>
      <c r="U161" s="18">
        <f>VLOOKUP(A161,'[1]MARGIN REQUIREMNT'!$A$3:$M$210,13,0)</f>
        <v>11.013339735099336</v>
      </c>
      <c r="V161" s="23">
        <f t="shared" si="16"/>
        <v>1.9722795093737311E-3</v>
      </c>
      <c r="W161" s="23">
        <f t="shared" si="17"/>
        <v>1.9722795093737311E-3</v>
      </c>
      <c r="X161" s="24">
        <f>VLOOKUP(A161,[2]Sheet14!$A$2:$B$188,2,0)</f>
        <v>3.3858556416340856E-2</v>
      </c>
      <c r="Y161" s="24">
        <f>VLOOKUP(A161,[2]Sheet14!$A$2:$C$188,3,0)</f>
        <v>4.2423819942933191E-2</v>
      </c>
      <c r="Z161" s="24">
        <f>VLOOKUP(A161,[2]Sheet14!$A$2:$D$188,4,0)</f>
        <v>6.6492419709612449E-2</v>
      </c>
      <c r="AA161" t="b">
        <f t="shared" si="19"/>
        <v>0</v>
      </c>
      <c r="AB161" t="b">
        <f t="shared" si="14"/>
        <v>0</v>
      </c>
      <c r="AC161" t="b">
        <f t="shared" si="15"/>
        <v>0</v>
      </c>
    </row>
    <row r="162" spans="1:29">
      <c r="A162" t="s">
        <v>149</v>
      </c>
      <c r="B162">
        <v>50</v>
      </c>
      <c r="C162" t="s">
        <v>406</v>
      </c>
      <c r="D162" t="n">
        <v>2291.300048828125</v>
      </c>
      <c r="E162">
        <v>2307</v>
      </c>
      <c r="F162" s="22">
        <v>43460</v>
      </c>
      <c r="G162" s="22">
        <v>43496</v>
      </c>
      <c r="H162">
        <f t="shared" si="18"/>
        <v>36</v>
      </c>
      <c r="I162">
        <v>2300</v>
      </c>
      <c r="J162">
        <v>90</v>
      </c>
      <c r="K162">
        <v>36</v>
      </c>
      <c r="L162">
        <v>261</v>
      </c>
      <c r="M162">
        <v>2046</v>
      </c>
      <c r="N162">
        <v>1785</v>
      </c>
      <c r="O162">
        <v>1524</v>
      </c>
      <c r="P162">
        <v>1800</v>
      </c>
      <c r="Q162">
        <v>1500</v>
      </c>
      <c r="R162" t="s">
        <v>435</v>
      </c>
      <c r="S162" t="n">
        <v>15.0</v>
      </c>
      <c r="T162" t="n">
        <v>2000.0</v>
      </c>
      <c r="U162" s="18">
        <f>VLOOKUP(A162,'[1]MARGIN REQUIREMNT'!$A$3:$M$210,13,0)</f>
        <v>11.013339735099336</v>
      </c>
      <c r="V162" s="23">
        <f t="shared" si="16"/>
        <v>1.9722795093737311E-3</v>
      </c>
      <c r="W162" s="23">
        <f t="shared" si="17"/>
        <v>1.9722795093737311E-3</v>
      </c>
      <c r="X162" s="24">
        <f>VLOOKUP(A162,[2]Sheet14!$A$2:$B$188,2,0)</f>
        <v>3.3858556416340856E-2</v>
      </c>
      <c r="Y162" s="24">
        <f>VLOOKUP(A162,[2]Sheet14!$A$2:$C$188,3,0)</f>
        <v>4.2423819942933191E-2</v>
      </c>
      <c r="Z162" s="24">
        <f>VLOOKUP(A162,[2]Sheet14!$A$2:$D$188,4,0)</f>
        <v>6.6492419709612449E-2</v>
      </c>
      <c r="AA162" t="b">
        <f t="shared" si="19"/>
        <v>0</v>
      </c>
      <c r="AB162" t="b">
        <f t="shared" si="14"/>
        <v>0</v>
      </c>
      <c r="AC162" t="b">
        <f t="shared" si="15"/>
        <v>0</v>
      </c>
    </row>
    <row r="163" spans="1:29">
      <c r="A163" t="s">
        <v>11</v>
      </c>
      <c r="B163">
        <v>10</v>
      </c>
      <c r="C163" t="s">
        <v>405</v>
      </c>
      <c r="D163" t="n">
        <v>216.5500030517578</v>
      </c>
      <c r="E163">
        <v>221.10000610351562</v>
      </c>
      <c r="F163" s="22">
        <v>43460</v>
      </c>
      <c r="G163" s="22">
        <v>43496</v>
      </c>
      <c r="H163">
        <f t="shared" si="18"/>
        <v>36</v>
      </c>
      <c r="I163">
        <v>220</v>
      </c>
      <c r="J163">
        <v>8.8999996185302734</v>
      </c>
      <c r="K163">
        <v>25</v>
      </c>
      <c r="L163">
        <v>17</v>
      </c>
      <c r="M163">
        <v>238.10000610351562</v>
      </c>
      <c r="N163">
        <v>255.10000610351562</v>
      </c>
      <c r="O163">
        <v>272.10000610351562</v>
      </c>
      <c r="P163">
        <v>260</v>
      </c>
      <c r="Q163">
        <v>270</v>
      </c>
      <c r="R163" t="s">
        <v>435</v>
      </c>
      <c r="S163" t="n">
        <v>1.2000000476837158</v>
      </c>
      <c r="T163" t="n">
        <v>240.0</v>
      </c>
      <c r="U163" s="18">
        <f>VLOOKUP(A163,'[1]MARGIN REQUIREMNT'!$A$3:$M$210,13,0)</f>
        <v>1.1224499999999999</v>
      </c>
      <c r="V163" s="23">
        <f t="shared" si="16"/>
        <v>1.5829526687696216E-3</v>
      </c>
      <c r="W163" s="23">
        <f t="shared" si="17"/>
        <v>1.5829526687696216E-3</v>
      </c>
      <c r="X163" s="24">
        <f>VLOOKUP(A163,[2]Sheet14!$A$2:$B$188,2,0)</f>
        <v>2.48845047464481E-2</v>
      </c>
      <c r="Y163" s="24">
        <f>VLOOKUP(A163,[2]Sheet14!$A$2:$C$188,3,0)</f>
        <v>3.1202840358727064E-2</v>
      </c>
      <c r="Z163" s="24">
        <f>VLOOKUP(A163,[2]Sheet14!$A$2:$D$188,4,0)</f>
        <v>4.1955760589494497E-2</v>
      </c>
      <c r="AA163" t="b">
        <f t="shared" si="19"/>
        <v>0</v>
      </c>
      <c r="AB163" t="b">
        <f t="shared" si="14"/>
        <v>0</v>
      </c>
      <c r="AC163" t="b">
        <f t="shared" si="15"/>
        <v>0</v>
      </c>
    </row>
    <row r="164" spans="1:29">
      <c r="A164" t="s">
        <v>11</v>
      </c>
      <c r="B164">
        <v>10</v>
      </c>
      <c r="C164" t="s">
        <v>406</v>
      </c>
      <c r="D164" t="n">
        <v>216.5500030517578</v>
      </c>
      <c r="E164">
        <v>221.10000610351562</v>
      </c>
      <c r="F164" s="22">
        <v>43460</v>
      </c>
      <c r="G164" s="22">
        <v>43496</v>
      </c>
      <c r="H164">
        <f t="shared" si="18"/>
        <v>36</v>
      </c>
      <c r="I164">
        <v>220</v>
      </c>
      <c r="J164">
        <v>7.4499998092651367</v>
      </c>
      <c r="K164">
        <v>34</v>
      </c>
      <c r="L164">
        <v>24</v>
      </c>
      <c r="M164">
        <v>197.10000610351562</v>
      </c>
      <c r="N164">
        <v>173.10000610351562</v>
      </c>
      <c r="O164">
        <v>149.10000610351562</v>
      </c>
      <c r="P164">
        <v>170</v>
      </c>
      <c r="Q164">
        <v>150</v>
      </c>
      <c r="R164" t="s">
        <v>435</v>
      </c>
      <c r="S164" t="n">
        <v>2.0</v>
      </c>
      <c r="T164" t="n">
        <v>200.0</v>
      </c>
      <c r="U164" s="18">
        <f>VLOOKUP(A164,'[1]MARGIN REQUIREMNT'!$A$3:$M$210,13,0)</f>
        <v>1.1224499999999999</v>
      </c>
      <c r="V164" s="23">
        <f t="shared" si="16"/>
        <v>1.5829526687696216E-3</v>
      </c>
      <c r="W164" s="23">
        <f t="shared" si="17"/>
        <v>1.5829526687696216E-3</v>
      </c>
      <c r="X164" s="24">
        <f>VLOOKUP(A164,[2]Sheet14!$A$2:$B$188,2,0)</f>
        <v>2.48845047464481E-2</v>
      </c>
      <c r="Y164" s="24">
        <f>VLOOKUP(A164,[2]Sheet14!$A$2:$C$188,3,0)</f>
        <v>3.1202840358727064E-2</v>
      </c>
      <c r="Z164" s="24">
        <f>VLOOKUP(A164,[2]Sheet14!$A$2:$D$188,4,0)</f>
        <v>4.1955760589494497E-2</v>
      </c>
      <c r="AA164" t="b">
        <f t="shared" si="19"/>
        <v>0</v>
      </c>
      <c r="AB164" t="b">
        <f t="shared" si="14"/>
        <v>0</v>
      </c>
      <c r="AC164" t="b">
        <f t="shared" si="15"/>
        <v>0</v>
      </c>
    </row>
    <row r="165" spans="1:29">
      <c r="A165" t="s">
        <v>93</v>
      </c>
      <c r="B165">
        <v>1</v>
      </c>
      <c r="C165" t="s">
        <v>405</v>
      </c>
      <c r="D165" t="n">
        <v>14.850000381469727</v>
      </c>
      <c r="E165">
        <v>14.649999618530273</v>
      </c>
      <c r="F165" s="22">
        <v>43460</v>
      </c>
      <c r="G165" s="22">
        <v>43496</v>
      </c>
      <c r="H165">
        <f t="shared" si="18"/>
        <v>36</v>
      </c>
      <c r="I165">
        <v>15</v>
      </c>
      <c r="J165">
        <v>0.75</v>
      </c>
      <c r="K165">
        <v>40</v>
      </c>
      <c r="L165">
        <v>2</v>
      </c>
      <c r="M165">
        <v>16.649999618530273</v>
      </c>
      <c r="N165">
        <v>18.649999618530273</v>
      </c>
      <c r="O165">
        <v>20.649999618530273</v>
      </c>
      <c r="P165">
        <v>19</v>
      </c>
      <c r="Q165">
        <v>21</v>
      </c>
      <c r="R165" t="n">
        <v>0.15000000596046448</v>
      </c>
      <c r="S165" t="n">
        <v>0.10000000149011612</v>
      </c>
      <c r="T165" t="n">
        <v>20.0</v>
      </c>
      <c r="U165" s="18">
        <f>VLOOKUP(A165,'[1]MARGIN REQUIREMNT'!$A$3:$M$210,13,0)</f>
        <v>6.6824999999999996E-2</v>
      </c>
      <c r="V165" s="23">
        <f t="shared" si="16"/>
        <v>-3.4129172943666575E-3</v>
      </c>
      <c r="W165" s="23">
        <f t="shared" si="17"/>
        <v>3.4129172943666575E-3</v>
      </c>
      <c r="X165" s="24">
        <f>VLOOKUP(A165,[2]Sheet14!$A$2:$B$188,2,0)</f>
        <v>4.0762732449866432E-2</v>
      </c>
      <c r="Y165" s="24">
        <f>VLOOKUP(A165,[2]Sheet14!$A$2:$C$188,3,0)</f>
        <v>5.4083509135055524E-2</v>
      </c>
      <c r="Z165" s="24">
        <f>VLOOKUP(A165,[2]Sheet14!$A$2:$D$188,4,0)</f>
        <v>7.0085717153467814E-2</v>
      </c>
      <c r="AA165" t="b">
        <f t="shared" si="19"/>
        <v>0</v>
      </c>
      <c r="AB165" t="b">
        <f t="shared" si="14"/>
        <v>0</v>
      </c>
      <c r="AC165" t="b">
        <f t="shared" si="15"/>
        <v>0</v>
      </c>
    </row>
    <row r="166" spans="1:29">
      <c r="A166" t="s">
        <v>93</v>
      </c>
      <c r="B166">
        <v>1</v>
      </c>
      <c r="C166" t="s">
        <v>406</v>
      </c>
      <c r="D166" t="n">
        <v>14.850000381469727</v>
      </c>
      <c r="E166">
        <v>14.649999618530273</v>
      </c>
      <c r="F166" s="22">
        <v>43460</v>
      </c>
      <c r="G166" s="22">
        <v>43496</v>
      </c>
      <c r="H166">
        <f t="shared" si="18"/>
        <v>36</v>
      </c>
      <c r="I166">
        <v>15</v>
      </c>
      <c r="J166">
        <v>1</v>
      </c>
      <c r="K166">
        <v>48</v>
      </c>
      <c r="L166">
        <v>2</v>
      </c>
      <c r="M166">
        <v>12.649999618530273</v>
      </c>
      <c r="N166">
        <v>10.649999618530273</v>
      </c>
      <c r="O166">
        <v>8.6499996185302734</v>
      </c>
      <c r="P166">
        <v>11</v>
      </c>
      <c r="Q166">
        <v>9</v>
      </c>
      <c r="R166" t="s">
        <v>435</v>
      </c>
      <c r="S166" t="n">
        <v>0.10000000149011612</v>
      </c>
      <c r="T166" t="n">
        <v>12.0</v>
      </c>
      <c r="U166" s="18">
        <f>VLOOKUP(A166,'[1]MARGIN REQUIREMNT'!$A$3:$M$210,13,0)</f>
        <v>6.6824999999999996E-2</v>
      </c>
      <c r="V166" s="23">
        <f t="shared" si="16"/>
        <v>-3.4129172943666575E-3</v>
      </c>
      <c r="W166" s="23">
        <f t="shared" si="17"/>
        <v>3.4129172943666575E-3</v>
      </c>
      <c r="X166" s="24">
        <f>VLOOKUP(A166,[2]Sheet14!$A$2:$B$188,2,0)</f>
        <v>4.0762732449866432E-2</v>
      </c>
      <c r="Y166" s="24">
        <f>VLOOKUP(A166,[2]Sheet14!$A$2:$C$188,3,0)</f>
        <v>5.4083509135055524E-2</v>
      </c>
      <c r="Z166" s="24">
        <f>VLOOKUP(A166,[2]Sheet14!$A$2:$D$188,4,0)</f>
        <v>7.0085717153467814E-2</v>
      </c>
      <c r="AA166" t="b">
        <f t="shared" si="19"/>
        <v>0</v>
      </c>
      <c r="AB166" t="b">
        <f t="shared" si="14"/>
        <v>0</v>
      </c>
      <c r="AC166" t="b">
        <f t="shared" si="15"/>
        <v>0</v>
      </c>
    </row>
    <row r="167" spans="1:29">
      <c r="A167" t="s">
        <v>38</v>
      </c>
      <c r="B167">
        <v>10</v>
      </c>
      <c r="C167" t="s">
        <v>405</v>
      </c>
      <c r="D167" t="n">
        <v>272.8999938964844</v>
      </c>
      <c r="E167">
        <v>271.25</v>
      </c>
      <c r="F167" s="22">
        <v>43460</v>
      </c>
      <c r="G167" s="22">
        <v>43496</v>
      </c>
      <c r="H167">
        <f t="shared" si="18"/>
        <v>36</v>
      </c>
      <c r="I167">
        <v>270</v>
      </c>
      <c r="J167">
        <v>16.950000762939453</v>
      </c>
      <c r="K167">
        <v>44</v>
      </c>
      <c r="L167">
        <v>37</v>
      </c>
      <c r="M167">
        <v>308.25</v>
      </c>
      <c r="N167">
        <v>345.25</v>
      </c>
      <c r="O167">
        <v>382.25</v>
      </c>
      <c r="P167">
        <v>350</v>
      </c>
      <c r="Q167">
        <v>380</v>
      </c>
      <c r="R167" t="s">
        <v>435</v>
      </c>
      <c r="S167" t="n">
        <v>1.649999976158142</v>
      </c>
      <c r="T167" t="n">
        <v>325.0</v>
      </c>
      <c r="U167" s="18">
        <f>VLOOKUP(A167,'[1]MARGIN REQUIREMNT'!$A$3:$M$210,13,0)</f>
        <v>1.3091250000000001</v>
      </c>
      <c r="V167" s="23">
        <f t="shared" si="16"/>
        <v>-5.7142407114055827E-3</v>
      </c>
      <c r="W167" s="23">
        <f t="shared" si="17"/>
        <v>5.7142407114055827E-3</v>
      </c>
      <c r="X167" s="24">
        <f>VLOOKUP(A167,[2]Sheet14!$A$2:$B$188,2,0)</f>
        <v>3.8043469510702511E-2</v>
      </c>
      <c r="Y167" s="24">
        <f>VLOOKUP(A167,[2]Sheet14!$A$2:$C$188,3,0)</f>
        <v>4.6323292367360762E-2</v>
      </c>
      <c r="Z167" s="24">
        <f>VLOOKUP(A167,[2]Sheet14!$A$2:$D$188,4,0)</f>
        <v>5.9135227722626027E-2</v>
      </c>
      <c r="AA167" t="b">
        <f t="shared" si="19"/>
        <v>0</v>
      </c>
      <c r="AB167" t="b">
        <f t="shared" si="14"/>
        <v>0</v>
      </c>
      <c r="AC167" t="b">
        <f t="shared" si="15"/>
        <v>0</v>
      </c>
    </row>
    <row r="168" spans="1:29">
      <c r="A168" t="s">
        <v>38</v>
      </c>
      <c r="B168">
        <v>10</v>
      </c>
      <c r="C168" t="s">
        <v>406</v>
      </c>
      <c r="D168" t="n">
        <v>272.8999938964844</v>
      </c>
      <c r="E168">
        <v>271.25</v>
      </c>
      <c r="F168" s="22">
        <v>43460</v>
      </c>
      <c r="G168" s="22">
        <v>43496</v>
      </c>
      <c r="H168">
        <f t="shared" si="18"/>
        <v>36</v>
      </c>
      <c r="I168">
        <v>270</v>
      </c>
      <c r="J168">
        <v>12.75</v>
      </c>
      <c r="K168">
        <v>44</v>
      </c>
      <c r="L168">
        <v>37</v>
      </c>
      <c r="M168">
        <v>234.25</v>
      </c>
      <c r="N168">
        <v>197.25</v>
      </c>
      <c r="O168">
        <v>160.25</v>
      </c>
      <c r="P168">
        <v>200</v>
      </c>
      <c r="Q168">
        <v>160</v>
      </c>
      <c r="R168" t="s">
        <v>435</v>
      </c>
      <c r="S168" t="n">
        <v>0.75</v>
      </c>
      <c r="T168" t="n">
        <v>220.0</v>
      </c>
      <c r="U168" s="18">
        <f>VLOOKUP(A168,'[1]MARGIN REQUIREMNT'!$A$3:$M$210,13,0)</f>
        <v>1.3091250000000001</v>
      </c>
      <c r="V168" s="23">
        <f t="shared" si="16"/>
        <v>-5.7142407114055827E-3</v>
      </c>
      <c r="W168" s="23">
        <f t="shared" si="17"/>
        <v>5.7142407114055827E-3</v>
      </c>
      <c r="X168" s="24">
        <f>VLOOKUP(A168,[2]Sheet14!$A$2:$B$188,2,0)</f>
        <v>3.8043469510702511E-2</v>
      </c>
      <c r="Y168" s="24">
        <f>VLOOKUP(A168,[2]Sheet14!$A$2:$C$188,3,0)</f>
        <v>4.6323292367360762E-2</v>
      </c>
      <c r="Z168" s="24">
        <f>VLOOKUP(A168,[2]Sheet14!$A$2:$D$188,4,0)</f>
        <v>5.9135227722626027E-2</v>
      </c>
      <c r="AA168" t="b">
        <f t="shared" si="19"/>
        <v>0</v>
      </c>
      <c r="AB168" t="b">
        <f t="shared" si="14"/>
        <v>0</v>
      </c>
      <c r="AC168" t="b">
        <f t="shared" si="15"/>
        <v>0</v>
      </c>
    </row>
    <row r="169" spans="1:29">
      <c r="A169" t="s">
        <v>60</v>
      </c>
      <c r="B169">
        <v>500</v>
      </c>
      <c r="C169" t="s">
        <v>405</v>
      </c>
      <c r="D169" t="n">
        <v>22980.0</v>
      </c>
      <c r="E169">
        <v>23038</v>
      </c>
      <c r="F169" s="22">
        <v>43460</v>
      </c>
      <c r="G169" s="22">
        <v>43496</v>
      </c>
      <c r="H169">
        <f t="shared" si="18"/>
        <v>36</v>
      </c>
      <c r="I169">
        <v>23000</v>
      </c>
      <c r="J169">
        <v>850</v>
      </c>
      <c r="K169">
        <v>25</v>
      </c>
      <c r="L169">
        <v>1808</v>
      </c>
      <c r="M169">
        <v>24846</v>
      </c>
      <c r="N169">
        <v>26654</v>
      </c>
      <c r="O169">
        <v>28462</v>
      </c>
      <c r="P169">
        <v>26500</v>
      </c>
      <c r="Q169">
        <v>28500</v>
      </c>
      <c r="R169" t="n">
        <v>140.0</v>
      </c>
      <c r="S169" t="n">
        <v>140.0</v>
      </c>
      <c r="T169" t="n">
        <v>26500.0</v>
      </c>
      <c r="U169" s="18">
        <f>VLOOKUP(A169,'[1]MARGIN REQUIREMNT'!$A$3:$M$210,13,0)</f>
        <v>119.3514</v>
      </c>
      <c r="V169" s="23">
        <f t="shared" si="16"/>
        <v>6.3070050026043933E-3</v>
      </c>
      <c r="W169" s="23">
        <f t="shared" si="17"/>
        <v>6.3070050026043933E-3</v>
      </c>
      <c r="X169" s="24">
        <f>VLOOKUP(A169,[2]Sheet14!$A$2:$B$188,2,0)</f>
        <v>3.744497013640076E-2</v>
      </c>
      <c r="Y169" s="24">
        <f>VLOOKUP(A169,[2]Sheet14!$A$2:$C$188,3,0)</f>
        <v>4.6976630765994704E-2</v>
      </c>
      <c r="Z169" s="24">
        <f>VLOOKUP(A169,[2]Sheet14!$A$2:$D$188,4,0)</f>
        <v>7.3121303099962384E-2</v>
      </c>
      <c r="AA169" t="b">
        <f t="shared" si="19"/>
        <v>0</v>
      </c>
      <c r="AB169" t="b">
        <f t="shared" si="14"/>
        <v>0</v>
      </c>
      <c r="AC169" t="b">
        <f t="shared" si="15"/>
        <v>0</v>
      </c>
    </row>
    <row r="170" spans="1:29">
      <c r="A170" t="s">
        <v>60</v>
      </c>
      <c r="B170">
        <v>500</v>
      </c>
      <c r="C170" t="s">
        <v>406</v>
      </c>
      <c r="D170" t="n">
        <v>22980.0</v>
      </c>
      <c r="E170">
        <v>23038</v>
      </c>
      <c r="F170" s="22">
        <v>43460</v>
      </c>
      <c r="G170" s="22">
        <v>43496</v>
      </c>
      <c r="H170">
        <f t="shared" si="18"/>
        <v>36</v>
      </c>
      <c r="I170">
        <v>23000</v>
      </c>
      <c r="J170">
        <v>751</v>
      </c>
      <c r="K170">
        <v>30</v>
      </c>
      <c r="L170">
        <v>2170</v>
      </c>
      <c r="M170">
        <v>20868</v>
      </c>
      <c r="N170">
        <v>18698</v>
      </c>
      <c r="O170">
        <v>16528</v>
      </c>
      <c r="P170">
        <v>18500</v>
      </c>
      <c r="Q170">
        <v>16500</v>
      </c>
      <c r="R170" t="s">
        <v>435</v>
      </c>
      <c r="S170" t="n">
        <v>190.0</v>
      </c>
      <c r="T170" t="n">
        <v>21000.0</v>
      </c>
      <c r="U170" s="18">
        <f>VLOOKUP(A170,'[1]MARGIN REQUIREMNT'!$A$3:$M$210,13,0)</f>
        <v>119.3514</v>
      </c>
      <c r="V170" s="23">
        <f t="shared" si="16"/>
        <v>6.3070050026043933E-3</v>
      </c>
      <c r="W170" s="23">
        <f t="shared" si="17"/>
        <v>6.3070050026043933E-3</v>
      </c>
      <c r="X170" s="24">
        <f>VLOOKUP(A170,[2]Sheet14!$A$2:$B$188,2,0)</f>
        <v>3.744497013640076E-2</v>
      </c>
      <c r="Y170" s="24">
        <f>VLOOKUP(A170,[2]Sheet14!$A$2:$C$188,3,0)</f>
        <v>4.6976630765994704E-2</v>
      </c>
      <c r="Z170" s="24">
        <f>VLOOKUP(A170,[2]Sheet14!$A$2:$D$188,4,0)</f>
        <v>7.3121303099962384E-2</v>
      </c>
      <c r="AA170" t="b">
        <f t="shared" si="19"/>
        <v>0</v>
      </c>
      <c r="AB170" t="b">
        <f t="shared" si="14"/>
        <v>0</v>
      </c>
      <c r="AC170" t="b">
        <f t="shared" si="15"/>
        <v>0</v>
      </c>
    </row>
    <row r="171" spans="1:29">
      <c r="A171" t="s">
        <v>32</v>
      </c>
      <c r="B171">
        <v>2.5</v>
      </c>
      <c r="C171" t="s">
        <v>405</v>
      </c>
      <c r="D171" t="n">
        <v>69.94999694824219</v>
      </c>
      <c r="E171">
        <v>71.5</v>
      </c>
      <c r="F171" s="22">
        <v>43460</v>
      </c>
      <c r="G171" s="22">
        <v>43496</v>
      </c>
      <c r="H171">
        <f t="shared" si="18"/>
        <v>36</v>
      </c>
      <c r="I171">
        <v>72.5</v>
      </c>
      <c r="J171">
        <v>3.0499999523162842</v>
      </c>
      <c r="K171">
        <v>36</v>
      </c>
      <c r="L171">
        <v>8</v>
      </c>
      <c r="M171">
        <v>79.5</v>
      </c>
      <c r="N171">
        <v>87.5</v>
      </c>
      <c r="O171">
        <v>95.5</v>
      </c>
      <c r="P171">
        <v>87.5</v>
      </c>
      <c r="Q171">
        <v>95</v>
      </c>
      <c r="R171" t="n">
        <v>0.30000001192092896</v>
      </c>
      <c r="S171" t="n">
        <v>0.05000000074505806</v>
      </c>
      <c r="T171" t="s">
        <v>439</v>
      </c>
      <c r="U171" s="18">
        <f>VLOOKUP(A171,'[1]MARGIN REQUIREMNT'!$A$3:$M$210,13,0)</f>
        <v>0.34079999999999999</v>
      </c>
      <c r="V171" s="23">
        <f t="shared" si="16"/>
        <v>-6.9934338122812356E-4</v>
      </c>
      <c r="W171" s="23">
        <f t="shared" si="17"/>
        <v>6.9934338122812356E-4</v>
      </c>
      <c r="X171" s="24">
        <f>VLOOKUP(A171,[2]Sheet14!$A$2:$B$188,2,0)</f>
        <v>3.2028904473048604E-2</v>
      </c>
      <c r="Y171" s="24">
        <f>VLOOKUP(A171,[2]Sheet14!$A$2:$C$188,3,0)</f>
        <v>3.8044488637817654E-2</v>
      </c>
      <c r="Z171" s="24">
        <f>VLOOKUP(A171,[2]Sheet14!$A$2:$D$188,4,0)</f>
        <v>5.8390056746387239E-2</v>
      </c>
      <c r="AA171" t="b">
        <f t="shared" si="19"/>
        <v>0</v>
      </c>
      <c r="AB171" t="b">
        <f t="shared" si="14"/>
        <v>0</v>
      </c>
      <c r="AC171" t="b">
        <f t="shared" si="15"/>
        <v>0</v>
      </c>
    </row>
    <row r="172" spans="1:29">
      <c r="A172" t="s">
        <v>32</v>
      </c>
      <c r="B172">
        <v>2.5</v>
      </c>
      <c r="C172" t="s">
        <v>406</v>
      </c>
      <c r="D172" t="n">
        <v>69.94999694824219</v>
      </c>
      <c r="E172">
        <v>71.5</v>
      </c>
      <c r="F172" s="22">
        <v>43460</v>
      </c>
      <c r="G172" s="22">
        <v>43496</v>
      </c>
      <c r="H172">
        <f t="shared" si="18"/>
        <v>36</v>
      </c>
      <c r="I172">
        <v>72.5</v>
      </c>
      <c r="J172">
        <v>3.7000000476837158</v>
      </c>
      <c r="K172">
        <v>40</v>
      </c>
      <c r="L172">
        <v>9</v>
      </c>
      <c r="M172">
        <v>62.5</v>
      </c>
      <c r="N172">
        <v>53.5</v>
      </c>
      <c r="O172">
        <v>44.5</v>
      </c>
      <c r="P172">
        <v>52.5</v>
      </c>
      <c r="Q172">
        <v>45</v>
      </c>
      <c r="R172" t="s">
        <v>435</v>
      </c>
      <c r="S172" t="n">
        <v>0.10000000149011612</v>
      </c>
      <c r="T172" t="n">
        <v>55.0</v>
      </c>
      <c r="U172" s="18">
        <f>VLOOKUP(A172,'[1]MARGIN REQUIREMNT'!$A$3:$M$210,13,0)</f>
        <v>0.34079999999999999</v>
      </c>
      <c r="V172" s="23">
        <f t="shared" si="16"/>
        <v>-6.9934338122812356E-4</v>
      </c>
      <c r="W172" s="23">
        <f t="shared" si="17"/>
        <v>6.9934338122812356E-4</v>
      </c>
      <c r="X172" s="24">
        <f>VLOOKUP(A172,[2]Sheet14!$A$2:$B$188,2,0)</f>
        <v>3.2028904473048604E-2</v>
      </c>
      <c r="Y172" s="24">
        <f>VLOOKUP(A172,[2]Sheet14!$A$2:$C$188,3,0)</f>
        <v>3.8044488637817654E-2</v>
      </c>
      <c r="Z172" s="24">
        <f>VLOOKUP(A172,[2]Sheet14!$A$2:$D$188,4,0)</f>
        <v>5.8390056746387239E-2</v>
      </c>
      <c r="AA172" t="b">
        <f t="shared" si="19"/>
        <v>0</v>
      </c>
      <c r="AB172" t="b">
        <f t="shared" si="14"/>
        <v>0</v>
      </c>
      <c r="AC172" t="b">
        <f t="shared" si="15"/>
        <v>0</v>
      </c>
    </row>
    <row r="173" spans="1:29">
      <c r="A173" t="s">
        <v>33</v>
      </c>
      <c r="B173">
        <v>10</v>
      </c>
      <c r="C173" t="s">
        <v>405</v>
      </c>
      <c r="D173" t="n">
        <v>610.4000244140625</v>
      </c>
      <c r="E173">
        <v>615.95001220703125</v>
      </c>
      <c r="F173" s="22">
        <v>43460</v>
      </c>
      <c r="G173" s="22">
        <v>43496</v>
      </c>
      <c r="H173">
        <f t="shared" si="18"/>
        <v>36</v>
      </c>
      <c r="I173">
        <v>620</v>
      </c>
      <c r="J173">
        <v>25.899999618530273</v>
      </c>
      <c r="K173">
        <v>33</v>
      </c>
      <c r="L173">
        <v>64</v>
      </c>
      <c r="M173">
        <v>679.95001220703125</v>
      </c>
      <c r="N173">
        <v>743.95001220703125</v>
      </c>
      <c r="O173">
        <v>807.95001220703125</v>
      </c>
      <c r="P173">
        <v>740</v>
      </c>
      <c r="Q173">
        <v>810</v>
      </c>
      <c r="R173" t="s">
        <v>435</v>
      </c>
      <c r="S173" t="n">
        <v>2.5</v>
      </c>
      <c r="T173" t="n">
        <v>720.0</v>
      </c>
      <c r="U173" s="18">
        <f>VLOOKUP(A173,'[1]MARGIN REQUIREMNT'!$A$3:$M$210,13,0)</f>
        <v>3.31995</v>
      </c>
      <c r="V173" s="23">
        <f t="shared" si="16"/>
        <v>-3.9776153234456491E-3</v>
      </c>
      <c r="W173" s="23">
        <f t="shared" si="17"/>
        <v>3.9776153234456491E-3</v>
      </c>
      <c r="X173" s="24">
        <f>VLOOKUP(A173,[2]Sheet14!$A$2:$B$188,2,0)</f>
        <v>3.5003271058858906E-2</v>
      </c>
      <c r="Y173" s="24">
        <f>VLOOKUP(A173,[2]Sheet14!$A$2:$C$188,3,0)</f>
        <v>4.9863090874774162E-2</v>
      </c>
      <c r="Z173" s="24">
        <f>VLOOKUP(A173,[2]Sheet14!$A$2:$D$188,4,0)</f>
        <v>6.9198813586743999E-2</v>
      </c>
      <c r="AA173" t="b">
        <f t="shared" si="19"/>
        <v>0</v>
      </c>
      <c r="AB173" t="b">
        <f t="shared" si="14"/>
        <v>0</v>
      </c>
      <c r="AC173" t="b">
        <f t="shared" si="15"/>
        <v>0</v>
      </c>
    </row>
    <row r="174" spans="1:29">
      <c r="A174" t="s">
        <v>33</v>
      </c>
      <c r="B174">
        <v>10</v>
      </c>
      <c r="C174" t="s">
        <v>406</v>
      </c>
      <c r="D174" t="n">
        <v>610.4000244140625</v>
      </c>
      <c r="E174">
        <v>615.95001220703125</v>
      </c>
      <c r="F174" s="22">
        <v>43460</v>
      </c>
      <c r="G174" s="22">
        <v>43496</v>
      </c>
      <c r="H174">
        <f t="shared" si="18"/>
        <v>36</v>
      </c>
      <c r="I174">
        <v>620</v>
      </c>
      <c r="J174">
        <v>27.100000381469727</v>
      </c>
      <c r="K174">
        <v>36</v>
      </c>
      <c r="L174">
        <v>70</v>
      </c>
      <c r="M174">
        <v>545.95001220703125</v>
      </c>
      <c r="N174">
        <v>475.95001220703125</v>
      </c>
      <c r="O174">
        <v>405.95001220703125</v>
      </c>
      <c r="P174">
        <v>480</v>
      </c>
      <c r="Q174">
        <v>410</v>
      </c>
      <c r="R174" t="s">
        <v>435</v>
      </c>
      <c r="S174" t="n">
        <v>6.550000190734863</v>
      </c>
      <c r="T174" t="n">
        <v>560.0</v>
      </c>
      <c r="U174" s="18">
        <f>VLOOKUP(A174,'[1]MARGIN REQUIREMNT'!$A$3:$M$210,13,0)</f>
        <v>3.31995</v>
      </c>
      <c r="V174" s="23">
        <f t="shared" si="16"/>
        <v>-3.9776153234456491E-3</v>
      </c>
      <c r="W174" s="23">
        <f t="shared" si="17"/>
        <v>3.9776153234456491E-3</v>
      </c>
      <c r="X174" s="24">
        <f>VLOOKUP(A174,[2]Sheet14!$A$2:$B$188,2,0)</f>
        <v>3.5003271058858906E-2</v>
      </c>
      <c r="Y174" s="24">
        <f>VLOOKUP(A174,[2]Sheet14!$A$2:$C$188,3,0)</f>
        <v>4.9863090874774162E-2</v>
      </c>
      <c r="Z174" s="24">
        <f>VLOOKUP(A174,[2]Sheet14!$A$2:$D$188,4,0)</f>
        <v>6.9198813586743999E-2</v>
      </c>
      <c r="AA174" t="b">
        <f t="shared" si="19"/>
        <v>0</v>
      </c>
      <c r="AB174" t="b">
        <f t="shared" si="14"/>
        <v>0</v>
      </c>
      <c r="AC174" t="b">
        <f t="shared" si="15"/>
        <v>0</v>
      </c>
    </row>
    <row r="175" spans="1:29">
      <c r="A175" t="s">
        <v>83</v>
      </c>
      <c r="B175">
        <v>5</v>
      </c>
      <c r="C175" t="s">
        <v>405</v>
      </c>
      <c r="D175" t="n">
        <v>251.8000030517578</v>
      </c>
      <c r="E175">
        <v>248.10000610351562</v>
      </c>
      <c r="F175" s="22">
        <v>43460</v>
      </c>
      <c r="G175" s="22">
        <v>43496</v>
      </c>
      <c r="H175">
        <f t="shared" si="18"/>
        <v>36</v>
      </c>
      <c r="I175">
        <v>250</v>
      </c>
      <c r="J175">
        <v>8.6000003814697266</v>
      </c>
      <c r="K175">
        <v>27</v>
      </c>
      <c r="L175">
        <v>21</v>
      </c>
      <c r="M175">
        <v>269.10000610351562</v>
      </c>
      <c r="N175">
        <v>290.10000610351562</v>
      </c>
      <c r="O175">
        <v>311.10000610351562</v>
      </c>
      <c r="P175">
        <v>290</v>
      </c>
      <c r="Q175">
        <v>310</v>
      </c>
      <c r="R175" t="n">
        <v>1.5</v>
      </c>
      <c r="S175" t="n">
        <v>1.0</v>
      </c>
      <c r="T175" t="n">
        <v>300.0</v>
      </c>
      <c r="U175" s="18">
        <f>VLOOKUP(A175,'[1]MARGIN REQUIREMNT'!$A$3:$M$210,13,0)</f>
        <v>1.7007209523809523</v>
      </c>
      <c r="V175" s="23">
        <f t="shared" si="16"/>
        <v>4.635203015692646E-3</v>
      </c>
      <c r="W175" s="23">
        <f t="shared" si="17"/>
        <v>4.635203015692646E-3</v>
      </c>
      <c r="X175" s="24">
        <f>VLOOKUP(A175,[2]Sheet14!$A$2:$B$188,2,0)</f>
        <v>4.0689195147288061E-2</v>
      </c>
      <c r="Y175" s="24">
        <f>VLOOKUP(A175,[2]Sheet14!$A$2:$C$188,3,0)</f>
        <v>5.1175303493829129E-2</v>
      </c>
      <c r="Z175" s="24">
        <f>VLOOKUP(A175,[2]Sheet14!$A$2:$D$188,4,0)</f>
        <v>6.8716539706314791E-2</v>
      </c>
      <c r="AA175" t="b">
        <f t="shared" si="19"/>
        <v>0</v>
      </c>
      <c r="AB175" t="b">
        <f t="shared" si="14"/>
        <v>0</v>
      </c>
      <c r="AC175" t="b">
        <f t="shared" si="15"/>
        <v>0</v>
      </c>
    </row>
    <row r="176" spans="1:29">
      <c r="A176" t="s">
        <v>83</v>
      </c>
      <c r="B176">
        <v>5</v>
      </c>
      <c r="C176" t="s">
        <v>406</v>
      </c>
      <c r="D176" t="n">
        <v>251.8000030517578</v>
      </c>
      <c r="E176">
        <v>248.10000610351562</v>
      </c>
      <c r="F176" s="22">
        <v>43460</v>
      </c>
      <c r="G176" s="22">
        <v>43496</v>
      </c>
      <c r="H176">
        <f t="shared" si="18"/>
        <v>36</v>
      </c>
      <c r="I176">
        <v>250</v>
      </c>
      <c r="J176">
        <v>17.100000381469727</v>
      </c>
      <c r="K176">
        <v>56</v>
      </c>
      <c r="L176">
        <v>44</v>
      </c>
      <c r="M176">
        <v>204.10000610351562</v>
      </c>
      <c r="N176">
        <v>160.10000610351562</v>
      </c>
      <c r="O176">
        <v>116.09999847412109</v>
      </c>
      <c r="P176">
        <v>160</v>
      </c>
      <c r="Q176">
        <v>115</v>
      </c>
      <c r="R176" t="s">
        <v>435</v>
      </c>
      <c r="S176" t="n">
        <v>0.30000001192092896</v>
      </c>
      <c r="T176" t="n">
        <v>190.0</v>
      </c>
      <c r="U176" s="18">
        <f>VLOOKUP(A176,'[1]MARGIN REQUIREMNT'!$A$3:$M$210,13,0)</f>
        <v>1.7007209523809523</v>
      </c>
      <c r="V176" s="23">
        <f t="shared" si="16"/>
        <v>4.635203015692646E-3</v>
      </c>
      <c r="W176" s="23">
        <f t="shared" si="17"/>
        <v>4.635203015692646E-3</v>
      </c>
      <c r="X176" s="24">
        <f>VLOOKUP(A176,[2]Sheet14!$A$2:$B$188,2,0)</f>
        <v>4.0689195147288061E-2</v>
      </c>
      <c r="Y176" s="24">
        <f>VLOOKUP(A176,[2]Sheet14!$A$2:$C$188,3,0)</f>
        <v>5.1175303493829129E-2</v>
      </c>
      <c r="Z176" s="24">
        <f>VLOOKUP(A176,[2]Sheet14!$A$2:$D$188,4,0)</f>
        <v>6.8716539706314791E-2</v>
      </c>
      <c r="AA176" t="b">
        <f t="shared" si="19"/>
        <v>0</v>
      </c>
      <c r="AB176" t="b">
        <f t="shared" si="14"/>
        <v>0</v>
      </c>
      <c r="AC176" t="b">
        <f t="shared" si="15"/>
        <v>0</v>
      </c>
    </row>
    <row r="177" spans="1:29">
      <c r="A177" t="s">
        <v>205</v>
      </c>
      <c r="B177">
        <v>5</v>
      </c>
      <c r="C177" t="s">
        <v>405</v>
      </c>
      <c r="D177" t="n">
        <v>178.4499969482422</v>
      </c>
      <c r="E177">
        <v>179.5</v>
      </c>
      <c r="F177" s="22">
        <v>43460</v>
      </c>
      <c r="G177" s="22">
        <v>43496</v>
      </c>
      <c r="H177">
        <f t="shared" si="18"/>
        <v>36</v>
      </c>
      <c r="I177">
        <v>180</v>
      </c>
      <c r="J177">
        <v>15.600000381469727</v>
      </c>
      <c r="K177">
        <v>67</v>
      </c>
      <c r="L177">
        <v>38</v>
      </c>
      <c r="M177">
        <v>217.5</v>
      </c>
      <c r="N177">
        <v>255.5</v>
      </c>
      <c r="O177">
        <v>293.5</v>
      </c>
      <c r="P177">
        <v>255</v>
      </c>
      <c r="Q177">
        <v>295</v>
      </c>
      <c r="R177" t="n">
        <v>0.75</v>
      </c>
      <c r="S177" t="n">
        <v>0.4000000059604645</v>
      </c>
      <c r="T177" t="n">
        <v>290.0</v>
      </c>
      <c r="U177" s="18">
        <f>VLOOKUP(A177,'[1]MARGIN REQUIREMNT'!$A$3:$M$210,13,0)</f>
        <v>1.2971672571428572</v>
      </c>
      <c r="V177" s="23">
        <f t="shared" si="16"/>
        <v>-1.3927576601671099E-3</v>
      </c>
      <c r="W177" s="23">
        <f t="shared" si="17"/>
        <v>1.3927576601671099E-3</v>
      </c>
      <c r="X177" s="24">
        <f>VLOOKUP(A177,[2]Sheet14!$A$2:$B$188,2,0)</f>
        <v>3.0218080402484703E-2</v>
      </c>
      <c r="Y177" s="24">
        <f>VLOOKUP(A177,[2]Sheet14!$A$2:$C$188,3,0)</f>
        <v>3.8258733979460044E-2</v>
      </c>
      <c r="Z177" s="24">
        <f>VLOOKUP(A177,[2]Sheet14!$A$2:$D$188,4,0)</f>
        <v>5.0890387597284925E-2</v>
      </c>
      <c r="AA177" t="b">
        <f t="shared" si="19"/>
        <v>0</v>
      </c>
      <c r="AB177" t="b">
        <f t="shared" si="14"/>
        <v>0</v>
      </c>
      <c r="AC177" t="b">
        <f t="shared" si="15"/>
        <v>0</v>
      </c>
    </row>
    <row r="178" spans="1:29">
      <c r="A178" t="s">
        <v>205</v>
      </c>
      <c r="B178">
        <v>5</v>
      </c>
      <c r="C178" t="s">
        <v>406</v>
      </c>
      <c r="D178" t="n">
        <v>178.4499969482422</v>
      </c>
      <c r="E178">
        <v>179.5</v>
      </c>
      <c r="F178" s="22">
        <v>43460</v>
      </c>
      <c r="G178" s="22">
        <v>43496</v>
      </c>
      <c r="H178">
        <f t="shared" si="18"/>
        <v>36</v>
      </c>
      <c r="I178">
        <v>180</v>
      </c>
      <c r="J178">
        <v>14.600000381469727</v>
      </c>
      <c r="K178">
        <v>68</v>
      </c>
      <c r="L178">
        <v>38</v>
      </c>
      <c r="M178">
        <v>141.5</v>
      </c>
      <c r="N178">
        <v>103.5</v>
      </c>
      <c r="O178">
        <v>65.5</v>
      </c>
      <c r="P178">
        <v>105</v>
      </c>
      <c r="Q178">
        <v>65</v>
      </c>
      <c r="R178" t="s">
        <v>435</v>
      </c>
      <c r="S178" t="n">
        <v>0.5</v>
      </c>
      <c r="T178" t="n">
        <v>120.0</v>
      </c>
      <c r="U178" s="18">
        <f>VLOOKUP(A178,'[1]MARGIN REQUIREMNT'!$A$3:$M$210,13,0)</f>
        <v>1.2971672571428572</v>
      </c>
      <c r="V178" s="23">
        <f t="shared" si="16"/>
        <v>-1.3927576601671099E-3</v>
      </c>
      <c r="W178" s="23">
        <f t="shared" si="17"/>
        <v>1.3927576601671099E-3</v>
      </c>
      <c r="X178" s="24">
        <f>VLOOKUP(A178,[2]Sheet14!$A$2:$B$188,2,0)</f>
        <v>3.0218080402484703E-2</v>
      </c>
      <c r="Y178" s="24">
        <f>VLOOKUP(A178,[2]Sheet14!$A$2:$C$188,3,0)</f>
        <v>3.8258733979460044E-2</v>
      </c>
      <c r="Z178" s="24">
        <f>VLOOKUP(A178,[2]Sheet14!$A$2:$D$188,4,0)</f>
        <v>5.0890387597284925E-2</v>
      </c>
      <c r="AA178" t="b">
        <f t="shared" si="19"/>
        <v>0</v>
      </c>
      <c r="AB178" t="b">
        <f t="shared" si="14"/>
        <v>0</v>
      </c>
      <c r="AC178" t="b">
        <f t="shared" si="15"/>
        <v>0</v>
      </c>
    </row>
    <row r="179" spans="1:29">
      <c r="A179" t="s">
        <v>31</v>
      </c>
      <c r="B179">
        <v>10</v>
      </c>
      <c r="C179" t="s">
        <v>405</v>
      </c>
      <c r="D179" t="n">
        <v>316.8999938964844</v>
      </c>
      <c r="E179">
        <v>321.5</v>
      </c>
      <c r="F179" s="22">
        <v>43460</v>
      </c>
      <c r="G179" s="22">
        <v>43496</v>
      </c>
      <c r="H179">
        <f t="shared" si="18"/>
        <v>36</v>
      </c>
      <c r="I179">
        <v>320</v>
      </c>
      <c r="J179">
        <v>16.299999237060547</v>
      </c>
      <c r="K179">
        <v>35</v>
      </c>
      <c r="L179">
        <v>35</v>
      </c>
      <c r="M179">
        <v>356.5</v>
      </c>
      <c r="N179">
        <v>391.5</v>
      </c>
      <c r="O179">
        <v>426.5</v>
      </c>
      <c r="P179">
        <v>390</v>
      </c>
      <c r="Q179">
        <v>430</v>
      </c>
      <c r="R179" t="s">
        <v>435</v>
      </c>
      <c r="S179" t="n">
        <v>2.0</v>
      </c>
      <c r="T179" t="n">
        <v>370.0</v>
      </c>
      <c r="U179" s="18">
        <f>VLOOKUP(A179,'[1]MARGIN REQUIREMNT'!$A$3:$M$210,13,0)</f>
        <v>1.53</v>
      </c>
      <c r="V179" s="23">
        <f t="shared" si="16"/>
        <v>-4.3545688848658504E-3</v>
      </c>
      <c r="W179" s="23">
        <f t="shared" si="17"/>
        <v>4.3545688848658504E-3</v>
      </c>
      <c r="X179" s="24">
        <f>VLOOKUP(A179,[2]Sheet14!$A$2:$B$188,2,0)</f>
        <v>2.7937655175455302E-2</v>
      </c>
      <c r="Y179" s="24">
        <f>VLOOKUP(A179,[2]Sheet14!$A$2:$C$188,3,0)</f>
        <v>3.9319380903659495E-2</v>
      </c>
      <c r="Z179" s="24">
        <f>VLOOKUP(A179,[2]Sheet14!$A$2:$D$188,4,0)</f>
        <v>5.0890417942651166E-2</v>
      </c>
      <c r="AA179" t="b">
        <f t="shared" si="19"/>
        <v>0</v>
      </c>
      <c r="AB179" t="b">
        <f t="shared" si="14"/>
        <v>0</v>
      </c>
      <c r="AC179" t="b">
        <f t="shared" si="15"/>
        <v>0</v>
      </c>
    </row>
    <row r="180" spans="1:29">
      <c r="A180" t="s">
        <v>31</v>
      </c>
      <c r="B180">
        <v>10</v>
      </c>
      <c r="C180" t="s">
        <v>406</v>
      </c>
      <c r="D180" t="n">
        <v>316.8999938964844</v>
      </c>
      <c r="E180">
        <v>321.5</v>
      </c>
      <c r="F180" s="22">
        <v>43460</v>
      </c>
      <c r="G180" s="22">
        <v>43496</v>
      </c>
      <c r="H180">
        <f t="shared" si="18"/>
        <v>36</v>
      </c>
      <c r="I180">
        <v>320</v>
      </c>
      <c r="J180">
        <v>13.800000190734863</v>
      </c>
      <c r="K180">
        <v>40</v>
      </c>
      <c r="L180">
        <v>40</v>
      </c>
      <c r="M180">
        <v>281.5</v>
      </c>
      <c r="N180">
        <v>241.5</v>
      </c>
      <c r="O180">
        <v>201.5</v>
      </c>
      <c r="P180">
        <v>240</v>
      </c>
      <c r="Q180">
        <v>200</v>
      </c>
      <c r="R180" t="s">
        <v>435</v>
      </c>
      <c r="S180" t="n">
        <v>1.0</v>
      </c>
      <c r="T180" t="n">
        <v>260.0</v>
      </c>
      <c r="U180" s="18">
        <f>VLOOKUP(A180,'[1]MARGIN REQUIREMNT'!$A$3:$M$210,13,0)</f>
        <v>1.53</v>
      </c>
      <c r="V180" s="23">
        <f t="shared" si="16"/>
        <v>-4.3545688848658504E-3</v>
      </c>
      <c r="W180" s="23">
        <f t="shared" si="17"/>
        <v>4.3545688848658504E-3</v>
      </c>
      <c r="X180" s="24">
        <f>VLOOKUP(A180,[2]Sheet14!$A$2:$B$188,2,0)</f>
        <v>2.7937655175455302E-2</v>
      </c>
      <c r="Y180" s="24">
        <f>VLOOKUP(A180,[2]Sheet14!$A$2:$C$188,3,0)</f>
        <v>3.9319380903659495E-2</v>
      </c>
      <c r="Z180" s="24">
        <f>VLOOKUP(A180,[2]Sheet14!$A$2:$D$188,4,0)</f>
        <v>5.0890417942651166E-2</v>
      </c>
      <c r="AA180" t="b">
        <f t="shared" si="19"/>
        <v>0</v>
      </c>
      <c r="AB180" t="b">
        <f t="shared" si="14"/>
        <v>0</v>
      </c>
      <c r="AC180" t="b">
        <f t="shared" si="15"/>
        <v>0</v>
      </c>
    </row>
    <row r="181" spans="1:29">
      <c r="A181" t="s">
        <v>48</v>
      </c>
      <c r="B181">
        <v>10</v>
      </c>
      <c r="C181" t="s">
        <v>405</v>
      </c>
      <c r="D181" t="n">
        <v>520.0</v>
      </c>
      <c r="E181">
        <v>515</v>
      </c>
      <c r="F181" s="22">
        <v>43460</v>
      </c>
      <c r="G181" s="22">
        <v>43496</v>
      </c>
      <c r="H181">
        <f t="shared" si="18"/>
        <v>36</v>
      </c>
      <c r="I181">
        <v>520</v>
      </c>
      <c r="J181">
        <v>15.399999618530273</v>
      </c>
      <c r="K181">
        <v>24</v>
      </c>
      <c r="L181">
        <v>39</v>
      </c>
      <c r="M181">
        <v>554</v>
      </c>
      <c r="N181">
        <v>593</v>
      </c>
      <c r="O181">
        <v>632</v>
      </c>
      <c r="P181">
        <v>590</v>
      </c>
      <c r="Q181">
        <v>630</v>
      </c>
      <c r="R181" t="s">
        <v>435</v>
      </c>
      <c r="S181" t="n">
        <v>1.600000023841858</v>
      </c>
      <c r="T181" t="n">
        <v>600.0</v>
      </c>
      <c r="U181" s="18">
        <f>VLOOKUP(A181,'[1]MARGIN REQUIREMNT'!$A$3:$M$210,13,0)</f>
        <v>2.7372749999999999</v>
      </c>
      <c r="V181" s="23">
        <f t="shared" si="16"/>
        <v>-1.5533743552791357E-3</v>
      </c>
      <c r="W181" s="23">
        <f t="shared" si="17"/>
        <v>1.5533743552791357E-3</v>
      </c>
      <c r="X181" s="24">
        <f>VLOOKUP(A181,[2]Sheet14!$A$2:$B$188,2,0)</f>
        <v>2.3522662350107609E-2</v>
      </c>
      <c r="Y181" s="24">
        <f>VLOOKUP(A181,[2]Sheet14!$A$2:$C$188,3,0)</f>
        <v>2.9364067895484573E-2</v>
      </c>
      <c r="Z181" s="24">
        <f>VLOOKUP(A181,[2]Sheet14!$A$2:$D$188,4,0)</f>
        <v>4.0364975904953415E-2</v>
      </c>
      <c r="AA181" t="b">
        <f t="shared" si="19"/>
        <v>0</v>
      </c>
      <c r="AB181" t="b">
        <f t="shared" si="14"/>
        <v>0</v>
      </c>
      <c r="AC181" t="b">
        <f t="shared" si="15"/>
        <v>0</v>
      </c>
    </row>
    <row r="182" spans="1:29">
      <c r="A182" t="s">
        <v>48</v>
      </c>
      <c r="B182">
        <v>10</v>
      </c>
      <c r="C182" t="s">
        <v>406</v>
      </c>
      <c r="D182" t="n">
        <v>520.0</v>
      </c>
      <c r="E182">
        <v>515</v>
      </c>
      <c r="F182" s="22">
        <v>43460</v>
      </c>
      <c r="G182" s="22">
        <v>43496</v>
      </c>
      <c r="H182">
        <f t="shared" si="18"/>
        <v>36</v>
      </c>
      <c r="I182">
        <v>520</v>
      </c>
      <c r="J182">
        <v>16.899999618530273</v>
      </c>
      <c r="K182">
        <v>27</v>
      </c>
      <c r="L182">
        <v>44</v>
      </c>
      <c r="M182">
        <v>471</v>
      </c>
      <c r="N182">
        <v>427</v>
      </c>
      <c r="O182">
        <v>383</v>
      </c>
      <c r="P182">
        <v>430</v>
      </c>
      <c r="Q182">
        <v>380</v>
      </c>
      <c r="R182" t="s">
        <v>435</v>
      </c>
      <c r="S182" t="n">
        <v>3.75</v>
      </c>
      <c r="T182" t="n">
        <v>480.0</v>
      </c>
      <c r="U182" s="18">
        <f>VLOOKUP(A182,'[1]MARGIN REQUIREMNT'!$A$3:$M$210,13,0)</f>
        <v>2.7372749999999999</v>
      </c>
      <c r="V182" s="23">
        <f t="shared" si="16"/>
        <v>-1.5533743552791357E-3</v>
      </c>
      <c r="W182" s="23">
        <f t="shared" si="17"/>
        <v>1.5533743552791357E-3</v>
      </c>
      <c r="X182" s="24">
        <f>VLOOKUP(A182,[2]Sheet14!$A$2:$B$188,2,0)</f>
        <v>2.3522662350107609E-2</v>
      </c>
      <c r="Y182" s="24">
        <f>VLOOKUP(A182,[2]Sheet14!$A$2:$C$188,3,0)</f>
        <v>2.9364067895484573E-2</v>
      </c>
      <c r="Z182" s="24">
        <f>VLOOKUP(A182,[2]Sheet14!$A$2:$D$188,4,0)</f>
        <v>4.0364975904953415E-2</v>
      </c>
      <c r="AA182" t="b">
        <f t="shared" si="19"/>
        <v>0</v>
      </c>
      <c r="AB182" t="b">
        <f t="shared" si="14"/>
        <v>0</v>
      </c>
      <c r="AC182" t="b">
        <f t="shared" si="15"/>
        <v>0</v>
      </c>
    </row>
    <row r="183" spans="1:29">
      <c r="A183" t="s">
        <v>200</v>
      </c>
      <c r="B183">
        <v>5</v>
      </c>
      <c r="C183" t="s">
        <v>405</v>
      </c>
      <c r="D183" t="n">
        <v>196.5</v>
      </c>
      <c r="E183">
        <v>196.75</v>
      </c>
      <c r="F183" s="22">
        <v>43460</v>
      </c>
      <c r="G183" s="22">
        <v>43496</v>
      </c>
      <c r="H183">
        <f t="shared" si="18"/>
        <v>36</v>
      </c>
      <c r="I183">
        <v>195</v>
      </c>
      <c r="J183" t="s">
        <v>435</v>
      </c>
      <c r="K183" t="s">
        <v>435</v>
      </c>
      <c r="L183" t="s">
        <v>435</v>
      </c>
      <c r="M183" t="s">
        <v>435</v>
      </c>
      <c r="N183" t="s">
        <v>435</v>
      </c>
      <c r="O183" t="s">
        <v>435</v>
      </c>
      <c r="P183" t="s">
        <v>435</v>
      </c>
      <c r="Q183" t="s">
        <v>435</v>
      </c>
      <c r="R183" t="s">
        <v>435</v>
      </c>
      <c r="S183" t="s">
        <v>435</v>
      </c>
      <c r="T183" t="s">
        <v>435</v>
      </c>
      <c r="U183" s="18">
        <f>VLOOKUP(A183,'[1]MARGIN REQUIREMNT'!$A$3:$M$210,13,0)</f>
        <v>1.0204585714285714</v>
      </c>
      <c r="V183" s="23">
        <f t="shared" si="16"/>
        <v>-3.0495862948697328E-3</v>
      </c>
      <c r="W183" s="23">
        <f t="shared" si="17"/>
        <v>3.0495862948697328E-3</v>
      </c>
      <c r="X183" s="24">
        <f>VLOOKUP(A183,[2]Sheet14!$A$2:$B$188,2,0)</f>
        <v>3.5060521427790807E-2</v>
      </c>
      <c r="Y183" s="24">
        <f>VLOOKUP(A183,[2]Sheet14!$A$2:$C$188,3,0)</f>
        <v>4.551293794366839E-2</v>
      </c>
      <c r="Z183" s="24">
        <f>VLOOKUP(A183,[2]Sheet14!$A$2:$D$188,4,0)</f>
        <v>5.4301553863027326E-2</v>
      </c>
      <c r="AA183" t="b">
        <f t="shared" si="19"/>
        <v>0</v>
      </c>
      <c r="AB183" t="b">
        <f t="shared" si="14"/>
        <v>0</v>
      </c>
      <c r="AC183" t="b">
        <f t="shared" si="15"/>
        <v>0</v>
      </c>
    </row>
    <row r="184" spans="1:29">
      <c r="A184" t="s">
        <v>200</v>
      </c>
      <c r="B184">
        <v>5</v>
      </c>
      <c r="C184" t="s">
        <v>406</v>
      </c>
      <c r="D184" t="n">
        <v>196.5</v>
      </c>
      <c r="E184">
        <v>196.75</v>
      </c>
      <c r="F184" s="22">
        <v>43460</v>
      </c>
      <c r="G184" s="22">
        <v>43496</v>
      </c>
      <c r="H184">
        <f t="shared" si="18"/>
        <v>36</v>
      </c>
      <c r="I184">
        <v>195</v>
      </c>
      <c r="J184" t="s">
        <v>435</v>
      </c>
      <c r="K184" t="s">
        <v>435</v>
      </c>
      <c r="L184" t="s">
        <v>435</v>
      </c>
      <c r="M184" t="s">
        <v>435</v>
      </c>
      <c r="N184" t="s">
        <v>435</v>
      </c>
      <c r="O184" t="s">
        <v>435</v>
      </c>
      <c r="P184" t="s">
        <v>435</v>
      </c>
      <c r="Q184" t="s">
        <v>435</v>
      </c>
      <c r="R184" t="s">
        <v>435</v>
      </c>
      <c r="S184" t="s">
        <v>435</v>
      </c>
      <c r="T184" t="s">
        <v>435</v>
      </c>
      <c r="U184" s="18">
        <f>VLOOKUP(A184,'[1]MARGIN REQUIREMNT'!$A$3:$M$210,13,0)</f>
        <v>1.0204585714285714</v>
      </c>
      <c r="V184" s="23">
        <f t="shared" si="16"/>
        <v>-3.0495862948697328E-3</v>
      </c>
      <c r="W184" s="23">
        <f t="shared" si="17"/>
        <v>3.0495862948697328E-3</v>
      </c>
      <c r="X184" s="24">
        <f>VLOOKUP(A184,[2]Sheet14!$A$2:$B$188,2,0)</f>
        <v>3.5060521427790807E-2</v>
      </c>
      <c r="Y184" s="24">
        <f>VLOOKUP(A184,[2]Sheet14!$A$2:$C$188,3,0)</f>
        <v>4.551293794366839E-2</v>
      </c>
      <c r="Z184" s="24">
        <f>VLOOKUP(A184,[2]Sheet14!$A$2:$D$188,4,0)</f>
        <v>5.4301553863027326E-2</v>
      </c>
      <c r="AA184" t="b">
        <f t="shared" si="19"/>
        <v>0</v>
      </c>
      <c r="AB184" t="b">
        <f t="shared" si="14"/>
        <v>0</v>
      </c>
      <c r="AC184" t="b">
        <f t="shared" si="15"/>
        <v>0</v>
      </c>
    </row>
    <row r="185" spans="1:29">
      <c r="A185" t="s">
        <v>153</v>
      </c>
      <c r="B185">
        <v>2.5</v>
      </c>
      <c r="C185" t="s">
        <v>405</v>
      </c>
      <c r="D185" t="n">
        <v>77.8499984741211</v>
      </c>
      <c r="E185">
        <v>78.199996948242188</v>
      </c>
      <c r="F185" s="22">
        <v>43460</v>
      </c>
      <c r="G185" s="22">
        <v>43496</v>
      </c>
      <c r="H185">
        <f t="shared" si="18"/>
        <v>36</v>
      </c>
      <c r="I185">
        <v>77.5</v>
      </c>
      <c r="J185">
        <v>5</v>
      </c>
      <c r="K185">
        <v>44</v>
      </c>
      <c r="L185">
        <v>11</v>
      </c>
      <c r="M185">
        <v>89.199996948242188</v>
      </c>
      <c r="N185">
        <v>100.19999694824219</v>
      </c>
      <c r="O185">
        <v>111.19999694824219</v>
      </c>
      <c r="P185">
        <v>100</v>
      </c>
      <c r="Q185">
        <v>110</v>
      </c>
      <c r="R185" t="s">
        <v>435</v>
      </c>
      <c r="S185" t="n">
        <v>0.4000000059604645</v>
      </c>
      <c r="T185" t="n">
        <v>97.5</v>
      </c>
      <c r="U185" s="18">
        <f>VLOOKUP(A185,'[1]MARGIN REQUIREMNT'!$A$3:$M$210,13,0)</f>
        <v>0.36217499999999997</v>
      </c>
      <c r="V185" s="23">
        <f t="shared" si="16"/>
        <v>-1.0230120889809902E-2</v>
      </c>
      <c r="W185" s="23">
        <f t="shared" si="17"/>
        <v>1.0230120889809902E-2</v>
      </c>
      <c r="X185" s="24">
        <f>VLOOKUP(A185,[2]Sheet14!$A$2:$B$188,2,0)</f>
        <v>4.1691804927099119E-2</v>
      </c>
      <c r="Y185" s="24">
        <f>VLOOKUP(A185,[2]Sheet14!$A$2:$C$188,3,0)</f>
        <v>5.2974797935252525E-2</v>
      </c>
      <c r="Z185" s="24">
        <f>VLOOKUP(A185,[2]Sheet14!$A$2:$D$188,4,0)</f>
        <v>7.266452328854156E-2</v>
      </c>
      <c r="AA185" t="b">
        <f t="shared" si="19"/>
        <v>0</v>
      </c>
      <c r="AB185" t="b">
        <f t="shared" si="14"/>
        <v>0</v>
      </c>
      <c r="AC185" t="b">
        <f t="shared" si="15"/>
        <v>0</v>
      </c>
    </row>
    <row r="186" spans="1:29">
      <c r="A186" t="s">
        <v>153</v>
      </c>
      <c r="B186">
        <v>2.5</v>
      </c>
      <c r="C186" t="s">
        <v>406</v>
      </c>
      <c r="D186" t="n">
        <v>77.8499984741211</v>
      </c>
      <c r="E186">
        <v>78.199996948242188</v>
      </c>
      <c r="F186" s="22">
        <v>43460</v>
      </c>
      <c r="G186" s="22">
        <v>43496</v>
      </c>
      <c r="H186">
        <f t="shared" si="18"/>
        <v>36</v>
      </c>
      <c r="I186">
        <v>77.5</v>
      </c>
      <c r="J186">
        <v>3.75</v>
      </c>
      <c r="K186">
        <v>45</v>
      </c>
      <c r="L186">
        <v>11</v>
      </c>
      <c r="M186">
        <v>67.199996948242187</v>
      </c>
      <c r="N186">
        <v>56.200000762939453</v>
      </c>
      <c r="O186">
        <v>45.200000762939453</v>
      </c>
      <c r="P186">
        <v>55</v>
      </c>
      <c r="Q186">
        <v>45</v>
      </c>
      <c r="R186" t="n">
        <v>0.15000000596046448</v>
      </c>
      <c r="S186" t="n">
        <v>0.15000000596046448</v>
      </c>
      <c r="T186" t="n">
        <v>55.0</v>
      </c>
      <c r="U186" s="18">
        <f>VLOOKUP(A186,'[1]MARGIN REQUIREMNT'!$A$3:$M$210,13,0)</f>
        <v>0.36217499999999997</v>
      </c>
      <c r="V186" s="23">
        <f t="shared" si="16"/>
        <v>-1.0230120889809902E-2</v>
      </c>
      <c r="W186" s="23">
        <f t="shared" si="17"/>
        <v>1.0230120889809902E-2</v>
      </c>
      <c r="X186" s="24">
        <f>VLOOKUP(A186,[2]Sheet14!$A$2:$B$188,2,0)</f>
        <v>4.1691804927099119E-2</v>
      </c>
      <c r="Y186" s="24">
        <f>VLOOKUP(A186,[2]Sheet14!$A$2:$C$188,3,0)</f>
        <v>5.2974797935252525E-2</v>
      </c>
      <c r="Z186" s="24">
        <f>VLOOKUP(A186,[2]Sheet14!$A$2:$D$188,4,0)</f>
        <v>7.266452328854156E-2</v>
      </c>
      <c r="AA186" t="b">
        <f t="shared" si="19"/>
        <v>0</v>
      </c>
      <c r="AB186" t="b">
        <f t="shared" si="14"/>
        <v>0</v>
      </c>
      <c r="AC186" t="b">
        <f t="shared" si="15"/>
        <v>0</v>
      </c>
    </row>
    <row r="187" spans="1:29">
      <c r="A187" t="s">
        <v>15</v>
      </c>
      <c r="B187">
        <v>5</v>
      </c>
      <c r="C187" t="s">
        <v>405</v>
      </c>
      <c r="D187" t="n">
        <v>102.80000305175781</v>
      </c>
      <c r="E187">
        <v>103.90000152587891</v>
      </c>
      <c r="F187" s="22">
        <v>43460</v>
      </c>
      <c r="G187" s="22">
        <v>43496</v>
      </c>
      <c r="H187">
        <f t="shared" si="18"/>
        <v>36</v>
      </c>
      <c r="I187">
        <v>105</v>
      </c>
      <c r="J187">
        <v>5</v>
      </c>
      <c r="K187">
        <v>39</v>
      </c>
      <c r="L187">
        <v>13</v>
      </c>
      <c r="M187">
        <v>116.90000152587891</v>
      </c>
      <c r="N187">
        <v>129.89999389648437</v>
      </c>
      <c r="O187">
        <v>142.89999389648437</v>
      </c>
      <c r="P187">
        <v>130</v>
      </c>
      <c r="Q187">
        <v>145</v>
      </c>
      <c r="R187" t="n">
        <v>0.30000001192092896</v>
      </c>
      <c r="S187" t="n">
        <v>0.05000000074505806</v>
      </c>
      <c r="T187" t="s">
        <v>439</v>
      </c>
      <c r="U187" s="18">
        <f>VLOOKUP(A187,'[1]MARGIN REQUIREMNT'!$A$3:$M$210,13,0)</f>
        <v>0.54412499999999997</v>
      </c>
      <c r="V187" s="23">
        <f t="shared" si="16"/>
        <v>4.811878886337162E-4</v>
      </c>
      <c r="W187" s="23">
        <f t="shared" si="17"/>
        <v>4.811878886337162E-4</v>
      </c>
      <c r="X187" s="24">
        <f>VLOOKUP(A187,[2]Sheet14!$A$2:$B$188,2,0)</f>
        <v>3.120253665032122E-2</v>
      </c>
      <c r="Y187" s="24">
        <f>VLOOKUP(A187,[2]Sheet14!$A$2:$C$188,3,0)</f>
        <v>4.1916465949437078E-2</v>
      </c>
      <c r="Z187" s="24">
        <f>VLOOKUP(A187,[2]Sheet14!$A$2:$D$188,4,0)</f>
        <v>5.4527594992106722E-2</v>
      </c>
      <c r="AA187" t="b">
        <f t="shared" si="19"/>
        <v>0</v>
      </c>
      <c r="AB187" t="b">
        <f t="shared" si="14"/>
        <v>0</v>
      </c>
      <c r="AC187" t="b">
        <f t="shared" si="15"/>
        <v>0</v>
      </c>
    </row>
    <row r="188" spans="1:29">
      <c r="A188" t="s">
        <v>15</v>
      </c>
      <c r="B188">
        <v>5</v>
      </c>
      <c r="C188" t="s">
        <v>406</v>
      </c>
      <c r="D188" t="n">
        <v>102.80000305175781</v>
      </c>
      <c r="E188">
        <v>103.90000152587891</v>
      </c>
      <c r="F188" s="22">
        <v>43460</v>
      </c>
      <c r="G188" s="22">
        <v>43496</v>
      </c>
      <c r="H188">
        <f t="shared" si="18"/>
        <v>36</v>
      </c>
      <c r="I188">
        <v>105</v>
      </c>
      <c r="J188">
        <v>5.3499999046325684</v>
      </c>
      <c r="K188">
        <v>41</v>
      </c>
      <c r="L188">
        <v>13</v>
      </c>
      <c r="M188">
        <v>90.900001525878906</v>
      </c>
      <c r="N188">
        <v>77.900001525878906</v>
      </c>
      <c r="O188">
        <v>64.900001525878906</v>
      </c>
      <c r="P188">
        <v>80</v>
      </c>
      <c r="Q188">
        <v>65</v>
      </c>
      <c r="R188" t="n">
        <v>0.4000000059604645</v>
      </c>
      <c r="S188" t="n">
        <v>0.4000000059604645</v>
      </c>
      <c r="T188" t="n">
        <v>80.0</v>
      </c>
      <c r="U188" s="18">
        <f>VLOOKUP(A188,'[1]MARGIN REQUIREMNT'!$A$3:$M$210,13,0)</f>
        <v>0.54412499999999997</v>
      </c>
      <c r="V188" s="23">
        <f t="shared" si="16"/>
        <v>4.811878886337162E-4</v>
      </c>
      <c r="W188" s="23">
        <f t="shared" si="17"/>
        <v>4.811878886337162E-4</v>
      </c>
      <c r="X188" s="24">
        <f>VLOOKUP(A188,[2]Sheet14!$A$2:$B$188,2,0)</f>
        <v>3.120253665032122E-2</v>
      </c>
      <c r="Y188" s="24">
        <f>VLOOKUP(A188,[2]Sheet14!$A$2:$C$188,3,0)</f>
        <v>4.1916465949437078E-2</v>
      </c>
      <c r="Z188" s="24">
        <f>VLOOKUP(A188,[2]Sheet14!$A$2:$D$188,4,0)</f>
        <v>5.4527594992106722E-2</v>
      </c>
      <c r="AA188" t="b">
        <f t="shared" si="19"/>
        <v>0</v>
      </c>
      <c r="AB188" t="b">
        <f t="shared" si="14"/>
        <v>0</v>
      </c>
      <c r="AC188" t="b">
        <f t="shared" si="15"/>
        <v>0</v>
      </c>
    </row>
    <row r="189" spans="1:29">
      <c r="A189" t="s">
        <v>16</v>
      </c>
      <c r="B189">
        <v>20</v>
      </c>
      <c r="C189" t="s">
        <v>405</v>
      </c>
      <c r="D189" t="n">
        <v>1383.300048828125</v>
      </c>
      <c r="E189">
        <v>1360.050048828125</v>
      </c>
      <c r="F189" s="22">
        <v>43460</v>
      </c>
      <c r="G189" s="22">
        <v>43496</v>
      </c>
      <c r="H189">
        <f t="shared" si="18"/>
        <v>36</v>
      </c>
      <c r="I189">
        <v>1360</v>
      </c>
      <c r="J189">
        <v>47.299999237060547</v>
      </c>
      <c r="K189">
        <v>23</v>
      </c>
      <c r="L189">
        <v>98</v>
      </c>
      <c r="M189">
        <v>1458.050048828125</v>
      </c>
      <c r="N189">
        <v>1556.050048828125</v>
      </c>
      <c r="O189">
        <v>1654.050048828125</v>
      </c>
      <c r="P189">
        <v>1560</v>
      </c>
      <c r="Q189">
        <v>1660</v>
      </c>
      <c r="R189" t="n">
        <v>2.0</v>
      </c>
      <c r="S189" t="n">
        <v>2.0</v>
      </c>
      <c r="T189" t="n">
        <v>1560.0</v>
      </c>
      <c r="U189" s="18">
        <f>VLOOKUP(A189,'[1]MARGIN REQUIREMNT'!$A$3:$M$210,13,0)</f>
        <v>6.9773999999999994</v>
      </c>
      <c r="V189" s="23">
        <f t="shared" si="16"/>
        <v>2.4263274433582449E-3</v>
      </c>
      <c r="W189" s="23">
        <f t="shared" si="17"/>
        <v>2.4263274433582449E-3</v>
      </c>
      <c r="X189" s="24">
        <f>VLOOKUP(A189,[2]Sheet14!$A$2:$B$188,2,0)</f>
        <v>2.1960203554300999E-2</v>
      </c>
      <c r="Y189" s="24">
        <f>VLOOKUP(A189,[2]Sheet14!$A$2:$C$188,3,0)</f>
        <v>2.7860966937859548E-2</v>
      </c>
      <c r="Z189" s="24">
        <f>VLOOKUP(A189,[2]Sheet14!$A$2:$D$188,4,0)</f>
        <v>3.6286213492185894E-2</v>
      </c>
      <c r="AA189" t="b">
        <f t="shared" si="19"/>
        <v>0</v>
      </c>
      <c r="AB189" t="b">
        <f t="shared" si="14"/>
        <v>0</v>
      </c>
      <c r="AC189" t="b">
        <f t="shared" si="15"/>
        <v>0</v>
      </c>
    </row>
    <row r="190" spans="1:29">
      <c r="A190" t="s">
        <v>16</v>
      </c>
      <c r="B190">
        <v>20</v>
      </c>
      <c r="C190" t="s">
        <v>406</v>
      </c>
      <c r="D190" t="n">
        <v>1383.300048828125</v>
      </c>
      <c r="E190">
        <v>1360.050048828125</v>
      </c>
      <c r="F190" s="22">
        <v>43460</v>
      </c>
      <c r="G190" s="22">
        <v>43496</v>
      </c>
      <c r="H190">
        <f t="shared" si="18"/>
        <v>36</v>
      </c>
      <c r="I190">
        <v>1360</v>
      </c>
      <c r="J190">
        <v>34.099998474121094</v>
      </c>
      <c r="K190">
        <v>24</v>
      </c>
      <c r="L190">
        <v>102</v>
      </c>
      <c r="M190">
        <v>1258.050048828125</v>
      </c>
      <c r="N190">
        <v>1156.050048828125</v>
      </c>
      <c r="O190">
        <v>1054.050048828125</v>
      </c>
      <c r="P190">
        <v>1160</v>
      </c>
      <c r="Q190">
        <v>1060</v>
      </c>
      <c r="R190" t="s">
        <v>435</v>
      </c>
      <c r="S190" t="n">
        <v>0.25</v>
      </c>
      <c r="T190" t="n">
        <v>1140.0</v>
      </c>
      <c r="U190" s="18">
        <f>VLOOKUP(A190,'[1]MARGIN REQUIREMNT'!$A$3:$M$210,13,0)</f>
        <v>6.9773999999999994</v>
      </c>
      <c r="V190" s="23">
        <f t="shared" si="16"/>
        <v>2.4263274433582449E-3</v>
      </c>
      <c r="W190" s="23">
        <f t="shared" si="17"/>
        <v>2.4263274433582449E-3</v>
      </c>
      <c r="X190" s="24">
        <f>VLOOKUP(A190,[2]Sheet14!$A$2:$B$188,2,0)</f>
        <v>2.1960203554300999E-2</v>
      </c>
      <c r="Y190" s="24">
        <f>VLOOKUP(A190,[2]Sheet14!$A$2:$C$188,3,0)</f>
        <v>2.7860966937859548E-2</v>
      </c>
      <c r="Z190" s="24">
        <f>VLOOKUP(A190,[2]Sheet14!$A$2:$D$188,4,0)</f>
        <v>3.6286213492185894E-2</v>
      </c>
      <c r="AA190" t="b">
        <f t="shared" si="19"/>
        <v>0</v>
      </c>
      <c r="AB190" t="b">
        <f t="shared" si="14"/>
        <v>0</v>
      </c>
      <c r="AC190" t="b">
        <f t="shared" si="15"/>
        <v>0</v>
      </c>
    </row>
    <row r="191" spans="1:29">
      <c r="A191" t="s">
        <v>168</v>
      </c>
      <c r="B191">
        <v>5</v>
      </c>
      <c r="C191" t="s">
        <v>405</v>
      </c>
      <c r="D191" t="n">
        <v>293.0</v>
      </c>
      <c r="E191">
        <v>294.54998779296875</v>
      </c>
      <c r="F191" s="22">
        <v>43460</v>
      </c>
      <c r="G191" s="22">
        <v>43496</v>
      </c>
      <c r="H191">
        <f t="shared" si="18"/>
        <v>36</v>
      </c>
      <c r="I191">
        <v>295</v>
      </c>
      <c r="J191">
        <v>11.5</v>
      </c>
      <c r="K191">
        <v>28</v>
      </c>
      <c r="L191">
        <v>26</v>
      </c>
      <c r="M191">
        <v>320.54998779296875</v>
      </c>
      <c r="N191">
        <v>346.54998779296875</v>
      </c>
      <c r="O191">
        <v>372.54998779296875</v>
      </c>
      <c r="P191">
        <v>345</v>
      </c>
      <c r="Q191">
        <v>375</v>
      </c>
      <c r="R191" t="s">
        <v>435</v>
      </c>
      <c r="S191" t="n">
        <v>0.6000000238418579</v>
      </c>
      <c r="T191" t="n">
        <v>350.0</v>
      </c>
      <c r="U191" s="18">
        <f>VLOOKUP(A191,'[1]MARGIN REQUIREMNT'!$A$3:$M$210,13,0)</f>
        <v>1.4834249999999998</v>
      </c>
      <c r="V191" s="23">
        <f t="shared" si="16"/>
        <v>-2.8856751694551486E-3</v>
      </c>
      <c r="W191" s="23">
        <f t="shared" si="17"/>
        <v>2.8856751694551486E-3</v>
      </c>
      <c r="X191" s="24">
        <f>VLOOKUP(A191,[2]Sheet14!$A$2:$B$188,2,0)</f>
        <v>2.8034285804268855E-2</v>
      </c>
      <c r="Y191" s="24">
        <f>VLOOKUP(A191,[2]Sheet14!$A$2:$C$188,3,0)</f>
        <v>3.5021941577268567E-2</v>
      </c>
      <c r="Z191" s="24">
        <f>VLOOKUP(A191,[2]Sheet14!$A$2:$D$188,4,0)</f>
        <v>4.5898555684175148E-2</v>
      </c>
      <c r="AA191" t="b">
        <f t="shared" si="19"/>
        <v>0</v>
      </c>
      <c r="AB191" t="b">
        <f t="shared" si="14"/>
        <v>0</v>
      </c>
      <c r="AC191" t="b">
        <f t="shared" si="15"/>
        <v>0</v>
      </c>
    </row>
    <row r="192" spans="1:29">
      <c r="A192" t="s">
        <v>168</v>
      </c>
      <c r="B192">
        <v>5</v>
      </c>
      <c r="C192" t="s">
        <v>406</v>
      </c>
      <c r="D192" t="n">
        <v>293.0</v>
      </c>
      <c r="E192">
        <v>294.54998779296875</v>
      </c>
      <c r="F192" s="22">
        <v>43460</v>
      </c>
      <c r="G192" s="22">
        <v>43496</v>
      </c>
      <c r="H192">
        <f t="shared" si="18"/>
        <v>36</v>
      </c>
      <c r="I192">
        <v>295</v>
      </c>
      <c r="J192">
        <v>9.8999996185302734</v>
      </c>
      <c r="K192">
        <v>30</v>
      </c>
      <c r="L192">
        <v>28</v>
      </c>
      <c r="M192">
        <v>266.54998779296875</v>
      </c>
      <c r="N192">
        <v>238.55000305175781</v>
      </c>
      <c r="O192">
        <v>210.55000305175781</v>
      </c>
      <c r="P192">
        <v>240</v>
      </c>
      <c r="Q192">
        <v>210</v>
      </c>
      <c r="R192" t="n">
        <v>0.5</v>
      </c>
      <c r="S192" t="n">
        <v>0.5</v>
      </c>
      <c r="T192" t="n">
        <v>240.0</v>
      </c>
      <c r="U192" s="18">
        <f>VLOOKUP(A192,'[1]MARGIN REQUIREMNT'!$A$3:$M$210,13,0)</f>
        <v>1.4834249999999998</v>
      </c>
      <c r="V192" s="23">
        <f t="shared" si="16"/>
        <v>-2.8856751694551486E-3</v>
      </c>
      <c r="W192" s="23">
        <f t="shared" si="17"/>
        <v>2.8856751694551486E-3</v>
      </c>
      <c r="X192" s="24">
        <f>VLOOKUP(A192,[2]Sheet14!$A$2:$B$188,2,0)</f>
        <v>2.8034285804268855E-2</v>
      </c>
      <c r="Y192" s="24">
        <f>VLOOKUP(A192,[2]Sheet14!$A$2:$C$188,3,0)</f>
        <v>3.5021941577268567E-2</v>
      </c>
      <c r="Z192" s="24">
        <f>VLOOKUP(A192,[2]Sheet14!$A$2:$D$188,4,0)</f>
        <v>4.5898555684175148E-2</v>
      </c>
      <c r="AA192" t="b">
        <f t="shared" si="19"/>
        <v>0</v>
      </c>
      <c r="AB192" t="b">
        <f t="shared" ref="AB192:AB255" si="20">W192&gt;Y192</f>
        <v>0</v>
      </c>
      <c r="AC192" t="b">
        <f t="shared" ref="AC192:AC255" si="21">W192&gt;Z192</f>
        <v>0</v>
      </c>
    </row>
    <row r="193" spans="1:29">
      <c r="A193" t="s">
        <v>68</v>
      </c>
      <c r="B193">
        <v>1</v>
      </c>
      <c r="C193" t="s">
        <v>405</v>
      </c>
      <c r="D193" t="n">
        <v>15.949999809265137</v>
      </c>
      <c r="E193">
        <v>16.149999618530273</v>
      </c>
      <c r="F193" s="22">
        <v>43460</v>
      </c>
      <c r="G193" s="22">
        <v>43496</v>
      </c>
      <c r="H193">
        <f t="shared" si="18"/>
        <v>36</v>
      </c>
      <c r="I193">
        <v>16</v>
      </c>
      <c r="J193">
        <v>0.94999998807907104</v>
      </c>
      <c r="K193">
        <v>38</v>
      </c>
      <c r="L193">
        <v>2</v>
      </c>
      <c r="M193">
        <v>18.149999618530273</v>
      </c>
      <c r="N193">
        <v>20.149999618530273</v>
      </c>
      <c r="O193">
        <v>22.149999618530273</v>
      </c>
      <c r="P193">
        <v>20</v>
      </c>
      <c r="Q193">
        <v>22</v>
      </c>
      <c r="R193" t="n">
        <v>0.05000000074505806</v>
      </c>
      <c r="S193" t="n">
        <v>0.05000000074505806</v>
      </c>
      <c r="T193" t="n">
        <v>20.0</v>
      </c>
      <c r="U193" s="18">
        <f>VLOOKUP(A193,'[1]MARGIN REQUIREMNT'!$A$3:$M$210,13,0)</f>
        <v>7.7850000000000003E-2</v>
      </c>
      <c r="V193" s="23">
        <f t="shared" si="16"/>
        <v>6.1919742310698744E-3</v>
      </c>
      <c r="W193" s="23">
        <f t="shared" si="17"/>
        <v>6.1919742310698744E-3</v>
      </c>
      <c r="X193" s="24">
        <f>VLOOKUP(A193,[2]Sheet14!$A$2:$B$188,2,0)</f>
        <v>4.6308660664488889E-2</v>
      </c>
      <c r="Y193" s="24">
        <f>VLOOKUP(A193,[2]Sheet14!$A$2:$C$188,3,0)</f>
        <v>6.2009897221164921E-2</v>
      </c>
      <c r="Z193" s="24">
        <f>VLOOKUP(A193,[2]Sheet14!$A$2:$D$188,4,0)</f>
        <v>8.230342561953978E-2</v>
      </c>
      <c r="AA193" t="b">
        <f t="shared" si="19"/>
        <v>0</v>
      </c>
      <c r="AB193" t="b">
        <f t="shared" si="20"/>
        <v>0</v>
      </c>
      <c r="AC193" t="b">
        <f t="shared" si="21"/>
        <v>0</v>
      </c>
    </row>
    <row r="194" spans="1:29">
      <c r="A194" t="s">
        <v>68</v>
      </c>
      <c r="B194">
        <v>1</v>
      </c>
      <c r="C194" t="s">
        <v>406</v>
      </c>
      <c r="D194" t="n">
        <v>15.949999809265137</v>
      </c>
      <c r="E194">
        <v>16.149999618530273</v>
      </c>
      <c r="F194" s="22">
        <v>43460</v>
      </c>
      <c r="G194" s="22">
        <v>43496</v>
      </c>
      <c r="H194">
        <f t="shared" si="18"/>
        <v>36</v>
      </c>
      <c r="I194">
        <v>16</v>
      </c>
      <c r="J194">
        <v>0.85000002384185791</v>
      </c>
      <c r="K194">
        <v>51</v>
      </c>
      <c r="L194">
        <v>3</v>
      </c>
      <c r="M194">
        <v>13.149999618530273</v>
      </c>
      <c r="N194">
        <v>10.149999618530273</v>
      </c>
      <c r="O194">
        <v>7.1500000953674316</v>
      </c>
      <c r="P194">
        <v>10</v>
      </c>
      <c r="Q194">
        <v>7</v>
      </c>
      <c r="R194" t="s">
        <v>435</v>
      </c>
      <c r="S194" t="n">
        <v>0.20000000298023224</v>
      </c>
      <c r="T194" t="n">
        <v>14.0</v>
      </c>
      <c r="U194" s="18">
        <f>VLOOKUP(A194,'[1]MARGIN REQUIREMNT'!$A$3:$M$210,13,0)</f>
        <v>7.7850000000000003E-2</v>
      </c>
      <c r="V194" s="23">
        <f t="shared" ref="V194:V257" si="22">D194/E194-1</f>
        <v>6.1919742310698744E-3</v>
      </c>
      <c r="W194" s="23">
        <f t="shared" ref="W194:W257" si="23">IF(V194&gt;0,V194,-V194)</f>
        <v>6.1919742310698744E-3</v>
      </c>
      <c r="X194" s="24">
        <f>VLOOKUP(A194,[2]Sheet14!$A$2:$B$188,2,0)</f>
        <v>4.6308660664488889E-2</v>
      </c>
      <c r="Y194" s="24">
        <f>VLOOKUP(A194,[2]Sheet14!$A$2:$C$188,3,0)</f>
        <v>6.2009897221164921E-2</v>
      </c>
      <c r="Z194" s="24">
        <f>VLOOKUP(A194,[2]Sheet14!$A$2:$D$188,4,0)</f>
        <v>8.230342561953978E-2</v>
      </c>
      <c r="AA194" t="b">
        <f t="shared" si="19"/>
        <v>0</v>
      </c>
      <c r="AB194" t="b">
        <f t="shared" si="20"/>
        <v>0</v>
      </c>
      <c r="AC194" t="b">
        <f t="shared" si="21"/>
        <v>0</v>
      </c>
    </row>
    <row r="195" spans="1:29">
      <c r="A195" t="s">
        <v>50</v>
      </c>
      <c r="B195">
        <v>20</v>
      </c>
      <c r="C195" t="s">
        <v>405</v>
      </c>
      <c r="D195" t="n">
        <v>1300.0</v>
      </c>
      <c r="E195">
        <v>1302</v>
      </c>
      <c r="F195" s="22">
        <v>43460</v>
      </c>
      <c r="G195" s="22">
        <v>43496</v>
      </c>
      <c r="H195">
        <f t="shared" si="18"/>
        <v>36</v>
      </c>
      <c r="I195">
        <v>1300</v>
      </c>
      <c r="J195" t="s">
        <v>435</v>
      </c>
      <c r="K195" t="s">
        <v>435</v>
      </c>
      <c r="L195" t="s">
        <v>435</v>
      </c>
      <c r="M195" t="s">
        <v>435</v>
      </c>
      <c r="N195" t="s">
        <v>435</v>
      </c>
      <c r="O195" t="s">
        <v>435</v>
      </c>
      <c r="P195" t="s">
        <v>435</v>
      </c>
      <c r="Q195" t="s">
        <v>435</v>
      </c>
      <c r="R195" t="s">
        <v>435</v>
      </c>
      <c r="S195" t="s">
        <v>435</v>
      </c>
      <c r="T195" t="s">
        <v>435</v>
      </c>
      <c r="U195" s="18">
        <f>VLOOKUP(A195,'[1]MARGIN REQUIREMNT'!$A$3:$M$210,13,0)</f>
        <v>6.5470499999999996</v>
      </c>
      <c r="V195" s="23">
        <f t="shared" si="22"/>
        <v>9.2162148377505915E-4</v>
      </c>
      <c r="W195" s="23">
        <f t="shared" si="23"/>
        <v>9.2162148377505915E-4</v>
      </c>
      <c r="X195" s="24">
        <f>VLOOKUP(A195,[2]Sheet14!$A$2:$B$188,2,0)</f>
        <v>1.8653051791550856E-2</v>
      </c>
      <c r="Y195" s="24">
        <f>VLOOKUP(A195,[2]Sheet14!$A$2:$C$188,3,0)</f>
        <v>2.2402612076972025E-2</v>
      </c>
      <c r="Z195" s="24">
        <f>VLOOKUP(A195,[2]Sheet14!$A$2:$D$188,4,0)</f>
        <v>2.7432622595228041E-2</v>
      </c>
      <c r="AA195" t="b">
        <f t="shared" si="19"/>
        <v>0</v>
      </c>
      <c r="AB195" t="b">
        <f t="shared" si="20"/>
        <v>0</v>
      </c>
      <c r="AC195" t="b">
        <f t="shared" si="21"/>
        <v>0</v>
      </c>
    </row>
    <row r="196" spans="1:29">
      <c r="A196" t="s">
        <v>50</v>
      </c>
      <c r="B196">
        <v>20</v>
      </c>
      <c r="C196" t="s">
        <v>406</v>
      </c>
      <c r="D196" t="n">
        <v>1300.0</v>
      </c>
      <c r="E196">
        <v>1302</v>
      </c>
      <c r="F196" s="22">
        <v>43460</v>
      </c>
      <c r="G196" s="22">
        <v>43496</v>
      </c>
      <c r="H196">
        <f t="shared" si="18"/>
        <v>36</v>
      </c>
      <c r="I196">
        <v>1300</v>
      </c>
      <c r="J196">
        <v>36.349998474121094</v>
      </c>
      <c r="K196">
        <v>26</v>
      </c>
      <c r="L196">
        <v>106</v>
      </c>
      <c r="M196">
        <v>1196</v>
      </c>
      <c r="N196">
        <v>1090</v>
      </c>
      <c r="O196">
        <v>984</v>
      </c>
      <c r="P196">
        <v>1100</v>
      </c>
      <c r="Q196">
        <v>980</v>
      </c>
      <c r="R196" t="s">
        <v>435</v>
      </c>
      <c r="S196" t="n">
        <v>7.849999904632568</v>
      </c>
      <c r="T196" t="n">
        <v>1200.0</v>
      </c>
      <c r="U196" s="18">
        <f>VLOOKUP(A196,'[1]MARGIN REQUIREMNT'!$A$3:$M$210,13,0)</f>
        <v>6.5470499999999996</v>
      </c>
      <c r="V196" s="23">
        <f t="shared" si="22"/>
        <v>9.2162148377505915E-4</v>
      </c>
      <c r="W196" s="23">
        <f t="shared" si="23"/>
        <v>9.2162148377505915E-4</v>
      </c>
      <c r="X196" s="24">
        <f>VLOOKUP(A196,[2]Sheet14!$A$2:$B$188,2,0)</f>
        <v>1.8653051791550856E-2</v>
      </c>
      <c r="Y196" s="24">
        <f>VLOOKUP(A196,[2]Sheet14!$A$2:$C$188,3,0)</f>
        <v>2.2402612076972025E-2</v>
      </c>
      <c r="Z196" s="24">
        <f>VLOOKUP(A196,[2]Sheet14!$A$2:$D$188,4,0)</f>
        <v>2.7432622595228041E-2</v>
      </c>
      <c r="AA196" t="b">
        <f t="shared" si="19"/>
        <v>0</v>
      </c>
      <c r="AB196" t="b">
        <f t="shared" si="20"/>
        <v>0</v>
      </c>
      <c r="AC196" t="b">
        <f t="shared" si="21"/>
        <v>0</v>
      </c>
    </row>
    <row r="197" spans="1:29">
      <c r="A197" t="s">
        <v>18</v>
      </c>
      <c r="B197">
        <v>10</v>
      </c>
      <c r="C197" t="s">
        <v>405</v>
      </c>
      <c r="D197" t="n">
        <v>616.5499877929688</v>
      </c>
      <c r="E197">
        <v>618.95001220703125</v>
      </c>
      <c r="F197" s="22">
        <v>43460</v>
      </c>
      <c r="G197" s="22">
        <v>43496</v>
      </c>
      <c r="H197">
        <f t="shared" si="18"/>
        <v>36</v>
      </c>
      <c r="I197">
        <v>620</v>
      </c>
      <c r="J197">
        <v>25</v>
      </c>
      <c r="K197">
        <v>29</v>
      </c>
      <c r="L197">
        <v>56</v>
      </c>
      <c r="M197">
        <v>674.95001220703125</v>
      </c>
      <c r="N197">
        <v>730.95001220703125</v>
      </c>
      <c r="O197">
        <v>786.95001220703125</v>
      </c>
      <c r="P197">
        <v>730</v>
      </c>
      <c r="Q197">
        <v>790</v>
      </c>
      <c r="R197" t="s">
        <v>435</v>
      </c>
      <c r="S197" t="n">
        <v>1.4500000476837158</v>
      </c>
      <c r="T197" t="n">
        <v>740.0</v>
      </c>
      <c r="U197" s="18">
        <f>VLOOKUP(A197,'[1]MARGIN REQUIREMNT'!$A$3:$M$210,13,0)</f>
        <v>3.1849500000000002</v>
      </c>
      <c r="V197" s="23">
        <f t="shared" si="22"/>
        <v>-7.2705743300105485E-4</v>
      </c>
      <c r="W197" s="23">
        <f t="shared" si="23"/>
        <v>7.2705743300105485E-4</v>
      </c>
      <c r="X197" s="24">
        <f>VLOOKUP(A197,[2]Sheet14!$A$2:$B$188,2,0)</f>
        <v>2.6113983430541117E-2</v>
      </c>
      <c r="Y197" s="24">
        <f>VLOOKUP(A197,[2]Sheet14!$A$2:$C$188,3,0)</f>
        <v>3.6086411422198809E-2</v>
      </c>
      <c r="Z197" s="24">
        <f>VLOOKUP(A197,[2]Sheet14!$A$2:$D$188,4,0)</f>
        <v>4.6605278386550805E-2</v>
      </c>
      <c r="AA197" t="b">
        <f t="shared" si="19"/>
        <v>0</v>
      </c>
      <c r="AB197" t="b">
        <f t="shared" si="20"/>
        <v>0</v>
      </c>
      <c r="AC197" t="b">
        <f t="shared" si="21"/>
        <v>0</v>
      </c>
    </row>
    <row r="198" spans="1:29">
      <c r="A198" t="s">
        <v>18</v>
      </c>
      <c r="B198">
        <v>10</v>
      </c>
      <c r="C198" t="s">
        <v>406</v>
      </c>
      <c r="D198" t="n">
        <v>616.5499877929688</v>
      </c>
      <c r="E198">
        <v>618.95001220703125</v>
      </c>
      <c r="F198" s="22">
        <v>43460</v>
      </c>
      <c r="G198" s="22">
        <v>43496</v>
      </c>
      <c r="H198">
        <f t="shared" si="18"/>
        <v>36</v>
      </c>
      <c r="I198">
        <v>620</v>
      </c>
      <c r="J198">
        <v>21.25</v>
      </c>
      <c r="K198">
        <v>31</v>
      </c>
      <c r="L198">
        <v>60</v>
      </c>
      <c r="M198">
        <v>558.95001220703125</v>
      </c>
      <c r="N198">
        <v>498.95001220703125</v>
      </c>
      <c r="O198">
        <v>438.95001220703125</v>
      </c>
      <c r="P198">
        <v>500</v>
      </c>
      <c r="Q198">
        <v>440</v>
      </c>
      <c r="R198" t="s">
        <v>435</v>
      </c>
      <c r="S198" t="n">
        <v>2.450000047683716</v>
      </c>
      <c r="T198" t="n">
        <v>540.0</v>
      </c>
      <c r="U198" s="18">
        <f>VLOOKUP(A198,'[1]MARGIN REQUIREMNT'!$A$3:$M$210,13,0)</f>
        <v>3.1849500000000002</v>
      </c>
      <c r="V198" s="23">
        <f t="shared" si="22"/>
        <v>-7.2705743300105485E-4</v>
      </c>
      <c r="W198" s="23">
        <f t="shared" si="23"/>
        <v>7.2705743300105485E-4</v>
      </c>
      <c r="X198" s="24">
        <f>VLOOKUP(A198,[2]Sheet14!$A$2:$B$188,2,0)</f>
        <v>2.6113983430541117E-2</v>
      </c>
      <c r="Y198" s="24">
        <f>VLOOKUP(A198,[2]Sheet14!$A$2:$C$188,3,0)</f>
        <v>3.6086411422198809E-2</v>
      </c>
      <c r="Z198" s="24">
        <f>VLOOKUP(A198,[2]Sheet14!$A$2:$D$188,4,0)</f>
        <v>4.6605278386550805E-2</v>
      </c>
      <c r="AA198" t="b">
        <f t="shared" si="19"/>
        <v>0</v>
      </c>
      <c r="AB198" t="b">
        <f t="shared" si="20"/>
        <v>0</v>
      </c>
      <c r="AC198" t="b">
        <f t="shared" si="21"/>
        <v>0</v>
      </c>
    </row>
    <row r="199" spans="1:29">
      <c r="A199" t="s">
        <v>155</v>
      </c>
      <c r="B199">
        <v>5</v>
      </c>
      <c r="C199" t="s">
        <v>405</v>
      </c>
      <c r="D199" t="n">
        <v>90.6500015258789</v>
      </c>
      <c r="E199">
        <v>89.900001525878906</v>
      </c>
      <c r="F199" s="22">
        <v>43460</v>
      </c>
      <c r="G199" s="22">
        <v>43496</v>
      </c>
      <c r="H199">
        <f t="shared" si="18"/>
        <v>36</v>
      </c>
      <c r="I199">
        <v>90</v>
      </c>
      <c r="J199">
        <v>4.1999998092651367</v>
      </c>
      <c r="K199">
        <v>34</v>
      </c>
      <c r="L199">
        <v>10</v>
      </c>
      <c r="M199">
        <v>99.900001525878906</v>
      </c>
      <c r="N199">
        <v>109.90000152587891</v>
      </c>
      <c r="O199">
        <v>119.90000152587891</v>
      </c>
      <c r="P199">
        <v>110</v>
      </c>
      <c r="Q199">
        <v>120</v>
      </c>
      <c r="R199" t="s">
        <v>435</v>
      </c>
      <c r="S199" t="n">
        <v>0.3499999940395355</v>
      </c>
      <c r="T199" t="n">
        <v>107.5</v>
      </c>
      <c r="U199" s="18">
        <f>VLOOKUP(A199,'[1]MARGIN REQUIREMNT'!$A$3:$M$210,13,0)</f>
        <v>0.43739999999999996</v>
      </c>
      <c r="V199" s="23">
        <f t="shared" si="22"/>
        <v>-1.2792007857172938E-2</v>
      </c>
      <c r="W199" s="23">
        <f t="shared" si="23"/>
        <v>1.2792007857172938E-2</v>
      </c>
      <c r="X199" s="24">
        <f>VLOOKUP(A199,[2]Sheet14!$A$2:$B$188,2,0)</f>
        <v>3.3680141817692466E-2</v>
      </c>
      <c r="Y199" s="24">
        <f>VLOOKUP(A199,[2]Sheet14!$A$2:$C$188,3,0)</f>
        <v>4.2821972289836016E-2</v>
      </c>
      <c r="Z199" s="24">
        <f>VLOOKUP(A199,[2]Sheet14!$A$2:$D$188,4,0)</f>
        <v>6.1873011327276968E-2</v>
      </c>
      <c r="AA199" t="b">
        <f t="shared" si="19"/>
        <v>0</v>
      </c>
      <c r="AB199" t="b">
        <f t="shared" si="20"/>
        <v>0</v>
      </c>
      <c r="AC199" t="b">
        <f t="shared" si="21"/>
        <v>0</v>
      </c>
    </row>
    <row r="200" spans="1:29">
      <c r="A200" t="s">
        <v>155</v>
      </c>
      <c r="B200">
        <v>5</v>
      </c>
      <c r="C200" t="s">
        <v>406</v>
      </c>
      <c r="D200" t="n">
        <v>90.6500015258789</v>
      </c>
      <c r="E200">
        <v>89.900001525878906</v>
      </c>
      <c r="F200" s="22">
        <v>43460</v>
      </c>
      <c r="G200" s="22">
        <v>43496</v>
      </c>
      <c r="H200">
        <f t="shared" si="18"/>
        <v>36</v>
      </c>
      <c r="I200">
        <v>90</v>
      </c>
      <c r="J200">
        <v>4.9000000953674316</v>
      </c>
      <c r="K200">
        <v>47</v>
      </c>
      <c r="L200">
        <v>13</v>
      </c>
      <c r="M200">
        <v>76.900001525878906</v>
      </c>
      <c r="N200">
        <v>63.900001525878906</v>
      </c>
      <c r="O200">
        <v>50.900001525878906</v>
      </c>
      <c r="P200">
        <v>65</v>
      </c>
      <c r="Q200">
        <v>50</v>
      </c>
      <c r="R200" t="s">
        <v>435</v>
      </c>
      <c r="S200" t="n">
        <v>1.2999999523162842</v>
      </c>
      <c r="T200" t="n">
        <v>82.5</v>
      </c>
      <c r="U200" s="18">
        <f>VLOOKUP(A200,'[1]MARGIN REQUIREMNT'!$A$3:$M$210,13,0)</f>
        <v>0.43739999999999996</v>
      </c>
      <c r="V200" s="23">
        <f t="shared" si="22"/>
        <v>-1.2792007857172938E-2</v>
      </c>
      <c r="W200" s="23">
        <f t="shared" si="23"/>
        <v>1.2792007857172938E-2</v>
      </c>
      <c r="X200" s="24">
        <f>VLOOKUP(A200,[2]Sheet14!$A$2:$B$188,2,0)</f>
        <v>3.3680141817692466E-2</v>
      </c>
      <c r="Y200" s="24">
        <f>VLOOKUP(A200,[2]Sheet14!$A$2:$C$188,3,0)</f>
        <v>4.2821972289836016E-2</v>
      </c>
      <c r="Z200" s="24">
        <f>VLOOKUP(A200,[2]Sheet14!$A$2:$D$188,4,0)</f>
        <v>6.1873011327276968E-2</v>
      </c>
      <c r="AA200" t="b">
        <f t="shared" si="19"/>
        <v>0</v>
      </c>
      <c r="AB200" t="b">
        <f t="shared" si="20"/>
        <v>0</v>
      </c>
      <c r="AC200" t="b">
        <f t="shared" si="21"/>
        <v>0</v>
      </c>
    </row>
    <row r="201" spans="1:29">
      <c r="A201" t="s">
        <v>110</v>
      </c>
      <c r="B201">
        <v>20</v>
      </c>
      <c r="C201" t="s">
        <v>405</v>
      </c>
      <c r="D201" t="n">
        <v>1233.5</v>
      </c>
      <c r="E201">
        <v>1235</v>
      </c>
      <c r="F201" s="22">
        <v>43460</v>
      </c>
      <c r="G201" s="22">
        <v>43496</v>
      </c>
      <c r="H201">
        <f t="shared" si="18"/>
        <v>36</v>
      </c>
      <c r="I201">
        <v>1240</v>
      </c>
      <c r="J201">
        <v>69</v>
      </c>
      <c r="K201">
        <v>42</v>
      </c>
      <c r="L201">
        <v>163</v>
      </c>
      <c r="M201">
        <v>1398</v>
      </c>
      <c r="N201">
        <v>1561</v>
      </c>
      <c r="O201">
        <v>1724</v>
      </c>
      <c r="P201">
        <v>1560</v>
      </c>
      <c r="Q201">
        <v>1720</v>
      </c>
      <c r="R201" t="s">
        <v>435</v>
      </c>
      <c r="S201" t="n">
        <v>4.400000095367432</v>
      </c>
      <c r="T201" t="n">
        <v>1540.0</v>
      </c>
      <c r="U201" s="18">
        <f>VLOOKUP(A201,'[1]MARGIN REQUIREMNT'!$A$3:$M$210,13,0)</f>
        <v>6.6227999999999998</v>
      </c>
      <c r="V201" s="23">
        <f t="shared" si="22"/>
        <v>-8.5024196609306824E-4</v>
      </c>
      <c r="W201" s="23">
        <f t="shared" si="23"/>
        <v>8.5024196609306824E-4</v>
      </c>
      <c r="X201" s="24">
        <f>VLOOKUP(A201,[2]Sheet14!$A$2:$B$188,2,0)</f>
        <v>3.4172845675225334E-2</v>
      </c>
      <c r="Y201" s="24">
        <f>VLOOKUP(A201,[2]Sheet14!$A$2:$C$188,3,0)</f>
        <v>4.5640603832813473E-2</v>
      </c>
      <c r="Z201" s="24">
        <f>VLOOKUP(A201,[2]Sheet14!$A$2:$D$188,4,0)</f>
        <v>5.6444943070246348E-2</v>
      </c>
      <c r="AA201" t="b">
        <f t="shared" si="19"/>
        <v>0</v>
      </c>
      <c r="AB201" t="b">
        <f t="shared" si="20"/>
        <v>0</v>
      </c>
      <c r="AC201" t="b">
        <f t="shared" si="21"/>
        <v>0</v>
      </c>
    </row>
    <row r="202" spans="1:29">
      <c r="A202" t="s">
        <v>110</v>
      </c>
      <c r="B202">
        <v>20</v>
      </c>
      <c r="C202" t="s">
        <v>406</v>
      </c>
      <c r="D202" t="n">
        <v>1233.5</v>
      </c>
      <c r="E202">
        <v>1235</v>
      </c>
      <c r="F202" s="22">
        <v>43460</v>
      </c>
      <c r="G202" s="22">
        <v>43496</v>
      </c>
      <c r="H202">
        <f t="shared" si="18"/>
        <v>36</v>
      </c>
      <c r="I202">
        <v>1240</v>
      </c>
      <c r="J202">
        <v>72.5</v>
      </c>
      <c r="K202">
        <v>49</v>
      </c>
      <c r="L202">
        <v>190</v>
      </c>
      <c r="M202">
        <v>1045</v>
      </c>
      <c r="N202">
        <v>855</v>
      </c>
      <c r="O202">
        <v>665</v>
      </c>
      <c r="P202">
        <v>860</v>
      </c>
      <c r="Q202">
        <v>660</v>
      </c>
      <c r="R202" t="s">
        <v>435</v>
      </c>
      <c r="S202" t="n">
        <v>3.0</v>
      </c>
      <c r="T202" t="n">
        <v>980.0</v>
      </c>
      <c r="U202" s="18">
        <f>VLOOKUP(A202,'[1]MARGIN REQUIREMNT'!$A$3:$M$210,13,0)</f>
        <v>6.6227999999999998</v>
      </c>
      <c r="V202" s="23">
        <f t="shared" si="22"/>
        <v>-8.5024196609306824E-4</v>
      </c>
      <c r="W202" s="23">
        <f t="shared" si="23"/>
        <v>8.5024196609306824E-4</v>
      </c>
      <c r="X202" s="24">
        <f>VLOOKUP(A202,[2]Sheet14!$A$2:$B$188,2,0)</f>
        <v>3.4172845675225334E-2</v>
      </c>
      <c r="Y202" s="24">
        <f>VLOOKUP(A202,[2]Sheet14!$A$2:$C$188,3,0)</f>
        <v>4.5640603832813473E-2</v>
      </c>
      <c r="Z202" s="24">
        <f>VLOOKUP(A202,[2]Sheet14!$A$2:$D$188,4,0)</f>
        <v>5.6444943070246348E-2</v>
      </c>
      <c r="AA202" t="b">
        <f t="shared" si="19"/>
        <v>0</v>
      </c>
      <c r="AB202" t="b">
        <f t="shared" si="20"/>
        <v>0</v>
      </c>
      <c r="AC202" t="b">
        <f t="shared" si="21"/>
        <v>0</v>
      </c>
    </row>
    <row r="203" spans="1:29">
      <c r="A203" t="s">
        <v>171</v>
      </c>
      <c r="B203">
        <v>1</v>
      </c>
      <c r="C203" t="s">
        <v>405</v>
      </c>
      <c r="D203" t="n">
        <v>15.199999809265137</v>
      </c>
      <c r="E203">
        <v>15.149999618530273</v>
      </c>
      <c r="F203" s="22">
        <v>43460</v>
      </c>
      <c r="G203" s="22">
        <v>43496</v>
      </c>
      <c r="H203">
        <f t="shared" si="18"/>
        <v>36</v>
      </c>
      <c r="I203">
        <v>15</v>
      </c>
      <c r="J203">
        <v>1</v>
      </c>
      <c r="K203">
        <v>43</v>
      </c>
      <c r="L203">
        <v>2</v>
      </c>
      <c r="M203">
        <v>17.149999618530273</v>
      </c>
      <c r="N203">
        <v>19.149999618530273</v>
      </c>
      <c r="O203">
        <v>21.149999618530273</v>
      </c>
      <c r="P203">
        <v>19</v>
      </c>
      <c r="Q203">
        <v>21</v>
      </c>
      <c r="R203" t="n">
        <v>0.10000000149011612</v>
      </c>
      <c r="S203" t="n">
        <v>0.05000000074505806</v>
      </c>
      <c r="T203" t="n">
        <v>20.0</v>
      </c>
      <c r="U203" s="18">
        <f>VLOOKUP(A203,'[1]MARGIN REQUIREMNT'!$A$3:$M$210,13,0)</f>
        <v>8.2050049787272553E-2</v>
      </c>
      <c r="V203" s="23">
        <f t="shared" si="22"/>
        <v>-3.3002797570629294E-3</v>
      </c>
      <c r="W203" s="23">
        <f t="shared" si="23"/>
        <v>3.3002797570629294E-3</v>
      </c>
      <c r="X203" s="24">
        <f>VLOOKUP(A203,[2]Sheet14!$A$2:$B$188,2,0)</f>
        <v>3.3340405351437688E-2</v>
      </c>
      <c r="Y203" s="24">
        <f>VLOOKUP(A203,[2]Sheet14!$A$2:$C$188,3,0)</f>
        <v>4.5343224211148732E-2</v>
      </c>
      <c r="Z203" s="24">
        <f>VLOOKUP(A203,[2]Sheet14!$A$2:$D$188,4,0)</f>
        <v>5.7841749502982244E-2</v>
      </c>
      <c r="AA203" t="b">
        <f t="shared" si="19"/>
        <v>0</v>
      </c>
      <c r="AB203" t="b">
        <f t="shared" si="20"/>
        <v>0</v>
      </c>
      <c r="AC203" t="b">
        <f t="shared" si="21"/>
        <v>0</v>
      </c>
    </row>
    <row r="204" spans="1:29">
      <c r="A204" t="s">
        <v>171</v>
      </c>
      <c r="B204">
        <v>1</v>
      </c>
      <c r="C204" t="s">
        <v>406</v>
      </c>
      <c r="D204" t="n">
        <v>15.199999809265137</v>
      </c>
      <c r="E204">
        <v>15.149999618530273</v>
      </c>
      <c r="F204" s="22">
        <v>43460</v>
      </c>
      <c r="G204" s="22">
        <v>43496</v>
      </c>
      <c r="H204">
        <f t="shared" si="18"/>
        <v>36</v>
      </c>
      <c r="I204">
        <v>15</v>
      </c>
      <c r="J204">
        <v>0.64999997615814209</v>
      </c>
      <c r="K204">
        <v>43</v>
      </c>
      <c r="L204">
        <v>2</v>
      </c>
      <c r="M204">
        <v>13.149999618530273</v>
      </c>
      <c r="N204">
        <v>11.149999618530273</v>
      </c>
      <c r="O204">
        <v>9.1499996185302734</v>
      </c>
      <c r="P204">
        <v>11</v>
      </c>
      <c r="Q204">
        <v>9</v>
      </c>
      <c r="R204" t="n">
        <v>0.05000000074505806</v>
      </c>
      <c r="S204" t="n">
        <v>0.05000000074505806</v>
      </c>
      <c r="T204" t="n">
        <v>11.0</v>
      </c>
      <c r="U204" s="18">
        <f>VLOOKUP(A204,'[1]MARGIN REQUIREMNT'!$A$3:$M$210,13,0)</f>
        <v>8.2050049787272553E-2</v>
      </c>
      <c r="V204" s="23">
        <f t="shared" si="22"/>
        <v>-3.3002797570629294E-3</v>
      </c>
      <c r="W204" s="23">
        <f t="shared" si="23"/>
        <v>3.3002797570629294E-3</v>
      </c>
      <c r="X204" s="24">
        <f>VLOOKUP(A204,[2]Sheet14!$A$2:$B$188,2,0)</f>
        <v>3.3340405351437688E-2</v>
      </c>
      <c r="Y204" s="24">
        <f>VLOOKUP(A204,[2]Sheet14!$A$2:$C$188,3,0)</f>
        <v>4.5343224211148732E-2</v>
      </c>
      <c r="Z204" s="24">
        <f>VLOOKUP(A204,[2]Sheet14!$A$2:$D$188,4,0)</f>
        <v>5.7841749502982244E-2</v>
      </c>
      <c r="AA204" t="b">
        <f t="shared" si="19"/>
        <v>0</v>
      </c>
      <c r="AB204" t="b">
        <f t="shared" si="20"/>
        <v>0</v>
      </c>
      <c r="AC204" t="b">
        <f t="shared" si="21"/>
        <v>0</v>
      </c>
    </row>
    <row r="205" spans="1:29">
      <c r="A205" t="s">
        <v>28</v>
      </c>
      <c r="B205">
        <v>5</v>
      </c>
      <c r="C205" t="s">
        <v>405</v>
      </c>
      <c r="D205" t="n">
        <v>328.0</v>
      </c>
      <c r="E205">
        <v>327.64999389648438</v>
      </c>
      <c r="F205" s="22">
        <v>43460</v>
      </c>
      <c r="G205" s="22">
        <v>43496</v>
      </c>
      <c r="H205">
        <f t="shared" si="18"/>
        <v>36</v>
      </c>
      <c r="I205">
        <v>330</v>
      </c>
      <c r="J205">
        <v>11.199999809265137</v>
      </c>
      <c r="K205">
        <v>26</v>
      </c>
      <c r="L205">
        <v>27</v>
      </c>
      <c r="M205">
        <v>354.64999389648437</v>
      </c>
      <c r="N205">
        <v>381.64999389648438</v>
      </c>
      <c r="O205">
        <v>408.64999389648437</v>
      </c>
      <c r="P205">
        <v>380</v>
      </c>
      <c r="Q205">
        <v>410</v>
      </c>
      <c r="R205" t="n">
        <v>2.5</v>
      </c>
      <c r="S205" t="n">
        <v>2.5</v>
      </c>
      <c r="T205" t="n">
        <v>380.0</v>
      </c>
      <c r="U205" s="18">
        <f>VLOOKUP(A205,'[1]MARGIN REQUIREMNT'!$A$3:$M$210,13,0)</f>
        <v>1.6435500000000001</v>
      </c>
      <c r="V205" s="23">
        <f t="shared" si="22"/>
        <v>4.1202689719632701E-3</v>
      </c>
      <c r="W205" s="23">
        <f t="shared" si="23"/>
        <v>4.1202689719632701E-3</v>
      </c>
      <c r="X205" s="24">
        <f>VLOOKUP(A205,[2]Sheet14!$A$2:$B$188,2,0)</f>
        <v>3.1055421736060955E-2</v>
      </c>
      <c r="Y205" s="24">
        <f>VLOOKUP(A205,[2]Sheet14!$A$2:$C$188,3,0)</f>
        <v>3.9349710965843693E-2</v>
      </c>
      <c r="Z205" s="24">
        <f>VLOOKUP(A205,[2]Sheet14!$A$2:$D$188,4,0)</f>
        <v>4.8795983673092853E-2</v>
      </c>
      <c r="AA205" t="b">
        <f t="shared" si="19"/>
        <v>0</v>
      </c>
      <c r="AB205" t="b">
        <f t="shared" si="20"/>
        <v>0</v>
      </c>
      <c r="AC205" t="b">
        <f t="shared" si="21"/>
        <v>0</v>
      </c>
    </row>
    <row r="206" spans="1:29">
      <c r="A206" t="s">
        <v>28</v>
      </c>
      <c r="B206">
        <v>5</v>
      </c>
      <c r="C206" t="s">
        <v>406</v>
      </c>
      <c r="D206" t="n">
        <v>328.0</v>
      </c>
      <c r="E206">
        <v>327.64999389648438</v>
      </c>
      <c r="F206" s="22">
        <v>43460</v>
      </c>
      <c r="G206" s="22">
        <v>43496</v>
      </c>
      <c r="H206">
        <f t="shared" si="18"/>
        <v>36</v>
      </c>
      <c r="I206">
        <v>330</v>
      </c>
      <c r="J206" t="s">
        <v>435</v>
      </c>
      <c r="K206" t="s">
        <v>435</v>
      </c>
      <c r="L206" t="s">
        <v>435</v>
      </c>
      <c r="M206" t="s">
        <v>435</v>
      </c>
      <c r="N206" t="s">
        <v>435</v>
      </c>
      <c r="O206" t="s">
        <v>435</v>
      </c>
      <c r="P206" t="s">
        <v>435</v>
      </c>
      <c r="Q206" t="s">
        <v>435</v>
      </c>
      <c r="R206" t="s">
        <v>435</v>
      </c>
      <c r="S206" t="s">
        <v>435</v>
      </c>
      <c r="T206" t="s">
        <v>435</v>
      </c>
      <c r="U206" s="18">
        <f>VLOOKUP(A206,'[1]MARGIN REQUIREMNT'!$A$3:$M$210,13,0)</f>
        <v>1.6435500000000001</v>
      </c>
      <c r="V206" s="23">
        <f t="shared" si="22"/>
        <v>4.1202689719632701E-3</v>
      </c>
      <c r="W206" s="23">
        <f t="shared" si="23"/>
        <v>4.1202689719632701E-3</v>
      </c>
      <c r="X206" s="24">
        <f>VLOOKUP(A206,[2]Sheet14!$A$2:$B$188,2,0)</f>
        <v>3.1055421736060955E-2</v>
      </c>
      <c r="Y206" s="24">
        <f>VLOOKUP(A206,[2]Sheet14!$A$2:$C$188,3,0)</f>
        <v>3.9349710965843693E-2</v>
      </c>
      <c r="Z206" s="24">
        <f>VLOOKUP(A206,[2]Sheet14!$A$2:$D$188,4,0)</f>
        <v>4.8795983673092853E-2</v>
      </c>
      <c r="AA206" t="b">
        <f t="shared" si="19"/>
        <v>0</v>
      </c>
      <c r="AB206" t="b">
        <f t="shared" si="20"/>
        <v>0</v>
      </c>
      <c r="AC206" t="b">
        <f t="shared" si="21"/>
        <v>0</v>
      </c>
    </row>
    <row r="207" spans="1:29">
      <c r="A207" t="s">
        <v>85</v>
      </c>
      <c r="B207">
        <v>5</v>
      </c>
      <c r="C207" t="s">
        <v>405</v>
      </c>
      <c r="D207" t="n">
        <v>277.0</v>
      </c>
      <c r="E207">
        <v>270.25</v>
      </c>
      <c r="F207" s="22">
        <v>43460</v>
      </c>
      <c r="G207" s="22">
        <v>43496</v>
      </c>
      <c r="H207">
        <f t="shared" si="18"/>
        <v>36</v>
      </c>
      <c r="I207">
        <v>270</v>
      </c>
      <c r="J207">
        <v>9.4499998092651367</v>
      </c>
      <c r="K207">
        <v>23</v>
      </c>
      <c r="L207">
        <v>20</v>
      </c>
      <c r="M207">
        <v>290.25</v>
      </c>
      <c r="N207">
        <v>310.25</v>
      </c>
      <c r="O207">
        <v>330.25</v>
      </c>
      <c r="P207">
        <v>310</v>
      </c>
      <c r="Q207">
        <v>330</v>
      </c>
      <c r="R207" t="s">
        <v>435</v>
      </c>
      <c r="S207" t="n">
        <v>0.949999988079071</v>
      </c>
      <c r="T207" t="n">
        <v>305.0</v>
      </c>
      <c r="U207" s="18">
        <f>VLOOKUP(A207,'[1]MARGIN REQUIREMNT'!$A$3:$M$210,13,0)</f>
        <v>1.443975</v>
      </c>
      <c r="V207" s="23">
        <f t="shared" si="22"/>
        <v>4.4403781943802567E-3</v>
      </c>
      <c r="W207" s="23">
        <f t="shared" si="23"/>
        <v>4.4403781943802567E-3</v>
      </c>
      <c r="X207" s="24">
        <f>VLOOKUP(A207,[2]Sheet14!$A$2:$B$188,2,0)</f>
        <v>3.1451584594614439E-2</v>
      </c>
      <c r="Y207" s="24">
        <f>VLOOKUP(A207,[2]Sheet14!$A$2:$C$188,3,0)</f>
        <v>3.7108130453786643E-2</v>
      </c>
      <c r="Z207" s="24">
        <f>VLOOKUP(A207,[2]Sheet14!$A$2:$D$188,4,0)</f>
        <v>4.6411913295823649E-2</v>
      </c>
      <c r="AA207" t="b">
        <f t="shared" si="19"/>
        <v>0</v>
      </c>
      <c r="AB207" t="b">
        <f t="shared" si="20"/>
        <v>0</v>
      </c>
      <c r="AC207" t="b">
        <f t="shared" si="21"/>
        <v>0</v>
      </c>
    </row>
    <row r="208" spans="1:29">
      <c r="A208" t="s">
        <v>85</v>
      </c>
      <c r="B208">
        <v>5</v>
      </c>
      <c r="C208" t="s">
        <v>406</v>
      </c>
      <c r="D208" t="n">
        <v>277.0</v>
      </c>
      <c r="E208">
        <v>270.25</v>
      </c>
      <c r="F208" s="22">
        <v>43460</v>
      </c>
      <c r="G208" s="22">
        <v>43496</v>
      </c>
      <c r="H208">
        <f t="shared" si="18"/>
        <v>36</v>
      </c>
      <c r="I208">
        <v>270</v>
      </c>
      <c r="J208">
        <v>9.75</v>
      </c>
      <c r="K208">
        <v>34</v>
      </c>
      <c r="L208">
        <v>29</v>
      </c>
      <c r="M208">
        <v>241.25</v>
      </c>
      <c r="N208">
        <v>212.25</v>
      </c>
      <c r="O208">
        <v>183.25</v>
      </c>
      <c r="P208">
        <v>210</v>
      </c>
      <c r="Q208">
        <v>185</v>
      </c>
      <c r="R208" t="s">
        <v>435</v>
      </c>
      <c r="S208" t="n">
        <v>2.0999999046325684</v>
      </c>
      <c r="T208" t="n">
        <v>255.0</v>
      </c>
      <c r="U208" s="18">
        <f>VLOOKUP(A208,'[1]MARGIN REQUIREMNT'!$A$3:$M$210,13,0)</f>
        <v>1.443975</v>
      </c>
      <c r="V208" s="23">
        <f t="shared" si="22"/>
        <v>4.4403781943802567E-3</v>
      </c>
      <c r="W208" s="23">
        <f t="shared" si="23"/>
        <v>4.4403781943802567E-3</v>
      </c>
      <c r="X208" s="24">
        <f>VLOOKUP(A208,[2]Sheet14!$A$2:$B$188,2,0)</f>
        <v>3.1451584594614439E-2</v>
      </c>
      <c r="Y208" s="24">
        <f>VLOOKUP(A208,[2]Sheet14!$A$2:$C$188,3,0)</f>
        <v>3.7108130453786643E-2</v>
      </c>
      <c r="Z208" s="24">
        <f>VLOOKUP(A208,[2]Sheet14!$A$2:$D$188,4,0)</f>
        <v>4.6411913295823649E-2</v>
      </c>
      <c r="AA208" t="b">
        <f t="shared" si="19"/>
        <v>0</v>
      </c>
      <c r="AB208" t="b">
        <f t="shared" si="20"/>
        <v>0</v>
      </c>
      <c r="AC208" t="b">
        <f t="shared" si="21"/>
        <v>0</v>
      </c>
    </row>
    <row r="209" spans="1:29">
      <c r="A209" t="s">
        <v>96</v>
      </c>
      <c r="B209">
        <v>10</v>
      </c>
      <c r="C209" t="s">
        <v>405</v>
      </c>
      <c r="D209" t="n">
        <v>239.35000610351562</v>
      </c>
      <c r="E209">
        <v>241.19999694824219</v>
      </c>
      <c r="F209" s="22">
        <v>43460</v>
      </c>
      <c r="G209" s="22">
        <v>43496</v>
      </c>
      <c r="H209">
        <f t="shared" ref="H209:H272" si="24">G209-F209</f>
        <v>36</v>
      </c>
      <c r="I209">
        <v>240</v>
      </c>
      <c r="J209">
        <v>14.800000190734863</v>
      </c>
      <c r="K209">
        <v>45</v>
      </c>
      <c r="L209">
        <v>34</v>
      </c>
      <c r="M209">
        <v>275.20001220703125</v>
      </c>
      <c r="N209">
        <v>309.20001220703125</v>
      </c>
      <c r="O209">
        <v>343.20001220703125</v>
      </c>
      <c r="P209">
        <v>310</v>
      </c>
      <c r="Q209">
        <v>340</v>
      </c>
      <c r="R209" t="s">
        <v>435</v>
      </c>
      <c r="S209" t="n">
        <v>4.050000190734863</v>
      </c>
      <c r="T209" t="n">
        <v>270.0</v>
      </c>
      <c r="U209" s="18">
        <f>VLOOKUP(A209,'[1]MARGIN REQUIREMNT'!$A$3:$M$210,13,0)</f>
        <v>1.1674500000000001</v>
      </c>
      <c r="V209" s="23">
        <f t="shared" si="22"/>
        <v>-9.7429140732154806E-3</v>
      </c>
      <c r="W209" s="23">
        <f t="shared" si="23"/>
        <v>9.7429140732154806E-3</v>
      </c>
      <c r="X209" s="24">
        <f>VLOOKUP(A209,[2]Sheet14!$A$2:$B$188,2,0)</f>
        <v>4.5159164070196406E-2</v>
      </c>
      <c r="Y209" s="24">
        <f>VLOOKUP(A209,[2]Sheet14!$A$2:$C$188,3,0)</f>
        <v>5.7590397382684254E-2</v>
      </c>
      <c r="Z209" s="24">
        <f>VLOOKUP(A209,[2]Sheet14!$A$2:$D$188,4,0)</f>
        <v>7.8624550267146973E-2</v>
      </c>
      <c r="AA209" t="b">
        <f t="shared" ref="AA209:AA272" si="25">W209&gt;X209</f>
        <v>0</v>
      </c>
      <c r="AB209" t="b">
        <f t="shared" si="20"/>
        <v>0</v>
      </c>
      <c r="AC209" t="b">
        <f t="shared" si="21"/>
        <v>0</v>
      </c>
    </row>
    <row r="210" spans="1:29">
      <c r="A210" t="s">
        <v>96</v>
      </c>
      <c r="B210">
        <v>10</v>
      </c>
      <c r="C210" t="s">
        <v>406</v>
      </c>
      <c r="D210" t="n">
        <v>239.35000610351562</v>
      </c>
      <c r="E210">
        <v>241.19999694824219</v>
      </c>
      <c r="F210" s="22">
        <v>43460</v>
      </c>
      <c r="G210" s="22">
        <v>43496</v>
      </c>
      <c r="H210">
        <f t="shared" si="24"/>
        <v>36</v>
      </c>
      <c r="I210">
        <v>240</v>
      </c>
      <c r="J210" t="s">
        <v>435</v>
      </c>
      <c r="K210" t="s">
        <v>435</v>
      </c>
      <c r="L210" t="s">
        <v>435</v>
      </c>
      <c r="M210" t="s">
        <v>435</v>
      </c>
      <c r="N210" t="s">
        <v>435</v>
      </c>
      <c r="O210" t="s">
        <v>435</v>
      </c>
      <c r="P210" t="s">
        <v>435</v>
      </c>
      <c r="Q210" t="s">
        <v>435</v>
      </c>
      <c r="R210" t="s">
        <v>435</v>
      </c>
      <c r="S210" t="s">
        <v>435</v>
      </c>
      <c r="T210" t="s">
        <v>435</v>
      </c>
      <c r="U210" s="18">
        <f>VLOOKUP(A210,'[1]MARGIN REQUIREMNT'!$A$3:$M$210,13,0)</f>
        <v>1.1674500000000001</v>
      </c>
      <c r="V210" s="23">
        <f t="shared" si="22"/>
        <v>-9.7429140732154806E-3</v>
      </c>
      <c r="W210" s="23">
        <f t="shared" si="23"/>
        <v>9.7429140732154806E-3</v>
      </c>
      <c r="X210" s="24">
        <f>VLOOKUP(A210,[2]Sheet14!$A$2:$B$188,2,0)</f>
        <v>4.5159164070196406E-2</v>
      </c>
      <c r="Y210" s="24">
        <f>VLOOKUP(A210,[2]Sheet14!$A$2:$C$188,3,0)</f>
        <v>5.7590397382684254E-2</v>
      </c>
      <c r="Z210" s="24">
        <f>VLOOKUP(A210,[2]Sheet14!$A$2:$D$188,4,0)</f>
        <v>7.8624550267146973E-2</v>
      </c>
      <c r="AA210" t="b">
        <f t="shared" si="25"/>
        <v>0</v>
      </c>
      <c r="AB210" t="b">
        <f t="shared" si="20"/>
        <v>0</v>
      </c>
      <c r="AC210" t="b">
        <f t="shared" si="21"/>
        <v>0</v>
      </c>
    </row>
    <row r="211" spans="1:29">
      <c r="A211" t="s">
        <v>190</v>
      </c>
      <c r="B211">
        <v>20</v>
      </c>
      <c r="C211" t="s">
        <v>405</v>
      </c>
      <c r="D211" t="n">
        <v>888.5999755859375</v>
      </c>
      <c r="E211">
        <v>889</v>
      </c>
      <c r="F211" s="22">
        <v>43460</v>
      </c>
      <c r="G211" s="22">
        <v>43496</v>
      </c>
      <c r="H211">
        <f t="shared" si="24"/>
        <v>36</v>
      </c>
      <c r="I211">
        <v>880</v>
      </c>
      <c r="J211">
        <v>41.25</v>
      </c>
      <c r="K211">
        <v>28</v>
      </c>
      <c r="L211">
        <v>78</v>
      </c>
      <c r="M211">
        <v>967</v>
      </c>
      <c r="N211">
        <v>1045</v>
      </c>
      <c r="O211">
        <v>1123</v>
      </c>
      <c r="P211">
        <v>1040</v>
      </c>
      <c r="Q211">
        <v>1120</v>
      </c>
      <c r="R211" t="n">
        <v>2.9000000953674316</v>
      </c>
      <c r="S211" t="n">
        <v>2.9000000953674316</v>
      </c>
      <c r="T211" t="n">
        <v>1040.0</v>
      </c>
      <c r="U211" s="18">
        <f>VLOOKUP(A211,'[1]MARGIN REQUIREMNT'!$A$3:$M$210,13,0)</f>
        <v>4.9175452000000002</v>
      </c>
      <c r="V211" s="23">
        <f t="shared" si="22"/>
        <v>-8.4364454443197623E-4</v>
      </c>
      <c r="W211" s="23">
        <f t="shared" si="23"/>
        <v>8.4364454443197623E-4</v>
      </c>
      <c r="X211" s="24">
        <f>VLOOKUP(A211,[2]Sheet14!$A$2:$B$188,2,0)</f>
        <v>3.083491577878706E-2</v>
      </c>
      <c r="Y211" s="24">
        <f>VLOOKUP(A211,[2]Sheet14!$A$2:$C$188,3,0)</f>
        <v>3.9071735340392044E-2</v>
      </c>
      <c r="Z211" s="24">
        <f>VLOOKUP(A211,[2]Sheet14!$A$2:$D$188,4,0)</f>
        <v>4.9258328524279971E-2</v>
      </c>
      <c r="AA211" t="b">
        <f t="shared" si="25"/>
        <v>0</v>
      </c>
      <c r="AB211" t="b">
        <f t="shared" si="20"/>
        <v>0</v>
      </c>
      <c r="AC211" t="b">
        <f t="shared" si="21"/>
        <v>0</v>
      </c>
    </row>
    <row r="212" spans="1:29">
      <c r="A212" t="s">
        <v>190</v>
      </c>
      <c r="B212">
        <v>20</v>
      </c>
      <c r="C212" t="s">
        <v>406</v>
      </c>
      <c r="D212" t="n">
        <v>888.5999755859375</v>
      </c>
      <c r="E212">
        <v>889</v>
      </c>
      <c r="F212" s="22">
        <v>43460</v>
      </c>
      <c r="G212" s="22">
        <v>43496</v>
      </c>
      <c r="H212">
        <f t="shared" si="24"/>
        <v>36</v>
      </c>
      <c r="I212">
        <v>880</v>
      </c>
      <c r="J212">
        <v>27.200000762939453</v>
      </c>
      <c r="K212">
        <v>32</v>
      </c>
      <c r="L212">
        <v>89</v>
      </c>
      <c r="M212">
        <v>800</v>
      </c>
      <c r="N212">
        <v>711</v>
      </c>
      <c r="O212">
        <v>622</v>
      </c>
      <c r="P212">
        <v>720</v>
      </c>
      <c r="Q212">
        <v>620</v>
      </c>
      <c r="R212" t="s">
        <v>435</v>
      </c>
      <c r="S212" t="n">
        <v>6.5</v>
      </c>
      <c r="T212" t="n">
        <v>800.0</v>
      </c>
      <c r="U212" s="18">
        <f>VLOOKUP(A212,'[1]MARGIN REQUIREMNT'!$A$3:$M$210,13,0)</f>
        <v>4.9175452000000002</v>
      </c>
      <c r="V212" s="23">
        <f t="shared" si="22"/>
        <v>-8.4364454443197623E-4</v>
      </c>
      <c r="W212" s="23">
        <f t="shared" si="23"/>
        <v>8.4364454443197623E-4</v>
      </c>
      <c r="X212" s="24">
        <f>VLOOKUP(A212,[2]Sheet14!$A$2:$B$188,2,0)</f>
        <v>3.083491577878706E-2</v>
      </c>
      <c r="Y212" s="24">
        <f>VLOOKUP(A212,[2]Sheet14!$A$2:$C$188,3,0)</f>
        <v>3.9071735340392044E-2</v>
      </c>
      <c r="Z212" s="24">
        <f>VLOOKUP(A212,[2]Sheet14!$A$2:$D$188,4,0)</f>
        <v>4.9258328524279971E-2</v>
      </c>
      <c r="AA212" t="b">
        <f t="shared" si="25"/>
        <v>0</v>
      </c>
      <c r="AB212" t="b">
        <f t="shared" si="20"/>
        <v>0</v>
      </c>
      <c r="AC212" t="b">
        <f t="shared" si="21"/>
        <v>0</v>
      </c>
    </row>
    <row r="213" spans="1:29">
      <c r="A213" t="s">
        <v>87</v>
      </c>
      <c r="B213">
        <v>5</v>
      </c>
      <c r="C213" t="s">
        <v>405</v>
      </c>
      <c r="D213" t="n">
        <v>355.25</v>
      </c>
      <c r="E213">
        <v>356.45001220703125</v>
      </c>
      <c r="F213" s="22">
        <v>43460</v>
      </c>
      <c r="G213" s="22">
        <v>43496</v>
      </c>
      <c r="H213">
        <f t="shared" si="24"/>
        <v>36</v>
      </c>
      <c r="I213">
        <v>355</v>
      </c>
      <c r="J213">
        <v>13.600000381469727</v>
      </c>
      <c r="K213">
        <v>25</v>
      </c>
      <c r="L213">
        <v>28</v>
      </c>
      <c r="M213">
        <v>384.45001220703125</v>
      </c>
      <c r="N213">
        <v>412.45001220703125</v>
      </c>
      <c r="O213">
        <v>440.45001220703125</v>
      </c>
      <c r="P213">
        <v>410</v>
      </c>
      <c r="Q213">
        <v>440</v>
      </c>
      <c r="R213" t="n">
        <v>0.699999988079071</v>
      </c>
      <c r="S213" t="n">
        <v>0.44999998807907104</v>
      </c>
      <c r="T213" t="n">
        <v>420.0</v>
      </c>
      <c r="U213" s="18">
        <f>VLOOKUP(A213,'[1]MARGIN REQUIREMNT'!$A$3:$M$210,13,0)</f>
        <v>1.806680509090909</v>
      </c>
      <c r="V213" s="23">
        <f t="shared" si="22"/>
        <v>-3.9276879397309727E-3</v>
      </c>
      <c r="W213" s="23">
        <f t="shared" si="23"/>
        <v>3.9276879397309727E-3</v>
      </c>
      <c r="X213" s="24">
        <f>VLOOKUP(A213,[2]Sheet14!$A$2:$B$188,2,0)</f>
        <v>2.778145353346595E-2</v>
      </c>
      <c r="Y213" s="24">
        <f>VLOOKUP(A213,[2]Sheet14!$A$2:$C$188,3,0)</f>
        <v>3.6434789463873296E-2</v>
      </c>
      <c r="Z213" s="24">
        <f>VLOOKUP(A213,[2]Sheet14!$A$2:$D$188,4,0)</f>
        <v>4.6414737586665464E-2</v>
      </c>
      <c r="AA213" t="b">
        <f t="shared" si="25"/>
        <v>0</v>
      </c>
      <c r="AB213" t="b">
        <f t="shared" si="20"/>
        <v>0</v>
      </c>
      <c r="AC213" t="b">
        <f t="shared" si="21"/>
        <v>0</v>
      </c>
    </row>
    <row r="214" spans="1:29">
      <c r="A214" t="s">
        <v>87</v>
      </c>
      <c r="B214">
        <v>5</v>
      </c>
      <c r="C214" t="s">
        <v>406</v>
      </c>
      <c r="D214" t="n">
        <v>355.25</v>
      </c>
      <c r="E214">
        <v>356.45001220703125</v>
      </c>
      <c r="F214" s="22">
        <v>43460</v>
      </c>
      <c r="G214" s="22">
        <v>43496</v>
      </c>
      <c r="H214">
        <f t="shared" si="24"/>
        <v>36</v>
      </c>
      <c r="I214">
        <v>355</v>
      </c>
      <c r="J214">
        <v>10.399999618530273</v>
      </c>
      <c r="K214">
        <v>28</v>
      </c>
      <c r="L214">
        <v>31</v>
      </c>
      <c r="M214">
        <v>325.45001220703125</v>
      </c>
      <c r="N214">
        <v>294.45001220703125</v>
      </c>
      <c r="O214">
        <v>263.45001220703125</v>
      </c>
      <c r="P214">
        <v>295</v>
      </c>
      <c r="Q214">
        <v>265</v>
      </c>
      <c r="R214" t="s">
        <v>435</v>
      </c>
      <c r="S214" t="n">
        <v>0.4000000059604645</v>
      </c>
      <c r="T214" t="n">
        <v>270.0</v>
      </c>
      <c r="U214" s="18">
        <f>VLOOKUP(A214,'[1]MARGIN REQUIREMNT'!$A$3:$M$210,13,0)</f>
        <v>1.806680509090909</v>
      </c>
      <c r="V214" s="23">
        <f t="shared" si="22"/>
        <v>-3.9276879397309727E-3</v>
      </c>
      <c r="W214" s="23">
        <f t="shared" si="23"/>
        <v>3.9276879397309727E-3</v>
      </c>
      <c r="X214" s="24">
        <f>VLOOKUP(A214,[2]Sheet14!$A$2:$B$188,2,0)</f>
        <v>2.778145353346595E-2</v>
      </c>
      <c r="Y214" s="24">
        <f>VLOOKUP(A214,[2]Sheet14!$A$2:$C$188,3,0)</f>
        <v>3.6434789463873296E-2</v>
      </c>
      <c r="Z214" s="24">
        <f>VLOOKUP(A214,[2]Sheet14!$A$2:$D$188,4,0)</f>
        <v>4.6414737586665464E-2</v>
      </c>
      <c r="AA214" t="b">
        <f t="shared" si="25"/>
        <v>0</v>
      </c>
      <c r="AB214" t="b">
        <f t="shared" si="20"/>
        <v>0</v>
      </c>
      <c r="AC214" t="b">
        <f t="shared" si="21"/>
        <v>0</v>
      </c>
    </row>
    <row r="215" spans="1:29">
      <c r="A215" t="s">
        <v>126</v>
      </c>
      <c r="B215">
        <v>10</v>
      </c>
      <c r="C215" t="s">
        <v>405</v>
      </c>
      <c r="D215" t="n">
        <v>632.9500122070312</v>
      </c>
      <c r="E215">
        <v>619.5999755859375</v>
      </c>
      <c r="F215" s="22">
        <v>43460</v>
      </c>
      <c r="G215" s="22">
        <v>43496</v>
      </c>
      <c r="H215">
        <f t="shared" si="24"/>
        <v>36</v>
      </c>
      <c r="I215">
        <v>620</v>
      </c>
      <c r="J215">
        <v>29.850000381469727</v>
      </c>
      <c r="K215">
        <v>34</v>
      </c>
      <c r="L215">
        <v>66</v>
      </c>
      <c r="M215">
        <v>685.5999755859375</v>
      </c>
      <c r="N215">
        <v>751.5999755859375</v>
      </c>
      <c r="O215">
        <v>817.5999755859375</v>
      </c>
      <c r="P215">
        <v>750</v>
      </c>
      <c r="Q215">
        <v>820</v>
      </c>
      <c r="R215" t="n">
        <v>1.5</v>
      </c>
      <c r="S215" t="n">
        <v>1.2000000476837158</v>
      </c>
      <c r="T215" t="n">
        <v>770.0</v>
      </c>
      <c r="U215" s="18">
        <f>VLOOKUP(A215,'[1]MARGIN REQUIREMNT'!$A$3:$M$210,13,0)</f>
        <v>3.2215500000000001</v>
      </c>
      <c r="V215" s="23">
        <f t="shared" si="22"/>
        <v>-3.3085666135318492E-3</v>
      </c>
      <c r="W215" s="23">
        <f t="shared" si="23"/>
        <v>3.3085666135318492E-3</v>
      </c>
      <c r="X215" s="24">
        <f>VLOOKUP(A215,[2]Sheet14!$A$2:$B$188,2,0)</f>
        <v>3.2891076542485201E-2</v>
      </c>
      <c r="Y215" s="24">
        <f>VLOOKUP(A215,[2]Sheet14!$A$2:$C$188,3,0)</f>
        <v>4.2566259644574833E-2</v>
      </c>
      <c r="Z215" s="24">
        <f>VLOOKUP(A215,[2]Sheet14!$A$2:$D$188,4,0)</f>
        <v>6.1184885212448234E-2</v>
      </c>
      <c r="AA215" t="b">
        <f t="shared" si="25"/>
        <v>0</v>
      </c>
      <c r="AB215" t="b">
        <f t="shared" si="20"/>
        <v>0</v>
      </c>
      <c r="AC215" t="b">
        <f t="shared" si="21"/>
        <v>0</v>
      </c>
    </row>
    <row r="216" spans="1:29">
      <c r="A216" t="s">
        <v>126</v>
      </c>
      <c r="B216">
        <v>10</v>
      </c>
      <c r="C216" t="s">
        <v>406</v>
      </c>
      <c r="D216" t="n">
        <v>632.9500122070312</v>
      </c>
      <c r="E216">
        <v>619.5999755859375</v>
      </c>
      <c r="F216" s="22">
        <v>43460</v>
      </c>
      <c r="G216" s="22">
        <v>43496</v>
      </c>
      <c r="H216">
        <f t="shared" si="24"/>
        <v>36</v>
      </c>
      <c r="I216">
        <v>620</v>
      </c>
      <c r="J216">
        <v>25.5</v>
      </c>
      <c r="K216">
        <v>37</v>
      </c>
      <c r="L216">
        <v>72</v>
      </c>
      <c r="M216">
        <v>547.5999755859375</v>
      </c>
      <c r="N216">
        <v>475.60000610351562</v>
      </c>
      <c r="O216">
        <v>403.60000610351562</v>
      </c>
      <c r="P216">
        <v>480</v>
      </c>
      <c r="Q216">
        <v>400</v>
      </c>
      <c r="R216" t="s">
        <v>435</v>
      </c>
      <c r="S216" t="n">
        <v>6.5</v>
      </c>
      <c r="T216" t="n">
        <v>570.0</v>
      </c>
      <c r="U216" s="18">
        <f>VLOOKUP(A216,'[1]MARGIN REQUIREMNT'!$A$3:$M$210,13,0)</f>
        <v>3.2215500000000001</v>
      </c>
      <c r="V216" s="23">
        <f t="shared" si="22"/>
        <v>-3.3085666135318492E-3</v>
      </c>
      <c r="W216" s="23">
        <f t="shared" si="23"/>
        <v>3.3085666135318492E-3</v>
      </c>
      <c r="X216" s="24">
        <f>VLOOKUP(A216,[2]Sheet14!$A$2:$B$188,2,0)</f>
        <v>3.2891076542485201E-2</v>
      </c>
      <c r="Y216" s="24">
        <f>VLOOKUP(A216,[2]Sheet14!$A$2:$C$188,3,0)</f>
        <v>4.2566259644574833E-2</v>
      </c>
      <c r="Z216" s="24">
        <f>VLOOKUP(A216,[2]Sheet14!$A$2:$D$188,4,0)</f>
        <v>6.1184885212448234E-2</v>
      </c>
      <c r="AA216" t="b">
        <f t="shared" si="25"/>
        <v>0</v>
      </c>
      <c r="AB216" t="b">
        <f t="shared" si="20"/>
        <v>0</v>
      </c>
      <c r="AC216" t="b">
        <f t="shared" si="21"/>
        <v>0</v>
      </c>
    </row>
    <row r="217" spans="1:29">
      <c r="A217" t="s">
        <v>49</v>
      </c>
      <c r="B217">
        <v>5</v>
      </c>
      <c r="C217" t="s">
        <v>405</v>
      </c>
      <c r="D217" t="n">
        <v>246.6999969482422</v>
      </c>
      <c r="E217">
        <v>247.30000305175781</v>
      </c>
      <c r="F217" s="22">
        <v>43460</v>
      </c>
      <c r="G217" s="22">
        <v>43496</v>
      </c>
      <c r="H217">
        <f t="shared" si="24"/>
        <v>36</v>
      </c>
      <c r="I217">
        <v>245</v>
      </c>
      <c r="J217">
        <v>5.0999999046325684</v>
      </c>
      <c r="K217">
        <v>6</v>
      </c>
      <c r="L217">
        <v>5</v>
      </c>
      <c r="M217">
        <v>252.30000305175781</v>
      </c>
      <c r="N217">
        <v>257.29998779296875</v>
      </c>
      <c r="O217">
        <v>262.29998779296875</v>
      </c>
      <c r="P217">
        <v>255</v>
      </c>
      <c r="Q217">
        <v>260</v>
      </c>
      <c r="R217" t="n">
        <v>1.9500000476837158</v>
      </c>
      <c r="S217" t="n">
        <v>1.25</v>
      </c>
      <c r="T217" t="s">
        <v>439</v>
      </c>
      <c r="U217" s="18">
        <f>VLOOKUP(A217,'[1]MARGIN REQUIREMNT'!$A$3:$M$210,13,0)</f>
        <v>1.2766500000000001</v>
      </c>
      <c r="V217" s="23">
        <f t="shared" si="22"/>
        <v>-8.0872198048587141E-4</v>
      </c>
      <c r="W217" s="23">
        <f t="shared" si="23"/>
        <v>8.0872198048587141E-4</v>
      </c>
      <c r="X217" s="24">
        <f>VLOOKUP(A217,[2]Sheet14!$A$2:$B$188,2,0)</f>
        <v>2.4042923476069924E-2</v>
      </c>
      <c r="Y217" s="24">
        <f>VLOOKUP(A217,[2]Sheet14!$A$2:$C$188,3,0)</f>
        <v>2.876633920010779E-2</v>
      </c>
      <c r="Z217" s="24">
        <f>VLOOKUP(A217,[2]Sheet14!$A$2:$D$188,4,0)</f>
        <v>3.6300608570462051E-2</v>
      </c>
      <c r="AA217" t="b">
        <f t="shared" si="25"/>
        <v>0</v>
      </c>
      <c r="AB217" t="b">
        <f t="shared" si="20"/>
        <v>0</v>
      </c>
      <c r="AC217" t="b">
        <f t="shared" si="21"/>
        <v>0</v>
      </c>
    </row>
    <row r="218" spans="1:29">
      <c r="A218" t="s">
        <v>49</v>
      </c>
      <c r="B218">
        <v>5</v>
      </c>
      <c r="C218" t="s">
        <v>406</v>
      </c>
      <c r="D218" t="n">
        <v>246.6999969482422</v>
      </c>
      <c r="E218">
        <v>247.30000305175781</v>
      </c>
      <c r="F218" s="22">
        <v>43460</v>
      </c>
      <c r="G218" s="22">
        <v>43496</v>
      </c>
      <c r="H218">
        <f t="shared" si="24"/>
        <v>36</v>
      </c>
      <c r="I218">
        <v>245</v>
      </c>
      <c r="J218">
        <v>8.0500001907348633</v>
      </c>
      <c r="K218">
        <v>33</v>
      </c>
      <c r="L218">
        <v>26</v>
      </c>
      <c r="M218">
        <v>221.30000305175781</v>
      </c>
      <c r="N218">
        <v>195.30000305175781</v>
      </c>
      <c r="O218">
        <v>169.30000305175781</v>
      </c>
      <c r="P218">
        <v>195</v>
      </c>
      <c r="Q218">
        <v>170</v>
      </c>
      <c r="R218" t="s">
        <v>435</v>
      </c>
      <c r="S218" t="n">
        <v>1.2000000476837158</v>
      </c>
      <c r="T218" t="n">
        <v>220.0</v>
      </c>
      <c r="U218" s="18">
        <f>VLOOKUP(A218,'[1]MARGIN REQUIREMNT'!$A$3:$M$210,13,0)</f>
        <v>1.2766500000000001</v>
      </c>
      <c r="V218" s="23">
        <f t="shared" si="22"/>
        <v>-8.0872198048587141E-4</v>
      </c>
      <c r="W218" s="23">
        <f t="shared" si="23"/>
        <v>8.0872198048587141E-4</v>
      </c>
      <c r="X218" s="24">
        <f>VLOOKUP(A218,[2]Sheet14!$A$2:$B$188,2,0)</f>
        <v>2.4042923476069924E-2</v>
      </c>
      <c r="Y218" s="24">
        <f>VLOOKUP(A218,[2]Sheet14!$A$2:$C$188,3,0)</f>
        <v>2.876633920010779E-2</v>
      </c>
      <c r="Z218" s="24">
        <f>VLOOKUP(A218,[2]Sheet14!$A$2:$D$188,4,0)</f>
        <v>3.6300608570462051E-2</v>
      </c>
      <c r="AA218" t="b">
        <f t="shared" si="25"/>
        <v>0</v>
      </c>
      <c r="AB218" t="b">
        <f t="shared" si="20"/>
        <v>0</v>
      </c>
      <c r="AC218" t="b">
        <f t="shared" si="21"/>
        <v>0</v>
      </c>
    </row>
    <row r="219" spans="1:29">
      <c r="A219" t="s">
        <v>162</v>
      </c>
      <c r="B219">
        <v>10</v>
      </c>
      <c r="C219" t="s">
        <v>405</v>
      </c>
      <c r="D219" t="n">
        <v>214.3000030517578</v>
      </c>
      <c r="E219">
        <v>213.25</v>
      </c>
      <c r="F219" s="22">
        <v>43460</v>
      </c>
      <c r="G219" s="22">
        <v>43496</v>
      </c>
      <c r="H219">
        <f t="shared" si="24"/>
        <v>36</v>
      </c>
      <c r="I219">
        <v>210</v>
      </c>
      <c r="J219">
        <v>15.449999809265137</v>
      </c>
      <c r="K219">
        <v>50</v>
      </c>
      <c r="L219">
        <v>33</v>
      </c>
      <c r="M219">
        <v>246.25</v>
      </c>
      <c r="N219">
        <v>279.25</v>
      </c>
      <c r="O219">
        <v>312.25</v>
      </c>
      <c r="P219">
        <v>280</v>
      </c>
      <c r="Q219">
        <v>310</v>
      </c>
      <c r="R219" t="n">
        <v>1.0</v>
      </c>
      <c r="S219" t="n">
        <v>0.44999998807907104</v>
      </c>
      <c r="T219" t="n">
        <v>300.0</v>
      </c>
      <c r="U219" s="18">
        <f>VLOOKUP(A219,'[1]MARGIN REQUIREMNT'!$A$3:$M$210,13,0)</f>
        <v>1.082025</v>
      </c>
      <c r="V219" s="23">
        <f t="shared" si="22"/>
        <v>-5.8616647127783805E-3</v>
      </c>
      <c r="W219" s="23">
        <f t="shared" si="23"/>
        <v>5.8616647127783805E-3</v>
      </c>
      <c r="X219" s="24">
        <f>VLOOKUP(A219,[2]Sheet14!$A$2:$B$188,2,0)</f>
        <v>4.4455597938834211E-2</v>
      </c>
      <c r="Y219" s="24">
        <f>VLOOKUP(A219,[2]Sheet14!$A$2:$C$188,3,0)</f>
        <v>5.9832617563123761E-2</v>
      </c>
      <c r="Z219" s="24">
        <f>VLOOKUP(A219,[2]Sheet14!$A$2:$D$188,4,0)</f>
        <v>8.0390747268234419E-2</v>
      </c>
      <c r="AA219" t="b">
        <f t="shared" si="25"/>
        <v>0</v>
      </c>
      <c r="AB219" t="b">
        <f t="shared" si="20"/>
        <v>0</v>
      </c>
      <c r="AC219" t="b">
        <f t="shared" si="21"/>
        <v>0</v>
      </c>
    </row>
    <row r="220" spans="1:29">
      <c r="A220" t="s">
        <v>162</v>
      </c>
      <c r="B220">
        <v>10</v>
      </c>
      <c r="C220" t="s">
        <v>406</v>
      </c>
      <c r="D220" t="n">
        <v>214.3000030517578</v>
      </c>
      <c r="E220">
        <v>213.25</v>
      </c>
      <c r="F220" s="22">
        <v>43460</v>
      </c>
      <c r="G220" s="22">
        <v>43496</v>
      </c>
      <c r="H220">
        <f t="shared" si="24"/>
        <v>36</v>
      </c>
      <c r="I220">
        <v>210</v>
      </c>
      <c r="J220">
        <v>11.949999809265137</v>
      </c>
      <c r="K220">
        <v>53</v>
      </c>
      <c r="L220">
        <v>35</v>
      </c>
      <c r="M220">
        <v>178.25</v>
      </c>
      <c r="N220">
        <v>143.25</v>
      </c>
      <c r="O220">
        <v>108.25</v>
      </c>
      <c r="P220">
        <v>140</v>
      </c>
      <c r="Q220">
        <v>110</v>
      </c>
      <c r="R220" t="s">
        <v>435</v>
      </c>
      <c r="S220" t="n">
        <v>0.949999988079071</v>
      </c>
      <c r="T220" t="n">
        <v>160.0</v>
      </c>
      <c r="U220" s="18">
        <f>VLOOKUP(A220,'[1]MARGIN REQUIREMNT'!$A$3:$M$210,13,0)</f>
        <v>1.082025</v>
      </c>
      <c r="V220" s="23">
        <f t="shared" si="22"/>
        <v>-5.8616647127783805E-3</v>
      </c>
      <c r="W220" s="23">
        <f t="shared" si="23"/>
        <v>5.8616647127783805E-3</v>
      </c>
      <c r="X220" s="24">
        <f>VLOOKUP(A220,[2]Sheet14!$A$2:$B$188,2,0)</f>
        <v>4.4455597938834211E-2</v>
      </c>
      <c r="Y220" s="24">
        <f>VLOOKUP(A220,[2]Sheet14!$A$2:$C$188,3,0)</f>
        <v>5.9832617563123761E-2</v>
      </c>
      <c r="Z220" s="24">
        <f>VLOOKUP(A220,[2]Sheet14!$A$2:$D$188,4,0)</f>
        <v>8.0390747268234419E-2</v>
      </c>
      <c r="AA220" t="b">
        <f t="shared" si="25"/>
        <v>0</v>
      </c>
      <c r="AB220" t="b">
        <f t="shared" si="20"/>
        <v>0</v>
      </c>
      <c r="AC220" t="b">
        <f t="shared" si="21"/>
        <v>0</v>
      </c>
    </row>
    <row r="221" spans="1:29">
      <c r="A221" t="s">
        <v>183</v>
      </c>
      <c r="B221">
        <v>5</v>
      </c>
      <c r="C221" t="s">
        <v>405</v>
      </c>
      <c r="D221" t="n">
        <v>221.1999969482422</v>
      </c>
      <c r="E221">
        <v>217.94999694824219</v>
      </c>
      <c r="F221" s="22">
        <v>43460</v>
      </c>
      <c r="G221" s="22">
        <v>43496</v>
      </c>
      <c r="H221">
        <f t="shared" si="24"/>
        <v>36</v>
      </c>
      <c r="I221">
        <v>220</v>
      </c>
      <c r="J221">
        <v>8.1999998092651367</v>
      </c>
      <c r="K221">
        <v>30</v>
      </c>
      <c r="L221">
        <v>21</v>
      </c>
      <c r="M221">
        <v>238.94999694824219</v>
      </c>
      <c r="N221">
        <v>259.95001220703125</v>
      </c>
      <c r="O221">
        <v>280.95001220703125</v>
      </c>
      <c r="P221">
        <v>260</v>
      </c>
      <c r="Q221">
        <v>280</v>
      </c>
      <c r="R221" t="n">
        <v>0.699999988079071</v>
      </c>
      <c r="S221" t="n">
        <v>0.3499999940395355</v>
      </c>
      <c r="T221" t="s">
        <v>439</v>
      </c>
      <c r="U221" s="18">
        <f>VLOOKUP(A221,'[1]MARGIN REQUIREMNT'!$A$3:$M$210,13,0)</f>
        <v>1.0697250666666667</v>
      </c>
      <c r="V221" s="23">
        <f t="shared" si="22"/>
        <v>4.358783948355871E-3</v>
      </c>
      <c r="W221" s="23">
        <f t="shared" si="23"/>
        <v>4.358783948355871E-3</v>
      </c>
      <c r="X221" s="24">
        <f>VLOOKUP(A221,[2]Sheet14!$A$2:$B$188,2,0)</f>
        <v>2.578204450114403E-2</v>
      </c>
      <c r="Y221" s="24">
        <f>VLOOKUP(A221,[2]Sheet14!$A$2:$C$188,3,0)</f>
        <v>3.0647986940056948E-2</v>
      </c>
      <c r="Z221" s="24">
        <f>VLOOKUP(A221,[2]Sheet14!$A$2:$D$188,4,0)</f>
        <v>4.1272592531140219E-2</v>
      </c>
      <c r="AA221" t="b">
        <f t="shared" si="25"/>
        <v>0</v>
      </c>
      <c r="AB221" t="b">
        <f t="shared" si="20"/>
        <v>0</v>
      </c>
      <c r="AC221" t="b">
        <f t="shared" si="21"/>
        <v>0</v>
      </c>
    </row>
    <row r="222" spans="1:29">
      <c r="A222" t="s">
        <v>183</v>
      </c>
      <c r="B222">
        <v>5</v>
      </c>
      <c r="C222" t="s">
        <v>406</v>
      </c>
      <c r="D222" t="n">
        <v>221.1999969482422</v>
      </c>
      <c r="E222">
        <v>217.94999694824219</v>
      </c>
      <c r="F222" s="22">
        <v>43460</v>
      </c>
      <c r="G222" s="22">
        <v>43496</v>
      </c>
      <c r="H222">
        <f t="shared" si="24"/>
        <v>36</v>
      </c>
      <c r="I222">
        <v>220</v>
      </c>
      <c r="J222">
        <v>9.9499998092651367</v>
      </c>
      <c r="K222">
        <v>37</v>
      </c>
      <c r="L222">
        <v>25</v>
      </c>
      <c r="M222">
        <v>192.94999694824219</v>
      </c>
      <c r="N222">
        <v>167.94999694824219</v>
      </c>
      <c r="O222">
        <v>142.94999694824219</v>
      </c>
      <c r="P222">
        <v>170</v>
      </c>
      <c r="Q222">
        <v>145</v>
      </c>
      <c r="R222" t="s">
        <v>435</v>
      </c>
      <c r="S222" t="n">
        <v>2.0</v>
      </c>
      <c r="T222" t="n">
        <v>200.0</v>
      </c>
      <c r="U222" s="18">
        <f>VLOOKUP(A222,'[1]MARGIN REQUIREMNT'!$A$3:$M$210,13,0)</f>
        <v>1.0697250666666667</v>
      </c>
      <c r="V222" s="23">
        <f t="shared" si="22"/>
        <v>4.358783948355871E-3</v>
      </c>
      <c r="W222" s="23">
        <f t="shared" si="23"/>
        <v>4.358783948355871E-3</v>
      </c>
      <c r="X222" s="24">
        <f>VLOOKUP(A222,[2]Sheet14!$A$2:$B$188,2,0)</f>
        <v>2.578204450114403E-2</v>
      </c>
      <c r="Y222" s="24">
        <f>VLOOKUP(A222,[2]Sheet14!$A$2:$C$188,3,0)</f>
        <v>3.0647986940056948E-2</v>
      </c>
      <c r="Z222" s="24">
        <f>VLOOKUP(A222,[2]Sheet14!$A$2:$D$188,4,0)</f>
        <v>4.1272592531140219E-2</v>
      </c>
      <c r="AA222" t="b">
        <f t="shared" si="25"/>
        <v>0</v>
      </c>
      <c r="AB222" t="b">
        <f t="shared" si="20"/>
        <v>0</v>
      </c>
      <c r="AC222" t="b">
        <f t="shared" si="21"/>
        <v>0</v>
      </c>
    </row>
    <row r="223" spans="1:29">
      <c r="A223" t="s">
        <v>74</v>
      </c>
      <c r="B223">
        <v>5</v>
      </c>
      <c r="C223" t="s">
        <v>405</v>
      </c>
      <c r="D223" t="n">
        <v>108.8499984741211</v>
      </c>
      <c r="E223">
        <v>109.40000152587891</v>
      </c>
      <c r="F223" s="22">
        <v>43460</v>
      </c>
      <c r="G223" s="22">
        <v>43496</v>
      </c>
      <c r="H223">
        <f t="shared" si="24"/>
        <v>36</v>
      </c>
      <c r="I223">
        <v>110</v>
      </c>
      <c r="J223" t="s">
        <v>435</v>
      </c>
      <c r="K223" t="s">
        <v>435</v>
      </c>
      <c r="L223" t="s">
        <v>435</v>
      </c>
      <c r="M223" t="s">
        <v>435</v>
      </c>
      <c r="N223" t="s">
        <v>435</v>
      </c>
      <c r="O223" t="s">
        <v>435</v>
      </c>
      <c r="P223" t="s">
        <v>435</v>
      </c>
      <c r="Q223" t="s">
        <v>435</v>
      </c>
      <c r="R223" t="s">
        <v>435</v>
      </c>
      <c r="S223" t="s">
        <v>435</v>
      </c>
      <c r="T223" t="s">
        <v>435</v>
      </c>
      <c r="U223" s="18">
        <f>VLOOKUP(A223,'[1]MARGIN REQUIREMNT'!$A$3:$M$210,13,0)</f>
        <v>0.55912499999999998</v>
      </c>
      <c r="V223" s="23">
        <f t="shared" si="22"/>
        <v>1.828125643991596E-3</v>
      </c>
      <c r="W223" s="23">
        <f t="shared" si="23"/>
        <v>1.828125643991596E-3</v>
      </c>
      <c r="X223" s="24">
        <f>VLOOKUP(A223,[2]Sheet14!$A$2:$B$188,2,0)</f>
        <v>4.1390030832476866E-2</v>
      </c>
      <c r="Y223" s="24">
        <f>VLOOKUP(A223,[2]Sheet14!$A$2:$C$188,3,0)</f>
        <v>4.9669640395446898E-2</v>
      </c>
      <c r="Z223" s="24">
        <f>VLOOKUP(A223,[2]Sheet14!$A$2:$D$188,4,0)</f>
        <v>6.5647753332454595E-2</v>
      </c>
      <c r="AA223" t="b">
        <f t="shared" si="25"/>
        <v>0</v>
      </c>
      <c r="AB223" t="b">
        <f t="shared" si="20"/>
        <v>0</v>
      </c>
      <c r="AC223" t="b">
        <f t="shared" si="21"/>
        <v>0</v>
      </c>
    </row>
    <row r="224" spans="1:29">
      <c r="A224" t="s">
        <v>74</v>
      </c>
      <c r="B224">
        <v>5</v>
      </c>
      <c r="C224" t="s">
        <v>406</v>
      </c>
      <c r="D224" t="n">
        <v>108.8499984741211</v>
      </c>
      <c r="E224">
        <v>109.40000152587891</v>
      </c>
      <c r="F224" s="22">
        <v>43460</v>
      </c>
      <c r="G224" s="22">
        <v>43496</v>
      </c>
      <c r="H224">
        <f t="shared" si="24"/>
        <v>36</v>
      </c>
      <c r="I224">
        <v>110</v>
      </c>
      <c r="J224">
        <v>4.8000001907348633</v>
      </c>
      <c r="K224">
        <v>37</v>
      </c>
      <c r="L224">
        <v>13</v>
      </c>
      <c r="M224">
        <v>96.400001525878906</v>
      </c>
      <c r="N224">
        <v>83.400001525878906</v>
      </c>
      <c r="O224">
        <v>70.400001525878906</v>
      </c>
      <c r="P224">
        <v>85</v>
      </c>
      <c r="Q224">
        <v>70</v>
      </c>
      <c r="R224" t="s">
        <v>435</v>
      </c>
      <c r="S224" t="n">
        <v>0.8999999761581421</v>
      </c>
      <c r="T224" t="n">
        <v>95.0</v>
      </c>
      <c r="U224" s="18">
        <f>VLOOKUP(A224,'[1]MARGIN REQUIREMNT'!$A$3:$M$210,13,0)</f>
        <v>0.55912499999999998</v>
      </c>
      <c r="V224" s="23">
        <f t="shared" si="22"/>
        <v>1.828125643991596E-3</v>
      </c>
      <c r="W224" s="23">
        <f t="shared" si="23"/>
        <v>1.828125643991596E-3</v>
      </c>
      <c r="X224" s="24">
        <f>VLOOKUP(A224,[2]Sheet14!$A$2:$B$188,2,0)</f>
        <v>4.1390030832476866E-2</v>
      </c>
      <c r="Y224" s="24">
        <f>VLOOKUP(A224,[2]Sheet14!$A$2:$C$188,3,0)</f>
        <v>4.9669640395446898E-2</v>
      </c>
      <c r="Z224" s="24">
        <f>VLOOKUP(A224,[2]Sheet14!$A$2:$D$188,4,0)</f>
        <v>6.5647753332454595E-2</v>
      </c>
      <c r="AA224" t="b">
        <f t="shared" si="25"/>
        <v>0</v>
      </c>
      <c r="AB224" t="b">
        <f t="shared" si="20"/>
        <v>0</v>
      </c>
      <c r="AC224" t="b">
        <f t="shared" si="21"/>
        <v>0</v>
      </c>
    </row>
    <row r="225" spans="1:29">
      <c r="A225" t="s">
        <v>154</v>
      </c>
      <c r="B225">
        <v>5</v>
      </c>
      <c r="C225" t="s">
        <v>405</v>
      </c>
      <c r="D225" t="n">
        <v>198.5500030517578</v>
      </c>
      <c r="E225">
        <v>195.39999389648437</v>
      </c>
      <c r="F225" s="22">
        <v>43460</v>
      </c>
      <c r="G225" s="22">
        <v>43496</v>
      </c>
      <c r="H225">
        <f t="shared" si="24"/>
        <v>36</v>
      </c>
      <c r="I225">
        <v>195</v>
      </c>
      <c r="J225">
        <v>4.5</v>
      </c>
      <c r="K225">
        <v>13</v>
      </c>
      <c r="L225">
        <v>8</v>
      </c>
      <c r="M225">
        <v>203.39999389648437</v>
      </c>
      <c r="N225">
        <v>211.39999389648437</v>
      </c>
      <c r="O225">
        <v>219.39999389648437</v>
      </c>
      <c r="P225">
        <v>210</v>
      </c>
      <c r="Q225">
        <v>220</v>
      </c>
      <c r="R225" t="n">
        <v>0.8999999761581421</v>
      </c>
      <c r="S225" t="n">
        <v>0.8999999761581421</v>
      </c>
      <c r="T225" t="n">
        <v>210.0</v>
      </c>
      <c r="U225" s="18">
        <f>VLOOKUP(A225,'[1]MARGIN REQUIREMNT'!$A$3:$M$210,13,0)</f>
        <v>0.94972499999999993</v>
      </c>
      <c r="V225" s="23">
        <f t="shared" si="22"/>
        <v>-3.5823795808971326E-3</v>
      </c>
      <c r="W225" s="23">
        <f t="shared" si="23"/>
        <v>3.5823795808971326E-3</v>
      </c>
      <c r="X225" s="24">
        <f>VLOOKUP(A225,[2]Sheet14!$A$2:$B$188,2,0)</f>
        <v>1.8935185126548994E-2</v>
      </c>
      <c r="Y225" s="24">
        <f>VLOOKUP(A225,[2]Sheet14!$A$2:$C$188,3,0)</f>
        <v>2.3264248950002734E-2</v>
      </c>
      <c r="Z225" s="24">
        <f>VLOOKUP(A225,[2]Sheet14!$A$2:$D$188,4,0)</f>
        <v>3.3494301536600615E-2</v>
      </c>
      <c r="AA225" t="b">
        <f t="shared" si="25"/>
        <v>0</v>
      </c>
      <c r="AB225" t="b">
        <f t="shared" si="20"/>
        <v>0</v>
      </c>
      <c r="AC225" t="b">
        <f t="shared" si="21"/>
        <v>0</v>
      </c>
    </row>
    <row r="226" spans="1:29">
      <c r="A226" t="s">
        <v>154</v>
      </c>
      <c r="B226">
        <v>5</v>
      </c>
      <c r="C226" t="s">
        <v>406</v>
      </c>
      <c r="D226" t="n">
        <v>198.5500030517578</v>
      </c>
      <c r="E226">
        <v>195.39999389648437</v>
      </c>
      <c r="F226" s="22">
        <v>43460</v>
      </c>
      <c r="G226" s="22">
        <v>43496</v>
      </c>
      <c r="H226">
        <f t="shared" si="24"/>
        <v>36</v>
      </c>
      <c r="I226">
        <v>195</v>
      </c>
      <c r="J226">
        <v>5.5999999046325684</v>
      </c>
      <c r="K226">
        <v>27</v>
      </c>
      <c r="L226">
        <v>17</v>
      </c>
      <c r="M226">
        <v>178.39999389648437</v>
      </c>
      <c r="N226">
        <v>161.39999389648437</v>
      </c>
      <c r="O226">
        <v>144.39999389648437</v>
      </c>
      <c r="P226">
        <v>160</v>
      </c>
      <c r="Q226">
        <v>145</v>
      </c>
      <c r="R226" t="s">
        <v>435</v>
      </c>
      <c r="S226" t="n">
        <v>0.25</v>
      </c>
      <c r="T226" t="n">
        <v>175.0</v>
      </c>
      <c r="U226" s="18">
        <f>VLOOKUP(A226,'[1]MARGIN REQUIREMNT'!$A$3:$M$210,13,0)</f>
        <v>0.94972499999999993</v>
      </c>
      <c r="V226" s="23">
        <f t="shared" si="22"/>
        <v>-3.5823795808971326E-3</v>
      </c>
      <c r="W226" s="23">
        <f t="shared" si="23"/>
        <v>3.5823795808971326E-3</v>
      </c>
      <c r="X226" s="24">
        <f>VLOOKUP(A226,[2]Sheet14!$A$2:$B$188,2,0)</f>
        <v>1.8935185126548994E-2</v>
      </c>
      <c r="Y226" s="24">
        <f>VLOOKUP(A226,[2]Sheet14!$A$2:$C$188,3,0)</f>
        <v>2.3264248950002734E-2</v>
      </c>
      <c r="Z226" s="24">
        <f>VLOOKUP(A226,[2]Sheet14!$A$2:$D$188,4,0)</f>
        <v>3.3494301536600615E-2</v>
      </c>
      <c r="AA226" t="b">
        <f t="shared" si="25"/>
        <v>0</v>
      </c>
      <c r="AB226" t="b">
        <f t="shared" si="20"/>
        <v>0</v>
      </c>
      <c r="AC226" t="b">
        <f t="shared" si="21"/>
        <v>0</v>
      </c>
    </row>
    <row r="227" spans="1:29">
      <c r="A227" t="s">
        <v>37</v>
      </c>
      <c r="B227">
        <v>10</v>
      </c>
      <c r="C227" t="s">
        <v>405</v>
      </c>
      <c r="D227" t="n">
        <v>338.6499938964844</v>
      </c>
      <c r="E227">
        <v>338.85000610351562</v>
      </c>
      <c r="F227" s="22">
        <v>43460</v>
      </c>
      <c r="G227" s="22">
        <v>43496</v>
      </c>
      <c r="H227">
        <f t="shared" si="24"/>
        <v>36</v>
      </c>
      <c r="I227">
        <v>340</v>
      </c>
      <c r="J227">
        <v>16</v>
      </c>
      <c r="K227">
        <v>36</v>
      </c>
      <c r="L227">
        <v>38</v>
      </c>
      <c r="M227">
        <v>376.85000610351562</v>
      </c>
      <c r="N227">
        <v>414.85000610351562</v>
      </c>
      <c r="O227">
        <v>452.85000610351562</v>
      </c>
      <c r="P227">
        <v>410</v>
      </c>
      <c r="Q227">
        <v>450</v>
      </c>
      <c r="R227" t="s">
        <v>435</v>
      </c>
      <c r="S227" t="n">
        <v>3.049999952316284</v>
      </c>
      <c r="T227" t="n">
        <v>380.0</v>
      </c>
      <c r="U227" s="18">
        <f>VLOOKUP(A227,'[1]MARGIN REQUIREMNT'!$A$3:$M$210,13,0)</f>
        <v>1.8236249999999998</v>
      </c>
      <c r="V227" s="23">
        <f t="shared" si="22"/>
        <v>1.6231010271865465E-3</v>
      </c>
      <c r="W227" s="23">
        <f t="shared" si="23"/>
        <v>1.6231010271865465E-3</v>
      </c>
      <c r="X227" s="24">
        <f>VLOOKUP(A227,[2]Sheet14!$A$2:$B$188,2,0)</f>
        <v>3.3862524452064918E-2</v>
      </c>
      <c r="Y227" s="24">
        <f>VLOOKUP(A227,[2]Sheet14!$A$2:$C$188,3,0)</f>
        <v>4.4681148486518114E-2</v>
      </c>
      <c r="Z227" s="24">
        <f>VLOOKUP(A227,[2]Sheet14!$A$2:$D$188,4,0)</f>
        <v>5.6199089518834101E-2</v>
      </c>
      <c r="AA227" t="b">
        <f t="shared" si="25"/>
        <v>0</v>
      </c>
      <c r="AB227" t="b">
        <f t="shared" si="20"/>
        <v>0</v>
      </c>
      <c r="AC227" t="b">
        <f t="shared" si="21"/>
        <v>0</v>
      </c>
    </row>
    <row r="228" spans="1:29">
      <c r="A228" t="s">
        <v>37</v>
      </c>
      <c r="B228">
        <v>10</v>
      </c>
      <c r="C228" t="s">
        <v>406</v>
      </c>
      <c r="D228" t="n">
        <v>338.6499938964844</v>
      </c>
      <c r="E228">
        <v>338.85000610351562</v>
      </c>
      <c r="F228" s="22">
        <v>43460</v>
      </c>
      <c r="G228" s="22">
        <v>43496</v>
      </c>
      <c r="H228">
        <f t="shared" si="24"/>
        <v>36</v>
      </c>
      <c r="I228">
        <v>340</v>
      </c>
      <c r="J228">
        <v>14.25</v>
      </c>
      <c r="K228">
        <v>36</v>
      </c>
      <c r="L228">
        <v>38</v>
      </c>
      <c r="M228">
        <v>300.85000610351562</v>
      </c>
      <c r="N228">
        <v>262.85000610351562</v>
      </c>
      <c r="O228">
        <v>224.85000610351562</v>
      </c>
      <c r="P228">
        <v>260</v>
      </c>
      <c r="Q228">
        <v>220</v>
      </c>
      <c r="R228" t="s">
        <v>435</v>
      </c>
      <c r="S228" t="n">
        <v>1.9500000476837158</v>
      </c>
      <c r="T228" t="n">
        <v>300.0</v>
      </c>
      <c r="U228" s="18">
        <f>VLOOKUP(A228,'[1]MARGIN REQUIREMNT'!$A$3:$M$210,13,0)</f>
        <v>1.8236249999999998</v>
      </c>
      <c r="V228" s="23">
        <f t="shared" si="22"/>
        <v>1.6231010271865465E-3</v>
      </c>
      <c r="W228" s="23">
        <f t="shared" si="23"/>
        <v>1.6231010271865465E-3</v>
      </c>
      <c r="X228" s="24">
        <f>VLOOKUP(A228,[2]Sheet14!$A$2:$B$188,2,0)</f>
        <v>3.3862524452064918E-2</v>
      </c>
      <c r="Y228" s="24">
        <f>VLOOKUP(A228,[2]Sheet14!$A$2:$C$188,3,0)</f>
        <v>4.4681148486518114E-2</v>
      </c>
      <c r="Z228" s="24">
        <f>VLOOKUP(A228,[2]Sheet14!$A$2:$D$188,4,0)</f>
        <v>5.6199089518834101E-2</v>
      </c>
      <c r="AA228" t="b">
        <f t="shared" si="25"/>
        <v>0</v>
      </c>
      <c r="AB228" t="b">
        <f t="shared" si="20"/>
        <v>0</v>
      </c>
      <c r="AC228" t="b">
        <f t="shared" si="21"/>
        <v>0</v>
      </c>
    </row>
    <row r="229" spans="1:29">
      <c r="A229" t="s">
        <v>39</v>
      </c>
      <c r="B229">
        <v>10</v>
      </c>
      <c r="C229" t="s">
        <v>405</v>
      </c>
      <c r="D229" t="n">
        <v>288.1000061035156</v>
      </c>
      <c r="E229">
        <v>291.60000610351562</v>
      </c>
      <c r="F229" s="22">
        <v>43460</v>
      </c>
      <c r="G229" s="22">
        <v>43496</v>
      </c>
      <c r="H229">
        <f t="shared" si="24"/>
        <v>36</v>
      </c>
      <c r="I229">
        <v>290</v>
      </c>
      <c r="J229" t="s">
        <v>435</v>
      </c>
      <c r="K229" t="s">
        <v>435</v>
      </c>
      <c r="L229" t="s">
        <v>435</v>
      </c>
      <c r="M229" t="s">
        <v>435</v>
      </c>
      <c r="N229" t="s">
        <v>435</v>
      </c>
      <c r="O229" t="s">
        <v>435</v>
      </c>
      <c r="P229" t="s">
        <v>435</v>
      </c>
      <c r="Q229" t="s">
        <v>435</v>
      </c>
      <c r="R229" t="s">
        <v>435</v>
      </c>
      <c r="S229" t="s">
        <v>435</v>
      </c>
      <c r="T229" t="s">
        <v>435</v>
      </c>
      <c r="U229" s="18">
        <f>VLOOKUP(A229,'[1]MARGIN REQUIREMNT'!$A$3:$M$210,13,0)</f>
        <v>1.24013712</v>
      </c>
      <c r="V229" s="23">
        <f t="shared" si="22"/>
        <v>-1.6289437244777605E-2</v>
      </c>
      <c r="W229" s="23">
        <f t="shared" si="23"/>
        <v>1.6289437244777605E-2</v>
      </c>
      <c r="X229" s="24">
        <f>VLOOKUP(A229,[2]Sheet14!$A$2:$B$188,2,0)</f>
        <v>4.0744296360003908E-2</v>
      </c>
      <c r="Y229" s="24">
        <f>VLOOKUP(A229,[2]Sheet14!$A$2:$C$188,3,0)</f>
        <v>5.3655909337200519E-2</v>
      </c>
      <c r="Z229" s="24">
        <f>VLOOKUP(A229,[2]Sheet14!$A$2:$D$188,4,0)</f>
        <v>8.3814539166648827E-2</v>
      </c>
      <c r="AA229" t="b">
        <f t="shared" si="25"/>
        <v>0</v>
      </c>
      <c r="AB229" t="b">
        <f t="shared" si="20"/>
        <v>0</v>
      </c>
      <c r="AC229" t="b">
        <f t="shared" si="21"/>
        <v>0</v>
      </c>
    </row>
    <row r="230" spans="1:29">
      <c r="A230" t="s">
        <v>39</v>
      </c>
      <c r="B230">
        <v>10</v>
      </c>
      <c r="C230" t="s">
        <v>406</v>
      </c>
      <c r="D230" t="n">
        <v>288.1000061035156</v>
      </c>
      <c r="E230">
        <v>291.60000610351562</v>
      </c>
      <c r="F230" s="22">
        <v>43460</v>
      </c>
      <c r="G230" s="22">
        <v>43496</v>
      </c>
      <c r="H230">
        <f t="shared" si="24"/>
        <v>36</v>
      </c>
      <c r="I230">
        <v>290</v>
      </c>
      <c r="J230" t="s">
        <v>435</v>
      </c>
      <c r="K230" t="s">
        <v>435</v>
      </c>
      <c r="L230" t="s">
        <v>435</v>
      </c>
      <c r="M230" t="s">
        <v>435</v>
      </c>
      <c r="N230" t="s">
        <v>435</v>
      </c>
      <c r="O230" t="s">
        <v>435</v>
      </c>
      <c r="P230" t="s">
        <v>435</v>
      </c>
      <c r="Q230" t="s">
        <v>435</v>
      </c>
      <c r="R230" t="s">
        <v>435</v>
      </c>
      <c r="S230" t="s">
        <v>435</v>
      </c>
      <c r="T230" t="s">
        <v>435</v>
      </c>
      <c r="U230" s="18">
        <f>VLOOKUP(A230,'[1]MARGIN REQUIREMNT'!$A$3:$M$210,13,0)</f>
        <v>1.24013712</v>
      </c>
      <c r="V230" s="23">
        <f t="shared" si="22"/>
        <v>-1.6289437244777605E-2</v>
      </c>
      <c r="W230" s="23">
        <f t="shared" si="23"/>
        <v>1.6289437244777605E-2</v>
      </c>
      <c r="X230" s="24">
        <f>VLOOKUP(A230,[2]Sheet14!$A$2:$B$188,2,0)</f>
        <v>4.0744296360003908E-2</v>
      </c>
      <c r="Y230" s="24">
        <f>VLOOKUP(A230,[2]Sheet14!$A$2:$C$188,3,0)</f>
        <v>5.3655909337200519E-2</v>
      </c>
      <c r="Z230" s="24">
        <f>VLOOKUP(A230,[2]Sheet14!$A$2:$D$188,4,0)</f>
        <v>8.3814539166648827E-2</v>
      </c>
      <c r="AA230" t="b">
        <f t="shared" si="25"/>
        <v>0</v>
      </c>
      <c r="AB230" t="b">
        <f t="shared" si="20"/>
        <v>0</v>
      </c>
      <c r="AC230" t="b">
        <f t="shared" si="21"/>
        <v>0</v>
      </c>
    </row>
    <row r="231" spans="1:29">
      <c r="A231" t="s">
        <v>21</v>
      </c>
      <c r="B231">
        <v>50</v>
      </c>
      <c r="C231" t="s">
        <v>405</v>
      </c>
      <c r="D231" t="n">
        <v>2594.89990234375</v>
      </c>
      <c r="E231">
        <v>2575</v>
      </c>
      <c r="F231" s="22">
        <v>43460</v>
      </c>
      <c r="G231" s="22">
        <v>43496</v>
      </c>
      <c r="H231">
        <f t="shared" si="24"/>
        <v>36</v>
      </c>
      <c r="I231">
        <v>2600</v>
      </c>
      <c r="J231">
        <v>104</v>
      </c>
      <c r="K231">
        <v>32</v>
      </c>
      <c r="L231">
        <v>259</v>
      </c>
      <c r="M231">
        <v>2834</v>
      </c>
      <c r="N231">
        <v>3093</v>
      </c>
      <c r="O231">
        <v>3352</v>
      </c>
      <c r="P231">
        <v>3100</v>
      </c>
      <c r="Q231">
        <v>3350</v>
      </c>
      <c r="R231" t="s">
        <v>435</v>
      </c>
      <c r="S231" t="n">
        <v>8.0</v>
      </c>
      <c r="T231" t="n">
        <v>3000.0</v>
      </c>
      <c r="U231" s="18">
        <f>VLOOKUP(A231,'[1]MARGIN REQUIREMNT'!$A$3:$M$210,13,0)</f>
        <v>12.801825600000001</v>
      </c>
      <c r="V231" s="23">
        <f t="shared" si="22"/>
        <v>-2.7184466019417597E-3</v>
      </c>
      <c r="W231" s="23">
        <f t="shared" si="23"/>
        <v>2.7184466019417597E-3</v>
      </c>
      <c r="X231" s="24">
        <f>VLOOKUP(A231,[2]Sheet14!$A$2:$B$188,2,0)</f>
        <v>3.3123670315272503E-2</v>
      </c>
      <c r="Y231" s="24">
        <f>VLOOKUP(A231,[2]Sheet14!$A$2:$C$188,3,0)</f>
        <v>4.3900390882324482E-2</v>
      </c>
      <c r="Z231" s="24">
        <f>VLOOKUP(A231,[2]Sheet14!$A$2:$D$188,4,0)</f>
        <v>5.7350696488313299E-2</v>
      </c>
      <c r="AA231" t="b">
        <f t="shared" si="25"/>
        <v>0</v>
      </c>
      <c r="AB231" t="b">
        <f t="shared" si="20"/>
        <v>0</v>
      </c>
      <c r="AC231" t="b">
        <f t="shared" si="21"/>
        <v>0</v>
      </c>
    </row>
    <row r="232" spans="1:29">
      <c r="A232" t="s">
        <v>21</v>
      </c>
      <c r="B232">
        <v>50</v>
      </c>
      <c r="C232" t="s">
        <v>406</v>
      </c>
      <c r="D232" t="n">
        <v>2594.89990234375</v>
      </c>
      <c r="E232">
        <v>2575</v>
      </c>
      <c r="F232" s="22">
        <v>43460</v>
      </c>
      <c r="G232" s="22">
        <v>43496</v>
      </c>
      <c r="H232">
        <f t="shared" si="24"/>
        <v>36</v>
      </c>
      <c r="I232">
        <v>2600</v>
      </c>
      <c r="J232">
        <v>111.34999847412109</v>
      </c>
      <c r="K232">
        <v>35</v>
      </c>
      <c r="L232">
        <v>283</v>
      </c>
      <c r="M232">
        <v>2292</v>
      </c>
      <c r="N232">
        <v>2009</v>
      </c>
      <c r="O232">
        <v>1726</v>
      </c>
      <c r="P232">
        <v>2000</v>
      </c>
      <c r="Q232">
        <v>1750</v>
      </c>
      <c r="R232" t="s">
        <v>435</v>
      </c>
      <c r="S232" t="n">
        <v>8.0</v>
      </c>
      <c r="T232" t="n">
        <v>2100.0</v>
      </c>
      <c r="U232" s="18">
        <f>VLOOKUP(A232,'[1]MARGIN REQUIREMNT'!$A$3:$M$210,13,0)</f>
        <v>12.801825600000001</v>
      </c>
      <c r="V232" s="23">
        <f t="shared" si="22"/>
        <v>-2.7184466019417597E-3</v>
      </c>
      <c r="W232" s="23">
        <f t="shared" si="23"/>
        <v>2.7184466019417597E-3</v>
      </c>
      <c r="X232" s="24">
        <f>VLOOKUP(A232,[2]Sheet14!$A$2:$B$188,2,0)</f>
        <v>3.3123670315272503E-2</v>
      </c>
      <c r="Y232" s="24">
        <f>VLOOKUP(A232,[2]Sheet14!$A$2:$C$188,3,0)</f>
        <v>4.3900390882324482E-2</v>
      </c>
      <c r="Z232" s="24">
        <f>VLOOKUP(A232,[2]Sheet14!$A$2:$D$188,4,0)</f>
        <v>5.7350696488313299E-2</v>
      </c>
      <c r="AA232" t="b">
        <f t="shared" si="25"/>
        <v>0</v>
      </c>
      <c r="AB232" t="b">
        <f t="shared" si="20"/>
        <v>0</v>
      </c>
      <c r="AC232" t="b">
        <f t="shared" si="21"/>
        <v>0</v>
      </c>
    </row>
    <row r="233" spans="1:29">
      <c r="A233" t="s">
        <v>84</v>
      </c>
      <c r="B233">
        <v>20</v>
      </c>
      <c r="C233" t="s">
        <v>405</v>
      </c>
      <c r="D233" t="n">
        <v>1818.9000244140625</v>
      </c>
      <c r="E233">
        <v>1790</v>
      </c>
      <c r="F233" s="22">
        <v>43460</v>
      </c>
      <c r="G233" s="22">
        <v>43496</v>
      </c>
      <c r="H233">
        <f t="shared" si="24"/>
        <v>36</v>
      </c>
      <c r="I233">
        <v>1800</v>
      </c>
      <c r="J233">
        <v>53.799999237060547</v>
      </c>
      <c r="K233">
        <v>21</v>
      </c>
      <c r="L233">
        <v>118</v>
      </c>
      <c r="M233">
        <v>1908</v>
      </c>
      <c r="N233">
        <v>2026</v>
      </c>
      <c r="O233">
        <v>2144</v>
      </c>
      <c r="P233">
        <v>2020</v>
      </c>
      <c r="Q233">
        <v>2140</v>
      </c>
      <c r="R233" t="s">
        <v>435</v>
      </c>
      <c r="S233" t="n">
        <v>4.5</v>
      </c>
      <c r="T233" t="n">
        <v>2000.0</v>
      </c>
      <c r="U233" s="18">
        <f>VLOOKUP(A233,'[1]MARGIN REQUIREMNT'!$A$3:$M$210,13,0)</f>
        <v>9.4682999999999993</v>
      </c>
      <c r="V233" s="23">
        <f t="shared" si="22"/>
        <v>-4.1899441340786936E-4</v>
      </c>
      <c r="W233" s="23">
        <f t="shared" si="23"/>
        <v>4.1899441340786936E-4</v>
      </c>
      <c r="X233" s="24">
        <f>VLOOKUP(A233,[2]Sheet14!$A$2:$B$188,2,0)</f>
        <v>1.8973392143088175E-2</v>
      </c>
      <c r="Y233" s="24">
        <f>VLOOKUP(A233,[2]Sheet14!$A$2:$C$188,3,0)</f>
        <v>2.392936105458281E-2</v>
      </c>
      <c r="Z233" s="24">
        <f>VLOOKUP(A233,[2]Sheet14!$A$2:$D$188,4,0)</f>
        <v>2.7842430248627086E-2</v>
      </c>
      <c r="AA233" t="b">
        <f t="shared" si="25"/>
        <v>0</v>
      </c>
      <c r="AB233" t="b">
        <f t="shared" si="20"/>
        <v>0</v>
      </c>
      <c r="AC233" t="b">
        <f t="shared" si="21"/>
        <v>0</v>
      </c>
    </row>
    <row r="234" spans="1:29">
      <c r="A234" t="s">
        <v>84</v>
      </c>
      <c r="B234">
        <v>20</v>
      </c>
      <c r="C234" t="s">
        <v>406</v>
      </c>
      <c r="D234" t="n">
        <v>1818.9000244140625</v>
      </c>
      <c r="E234">
        <v>1790</v>
      </c>
      <c r="F234" s="22">
        <v>43460</v>
      </c>
      <c r="G234" s="22">
        <v>43496</v>
      </c>
      <c r="H234">
        <f t="shared" si="24"/>
        <v>36</v>
      </c>
      <c r="I234">
        <v>1800</v>
      </c>
      <c r="J234">
        <v>47</v>
      </c>
      <c r="K234">
        <v>24</v>
      </c>
      <c r="L234">
        <v>135</v>
      </c>
      <c r="M234">
        <v>1655</v>
      </c>
      <c r="N234">
        <v>1520</v>
      </c>
      <c r="O234">
        <v>1385</v>
      </c>
      <c r="P234">
        <v>1520</v>
      </c>
      <c r="Q234">
        <v>1380</v>
      </c>
      <c r="R234" t="s">
        <v>435</v>
      </c>
      <c r="S234" t="n">
        <v>1.0</v>
      </c>
      <c r="T234" t="n">
        <v>1500.0</v>
      </c>
      <c r="U234" s="18">
        <f>VLOOKUP(A234,'[1]MARGIN REQUIREMNT'!$A$3:$M$210,13,0)</f>
        <v>9.4682999999999993</v>
      </c>
      <c r="V234" s="23">
        <f t="shared" si="22"/>
        <v>-4.1899441340786936E-4</v>
      </c>
      <c r="W234" s="23">
        <f t="shared" si="23"/>
        <v>4.1899441340786936E-4</v>
      </c>
      <c r="X234" s="24">
        <f>VLOOKUP(A234,[2]Sheet14!$A$2:$B$188,2,0)</f>
        <v>1.8973392143088175E-2</v>
      </c>
      <c r="Y234" s="24">
        <f>VLOOKUP(A234,[2]Sheet14!$A$2:$C$188,3,0)</f>
        <v>2.392936105458281E-2</v>
      </c>
      <c r="Z234" s="24">
        <f>VLOOKUP(A234,[2]Sheet14!$A$2:$D$188,4,0)</f>
        <v>2.7842430248627086E-2</v>
      </c>
      <c r="AA234" t="b">
        <f t="shared" si="25"/>
        <v>0</v>
      </c>
      <c r="AB234" t="b">
        <f t="shared" si="20"/>
        <v>0</v>
      </c>
      <c r="AC234" t="b">
        <f t="shared" si="21"/>
        <v>0</v>
      </c>
    </row>
    <row r="235" spans="1:29">
      <c r="A235" t="s">
        <v>173</v>
      </c>
      <c r="B235">
        <v>50</v>
      </c>
      <c r="C235" t="s">
        <v>405</v>
      </c>
      <c r="D235" t="n">
        <v>2003.0</v>
      </c>
      <c r="E235">
        <v>1969.4000244140625</v>
      </c>
      <c r="F235" s="22">
        <v>43460</v>
      </c>
      <c r="G235" s="22">
        <v>43496</v>
      </c>
      <c r="H235">
        <f t="shared" si="24"/>
        <v>36</v>
      </c>
      <c r="I235">
        <v>1950</v>
      </c>
      <c r="J235">
        <v>108.15000152587891</v>
      </c>
      <c r="K235">
        <v>37</v>
      </c>
      <c r="L235">
        <v>229</v>
      </c>
      <c r="M235">
        <v>2198.39990234375</v>
      </c>
      <c r="N235">
        <v>2427.39990234375</v>
      </c>
      <c r="O235">
        <v>2656.39990234375</v>
      </c>
      <c r="P235">
        <v>2450</v>
      </c>
      <c r="Q235">
        <v>2650</v>
      </c>
      <c r="R235" t="n">
        <v>5.0</v>
      </c>
      <c r="S235" t="n">
        <v>3.0</v>
      </c>
      <c r="T235" t="n">
        <v>2550.0</v>
      </c>
      <c r="U235" s="18">
        <f>VLOOKUP(A235,'[1]MARGIN REQUIREMNT'!$A$3:$M$210,13,0)</f>
        <v>11.24085</v>
      </c>
      <c r="V235" s="23">
        <f t="shared" si="22"/>
        <v>-3.2497330835398186E-3</v>
      </c>
      <c r="W235" s="23">
        <f t="shared" si="23"/>
        <v>3.2497330835398186E-3</v>
      </c>
      <c r="X235" s="24">
        <f>VLOOKUP(A235,[2]Sheet14!$A$2:$B$188,2,0)</f>
        <v>2.9479843876441515E-2</v>
      </c>
      <c r="Y235" s="24">
        <f>VLOOKUP(A235,[2]Sheet14!$A$2:$C$188,3,0)</f>
        <v>3.8276912014881141E-2</v>
      </c>
      <c r="Z235" s="24">
        <f>VLOOKUP(A235,[2]Sheet14!$A$2:$D$188,4,0)</f>
        <v>5.3742270482144319E-2</v>
      </c>
      <c r="AA235" t="b">
        <f t="shared" si="25"/>
        <v>0</v>
      </c>
      <c r="AB235" t="b">
        <f t="shared" si="20"/>
        <v>0</v>
      </c>
      <c r="AC235" t="b">
        <f t="shared" si="21"/>
        <v>0</v>
      </c>
    </row>
    <row r="236" spans="1:29">
      <c r="A236" t="s">
        <v>173</v>
      </c>
      <c r="B236">
        <v>50</v>
      </c>
      <c r="C236" t="s">
        <v>406</v>
      </c>
      <c r="D236" t="n">
        <v>2003.0</v>
      </c>
      <c r="E236">
        <v>1969.4000244140625</v>
      </c>
      <c r="F236" s="22">
        <v>43460</v>
      </c>
      <c r="G236" s="22">
        <v>43496</v>
      </c>
      <c r="H236">
        <f t="shared" si="24"/>
        <v>36</v>
      </c>
      <c r="I236">
        <v>1950</v>
      </c>
      <c r="J236">
        <v>76.599998474121094</v>
      </c>
      <c r="K236">
        <v>38</v>
      </c>
      <c r="L236">
        <v>235</v>
      </c>
      <c r="M236">
        <v>1734.4000244140625</v>
      </c>
      <c r="N236">
        <v>1499.4000244140625</v>
      </c>
      <c r="O236">
        <v>1264.4000244140625</v>
      </c>
      <c r="P236">
        <v>1500</v>
      </c>
      <c r="Q236">
        <v>1250</v>
      </c>
      <c r="R236" t="s">
        <v>435</v>
      </c>
      <c r="S236" t="n">
        <v>3.0</v>
      </c>
      <c r="T236" t="n">
        <v>1600.0</v>
      </c>
      <c r="U236" s="18">
        <f>VLOOKUP(A236,'[1]MARGIN REQUIREMNT'!$A$3:$M$210,13,0)</f>
        <v>11.24085</v>
      </c>
      <c r="V236" s="23">
        <f t="shared" si="22"/>
        <v>-3.2497330835398186E-3</v>
      </c>
      <c r="W236" s="23">
        <f t="shared" si="23"/>
        <v>3.2497330835398186E-3</v>
      </c>
      <c r="X236" s="24">
        <f>VLOOKUP(A236,[2]Sheet14!$A$2:$B$188,2,0)</f>
        <v>2.9479843876441515E-2</v>
      </c>
      <c r="Y236" s="24">
        <f>VLOOKUP(A236,[2]Sheet14!$A$2:$C$188,3,0)</f>
        <v>3.8276912014881141E-2</v>
      </c>
      <c r="Z236" s="24">
        <f>VLOOKUP(A236,[2]Sheet14!$A$2:$D$188,4,0)</f>
        <v>5.3742270482144319E-2</v>
      </c>
      <c r="AA236" t="b">
        <f t="shared" si="25"/>
        <v>0</v>
      </c>
      <c r="AB236" t="b">
        <f t="shared" si="20"/>
        <v>0</v>
      </c>
      <c r="AC236" t="b">
        <f t="shared" si="21"/>
        <v>0</v>
      </c>
    </row>
    <row r="237" spans="1:29">
      <c r="A237" t="s">
        <v>56</v>
      </c>
      <c r="B237">
        <v>1</v>
      </c>
      <c r="C237" t="s">
        <v>405</v>
      </c>
      <c r="D237" t="n">
        <v>37.5</v>
      </c>
      <c r="E237">
        <v>37.400001525878906</v>
      </c>
      <c r="F237" s="22">
        <v>43460</v>
      </c>
      <c r="G237" s="22">
        <v>43496</v>
      </c>
      <c r="H237">
        <f t="shared" si="24"/>
        <v>36</v>
      </c>
      <c r="I237">
        <v>37</v>
      </c>
      <c r="J237">
        <v>1.7000000476837158</v>
      </c>
      <c r="K237">
        <v>29</v>
      </c>
      <c r="L237">
        <v>3</v>
      </c>
      <c r="M237">
        <v>40.400001525878906</v>
      </c>
      <c r="N237">
        <v>43.400001525878906</v>
      </c>
      <c r="O237">
        <v>46.400001525878906</v>
      </c>
      <c r="P237">
        <v>43</v>
      </c>
      <c r="Q237">
        <v>46</v>
      </c>
      <c r="R237" t="s">
        <v>435</v>
      </c>
      <c r="S237" t="n">
        <v>0.20000000298023224</v>
      </c>
      <c r="T237" t="s">
        <v>439</v>
      </c>
      <c r="U237" s="18">
        <f>VLOOKUP(A237,'[1]MARGIN REQUIREMNT'!$A$3:$M$210,13,0)</f>
        <v>0.23774999999999999</v>
      </c>
      <c r="V237" s="23">
        <f t="shared" si="22"/>
        <v>4.0106338251844065E-3</v>
      </c>
      <c r="W237" s="23">
        <f t="shared" si="23"/>
        <v>4.0106338251844065E-3</v>
      </c>
      <c r="X237" s="24">
        <f>VLOOKUP(A237,[2]Sheet14!$A$2:$B$188,2,0)</f>
        <v>3.5507369325958389E-2</v>
      </c>
      <c r="Y237" s="24">
        <f>VLOOKUP(A237,[2]Sheet14!$A$2:$C$188,3,0)</f>
        <v>4.718096835640468E-2</v>
      </c>
      <c r="Z237" s="24">
        <f>VLOOKUP(A237,[2]Sheet14!$A$2:$D$188,4,0)</f>
        <v>6.7510184210767196E-2</v>
      </c>
      <c r="AA237" t="b">
        <f t="shared" si="25"/>
        <v>0</v>
      </c>
      <c r="AB237" t="b">
        <f t="shared" si="20"/>
        <v>0</v>
      </c>
      <c r="AC237" t="b">
        <f t="shared" si="21"/>
        <v>0</v>
      </c>
    </row>
    <row r="238" spans="1:29">
      <c r="A238" t="s">
        <v>56</v>
      </c>
      <c r="B238">
        <v>1</v>
      </c>
      <c r="C238" t="s">
        <v>406</v>
      </c>
      <c r="D238" t="n">
        <v>37.5</v>
      </c>
      <c r="E238">
        <v>37.400001525878906</v>
      </c>
      <c r="F238" s="22">
        <v>43460</v>
      </c>
      <c r="G238" s="22">
        <v>43496</v>
      </c>
      <c r="H238">
        <f t="shared" si="24"/>
        <v>36</v>
      </c>
      <c r="I238">
        <v>37</v>
      </c>
      <c r="J238">
        <v>2.2000000476837158</v>
      </c>
      <c r="K238">
        <v>54</v>
      </c>
      <c r="L238">
        <v>6</v>
      </c>
      <c r="M238">
        <v>31.399999618530273</v>
      </c>
      <c r="N238">
        <v>25.399999618530273</v>
      </c>
      <c r="O238">
        <v>19.399999618530273</v>
      </c>
      <c r="P238">
        <v>25</v>
      </c>
      <c r="Q238">
        <v>19</v>
      </c>
      <c r="R238" t="s">
        <v>435</v>
      </c>
      <c r="S238" t="n">
        <v>0.20000000298023224</v>
      </c>
      <c r="T238" t="n">
        <v>30.0</v>
      </c>
      <c r="U238" s="18">
        <f>VLOOKUP(A238,'[1]MARGIN REQUIREMNT'!$A$3:$M$210,13,0)</f>
        <v>0.23774999999999999</v>
      </c>
      <c r="V238" s="23">
        <f t="shared" si="22"/>
        <v>4.0106338251844065E-3</v>
      </c>
      <c r="W238" s="23">
        <f t="shared" si="23"/>
        <v>4.0106338251844065E-3</v>
      </c>
      <c r="X238" s="24">
        <f>VLOOKUP(A238,[2]Sheet14!$A$2:$B$188,2,0)</f>
        <v>3.5507369325958389E-2</v>
      </c>
      <c r="Y238" s="24">
        <f>VLOOKUP(A238,[2]Sheet14!$A$2:$C$188,3,0)</f>
        <v>4.718096835640468E-2</v>
      </c>
      <c r="Z238" s="24">
        <f>VLOOKUP(A238,[2]Sheet14!$A$2:$D$188,4,0)</f>
        <v>6.7510184210767196E-2</v>
      </c>
      <c r="AA238" t="b">
        <f t="shared" si="25"/>
        <v>0</v>
      </c>
      <c r="AB238" t="b">
        <f t="shared" si="20"/>
        <v>0</v>
      </c>
      <c r="AC238" t="b">
        <f t="shared" si="21"/>
        <v>0</v>
      </c>
    </row>
    <row r="239" spans="1:29">
      <c r="A239" t="s">
        <v>176</v>
      </c>
      <c r="B239">
        <v>10</v>
      </c>
      <c r="C239" t="s">
        <v>405</v>
      </c>
      <c r="D239" t="n">
        <v>411.45001220703125</v>
      </c>
      <c r="E239">
        <v>414.95001220703125</v>
      </c>
      <c r="F239" s="22">
        <v>43460</v>
      </c>
      <c r="G239" s="22">
        <v>43496</v>
      </c>
      <c r="H239">
        <f t="shared" si="24"/>
        <v>36</v>
      </c>
      <c r="I239">
        <v>410</v>
      </c>
      <c r="J239">
        <v>23.25</v>
      </c>
      <c r="K239">
        <v>36</v>
      </c>
      <c r="L239">
        <v>47</v>
      </c>
      <c r="M239">
        <v>461.95001220703125</v>
      </c>
      <c r="N239">
        <v>508.95001220703125</v>
      </c>
      <c r="O239">
        <v>555.95001220703125</v>
      </c>
      <c r="P239">
        <v>510</v>
      </c>
      <c r="Q239">
        <v>560</v>
      </c>
      <c r="R239" t="n">
        <v>1.899999976158142</v>
      </c>
      <c r="S239" t="n">
        <v>0.5</v>
      </c>
      <c r="T239" t="s">
        <v>439</v>
      </c>
      <c r="U239" s="18">
        <f>VLOOKUP(A239,'[1]MARGIN REQUIREMNT'!$A$3:$M$210,13,0)</f>
        <v>2.2260749999999998</v>
      </c>
      <c r="V239" s="23">
        <f t="shared" si="22"/>
        <v>-3.3739592068356972E-3</v>
      </c>
      <c r="W239" s="23">
        <f t="shared" si="23"/>
        <v>3.3739592068356972E-3</v>
      </c>
      <c r="X239" s="24">
        <f>VLOOKUP(A239,[2]Sheet14!$A$2:$B$188,2,0)</f>
        <v>3.0514148884360749E-2</v>
      </c>
      <c r="Y239" s="24">
        <f>VLOOKUP(A239,[2]Sheet14!$A$2:$C$188,3,0)</f>
        <v>3.9580675681421873E-2</v>
      </c>
      <c r="Z239" s="24">
        <f>VLOOKUP(A239,[2]Sheet14!$A$2:$D$188,4,0)</f>
        <v>4.9258328524279971E-2</v>
      </c>
      <c r="AA239" t="b">
        <f t="shared" si="25"/>
        <v>0</v>
      </c>
      <c r="AB239" t="b">
        <f t="shared" si="20"/>
        <v>0</v>
      </c>
      <c r="AC239" t="b">
        <f t="shared" si="21"/>
        <v>0</v>
      </c>
    </row>
    <row r="240" spans="1:29">
      <c r="A240" t="s">
        <v>176</v>
      </c>
      <c r="B240">
        <v>10</v>
      </c>
      <c r="C240" t="s">
        <v>406</v>
      </c>
      <c r="D240" t="n">
        <v>411.45001220703125</v>
      </c>
      <c r="E240">
        <v>414.95001220703125</v>
      </c>
      <c r="F240" s="22">
        <v>43460</v>
      </c>
      <c r="G240" s="22">
        <v>43496</v>
      </c>
      <c r="H240">
        <f t="shared" si="24"/>
        <v>36</v>
      </c>
      <c r="I240">
        <v>410</v>
      </c>
      <c r="J240">
        <v>15.75</v>
      </c>
      <c r="K240">
        <v>38</v>
      </c>
      <c r="L240">
        <v>50</v>
      </c>
      <c r="M240">
        <v>364.95001220703125</v>
      </c>
      <c r="N240">
        <v>314.95001220703125</v>
      </c>
      <c r="O240">
        <v>264.95001220703125</v>
      </c>
      <c r="P240">
        <v>310</v>
      </c>
      <c r="Q240">
        <v>260</v>
      </c>
      <c r="R240" t="s">
        <v>435</v>
      </c>
      <c r="S240" t="n">
        <v>2.0</v>
      </c>
      <c r="T240" t="n">
        <v>350.0</v>
      </c>
      <c r="U240" s="18">
        <f>VLOOKUP(A240,'[1]MARGIN REQUIREMNT'!$A$3:$M$210,13,0)</f>
        <v>2.2260749999999998</v>
      </c>
      <c r="V240" s="23">
        <f t="shared" si="22"/>
        <v>-3.3739592068356972E-3</v>
      </c>
      <c r="W240" s="23">
        <f t="shared" si="23"/>
        <v>3.3739592068356972E-3</v>
      </c>
      <c r="X240" s="24">
        <f>VLOOKUP(A240,[2]Sheet14!$A$2:$B$188,2,0)</f>
        <v>3.0514148884360749E-2</v>
      </c>
      <c r="Y240" s="24">
        <f>VLOOKUP(A240,[2]Sheet14!$A$2:$C$188,3,0)</f>
        <v>3.9580675681421873E-2</v>
      </c>
      <c r="Z240" s="24">
        <f>VLOOKUP(A240,[2]Sheet14!$A$2:$D$188,4,0)</f>
        <v>4.9258328524279971E-2</v>
      </c>
      <c r="AA240" t="b">
        <f t="shared" si="25"/>
        <v>0</v>
      </c>
      <c r="AB240" t="b">
        <f t="shared" si="20"/>
        <v>0</v>
      </c>
      <c r="AC240" t="b">
        <f t="shared" si="21"/>
        <v>0</v>
      </c>
    </row>
    <row r="241" spans="1:29">
      <c r="A241" t="s">
        <v>61</v>
      </c>
      <c r="B241">
        <v>5</v>
      </c>
      <c r="C241" t="s">
        <v>405</v>
      </c>
      <c r="D241" t="n">
        <v>126.4000015258789</v>
      </c>
      <c r="E241">
        <v>126.19999694824219</v>
      </c>
      <c r="F241" s="22">
        <v>43460</v>
      </c>
      <c r="G241" s="22">
        <v>43496</v>
      </c>
      <c r="H241">
        <f t="shared" si="24"/>
        <v>36</v>
      </c>
      <c r="I241">
        <v>125</v>
      </c>
      <c r="J241">
        <v>4.5</v>
      </c>
      <c r="K241">
        <v>19</v>
      </c>
      <c r="L241">
        <v>8</v>
      </c>
      <c r="M241">
        <v>134.19999694824219</v>
      </c>
      <c r="N241">
        <v>142.19999694824219</v>
      </c>
      <c r="O241">
        <v>150.19999694824219</v>
      </c>
      <c r="P241">
        <v>140</v>
      </c>
      <c r="Q241">
        <v>150</v>
      </c>
      <c r="R241" t="n">
        <v>1.25</v>
      </c>
      <c r="S241" t="n">
        <v>1.25</v>
      </c>
      <c r="T241" t="n">
        <v>140.0</v>
      </c>
      <c r="U241" s="18">
        <f>VLOOKUP(A241,'[1]MARGIN REQUIREMNT'!$A$3:$M$210,13,0)</f>
        <v>0.59212500000000001</v>
      </c>
      <c r="V241" s="23">
        <f t="shared" si="22"/>
        <v>2.7734240251937603E-3</v>
      </c>
      <c r="W241" s="23">
        <f t="shared" si="23"/>
        <v>2.7734240251937603E-3</v>
      </c>
      <c r="X241" s="24">
        <f>VLOOKUP(A241,[2]Sheet14!$A$2:$B$188,2,0)</f>
        <v>3.2016644002830948E-2</v>
      </c>
      <c r="Y241" s="24">
        <f>VLOOKUP(A241,[2]Sheet14!$A$2:$C$188,3,0)</f>
        <v>4.3695453846478272E-2</v>
      </c>
      <c r="Z241" s="24">
        <f>VLOOKUP(A241,[2]Sheet14!$A$2:$D$188,4,0)</f>
        <v>5.6608268306497331E-2</v>
      </c>
      <c r="AA241" t="b">
        <f t="shared" si="25"/>
        <v>0</v>
      </c>
      <c r="AB241" t="b">
        <f t="shared" si="20"/>
        <v>0</v>
      </c>
      <c r="AC241" t="b">
        <f t="shared" si="21"/>
        <v>0</v>
      </c>
    </row>
    <row r="242" spans="1:29">
      <c r="A242" t="s">
        <v>61</v>
      </c>
      <c r="B242">
        <v>5</v>
      </c>
      <c r="C242" t="s">
        <v>406</v>
      </c>
      <c r="D242" t="n">
        <v>126.4000015258789</v>
      </c>
      <c r="E242">
        <v>126.19999694824219</v>
      </c>
      <c r="F242" s="22">
        <v>43460</v>
      </c>
      <c r="G242" s="22">
        <v>43496</v>
      </c>
      <c r="H242">
        <f t="shared" si="24"/>
        <v>36</v>
      </c>
      <c r="I242">
        <v>125</v>
      </c>
      <c r="J242" t="s">
        <v>435</v>
      </c>
      <c r="K242" t="s">
        <v>435</v>
      </c>
      <c r="L242" t="s">
        <v>435</v>
      </c>
      <c r="M242" t="s">
        <v>435</v>
      </c>
      <c r="N242" t="s">
        <v>435</v>
      </c>
      <c r="O242" t="s">
        <v>435</v>
      </c>
      <c r="P242" t="s">
        <v>435</v>
      </c>
      <c r="Q242" t="s">
        <v>435</v>
      </c>
      <c r="R242" t="s">
        <v>435</v>
      </c>
      <c r="S242" t="s">
        <v>435</v>
      </c>
      <c r="T242" t="s">
        <v>435</v>
      </c>
      <c r="U242" s="18">
        <f>VLOOKUP(A242,'[1]MARGIN REQUIREMNT'!$A$3:$M$210,13,0)</f>
        <v>0.59212500000000001</v>
      </c>
      <c r="V242" s="23">
        <f t="shared" si="22"/>
        <v>2.7734240251937603E-3</v>
      </c>
      <c r="W242" s="23">
        <f t="shared" si="23"/>
        <v>2.7734240251937603E-3</v>
      </c>
      <c r="X242" s="24">
        <f>VLOOKUP(A242,[2]Sheet14!$A$2:$B$188,2,0)</f>
        <v>3.2016644002830948E-2</v>
      </c>
      <c r="Y242" s="24">
        <f>VLOOKUP(A242,[2]Sheet14!$A$2:$C$188,3,0)</f>
        <v>4.3695453846478272E-2</v>
      </c>
      <c r="Z242" s="24">
        <f>VLOOKUP(A242,[2]Sheet14!$A$2:$D$188,4,0)</f>
        <v>5.6608268306497331E-2</v>
      </c>
      <c r="AA242" t="b">
        <f t="shared" si="25"/>
        <v>0</v>
      </c>
      <c r="AB242" t="b">
        <f t="shared" si="20"/>
        <v>0</v>
      </c>
      <c r="AC242" t="b">
        <f t="shared" si="21"/>
        <v>0</v>
      </c>
    </row>
    <row r="243" spans="1:29">
      <c r="A243" t="s">
        <v>35</v>
      </c>
      <c r="B243">
        <v>10</v>
      </c>
      <c r="C243" t="s">
        <v>405</v>
      </c>
      <c r="D243" t="n">
        <v>359.0</v>
      </c>
      <c r="E243">
        <v>367.20001220703125</v>
      </c>
      <c r="F243" s="22">
        <v>43460</v>
      </c>
      <c r="G243" s="22">
        <v>43496</v>
      </c>
      <c r="H243">
        <f t="shared" si="24"/>
        <v>36</v>
      </c>
      <c r="I243">
        <v>370</v>
      </c>
      <c r="J243">
        <v>11.850000381469727</v>
      </c>
      <c r="K243">
        <v>25</v>
      </c>
      <c r="L243">
        <v>29</v>
      </c>
      <c r="M243">
        <v>396.20001220703125</v>
      </c>
      <c r="N243">
        <v>425.20001220703125</v>
      </c>
      <c r="O243">
        <v>454.20001220703125</v>
      </c>
      <c r="P243">
        <v>430</v>
      </c>
      <c r="Q243">
        <v>450</v>
      </c>
      <c r="R243" t="s">
        <v>435</v>
      </c>
      <c r="S243" t="n">
        <v>1.0</v>
      </c>
      <c r="T243" t="n">
        <v>420.0</v>
      </c>
      <c r="U243" s="18">
        <f>VLOOKUP(A243,'[1]MARGIN REQUIREMNT'!$A$3:$M$210,13,0)</f>
        <v>1.7217005000000001</v>
      </c>
      <c r="V243" s="23">
        <f t="shared" si="22"/>
        <v>-4.3573149518675303E-3</v>
      </c>
      <c r="W243" s="23">
        <f t="shared" si="23"/>
        <v>4.3573149518675303E-3</v>
      </c>
      <c r="X243" s="24">
        <f>VLOOKUP(A243,[2]Sheet14!$A$2:$B$188,2,0)</f>
        <v>2.962151750958042E-2</v>
      </c>
      <c r="Y243" s="24">
        <f>VLOOKUP(A243,[2]Sheet14!$A$2:$C$188,3,0)</f>
        <v>3.6765241254801385E-2</v>
      </c>
      <c r="Z243" s="24">
        <f>VLOOKUP(A243,[2]Sheet14!$A$2:$D$188,4,0)</f>
        <v>5.330701779571001E-2</v>
      </c>
      <c r="AA243" t="b">
        <f t="shared" si="25"/>
        <v>0</v>
      </c>
      <c r="AB243" t="b">
        <f t="shared" si="20"/>
        <v>0</v>
      </c>
      <c r="AC243" t="b">
        <f t="shared" si="21"/>
        <v>0</v>
      </c>
    </row>
    <row r="244" spans="1:29">
      <c r="A244" t="s">
        <v>35</v>
      </c>
      <c r="B244">
        <v>10</v>
      </c>
      <c r="C244" t="s">
        <v>406</v>
      </c>
      <c r="D244" t="n">
        <v>359.0</v>
      </c>
      <c r="E244">
        <v>367.20001220703125</v>
      </c>
      <c r="F244" s="22">
        <v>43460</v>
      </c>
      <c r="G244" s="22">
        <v>43496</v>
      </c>
      <c r="H244">
        <f t="shared" si="24"/>
        <v>36</v>
      </c>
      <c r="I244">
        <v>370</v>
      </c>
      <c r="J244">
        <v>25.799999237060547</v>
      </c>
      <c r="K244">
        <v>57</v>
      </c>
      <c r="L244">
        <v>66</v>
      </c>
      <c r="M244">
        <v>301.20001220703125</v>
      </c>
      <c r="N244">
        <v>235.19999694824219</v>
      </c>
      <c r="O244">
        <v>169.19999694824219</v>
      </c>
      <c r="P244">
        <v>240</v>
      </c>
      <c r="Q244">
        <v>170</v>
      </c>
      <c r="R244" t="s">
        <v>435</v>
      </c>
      <c r="S244" t="n">
        <v>1.0</v>
      </c>
      <c r="T244" t="n">
        <v>290.0</v>
      </c>
      <c r="U244" s="18">
        <f>VLOOKUP(A244,'[1]MARGIN REQUIREMNT'!$A$3:$M$210,13,0)</f>
        <v>1.7217005000000001</v>
      </c>
      <c r="V244" s="23">
        <f t="shared" si="22"/>
        <v>-4.3573149518675303E-3</v>
      </c>
      <c r="W244" s="23">
        <f t="shared" si="23"/>
        <v>4.3573149518675303E-3</v>
      </c>
      <c r="X244" s="24">
        <f>VLOOKUP(A244,[2]Sheet14!$A$2:$B$188,2,0)</f>
        <v>2.962151750958042E-2</v>
      </c>
      <c r="Y244" s="24">
        <f>VLOOKUP(A244,[2]Sheet14!$A$2:$C$188,3,0)</f>
        <v>3.6765241254801385E-2</v>
      </c>
      <c r="Z244" s="24">
        <f>VLOOKUP(A244,[2]Sheet14!$A$2:$D$188,4,0)</f>
        <v>5.330701779571001E-2</v>
      </c>
      <c r="AA244" t="b">
        <f t="shared" si="25"/>
        <v>0</v>
      </c>
      <c r="AB244" t="b">
        <f t="shared" si="20"/>
        <v>0</v>
      </c>
      <c r="AC244" t="b">
        <f t="shared" si="21"/>
        <v>0</v>
      </c>
    </row>
    <row r="245" spans="1:29">
      <c r="A245" s="30" t="s">
        <v>105</v>
      </c>
      <c r="B245" s="30">
        <v>10</v>
      </c>
      <c r="C245" s="30" t="s">
        <v>405</v>
      </c>
      <c r="D245" t="n">
        <v>268.8999938964844</v>
      </c>
      <c r="E245">
        <v>271</v>
      </c>
      <c r="F245" s="22">
        <v>43460</v>
      </c>
      <c r="G245" s="22">
        <v>43496</v>
      </c>
      <c r="H245">
        <f t="shared" si="24"/>
        <v>36</v>
      </c>
      <c r="I245">
        <v>270</v>
      </c>
      <c r="J245" t="s">
        <v>435</v>
      </c>
      <c r="K245" t="s">
        <v>435</v>
      </c>
      <c r="L245" t="s">
        <v>435</v>
      </c>
      <c r="M245" t="s">
        <v>435</v>
      </c>
      <c r="N245" t="s">
        <v>435</v>
      </c>
      <c r="O245" t="s">
        <v>435</v>
      </c>
      <c r="P245" t="s">
        <v>435</v>
      </c>
      <c r="Q245" t="s">
        <v>435</v>
      </c>
      <c r="R245" t="s">
        <v>435</v>
      </c>
      <c r="S245" t="s">
        <v>435</v>
      </c>
      <c r="T245" t="s">
        <v>435</v>
      </c>
      <c r="U245" s="18">
        <f>VLOOKUP(A245,'[1]MARGIN REQUIREMNT'!$A$3:$M$210,13,0)</f>
        <v>2.0397392500000002</v>
      </c>
      <c r="V245" s="23">
        <f t="shared" si="22"/>
        <v>-1.1070110701106972E-2</v>
      </c>
      <c r="W245" s="23">
        <f t="shared" si="23"/>
        <v>1.1070110701106972E-2</v>
      </c>
      <c r="X245" s="24">
        <f>VLOOKUP(A245,[2]Sheet14!$A$2:$B$188,2,0)</f>
        <v>5.0086962442128256E-2</v>
      </c>
      <c r="Y245" s="24">
        <f>VLOOKUP(A245,[2]Sheet14!$A$2:$C$188,3,0)</f>
        <v>6.8749887520837216E-2</v>
      </c>
      <c r="Z245" s="24">
        <f>VLOOKUP(A245,[2]Sheet14!$A$2:$D$188,4,0)</f>
        <v>8.5578541602192013E-2</v>
      </c>
      <c r="AA245" t="b">
        <f t="shared" si="25"/>
        <v>0</v>
      </c>
      <c r="AB245" t="b">
        <f t="shared" si="20"/>
        <v>0</v>
      </c>
      <c r="AC245" t="b">
        <f t="shared" si="21"/>
        <v>0</v>
      </c>
    </row>
    <row r="246" spans="1:29">
      <c r="A246" s="30" t="s">
        <v>105</v>
      </c>
      <c r="B246" s="30">
        <v>10</v>
      </c>
      <c r="C246" s="30" t="s">
        <v>406</v>
      </c>
      <c r="D246" t="n">
        <v>268.8999938964844</v>
      </c>
      <c r="E246">
        <v>271</v>
      </c>
      <c r="F246" s="22">
        <v>43460</v>
      </c>
      <c r="G246" s="22">
        <v>43496</v>
      </c>
      <c r="H246">
        <f t="shared" si="24"/>
        <v>36</v>
      </c>
      <c r="I246">
        <v>270</v>
      </c>
      <c r="J246" t="s">
        <v>435</v>
      </c>
      <c r="K246" t="s">
        <v>435</v>
      </c>
      <c r="L246" t="s">
        <v>435</v>
      </c>
      <c r="M246" t="s">
        <v>435</v>
      </c>
      <c r="N246" t="s">
        <v>435</v>
      </c>
      <c r="O246" t="s">
        <v>435</v>
      </c>
      <c r="P246" t="s">
        <v>435</v>
      </c>
      <c r="Q246" t="s">
        <v>435</v>
      </c>
      <c r="R246" t="s">
        <v>435</v>
      </c>
      <c r="S246" t="s">
        <v>435</v>
      </c>
      <c r="T246" t="s">
        <v>435</v>
      </c>
      <c r="U246" s="18">
        <f>VLOOKUP(A246,'[1]MARGIN REQUIREMNT'!$A$3:$M$210,13,0)</f>
        <v>2.0397392500000002</v>
      </c>
      <c r="V246" s="23">
        <f t="shared" si="22"/>
        <v>-1.1070110701106972E-2</v>
      </c>
      <c r="W246" s="23">
        <f t="shared" si="23"/>
        <v>1.1070110701106972E-2</v>
      </c>
      <c r="X246" s="24">
        <f>VLOOKUP(A246,[2]Sheet14!$A$2:$B$188,2,0)</f>
        <v>5.0086962442128256E-2</v>
      </c>
      <c r="Y246" s="24">
        <f>VLOOKUP(A246,[2]Sheet14!$A$2:$C$188,3,0)</f>
        <v>6.8749887520837216E-2</v>
      </c>
      <c r="Z246" s="24">
        <f>VLOOKUP(A246,[2]Sheet14!$A$2:$D$188,4,0)</f>
        <v>8.5578541602192013E-2</v>
      </c>
      <c r="AA246" t="b">
        <f t="shared" si="25"/>
        <v>0</v>
      </c>
      <c r="AB246" t="b">
        <f t="shared" si="20"/>
        <v>0</v>
      </c>
      <c r="AC246" t="b">
        <f t="shared" si="21"/>
        <v>0</v>
      </c>
    </row>
    <row r="247" spans="1:29">
      <c r="A247" t="s">
        <v>202</v>
      </c>
      <c r="B247">
        <v>10</v>
      </c>
      <c r="C247" t="s">
        <v>405</v>
      </c>
      <c r="D247" t="n">
        <v>554.0</v>
      </c>
      <c r="E247">
        <v>548.0999755859375</v>
      </c>
      <c r="F247" s="22">
        <v>43460</v>
      </c>
      <c r="G247" s="22">
        <v>43496</v>
      </c>
      <c r="H247">
        <f t="shared" si="24"/>
        <v>36</v>
      </c>
      <c r="I247">
        <v>550</v>
      </c>
      <c r="J247">
        <v>23.5</v>
      </c>
      <c r="K247">
        <v>32</v>
      </c>
      <c r="L247">
        <v>55</v>
      </c>
      <c r="M247">
        <v>603.0999755859375</v>
      </c>
      <c r="N247">
        <v>658.0999755859375</v>
      </c>
      <c r="O247">
        <v>713.0999755859375</v>
      </c>
      <c r="P247">
        <v>660</v>
      </c>
      <c r="Q247">
        <v>710</v>
      </c>
      <c r="R247" t="s">
        <v>435</v>
      </c>
      <c r="S247" t="n">
        <v>1.0499999523162842</v>
      </c>
      <c r="T247" t="n">
        <v>650.0</v>
      </c>
      <c r="U247" s="18">
        <f>VLOOKUP(A247,'[1]MARGIN REQUIREMNT'!$A$3:$M$210,13,0)</f>
        <v>2.909475</v>
      </c>
      <c r="V247" s="23">
        <f t="shared" si="22"/>
        <v>5.4734539931202697E-3</v>
      </c>
      <c r="W247" s="23">
        <f t="shared" si="23"/>
        <v>5.4734539931202697E-3</v>
      </c>
      <c r="X247" s="24">
        <f>VLOOKUP(A247,[2]Sheet14!$A$2:$B$188,2,0)</f>
        <v>3.1566905086653593E-2</v>
      </c>
      <c r="Y247" s="24">
        <f>VLOOKUP(A247,[2]Sheet14!$A$2:$C$188,3,0)</f>
        <v>4.1006405492127841E-2</v>
      </c>
      <c r="Z247" s="24">
        <f>VLOOKUP(A247,[2]Sheet14!$A$2:$D$188,4,0)</f>
        <v>5.2091007468170109E-2</v>
      </c>
      <c r="AA247" t="b">
        <f t="shared" si="25"/>
        <v>0</v>
      </c>
      <c r="AB247" t="b">
        <f t="shared" si="20"/>
        <v>0</v>
      </c>
      <c r="AC247" t="b">
        <f t="shared" si="21"/>
        <v>0</v>
      </c>
    </row>
    <row r="248" spans="1:29">
      <c r="A248" t="s">
        <v>202</v>
      </c>
      <c r="B248">
        <v>10</v>
      </c>
      <c r="C248" t="s">
        <v>406</v>
      </c>
      <c r="D248" t="n">
        <v>554.0</v>
      </c>
      <c r="E248">
        <v>548.0999755859375</v>
      </c>
      <c r="F248" s="22">
        <v>43460</v>
      </c>
      <c r="G248" s="22">
        <v>43496</v>
      </c>
      <c r="H248">
        <f t="shared" si="24"/>
        <v>36</v>
      </c>
      <c r="I248">
        <v>550</v>
      </c>
      <c r="J248" t="s">
        <v>435</v>
      </c>
      <c r="K248" t="s">
        <v>435</v>
      </c>
      <c r="L248" t="s">
        <v>435</v>
      </c>
      <c r="M248" t="s">
        <v>435</v>
      </c>
      <c r="N248" t="s">
        <v>435</v>
      </c>
      <c r="O248" t="s">
        <v>435</v>
      </c>
      <c r="P248" t="s">
        <v>435</v>
      </c>
      <c r="Q248" t="s">
        <v>435</v>
      </c>
      <c r="R248" t="s">
        <v>435</v>
      </c>
      <c r="S248" t="s">
        <v>435</v>
      </c>
      <c r="T248" t="s">
        <v>435</v>
      </c>
      <c r="U248" s="18">
        <f>VLOOKUP(A248,'[1]MARGIN REQUIREMNT'!$A$3:$M$210,13,0)</f>
        <v>2.909475</v>
      </c>
      <c r="V248" s="23">
        <f t="shared" si="22"/>
        <v>5.4734539931202697E-3</v>
      </c>
      <c r="W248" s="23">
        <f t="shared" si="23"/>
        <v>5.4734539931202697E-3</v>
      </c>
      <c r="X248" s="24">
        <f>VLOOKUP(A248,[2]Sheet14!$A$2:$B$188,2,0)</f>
        <v>3.1566905086653593E-2</v>
      </c>
      <c r="Y248" s="24">
        <f>VLOOKUP(A248,[2]Sheet14!$A$2:$C$188,3,0)</f>
        <v>4.1006405492127841E-2</v>
      </c>
      <c r="Z248" s="24">
        <f>VLOOKUP(A248,[2]Sheet14!$A$2:$D$188,4,0)</f>
        <v>5.2091007468170109E-2</v>
      </c>
      <c r="AA248" t="b">
        <f t="shared" si="25"/>
        <v>0</v>
      </c>
      <c r="AB248" t="b">
        <f t="shared" si="20"/>
        <v>0</v>
      </c>
      <c r="AC248" t="b">
        <f t="shared" si="21"/>
        <v>0</v>
      </c>
    </row>
    <row r="249" spans="1:29">
      <c r="A249" t="s">
        <v>122</v>
      </c>
      <c r="B249">
        <v>10</v>
      </c>
      <c r="C249" t="s">
        <v>405</v>
      </c>
      <c r="D249" t="s">
        <v>435</v>
      </c>
      <c r="E249" t="s">
        <v>435</v>
      </c>
      <c r="F249" s="22">
        <v>43460</v>
      </c>
      <c r="G249" s="22">
        <v>43496</v>
      </c>
      <c r="H249">
        <f t="shared" si="24"/>
        <v>36</v>
      </c>
      <c r="I249" t="s">
        <v>435</v>
      </c>
      <c r="J249" t="s">
        <v>435</v>
      </c>
      <c r="K249" t="s">
        <v>435</v>
      </c>
      <c r="L249" t="s">
        <v>435</v>
      </c>
      <c r="M249" t="s">
        <v>435</v>
      </c>
      <c r="N249" t="s">
        <v>435</v>
      </c>
      <c r="O249" t="s">
        <v>435</v>
      </c>
      <c r="P249" t="s">
        <v>435</v>
      </c>
      <c r="Q249" t="s">
        <v>435</v>
      </c>
      <c r="R249" t="s">
        <v>435</v>
      </c>
      <c r="S249" t="s">
        <v>435</v>
      </c>
      <c r="T249" t="s">
        <v>435</v>
      </c>
      <c r="U249" s="18">
        <f>VLOOKUP(A249,'[1]MARGIN REQUIREMNT'!$A$3:$M$210,13,0)</f>
        <v>2.3114520000000001</v>
      </c>
      <c r="V249" s="23" t="e">
        <f t="shared" si="22"/>
        <v>#VALUE!</v>
      </c>
      <c r="W249" s="23" t="e">
        <f t="shared" si="23"/>
        <v>#VALUE!</v>
      </c>
      <c r="X249" s="24">
        <f>VLOOKUP(A249,[2]Sheet14!$A$2:$B$188,2,0)</f>
        <v>3.5658284135540862E-2</v>
      </c>
      <c r="Y249" s="24">
        <f>VLOOKUP(A249,[2]Sheet14!$A$2:$C$188,3,0)</f>
        <v>4.4724386528742596E-2</v>
      </c>
      <c r="Z249" s="24">
        <f>VLOOKUP(A249,[2]Sheet14!$A$2:$D$188,4,0)</f>
        <v>5.7957746564332641E-2</v>
      </c>
      <c r="AA249" t="e">
        <f t="shared" si="25"/>
        <v>#VALUE!</v>
      </c>
      <c r="AB249" t="e">
        <f t="shared" si="20"/>
        <v>#VALUE!</v>
      </c>
      <c r="AC249" t="e">
        <f t="shared" si="21"/>
        <v>#VALUE!</v>
      </c>
    </row>
    <row r="250" spans="1:29">
      <c r="A250" t="s">
        <v>122</v>
      </c>
      <c r="B250">
        <v>10</v>
      </c>
      <c r="C250" t="s">
        <v>406</v>
      </c>
      <c r="D250" t="s">
        <v>435</v>
      </c>
      <c r="E250" t="s">
        <v>435</v>
      </c>
      <c r="F250" s="22">
        <v>43460</v>
      </c>
      <c r="G250" s="22">
        <v>43496</v>
      </c>
      <c r="H250">
        <f t="shared" si="24"/>
        <v>36</v>
      </c>
      <c r="I250" t="s">
        <v>435</v>
      </c>
      <c r="J250" t="s">
        <v>435</v>
      </c>
      <c r="K250" t="s">
        <v>435</v>
      </c>
      <c r="L250" t="s">
        <v>435</v>
      </c>
      <c r="M250" t="s">
        <v>435</v>
      </c>
      <c r="N250" t="s">
        <v>435</v>
      </c>
      <c r="O250" t="s">
        <v>435</v>
      </c>
      <c r="P250" t="s">
        <v>435</v>
      </c>
      <c r="Q250" t="s">
        <v>435</v>
      </c>
      <c r="R250" t="s">
        <v>435</v>
      </c>
      <c r="S250" t="s">
        <v>435</v>
      </c>
      <c r="T250" t="s">
        <v>435</v>
      </c>
      <c r="U250" s="18">
        <f>VLOOKUP(A250,'[1]MARGIN REQUIREMNT'!$A$3:$M$210,13,0)</f>
        <v>2.3114520000000001</v>
      </c>
      <c r="V250" s="23" t="e">
        <f t="shared" si="22"/>
        <v>#VALUE!</v>
      </c>
      <c r="W250" s="23" t="e">
        <f t="shared" si="23"/>
        <v>#VALUE!</v>
      </c>
      <c r="X250" s="24">
        <f>VLOOKUP(A250,[2]Sheet14!$A$2:$B$188,2,0)</f>
        <v>3.5658284135540862E-2</v>
      </c>
      <c r="Y250" s="24">
        <f>VLOOKUP(A250,[2]Sheet14!$A$2:$C$188,3,0)</f>
        <v>4.4724386528742596E-2</v>
      </c>
      <c r="Z250" s="24">
        <f>VLOOKUP(A250,[2]Sheet14!$A$2:$D$188,4,0)</f>
        <v>5.7957746564332641E-2</v>
      </c>
      <c r="AA250" t="e">
        <f t="shared" si="25"/>
        <v>#VALUE!</v>
      </c>
      <c r="AB250" t="e">
        <f t="shared" si="20"/>
        <v>#VALUE!</v>
      </c>
      <c r="AC250" t="e">
        <f t="shared" si="21"/>
        <v>#VALUE!</v>
      </c>
    </row>
    <row r="251" spans="1:29">
      <c r="A251" t="s">
        <v>17</v>
      </c>
      <c r="B251">
        <v>20</v>
      </c>
      <c r="C251" t="s">
        <v>405</v>
      </c>
      <c r="D251" t="n">
        <v>711.25</v>
      </c>
      <c r="E251">
        <v>718.79998779296875</v>
      </c>
      <c r="F251" s="22">
        <v>43460</v>
      </c>
      <c r="G251" s="22">
        <v>43496</v>
      </c>
      <c r="H251">
        <f t="shared" si="24"/>
        <v>36</v>
      </c>
      <c r="I251">
        <v>720</v>
      </c>
      <c r="J251">
        <v>31</v>
      </c>
      <c r="K251">
        <v>31</v>
      </c>
      <c r="L251">
        <v>70</v>
      </c>
      <c r="M251">
        <v>788.79998779296875</v>
      </c>
      <c r="N251">
        <v>858.79998779296875</v>
      </c>
      <c r="O251">
        <v>928.79998779296875</v>
      </c>
      <c r="P251">
        <v>860</v>
      </c>
      <c r="Q251">
        <v>920</v>
      </c>
      <c r="R251" t="n">
        <v>2.049999952316284</v>
      </c>
      <c r="S251" t="n">
        <v>2.049999952316284</v>
      </c>
      <c r="T251" t="n">
        <v>860.0</v>
      </c>
      <c r="U251" s="18">
        <f>VLOOKUP(A251,'[1]MARGIN REQUIREMNT'!$A$3:$M$210,13,0)</f>
        <v>3.8748749999999998</v>
      </c>
      <c r="V251" s="23">
        <f t="shared" si="22"/>
        <v>-1.5998377830210853E-3</v>
      </c>
      <c r="W251" s="23">
        <f t="shared" si="23"/>
        <v>1.5998377830210853E-3</v>
      </c>
      <c r="X251" s="24">
        <f>VLOOKUP(A251,[2]Sheet14!$A$2:$B$188,2,0)</f>
        <v>3.2312546994303595E-2</v>
      </c>
      <c r="Y251" s="24">
        <f>VLOOKUP(A251,[2]Sheet14!$A$2:$C$188,3,0)</f>
        <v>4.0708659453055969E-2</v>
      </c>
      <c r="Z251" s="24">
        <f>VLOOKUP(A251,[2]Sheet14!$A$2:$D$188,4,0)</f>
        <v>5.3577866304077605E-2</v>
      </c>
      <c r="AA251" t="b">
        <f t="shared" si="25"/>
        <v>0</v>
      </c>
      <c r="AB251" t="b">
        <f t="shared" si="20"/>
        <v>0</v>
      </c>
      <c r="AC251" t="b">
        <f t="shared" si="21"/>
        <v>0</v>
      </c>
    </row>
    <row r="252" spans="1:29">
      <c r="A252" t="s">
        <v>17</v>
      </c>
      <c r="B252">
        <v>20</v>
      </c>
      <c r="C252" t="s">
        <v>406</v>
      </c>
      <c r="D252" t="n">
        <v>711.25</v>
      </c>
      <c r="E252">
        <v>718.79998779296875</v>
      </c>
      <c r="F252" s="22">
        <v>43460</v>
      </c>
      <c r="G252" s="22">
        <v>43496</v>
      </c>
      <c r="H252">
        <f t="shared" si="24"/>
        <v>36</v>
      </c>
      <c r="I252">
        <v>720</v>
      </c>
      <c r="J252">
        <v>27.799999237060547</v>
      </c>
      <c r="K252">
        <v>35</v>
      </c>
      <c r="L252">
        <v>79</v>
      </c>
      <c r="M252">
        <v>639.79998779296875</v>
      </c>
      <c r="N252">
        <v>560.79998779296875</v>
      </c>
      <c r="O252">
        <v>481.79998779296875</v>
      </c>
      <c r="P252">
        <v>560</v>
      </c>
      <c r="Q252">
        <v>480</v>
      </c>
      <c r="R252" t="s">
        <v>435</v>
      </c>
      <c r="S252" t="n">
        <v>4.25</v>
      </c>
      <c r="T252" t="n">
        <v>620.0</v>
      </c>
      <c r="U252" s="18">
        <f>VLOOKUP(A252,'[1]MARGIN REQUIREMNT'!$A$3:$M$210,13,0)</f>
        <v>3.8748749999999998</v>
      </c>
      <c r="V252" s="23">
        <f t="shared" si="22"/>
        <v>-1.5998377830210853E-3</v>
      </c>
      <c r="W252" s="23">
        <f t="shared" si="23"/>
        <v>1.5998377830210853E-3</v>
      </c>
      <c r="X252" s="24">
        <f>VLOOKUP(A252,[2]Sheet14!$A$2:$B$188,2,0)</f>
        <v>3.2312546994303595E-2</v>
      </c>
      <c r="Y252" s="24">
        <f>VLOOKUP(A252,[2]Sheet14!$A$2:$C$188,3,0)</f>
        <v>4.0708659453055969E-2</v>
      </c>
      <c r="Z252" s="24">
        <f>VLOOKUP(A252,[2]Sheet14!$A$2:$D$188,4,0)</f>
        <v>5.3577866304077605E-2</v>
      </c>
      <c r="AA252" t="b">
        <f t="shared" si="25"/>
        <v>0</v>
      </c>
      <c r="AB252" t="b">
        <f t="shared" si="20"/>
        <v>0</v>
      </c>
      <c r="AC252" t="b">
        <f t="shared" si="21"/>
        <v>0</v>
      </c>
    </row>
    <row r="253" spans="1:29">
      <c r="A253" t="s">
        <v>185</v>
      </c>
      <c r="B253">
        <v>5</v>
      </c>
      <c r="C253" t="s">
        <v>405</v>
      </c>
      <c r="D253" t="n">
        <v>90.94999694824219</v>
      </c>
      <c r="E253">
        <v>93.099998474121094</v>
      </c>
      <c r="F253" s="22">
        <v>43460</v>
      </c>
      <c r="G253" s="22">
        <v>43496</v>
      </c>
      <c r="H253">
        <f t="shared" si="24"/>
        <v>36</v>
      </c>
      <c r="I253">
        <v>95</v>
      </c>
      <c r="J253">
        <v>4</v>
      </c>
      <c r="K253">
        <v>37</v>
      </c>
      <c r="L253">
        <v>11</v>
      </c>
      <c r="M253">
        <v>104.09999847412109</v>
      </c>
      <c r="N253">
        <v>115.09999847412109</v>
      </c>
      <c r="O253">
        <v>126.09999847412109</v>
      </c>
      <c r="P253">
        <v>115</v>
      </c>
      <c r="Q253">
        <v>125</v>
      </c>
      <c r="R253" t="s">
        <v>435</v>
      </c>
      <c r="S253" t="n">
        <v>0.10000000149011612</v>
      </c>
      <c r="T253" t="s">
        <v>439</v>
      </c>
      <c r="U253" s="18">
        <f>VLOOKUP(A253,'[1]MARGIN REQUIREMNT'!$A$3:$M$210,13,0)</f>
        <v>0.45329999999999998</v>
      </c>
      <c r="V253" s="23">
        <f t="shared" si="22"/>
        <v>5.3708971619070844E-4</v>
      </c>
      <c r="W253" s="23">
        <f t="shared" si="23"/>
        <v>5.3708971619070844E-4</v>
      </c>
      <c r="X253" s="24">
        <f>VLOOKUP(A253,[2]Sheet14!$A$2:$B$188,2,0)</f>
        <v>3.0253268454213458E-2</v>
      </c>
      <c r="Y253" s="24">
        <f>VLOOKUP(A253,[2]Sheet14!$A$2:$C$188,3,0)</f>
        <v>3.7437127241899487E-2</v>
      </c>
      <c r="Z253" s="24">
        <f>VLOOKUP(A253,[2]Sheet14!$A$2:$D$188,4,0)</f>
        <v>4.9689867062495792E-2</v>
      </c>
      <c r="AA253" t="b">
        <f t="shared" si="25"/>
        <v>0</v>
      </c>
      <c r="AB253" t="b">
        <f t="shared" si="20"/>
        <v>0</v>
      </c>
      <c r="AC253" t="b">
        <f t="shared" si="21"/>
        <v>0</v>
      </c>
    </row>
    <row r="254" spans="1:29">
      <c r="A254" t="s">
        <v>185</v>
      </c>
      <c r="B254">
        <v>5</v>
      </c>
      <c r="C254" t="s">
        <v>406</v>
      </c>
      <c r="D254" t="n">
        <v>90.94999694824219</v>
      </c>
      <c r="E254">
        <v>93.099998474121094</v>
      </c>
      <c r="F254" s="22">
        <v>43460</v>
      </c>
      <c r="G254" s="22">
        <v>43496</v>
      </c>
      <c r="H254">
        <f t="shared" si="24"/>
        <v>36</v>
      </c>
      <c r="I254">
        <v>95</v>
      </c>
      <c r="J254">
        <v>4.75</v>
      </c>
      <c r="K254">
        <v>37</v>
      </c>
      <c r="L254">
        <v>11</v>
      </c>
      <c r="M254">
        <v>82.099998474121094</v>
      </c>
      <c r="N254">
        <v>71.099998474121094</v>
      </c>
      <c r="O254">
        <v>60.099998474121094</v>
      </c>
      <c r="P254">
        <v>70</v>
      </c>
      <c r="Q254">
        <v>60</v>
      </c>
      <c r="R254" t="s">
        <v>435</v>
      </c>
      <c r="S254" t="n">
        <v>0.20000000298023224</v>
      </c>
      <c r="T254" t="n">
        <v>75.0</v>
      </c>
      <c r="U254" s="18">
        <f>VLOOKUP(A254,'[1]MARGIN REQUIREMNT'!$A$3:$M$210,13,0)</f>
        <v>0.45329999999999998</v>
      </c>
      <c r="V254" s="23">
        <f t="shared" si="22"/>
        <v>5.3708971619070844E-4</v>
      </c>
      <c r="W254" s="23">
        <f t="shared" si="23"/>
        <v>5.3708971619070844E-4</v>
      </c>
      <c r="X254" s="24">
        <f>VLOOKUP(A254,[2]Sheet14!$A$2:$B$188,2,0)</f>
        <v>3.0253268454213458E-2</v>
      </c>
      <c r="Y254" s="24">
        <f>VLOOKUP(A254,[2]Sheet14!$A$2:$C$188,3,0)</f>
        <v>3.7437127241899487E-2</v>
      </c>
      <c r="Z254" s="24">
        <f>VLOOKUP(A254,[2]Sheet14!$A$2:$D$188,4,0)</f>
        <v>4.9689867062495792E-2</v>
      </c>
      <c r="AA254" t="b">
        <f t="shared" si="25"/>
        <v>0</v>
      </c>
      <c r="AB254" t="b">
        <f t="shared" si="20"/>
        <v>0</v>
      </c>
      <c r="AC254" t="b">
        <f t="shared" si="21"/>
        <v>0</v>
      </c>
    </row>
    <row r="255" spans="1:29">
      <c r="A255" t="s">
        <v>10</v>
      </c>
      <c r="B255">
        <v>20</v>
      </c>
      <c r="C255" t="s">
        <v>405</v>
      </c>
      <c r="D255" t="n">
        <v>735.5499877929688</v>
      </c>
      <c r="E255">
        <v>730.4000244140625</v>
      </c>
      <c r="F255" s="22">
        <v>43460</v>
      </c>
      <c r="G255" s="22">
        <v>43496</v>
      </c>
      <c r="H255">
        <f t="shared" si="24"/>
        <v>36</v>
      </c>
      <c r="I255">
        <v>740</v>
      </c>
      <c r="J255">
        <v>28.149999618530273</v>
      </c>
      <c r="K255">
        <v>32</v>
      </c>
      <c r="L255">
        <v>73</v>
      </c>
      <c r="M255">
        <v>803.4000244140625</v>
      </c>
      <c r="N255">
        <v>876.4000244140625</v>
      </c>
      <c r="O255">
        <v>949.4000244140625</v>
      </c>
      <c r="P255">
        <v>880</v>
      </c>
      <c r="Q255">
        <v>940</v>
      </c>
      <c r="R255" t="s">
        <v>435</v>
      </c>
      <c r="S255" t="n">
        <v>9.0</v>
      </c>
      <c r="T255" t="n">
        <v>800.0</v>
      </c>
      <c r="U255" s="18">
        <f>VLOOKUP(A255,'[1]MARGIN REQUIREMNT'!$A$3:$M$210,13,0)</f>
        <v>3.7892999999999994</v>
      </c>
      <c r="V255" s="23">
        <f t="shared" si="22"/>
        <v>5.4759496924594586E-4</v>
      </c>
      <c r="W255" s="23">
        <f t="shared" si="23"/>
        <v>5.4759496924594586E-4</v>
      </c>
      <c r="X255" s="24">
        <f>VLOOKUP(A255,[2]Sheet14!$A$2:$B$188,2,0)</f>
        <v>2.7242040129014548E-2</v>
      </c>
      <c r="Y255" s="24">
        <f>VLOOKUP(A255,[2]Sheet14!$A$2:$C$188,3,0)</f>
        <v>3.4282222629143218E-2</v>
      </c>
      <c r="Z255" s="24">
        <f>VLOOKUP(A255,[2]Sheet14!$A$2:$D$188,4,0)</f>
        <v>4.4265602428317043E-2</v>
      </c>
      <c r="AA255" t="b">
        <f t="shared" si="25"/>
        <v>0</v>
      </c>
      <c r="AB255" t="b">
        <f t="shared" si="20"/>
        <v>0</v>
      </c>
      <c r="AC255" t="b">
        <f t="shared" si="21"/>
        <v>0</v>
      </c>
    </row>
    <row r="256" spans="1:29">
      <c r="A256" t="s">
        <v>10</v>
      </c>
      <c r="B256">
        <v>20</v>
      </c>
      <c r="C256" t="s">
        <v>406</v>
      </c>
      <c r="D256" t="n">
        <v>735.5499877929688</v>
      </c>
      <c r="E256">
        <v>730.4000244140625</v>
      </c>
      <c r="F256" s="22">
        <v>43460</v>
      </c>
      <c r="G256" s="22">
        <v>43496</v>
      </c>
      <c r="H256">
        <f t="shared" si="24"/>
        <v>36</v>
      </c>
      <c r="I256">
        <v>740</v>
      </c>
      <c r="J256" t="s">
        <v>435</v>
      </c>
      <c r="K256" t="s">
        <v>435</v>
      </c>
      <c r="L256" t="s">
        <v>435</v>
      </c>
      <c r="M256" t="s">
        <v>435</v>
      </c>
      <c r="N256" t="s">
        <v>435</v>
      </c>
      <c r="O256" t="s">
        <v>435</v>
      </c>
      <c r="P256" t="s">
        <v>435</v>
      </c>
      <c r="Q256" t="s">
        <v>435</v>
      </c>
      <c r="R256" t="s">
        <v>435</v>
      </c>
      <c r="S256" t="s">
        <v>435</v>
      </c>
      <c r="T256" t="s">
        <v>435</v>
      </c>
      <c r="U256" s="18">
        <f>VLOOKUP(A256,'[1]MARGIN REQUIREMNT'!$A$3:$M$210,13,0)</f>
        <v>3.7892999999999994</v>
      </c>
      <c r="V256" s="23">
        <f t="shared" si="22"/>
        <v>5.4759496924594586E-4</v>
      </c>
      <c r="W256" s="23">
        <f t="shared" si="23"/>
        <v>5.4759496924594586E-4</v>
      </c>
      <c r="X256" s="24">
        <f>VLOOKUP(A256,[2]Sheet14!$A$2:$B$188,2,0)</f>
        <v>2.7242040129014548E-2</v>
      </c>
      <c r="Y256" s="24">
        <f>VLOOKUP(A256,[2]Sheet14!$A$2:$C$188,3,0)</f>
        <v>3.4282222629143218E-2</v>
      </c>
      <c r="Z256" s="24">
        <f>VLOOKUP(A256,[2]Sheet14!$A$2:$D$188,4,0)</f>
        <v>4.4265602428317043E-2</v>
      </c>
      <c r="AA256" t="b">
        <f t="shared" si="25"/>
        <v>0</v>
      </c>
      <c r="AB256" t="b">
        <f t="shared" ref="AB256:AB319" si="26">W256&gt;Y256</f>
        <v>0</v>
      </c>
      <c r="AC256" t="b">
        <f t="shared" ref="AC256:AC319" si="27">W256&gt;Z256</f>
        <v>0</v>
      </c>
    </row>
    <row r="257" spans="1:29">
      <c r="A257" t="s">
        <v>146</v>
      </c>
      <c r="B257">
        <v>2.5</v>
      </c>
      <c r="C257" t="s">
        <v>405</v>
      </c>
      <c r="D257" t="n">
        <v>94.55000305175781</v>
      </c>
      <c r="E257">
        <v>94.800003051757812</v>
      </c>
      <c r="F257" s="22">
        <v>43460</v>
      </c>
      <c r="G257" s="22">
        <v>43496</v>
      </c>
      <c r="H257">
        <f t="shared" si="24"/>
        <v>36</v>
      </c>
      <c r="I257">
        <v>95</v>
      </c>
      <c r="J257">
        <v>6.1999998092651367</v>
      </c>
      <c r="K257">
        <v>50</v>
      </c>
      <c r="L257">
        <v>15</v>
      </c>
      <c r="M257">
        <v>109.80000305175781</v>
      </c>
      <c r="N257">
        <v>124.80000305175781</v>
      </c>
      <c r="O257">
        <v>139.80000305175781</v>
      </c>
      <c r="P257">
        <v>125</v>
      </c>
      <c r="Q257">
        <v>140</v>
      </c>
      <c r="R257" t="s">
        <v>435</v>
      </c>
      <c r="S257" t="s">
        <v>435</v>
      </c>
      <c r="T257" t="s">
        <v>435</v>
      </c>
      <c r="U257" s="18">
        <f>VLOOKUP(A257,'[1]MARGIN REQUIREMNT'!$A$3:$M$210,13,0)</f>
        <v>0.44107499999999999</v>
      </c>
      <c r="V257" s="23">
        <f t="shared" si="22"/>
        <v>5.2737785605327936E-4</v>
      </c>
      <c r="W257" s="23">
        <f t="shared" si="23"/>
        <v>5.2737785605327936E-4</v>
      </c>
      <c r="X257" s="24">
        <f>VLOOKUP(A257,[2]Sheet14!$A$2:$B$188,2,0)</f>
        <v>4.3737920530583896E-2</v>
      </c>
      <c r="Y257" s="24">
        <f>VLOOKUP(A257,[2]Sheet14!$A$2:$C$188,3,0)</f>
        <v>5.7057175609128437E-2</v>
      </c>
      <c r="Z257" s="24">
        <f>VLOOKUP(A257,[2]Sheet14!$A$2:$D$188,4,0)</f>
        <v>6.7554728455628488E-2</v>
      </c>
      <c r="AA257" t="b">
        <f t="shared" si="25"/>
        <v>0</v>
      </c>
      <c r="AB257" t="b">
        <f t="shared" si="26"/>
        <v>0</v>
      </c>
      <c r="AC257" t="b">
        <f t="shared" si="27"/>
        <v>0</v>
      </c>
    </row>
    <row r="258" spans="1:29">
      <c r="A258" t="s">
        <v>146</v>
      </c>
      <c r="B258">
        <v>2.5</v>
      </c>
      <c r="C258" t="s">
        <v>406</v>
      </c>
      <c r="D258" t="n">
        <v>94.55000305175781</v>
      </c>
      <c r="E258">
        <v>94.800003051757812</v>
      </c>
      <c r="F258" s="22">
        <v>43460</v>
      </c>
      <c r="G258" s="22">
        <v>43496</v>
      </c>
      <c r="H258">
        <f t="shared" si="24"/>
        <v>36</v>
      </c>
      <c r="I258">
        <v>95</v>
      </c>
      <c r="J258" t="s">
        <v>435</v>
      </c>
      <c r="K258" t="s">
        <v>435</v>
      </c>
      <c r="L258" t="s">
        <v>435</v>
      </c>
      <c r="M258" t="s">
        <v>435</v>
      </c>
      <c r="N258" t="s">
        <v>435</v>
      </c>
      <c r="O258" t="s">
        <v>435</v>
      </c>
      <c r="P258" t="s">
        <v>435</v>
      </c>
      <c r="Q258" t="s">
        <v>435</v>
      </c>
      <c r="R258" t="s">
        <v>435</v>
      </c>
      <c r="S258" t="s">
        <v>435</v>
      </c>
      <c r="T258" t="s">
        <v>435</v>
      </c>
      <c r="U258" s="18">
        <f>VLOOKUP(A258,'[1]MARGIN REQUIREMNT'!$A$3:$M$210,13,0)</f>
        <v>0.44107499999999999</v>
      </c>
      <c r="V258" s="23">
        <f t="shared" ref="V258:V321" si="28">D258/E258-1</f>
        <v>5.2737785605327936E-4</v>
      </c>
      <c r="W258" s="23">
        <f t="shared" ref="W258:W321" si="29">IF(V258&gt;0,V258,-V258)</f>
        <v>5.2737785605327936E-4</v>
      </c>
      <c r="X258" s="24">
        <f>VLOOKUP(A258,[2]Sheet14!$A$2:$B$188,2,0)</f>
        <v>4.3737920530583896E-2</v>
      </c>
      <c r="Y258" s="24">
        <f>VLOOKUP(A258,[2]Sheet14!$A$2:$C$188,3,0)</f>
        <v>5.7057175609128437E-2</v>
      </c>
      <c r="Z258" s="24">
        <f>VLOOKUP(A258,[2]Sheet14!$A$2:$D$188,4,0)</f>
        <v>6.7554728455628488E-2</v>
      </c>
      <c r="AA258" t="b">
        <f t="shared" si="25"/>
        <v>0</v>
      </c>
      <c r="AB258" t="b">
        <f t="shared" si="26"/>
        <v>0</v>
      </c>
      <c r="AC258" t="b">
        <f t="shared" si="27"/>
        <v>0</v>
      </c>
    </row>
    <row r="259" spans="1:29">
      <c r="A259" t="s">
        <v>137</v>
      </c>
      <c r="B259">
        <v>2.5</v>
      </c>
      <c r="C259" t="s">
        <v>405</v>
      </c>
      <c r="D259" t="n">
        <v>84.19999694824219</v>
      </c>
      <c r="E259">
        <v>84</v>
      </c>
      <c r="F259" s="22">
        <v>43460</v>
      </c>
      <c r="G259" s="22">
        <v>43496</v>
      </c>
      <c r="H259">
        <f t="shared" si="24"/>
        <v>36</v>
      </c>
      <c r="I259">
        <v>85</v>
      </c>
      <c r="J259">
        <v>4.4000000953674316</v>
      </c>
      <c r="K259">
        <v>43</v>
      </c>
      <c r="L259">
        <v>11</v>
      </c>
      <c r="M259">
        <v>95</v>
      </c>
      <c r="N259">
        <v>106</v>
      </c>
      <c r="O259">
        <v>117</v>
      </c>
      <c r="P259">
        <v>105</v>
      </c>
      <c r="Q259">
        <v>117.5</v>
      </c>
      <c r="R259" t="n">
        <v>0.6000000238418579</v>
      </c>
      <c r="S259" t="n">
        <v>0.3499999940395355</v>
      </c>
      <c r="T259" t="n">
        <v>110.0</v>
      </c>
      <c r="U259" s="18">
        <f>VLOOKUP(A259,'[1]MARGIN REQUIREMNT'!$A$3:$M$210,13,0)</f>
        <v>0.42494999999999999</v>
      </c>
      <c r="V259" s="23">
        <f t="shared" si="28"/>
        <v>-2.9761904761904656E-3</v>
      </c>
      <c r="W259" s="23">
        <f t="shared" si="29"/>
        <v>2.9761904761904656E-3</v>
      </c>
      <c r="X259" s="24">
        <f>VLOOKUP(A259,[2]Sheet14!$A$2:$B$188,2,0)</f>
        <v>4.2939810832309543E-2</v>
      </c>
      <c r="Y259" s="24">
        <f>VLOOKUP(A259,[2]Sheet14!$A$2:$C$188,3,0)</f>
        <v>5.6635792611519166E-2</v>
      </c>
      <c r="Z259" s="24">
        <f>VLOOKUP(A259,[2]Sheet14!$A$2:$D$188,4,0)</f>
        <v>7.6314618946619173E-2</v>
      </c>
      <c r="AA259" t="b">
        <f t="shared" si="25"/>
        <v>0</v>
      </c>
      <c r="AB259" t="b">
        <f t="shared" si="26"/>
        <v>0</v>
      </c>
      <c r="AC259" t="b">
        <f t="shared" si="27"/>
        <v>0</v>
      </c>
    </row>
    <row r="260" spans="1:29">
      <c r="A260" t="s">
        <v>137</v>
      </c>
      <c r="B260">
        <v>2.5</v>
      </c>
      <c r="C260" t="s">
        <v>406</v>
      </c>
      <c r="D260" t="n">
        <v>84.19999694824219</v>
      </c>
      <c r="E260">
        <v>84</v>
      </c>
      <c r="F260" s="22">
        <v>43460</v>
      </c>
      <c r="G260" s="22">
        <v>43496</v>
      </c>
      <c r="H260">
        <f t="shared" si="24"/>
        <v>36</v>
      </c>
      <c r="I260">
        <v>85</v>
      </c>
      <c r="J260">
        <v>6.6500000953674316</v>
      </c>
      <c r="K260">
        <v>62</v>
      </c>
      <c r="L260">
        <v>16</v>
      </c>
      <c r="M260">
        <v>68</v>
      </c>
      <c r="N260">
        <v>52</v>
      </c>
      <c r="O260">
        <v>36</v>
      </c>
      <c r="P260">
        <v>52.5</v>
      </c>
      <c r="Q260">
        <v>35</v>
      </c>
      <c r="R260" t="s">
        <v>435</v>
      </c>
      <c r="S260" t="n">
        <v>0.20000000298023224</v>
      </c>
      <c r="T260" t="n">
        <v>65.0</v>
      </c>
      <c r="U260" s="18">
        <f>VLOOKUP(A260,'[1]MARGIN REQUIREMNT'!$A$3:$M$210,13,0)</f>
        <v>0.42494999999999999</v>
      </c>
      <c r="V260" s="23">
        <f t="shared" si="28"/>
        <v>-2.9761904761904656E-3</v>
      </c>
      <c r="W260" s="23">
        <f t="shared" si="29"/>
        <v>2.9761904761904656E-3</v>
      </c>
      <c r="X260" s="24">
        <f>VLOOKUP(A260,[2]Sheet14!$A$2:$B$188,2,0)</f>
        <v>4.2939810832309543E-2</v>
      </c>
      <c r="Y260" s="24">
        <f>VLOOKUP(A260,[2]Sheet14!$A$2:$C$188,3,0)</f>
        <v>5.6635792611519166E-2</v>
      </c>
      <c r="Z260" s="24">
        <f>VLOOKUP(A260,[2]Sheet14!$A$2:$D$188,4,0)</f>
        <v>7.6314618946619173E-2</v>
      </c>
      <c r="AA260" t="b">
        <f t="shared" si="25"/>
        <v>0</v>
      </c>
      <c r="AB260" t="b">
        <f t="shared" si="26"/>
        <v>0</v>
      </c>
      <c r="AC260" t="b">
        <f t="shared" si="27"/>
        <v>0</v>
      </c>
    </row>
    <row r="261" spans="1:29">
      <c r="A261" t="s">
        <v>117</v>
      </c>
      <c r="B261">
        <v>5</v>
      </c>
      <c r="C261" t="s">
        <v>405</v>
      </c>
      <c r="D261" t="s">
        <v>435</v>
      </c>
      <c r="E261" t="s">
        <v>435</v>
      </c>
      <c r="F261" s="22">
        <v>43460</v>
      </c>
      <c r="G261" s="22">
        <v>43496</v>
      </c>
      <c r="H261">
        <f t="shared" si="24"/>
        <v>36</v>
      </c>
      <c r="I261" t="s">
        <v>435</v>
      </c>
      <c r="J261" t="s">
        <v>435</v>
      </c>
      <c r="K261" t="s">
        <v>435</v>
      </c>
      <c r="L261" t="s">
        <v>435</v>
      </c>
      <c r="M261" t="s">
        <v>435</v>
      </c>
      <c r="N261" t="s">
        <v>435</v>
      </c>
      <c r="O261" t="s">
        <v>435</v>
      </c>
      <c r="P261" t="s">
        <v>435</v>
      </c>
      <c r="Q261" t="s">
        <v>435</v>
      </c>
      <c r="R261" t="s">
        <v>435</v>
      </c>
      <c r="S261" t="s">
        <v>435</v>
      </c>
      <c r="T261" t="s">
        <v>435</v>
      </c>
      <c r="U261" s="18">
        <f>VLOOKUP(A261,'[1]MARGIN REQUIREMNT'!$A$3:$M$210,13,0)</f>
        <v>0.76676999999999995</v>
      </c>
      <c r="V261" s="23" t="e">
        <f t="shared" si="28"/>
        <v>#VALUE!</v>
      </c>
      <c r="W261" s="23" t="e">
        <f t="shared" si="29"/>
        <v>#VALUE!</v>
      </c>
      <c r="X261" s="24">
        <f>VLOOKUP(A261,[2]Sheet14!$A$2:$B$188,2,0)</f>
        <v>3.3664454000885358E-2</v>
      </c>
      <c r="Y261" s="24">
        <f>VLOOKUP(A261,[2]Sheet14!$A$2:$C$188,3,0)</f>
        <v>4.1706959322533627E-2</v>
      </c>
      <c r="Z261" s="24">
        <f>VLOOKUP(A261,[2]Sheet14!$A$2:$D$188,4,0)</f>
        <v>6.1910240179627103E-2</v>
      </c>
      <c r="AA261" t="e">
        <f t="shared" si="25"/>
        <v>#VALUE!</v>
      </c>
      <c r="AB261" t="e">
        <f t="shared" si="26"/>
        <v>#VALUE!</v>
      </c>
      <c r="AC261" t="e">
        <f t="shared" si="27"/>
        <v>#VALUE!</v>
      </c>
    </row>
    <row r="262" spans="1:29">
      <c r="A262" t="s">
        <v>117</v>
      </c>
      <c r="B262">
        <v>5</v>
      </c>
      <c r="C262" t="s">
        <v>406</v>
      </c>
      <c r="D262" t="s">
        <v>435</v>
      </c>
      <c r="E262" t="s">
        <v>435</v>
      </c>
      <c r="F262" s="22">
        <v>43460</v>
      </c>
      <c r="G262" s="22">
        <v>43496</v>
      </c>
      <c r="H262">
        <f t="shared" si="24"/>
        <v>36</v>
      </c>
      <c r="I262" t="s">
        <v>435</v>
      </c>
      <c r="J262" t="s">
        <v>435</v>
      </c>
      <c r="K262" t="s">
        <v>435</v>
      </c>
      <c r="L262" t="s">
        <v>435</v>
      </c>
      <c r="M262" t="s">
        <v>435</v>
      </c>
      <c r="N262" t="s">
        <v>435</v>
      </c>
      <c r="O262" t="s">
        <v>435</v>
      </c>
      <c r="P262" t="s">
        <v>435</v>
      </c>
      <c r="Q262" t="s">
        <v>435</v>
      </c>
      <c r="R262" t="s">
        <v>435</v>
      </c>
      <c r="S262" t="s">
        <v>435</v>
      </c>
      <c r="T262" t="s">
        <v>435</v>
      </c>
      <c r="U262" s="18">
        <f>VLOOKUP(A262,'[1]MARGIN REQUIREMNT'!$A$3:$M$210,13,0)</f>
        <v>0.76676999999999995</v>
      </c>
      <c r="V262" s="23" t="e">
        <f t="shared" si="28"/>
        <v>#VALUE!</v>
      </c>
      <c r="W262" s="23" t="e">
        <f t="shared" si="29"/>
        <v>#VALUE!</v>
      </c>
      <c r="X262" s="24">
        <f>VLOOKUP(A262,[2]Sheet14!$A$2:$B$188,2,0)</f>
        <v>3.3664454000885358E-2</v>
      </c>
      <c r="Y262" s="24">
        <f>VLOOKUP(A262,[2]Sheet14!$A$2:$C$188,3,0)</f>
        <v>4.1706959322533627E-2</v>
      </c>
      <c r="Z262" s="24">
        <f>VLOOKUP(A262,[2]Sheet14!$A$2:$D$188,4,0)</f>
        <v>6.1910240179627103E-2</v>
      </c>
      <c r="AA262" t="e">
        <f t="shared" si="25"/>
        <v>#VALUE!</v>
      </c>
      <c r="AB262" t="e">
        <f t="shared" si="26"/>
        <v>#VALUE!</v>
      </c>
      <c r="AC262" t="e">
        <f t="shared" si="27"/>
        <v>#VALUE!</v>
      </c>
    </row>
    <row r="263" spans="1:29">
      <c r="A263" t="s">
        <v>140</v>
      </c>
      <c r="B263">
        <v>20</v>
      </c>
      <c r="C263" t="s">
        <v>405</v>
      </c>
      <c r="D263" t="n">
        <v>1155.0</v>
      </c>
      <c r="E263">
        <v>1125</v>
      </c>
      <c r="F263" s="22">
        <v>43460</v>
      </c>
      <c r="G263" s="22">
        <v>43496</v>
      </c>
      <c r="H263">
        <f t="shared" si="24"/>
        <v>36</v>
      </c>
      <c r="I263">
        <v>1120</v>
      </c>
      <c r="J263" t="s">
        <v>435</v>
      </c>
      <c r="K263" t="s">
        <v>435</v>
      </c>
      <c r="L263" t="s">
        <v>435</v>
      </c>
      <c r="M263" t="s">
        <v>435</v>
      </c>
      <c r="N263" t="s">
        <v>435</v>
      </c>
      <c r="O263" t="s">
        <v>435</v>
      </c>
      <c r="P263" t="s">
        <v>435</v>
      </c>
      <c r="Q263" t="s">
        <v>435</v>
      </c>
      <c r="R263" t="s">
        <v>435</v>
      </c>
      <c r="S263" t="s">
        <v>435</v>
      </c>
      <c r="T263" t="s">
        <v>435</v>
      </c>
      <c r="U263" s="18">
        <f>VLOOKUP(A263,'[1]MARGIN REQUIREMNT'!$A$3:$M$210,13,0)</f>
        <v>5.8374751999999992</v>
      </c>
      <c r="V263" s="23">
        <f t="shared" si="28"/>
        <v>-9.1999782986110779E-3</v>
      </c>
      <c r="W263" s="23">
        <f t="shared" si="29"/>
        <v>9.1999782986110779E-3</v>
      </c>
      <c r="X263" s="24">
        <f>VLOOKUP(A263,[2]Sheet14!$A$2:$B$188,2,0)</f>
        <v>4.0298791003838687E-2</v>
      </c>
      <c r="Y263" s="24">
        <f>VLOOKUP(A263,[2]Sheet14!$A$2:$C$188,3,0)</f>
        <v>5.1635157985967024E-2</v>
      </c>
      <c r="Z263" s="24">
        <f>VLOOKUP(A263,[2]Sheet14!$A$2:$D$188,4,0)</f>
        <v>6.1070407334621747E-2</v>
      </c>
      <c r="AA263" t="b">
        <f t="shared" si="25"/>
        <v>0</v>
      </c>
      <c r="AB263" t="b">
        <f t="shared" si="26"/>
        <v>0</v>
      </c>
      <c r="AC263" t="b">
        <f t="shared" si="27"/>
        <v>0</v>
      </c>
    </row>
    <row r="264" spans="1:29">
      <c r="A264" t="s">
        <v>140</v>
      </c>
      <c r="B264">
        <v>20</v>
      </c>
      <c r="C264" t="s">
        <v>406</v>
      </c>
      <c r="D264" t="n">
        <v>1155.0</v>
      </c>
      <c r="E264">
        <v>1125</v>
      </c>
      <c r="F264" s="22">
        <v>43460</v>
      </c>
      <c r="G264" s="22">
        <v>43496</v>
      </c>
      <c r="H264">
        <f t="shared" si="24"/>
        <v>36</v>
      </c>
      <c r="I264">
        <v>1120</v>
      </c>
      <c r="J264" t="s">
        <v>435</v>
      </c>
      <c r="K264" t="s">
        <v>435</v>
      </c>
      <c r="L264" t="s">
        <v>435</v>
      </c>
      <c r="M264" t="s">
        <v>435</v>
      </c>
      <c r="N264" t="s">
        <v>435</v>
      </c>
      <c r="O264" t="s">
        <v>435</v>
      </c>
      <c r="P264" t="s">
        <v>435</v>
      </c>
      <c r="Q264" t="s">
        <v>435</v>
      </c>
      <c r="R264" t="s">
        <v>435</v>
      </c>
      <c r="S264" t="s">
        <v>435</v>
      </c>
      <c r="T264" t="s">
        <v>435</v>
      </c>
      <c r="U264" s="18">
        <f>VLOOKUP(A264,'[1]MARGIN REQUIREMNT'!$A$3:$M$210,13,0)</f>
        <v>5.8374751999999992</v>
      </c>
      <c r="V264" s="23">
        <f t="shared" si="28"/>
        <v>-9.1999782986110779E-3</v>
      </c>
      <c r="W264" s="23">
        <f t="shared" si="29"/>
        <v>9.1999782986110779E-3</v>
      </c>
      <c r="X264" s="24">
        <f>VLOOKUP(A264,[2]Sheet14!$A$2:$B$188,2,0)</f>
        <v>4.0298791003838687E-2</v>
      </c>
      <c r="Y264" s="24">
        <f>VLOOKUP(A264,[2]Sheet14!$A$2:$C$188,3,0)</f>
        <v>5.1635157985967024E-2</v>
      </c>
      <c r="Z264" s="24">
        <f>VLOOKUP(A264,[2]Sheet14!$A$2:$D$188,4,0)</f>
        <v>6.1070407334621747E-2</v>
      </c>
      <c r="AA264" t="b">
        <f t="shared" si="25"/>
        <v>0</v>
      </c>
      <c r="AB264" t="b">
        <f t="shared" si="26"/>
        <v>0</v>
      </c>
      <c r="AC264" t="b">
        <f t="shared" si="27"/>
        <v>0</v>
      </c>
    </row>
    <row r="265" spans="1:29">
      <c r="A265" t="s">
        <v>98</v>
      </c>
      <c r="B265">
        <v>20</v>
      </c>
      <c r="C265" t="s">
        <v>405</v>
      </c>
      <c r="D265" t="n">
        <v>1564.25</v>
      </c>
      <c r="E265">
        <v>1563.949951171875</v>
      </c>
      <c r="F265" s="22">
        <v>43460</v>
      </c>
      <c r="G265" s="22">
        <v>43496</v>
      </c>
      <c r="H265">
        <f t="shared" si="24"/>
        <v>36</v>
      </c>
      <c r="I265">
        <v>1560</v>
      </c>
      <c r="J265">
        <v>63.950000762939453</v>
      </c>
      <c r="K265">
        <v>28</v>
      </c>
      <c r="L265">
        <v>137</v>
      </c>
      <c r="M265">
        <v>1700.949951171875</v>
      </c>
      <c r="N265">
        <v>1837.949951171875</v>
      </c>
      <c r="O265">
        <v>1974.949951171875</v>
      </c>
      <c r="P265">
        <v>1840</v>
      </c>
      <c r="Q265">
        <v>1980</v>
      </c>
      <c r="R265" t="s">
        <v>435</v>
      </c>
      <c r="S265" t="n">
        <v>0.6000000238418579</v>
      </c>
      <c r="T265" t="n">
        <v>1900.0</v>
      </c>
      <c r="U265" s="18">
        <f>VLOOKUP(A265,'[1]MARGIN REQUIREMNT'!$A$3:$M$210,13,0)</f>
        <v>8.1908250000000002</v>
      </c>
      <c r="V265" s="23">
        <f t="shared" si="28"/>
        <v>-6.3620649525385486E-3</v>
      </c>
      <c r="W265" s="23">
        <f t="shared" si="29"/>
        <v>6.3620649525385486E-3</v>
      </c>
      <c r="X265" s="24">
        <f>VLOOKUP(A265,[2]Sheet14!$A$2:$B$188,2,0)</f>
        <v>1.9729865360092316E-2</v>
      </c>
      <c r="Y265" s="24">
        <f>VLOOKUP(A265,[2]Sheet14!$A$2:$C$188,3,0)</f>
        <v>2.4784081319058113E-2</v>
      </c>
      <c r="Z265" s="24">
        <f>VLOOKUP(A265,[2]Sheet14!$A$2:$D$188,4,0)</f>
        <v>3.1546482171198327E-2</v>
      </c>
      <c r="AA265" t="b">
        <f t="shared" si="25"/>
        <v>0</v>
      </c>
      <c r="AB265" t="b">
        <f t="shared" si="26"/>
        <v>0</v>
      </c>
      <c r="AC265" t="b">
        <f t="shared" si="27"/>
        <v>0</v>
      </c>
    </row>
    <row r="266" spans="1:29">
      <c r="A266" t="s">
        <v>98</v>
      </c>
      <c r="B266">
        <v>20</v>
      </c>
      <c r="C266" t="s">
        <v>406</v>
      </c>
      <c r="D266" t="n">
        <v>1564.25</v>
      </c>
      <c r="E266">
        <v>1563.949951171875</v>
      </c>
      <c r="F266" s="22">
        <v>43460</v>
      </c>
      <c r="G266" s="22">
        <v>43496</v>
      </c>
      <c r="H266">
        <f t="shared" si="24"/>
        <v>36</v>
      </c>
      <c r="I266">
        <v>1560</v>
      </c>
      <c r="J266">
        <v>52.549999237060547</v>
      </c>
      <c r="K266">
        <v>31</v>
      </c>
      <c r="L266">
        <v>152</v>
      </c>
      <c r="M266">
        <v>1411.949951171875</v>
      </c>
      <c r="N266">
        <v>1259.949951171875</v>
      </c>
      <c r="O266">
        <v>1107.949951171875</v>
      </c>
      <c r="P266">
        <v>1260</v>
      </c>
      <c r="Q266">
        <v>1100</v>
      </c>
      <c r="R266" t="s">
        <v>435</v>
      </c>
      <c r="S266" t="n">
        <v>11.699999809265137</v>
      </c>
      <c r="T266" t="n">
        <v>1440.0</v>
      </c>
      <c r="U266" s="18">
        <f>VLOOKUP(A266,'[1]MARGIN REQUIREMNT'!$A$3:$M$210,13,0)</f>
        <v>8.1908250000000002</v>
      </c>
      <c r="V266" s="23">
        <f t="shared" si="28"/>
        <v>-6.3620649525385486E-3</v>
      </c>
      <c r="W266" s="23">
        <f t="shared" si="29"/>
        <v>6.3620649525385486E-3</v>
      </c>
      <c r="X266" s="24">
        <f>VLOOKUP(A266,[2]Sheet14!$A$2:$B$188,2,0)</f>
        <v>1.9729865360092316E-2</v>
      </c>
      <c r="Y266" s="24">
        <f>VLOOKUP(A266,[2]Sheet14!$A$2:$C$188,3,0)</f>
        <v>2.4784081319058113E-2</v>
      </c>
      <c r="Z266" s="24">
        <f>VLOOKUP(A266,[2]Sheet14!$A$2:$D$188,4,0)</f>
        <v>3.1546482171198327E-2</v>
      </c>
      <c r="AA266" t="b">
        <f t="shared" si="25"/>
        <v>0</v>
      </c>
      <c r="AB266" t="b">
        <f t="shared" si="26"/>
        <v>0</v>
      </c>
      <c r="AC266" t="b">
        <f t="shared" si="27"/>
        <v>0</v>
      </c>
    </row>
    <row r="267" spans="1:29">
      <c r="A267" t="s">
        <v>25</v>
      </c>
      <c r="B267">
        <v>20</v>
      </c>
      <c r="C267" t="s">
        <v>405</v>
      </c>
      <c r="D267" t="n">
        <v>1133.25</v>
      </c>
      <c r="E267">
        <v>1097.9000244140625</v>
      </c>
      <c r="F267" s="22">
        <v>43460</v>
      </c>
      <c r="G267" s="22">
        <v>43496</v>
      </c>
      <c r="H267">
        <f t="shared" si="24"/>
        <v>36</v>
      </c>
      <c r="I267">
        <v>1100</v>
      </c>
      <c r="J267">
        <v>41.700000762939453</v>
      </c>
      <c r="K267">
        <v>27</v>
      </c>
      <c r="L267">
        <v>93</v>
      </c>
      <c r="M267">
        <v>1190.9000244140625</v>
      </c>
      <c r="N267">
        <v>1283.9000244140625</v>
      </c>
      <c r="O267">
        <v>1376.9000244140625</v>
      </c>
      <c r="P267">
        <v>1280</v>
      </c>
      <c r="Q267">
        <v>1380</v>
      </c>
      <c r="R267" t="s">
        <v>435</v>
      </c>
      <c r="S267" t="n">
        <v>2.5999999046325684</v>
      </c>
      <c r="T267" t="n">
        <v>1300.0</v>
      </c>
      <c r="U267" s="18">
        <f>VLOOKUP(A267,'[1]MARGIN REQUIREMNT'!$A$3:$M$210,13,0)</f>
        <v>5.6399252727272726</v>
      </c>
      <c r="V267" s="23">
        <f t="shared" si="28"/>
        <v>-1.685012792421392E-3</v>
      </c>
      <c r="W267" s="23">
        <f t="shared" si="29"/>
        <v>1.685012792421392E-3</v>
      </c>
      <c r="X267" s="24">
        <f>VLOOKUP(A267,[2]Sheet14!$A$2:$B$188,2,0)</f>
        <v>0</v>
      </c>
      <c r="Y267" s="24">
        <f>VLOOKUP(A267,[2]Sheet14!$A$2:$C$188,3,0)</f>
        <v>3.2800866092644564E-2</v>
      </c>
      <c r="Z267" s="24">
        <f>VLOOKUP(A267,[2]Sheet14!$A$2:$D$188,4,0)</f>
        <v>4.3985581552182171E-2</v>
      </c>
      <c r="AA267" t="b">
        <f t="shared" si="25"/>
        <v>1</v>
      </c>
      <c r="AB267" t="b">
        <f t="shared" si="26"/>
        <v>0</v>
      </c>
      <c r="AC267" t="b">
        <f t="shared" si="27"/>
        <v>0</v>
      </c>
    </row>
    <row r="268" spans="1:29">
      <c r="A268" t="s">
        <v>25</v>
      </c>
      <c r="B268">
        <v>20</v>
      </c>
      <c r="C268" t="s">
        <v>406</v>
      </c>
      <c r="D268" t="n">
        <v>1133.25</v>
      </c>
      <c r="E268">
        <v>1097.9000244140625</v>
      </c>
      <c r="F268" s="22">
        <v>43460</v>
      </c>
      <c r="G268" s="22">
        <v>43496</v>
      </c>
      <c r="H268">
        <f t="shared" si="24"/>
        <v>36</v>
      </c>
      <c r="I268">
        <v>1100</v>
      </c>
      <c r="J268">
        <v>44.5</v>
      </c>
      <c r="K268">
        <v>35</v>
      </c>
      <c r="L268">
        <v>121</v>
      </c>
      <c r="M268">
        <v>976.9000244140625</v>
      </c>
      <c r="N268">
        <v>855.9000244140625</v>
      </c>
      <c r="O268">
        <v>734.9000244140625</v>
      </c>
      <c r="P268">
        <v>860</v>
      </c>
      <c r="Q268">
        <v>740</v>
      </c>
      <c r="R268" t="s">
        <v>435</v>
      </c>
      <c r="S268" t="n">
        <v>7.0</v>
      </c>
      <c r="T268" t="n">
        <v>1000.0</v>
      </c>
      <c r="U268" s="18">
        <f>VLOOKUP(A268,'[1]MARGIN REQUIREMNT'!$A$3:$M$210,13,0)</f>
        <v>5.6399252727272726</v>
      </c>
      <c r="V268" s="23">
        <f t="shared" si="28"/>
        <v>-1.685012792421392E-3</v>
      </c>
      <c r="W268" s="23">
        <f t="shared" si="29"/>
        <v>1.685012792421392E-3</v>
      </c>
      <c r="X268" s="24">
        <f>VLOOKUP(A268,[2]Sheet14!$A$2:$B$188,2,0)</f>
        <v>0</v>
      </c>
      <c r="Y268" s="24">
        <f>VLOOKUP(A268,[2]Sheet14!$A$2:$C$188,3,0)</f>
        <v>3.2800866092644564E-2</v>
      </c>
      <c r="Z268" s="24">
        <f>VLOOKUP(A268,[2]Sheet14!$A$2:$D$188,4,0)</f>
        <v>4.3985581552182171E-2</v>
      </c>
      <c r="AA268" t="b">
        <f t="shared" si="25"/>
        <v>1</v>
      </c>
      <c r="AB268" t="b">
        <f t="shared" si="26"/>
        <v>0</v>
      </c>
      <c r="AC268" t="b">
        <f t="shared" si="27"/>
        <v>0</v>
      </c>
    </row>
    <row r="269" spans="1:29">
      <c r="A269" t="s">
        <v>57</v>
      </c>
      <c r="B269">
        <v>20</v>
      </c>
      <c r="C269" t="s">
        <v>405</v>
      </c>
      <c r="D269" t="n">
        <v>1475.050048828125</v>
      </c>
      <c r="E269">
        <v>1452</v>
      </c>
      <c r="F269" s="22">
        <v>43460</v>
      </c>
      <c r="G269" s="22">
        <v>43496</v>
      </c>
      <c r="H269">
        <f t="shared" si="24"/>
        <v>36</v>
      </c>
      <c r="I269">
        <v>1460</v>
      </c>
      <c r="J269">
        <v>59</v>
      </c>
      <c r="K269">
        <v>30</v>
      </c>
      <c r="L269">
        <v>137</v>
      </c>
      <c r="M269">
        <v>1589</v>
      </c>
      <c r="N269">
        <v>1726</v>
      </c>
      <c r="O269">
        <v>1863</v>
      </c>
      <c r="P269">
        <v>1720</v>
      </c>
      <c r="Q269">
        <v>1860</v>
      </c>
      <c r="R269" t="s">
        <v>435</v>
      </c>
      <c r="S269" t="n">
        <v>18.0</v>
      </c>
      <c r="T269" t="n">
        <v>1600.0</v>
      </c>
      <c r="U269" s="18">
        <f>VLOOKUP(A269,'[1]MARGIN REQUIREMNT'!$A$3:$M$210,13,0)</f>
        <v>7.7969999999999997</v>
      </c>
      <c r="V269" s="23">
        <f t="shared" si="28"/>
        <v>9.2973525202300067E-4</v>
      </c>
      <c r="W269" s="23">
        <f t="shared" si="29"/>
        <v>9.2973525202300067E-4</v>
      </c>
      <c r="X269" s="24">
        <f>VLOOKUP(A269,[2]Sheet14!$A$2:$B$188,2,0)</f>
        <v>3.2334835811172538E-2</v>
      </c>
      <c r="Y269" s="24">
        <f>VLOOKUP(A269,[2]Sheet14!$A$2:$C$188,3,0)</f>
        <v>4.3171264116230804E-2</v>
      </c>
      <c r="Z269" s="24">
        <f>VLOOKUP(A269,[2]Sheet14!$A$2:$D$188,4,0)</f>
        <v>5.8217023362828371E-2</v>
      </c>
      <c r="AA269" t="b">
        <f t="shared" si="25"/>
        <v>0</v>
      </c>
      <c r="AB269" t="b">
        <f t="shared" si="26"/>
        <v>0</v>
      </c>
      <c r="AC269" t="b">
        <f t="shared" si="27"/>
        <v>0</v>
      </c>
    </row>
    <row r="270" spans="1:29">
      <c r="A270" t="s">
        <v>57</v>
      </c>
      <c r="B270">
        <v>20</v>
      </c>
      <c r="C270" t="s">
        <v>406</v>
      </c>
      <c r="D270" t="n">
        <v>1475.050048828125</v>
      </c>
      <c r="E270">
        <v>1452</v>
      </c>
      <c r="F270" s="22">
        <v>43460</v>
      </c>
      <c r="G270" s="22">
        <v>43496</v>
      </c>
      <c r="H270">
        <f t="shared" si="24"/>
        <v>36</v>
      </c>
      <c r="I270">
        <v>1460</v>
      </c>
      <c r="J270" t="s">
        <v>435</v>
      </c>
      <c r="K270" t="s">
        <v>435</v>
      </c>
      <c r="L270" t="s">
        <v>435</v>
      </c>
      <c r="M270" t="s">
        <v>435</v>
      </c>
      <c r="N270" t="s">
        <v>435</v>
      </c>
      <c r="O270" t="s">
        <v>435</v>
      </c>
      <c r="P270" t="s">
        <v>435</v>
      </c>
      <c r="Q270" t="s">
        <v>435</v>
      </c>
      <c r="R270" t="s">
        <v>435</v>
      </c>
      <c r="S270" t="s">
        <v>435</v>
      </c>
      <c r="T270" t="s">
        <v>435</v>
      </c>
      <c r="U270" s="18">
        <f>VLOOKUP(A270,'[1]MARGIN REQUIREMNT'!$A$3:$M$210,13,0)</f>
        <v>7.7969999999999997</v>
      </c>
      <c r="V270" s="23">
        <f t="shared" si="28"/>
        <v>9.2973525202300067E-4</v>
      </c>
      <c r="W270" s="23">
        <f t="shared" si="29"/>
        <v>9.2973525202300067E-4</v>
      </c>
      <c r="X270" s="24">
        <f>VLOOKUP(A270,[2]Sheet14!$A$2:$B$188,2,0)</f>
        <v>3.2334835811172538E-2</v>
      </c>
      <c r="Y270" s="24">
        <f>VLOOKUP(A270,[2]Sheet14!$A$2:$C$188,3,0)</f>
        <v>4.3171264116230804E-2</v>
      </c>
      <c r="Z270" s="24">
        <f>VLOOKUP(A270,[2]Sheet14!$A$2:$D$188,4,0)</f>
        <v>5.8217023362828371E-2</v>
      </c>
      <c r="AA270" t="b">
        <f t="shared" si="25"/>
        <v>0</v>
      </c>
      <c r="AB270" t="b">
        <f t="shared" si="26"/>
        <v>0</v>
      </c>
      <c r="AC270" t="b">
        <f t="shared" si="27"/>
        <v>0</v>
      </c>
    </row>
    <row r="271" spans="1:29">
      <c r="A271" t="s">
        <v>73</v>
      </c>
      <c r="B271">
        <v>20</v>
      </c>
      <c r="C271" t="s">
        <v>405</v>
      </c>
      <c r="D271" t="n">
        <v>814.2999877929688</v>
      </c>
      <c r="E271">
        <v>822.25</v>
      </c>
      <c r="F271" s="22">
        <v>43460</v>
      </c>
      <c r="G271" s="22">
        <v>43496</v>
      </c>
      <c r="H271">
        <f t="shared" si="24"/>
        <v>36</v>
      </c>
      <c r="I271">
        <v>820</v>
      </c>
      <c r="J271">
        <v>35.400001525878906</v>
      </c>
      <c r="K271">
        <v>27</v>
      </c>
      <c r="L271">
        <v>70</v>
      </c>
      <c r="M271">
        <v>892.25</v>
      </c>
      <c r="N271">
        <v>962.25</v>
      </c>
      <c r="O271">
        <v>1032.25</v>
      </c>
      <c r="P271">
        <v>960</v>
      </c>
      <c r="Q271">
        <v>1040</v>
      </c>
      <c r="R271" t="s">
        <v>435</v>
      </c>
      <c r="S271" t="n">
        <v>7.400000095367432</v>
      </c>
      <c r="T271" t="n">
        <v>900.0</v>
      </c>
      <c r="U271" s="18">
        <f>VLOOKUP(A271,'[1]MARGIN REQUIREMNT'!$A$3:$M$210,13,0)</f>
        <v>4.2225751999999996</v>
      </c>
      <c r="V271" s="23">
        <f t="shared" si="28"/>
        <v>-6.4457133389708154E-3</v>
      </c>
      <c r="W271" s="23">
        <f t="shared" si="29"/>
        <v>6.4457133389708154E-3</v>
      </c>
      <c r="X271" s="24">
        <f>VLOOKUP(A271,[2]Sheet14!$A$2:$B$188,2,0)</f>
        <v>2.8739517131201001E-2</v>
      </c>
      <c r="Y271" s="24">
        <f>VLOOKUP(A271,[2]Sheet14!$A$2:$C$188,3,0)</f>
        <v>3.6518920653109042E-2</v>
      </c>
      <c r="Z271" s="24">
        <f>VLOOKUP(A271,[2]Sheet14!$A$2:$D$188,4,0)</f>
        <v>4.3357465896792076E-2</v>
      </c>
      <c r="AA271" t="b">
        <f t="shared" si="25"/>
        <v>0</v>
      </c>
      <c r="AB271" t="b">
        <f t="shared" si="26"/>
        <v>0</v>
      </c>
      <c r="AC271" t="b">
        <f t="shared" si="27"/>
        <v>0</v>
      </c>
    </row>
    <row r="272" spans="1:29">
      <c r="A272" t="s">
        <v>73</v>
      </c>
      <c r="B272">
        <v>20</v>
      </c>
      <c r="C272" t="s">
        <v>406</v>
      </c>
      <c r="D272" t="n">
        <v>814.2999877929688</v>
      </c>
      <c r="E272">
        <v>822.25</v>
      </c>
      <c r="F272" s="22">
        <v>43460</v>
      </c>
      <c r="G272" s="22">
        <v>43496</v>
      </c>
      <c r="H272">
        <f t="shared" si="24"/>
        <v>36</v>
      </c>
      <c r="I272">
        <v>820</v>
      </c>
      <c r="J272">
        <v>27.600000381469727</v>
      </c>
      <c r="K272">
        <v>32</v>
      </c>
      <c r="L272">
        <v>83</v>
      </c>
      <c r="M272">
        <v>739.25</v>
      </c>
      <c r="N272">
        <v>656.25</v>
      </c>
      <c r="O272">
        <v>573.25</v>
      </c>
      <c r="P272">
        <v>660</v>
      </c>
      <c r="Q272">
        <v>580</v>
      </c>
      <c r="R272" t="s">
        <v>435</v>
      </c>
      <c r="S272" t="n">
        <v>6.0</v>
      </c>
      <c r="T272" t="n">
        <v>740.0</v>
      </c>
      <c r="U272" s="18">
        <f>VLOOKUP(A272,'[1]MARGIN REQUIREMNT'!$A$3:$M$210,13,0)</f>
        <v>4.2225751999999996</v>
      </c>
      <c r="V272" s="23">
        <f t="shared" si="28"/>
        <v>-6.4457133389708154E-3</v>
      </c>
      <c r="W272" s="23">
        <f t="shared" si="29"/>
        <v>6.4457133389708154E-3</v>
      </c>
      <c r="X272" s="24">
        <f>VLOOKUP(A272,[2]Sheet14!$A$2:$B$188,2,0)</f>
        <v>2.8739517131201001E-2</v>
      </c>
      <c r="Y272" s="24">
        <f>VLOOKUP(A272,[2]Sheet14!$A$2:$C$188,3,0)</f>
        <v>3.6518920653109042E-2</v>
      </c>
      <c r="Z272" s="24">
        <f>VLOOKUP(A272,[2]Sheet14!$A$2:$D$188,4,0)</f>
        <v>4.3357465896792076E-2</v>
      </c>
      <c r="AA272" t="b">
        <f t="shared" si="25"/>
        <v>0</v>
      </c>
      <c r="AB272" t="b">
        <f t="shared" si="26"/>
        <v>0</v>
      </c>
      <c r="AC272" t="b">
        <f t="shared" si="27"/>
        <v>0</v>
      </c>
    </row>
    <row r="273" spans="1:29">
      <c r="A273" t="s">
        <v>116</v>
      </c>
      <c r="B273">
        <v>5</v>
      </c>
      <c r="C273" t="s">
        <v>405</v>
      </c>
      <c r="D273" t="n">
        <v>110.69999694824219</v>
      </c>
      <c r="E273">
        <v>110.80000305175781</v>
      </c>
      <c r="F273" s="22">
        <v>43460</v>
      </c>
      <c r="G273" s="22">
        <v>43496</v>
      </c>
      <c r="H273">
        <f t="shared" ref="H273:H336" si="30">G273-F273</f>
        <v>36</v>
      </c>
      <c r="I273">
        <v>110</v>
      </c>
      <c r="J273">
        <v>5.8499999046325684</v>
      </c>
      <c r="K273">
        <v>35</v>
      </c>
      <c r="L273">
        <v>12</v>
      </c>
      <c r="M273">
        <v>122.80000305175781</v>
      </c>
      <c r="N273">
        <v>134.80000305175781</v>
      </c>
      <c r="O273">
        <v>146.80000305175781</v>
      </c>
      <c r="P273">
        <v>135</v>
      </c>
      <c r="Q273">
        <v>145</v>
      </c>
      <c r="R273" t="s">
        <v>435</v>
      </c>
      <c r="S273" t="n">
        <v>0.5</v>
      </c>
      <c r="T273" t="n">
        <v>132.5</v>
      </c>
      <c r="U273" s="18">
        <f>VLOOKUP(A273,'[1]MARGIN REQUIREMNT'!$A$3:$M$210,13,0)</f>
        <v>0.54472500000000001</v>
      </c>
      <c r="V273" s="23">
        <f t="shared" si="28"/>
        <v>-1.3989196832727147E-2</v>
      </c>
      <c r="W273" s="23">
        <f t="shared" si="29"/>
        <v>1.3989196832727147E-2</v>
      </c>
      <c r="X273" s="24">
        <f>VLOOKUP(A273,[2]Sheet14!$A$2:$B$188,2,0)</f>
        <v>3.3755799006510816E-2</v>
      </c>
      <c r="Y273" s="24">
        <f>VLOOKUP(A273,[2]Sheet14!$A$2:$C$188,3,0)</f>
        <v>4.6287557500187357E-2</v>
      </c>
      <c r="Z273" s="24">
        <f>VLOOKUP(A273,[2]Sheet14!$A$2:$D$188,4,0)</f>
        <v>5.6079407092350451E-2</v>
      </c>
      <c r="AA273" t="b">
        <f t="shared" ref="AA273:AA336" si="31">W273&gt;X273</f>
        <v>0</v>
      </c>
      <c r="AB273" t="b">
        <f t="shared" si="26"/>
        <v>0</v>
      </c>
      <c r="AC273" t="b">
        <f t="shared" si="27"/>
        <v>0</v>
      </c>
    </row>
    <row r="274" spans="1:29">
      <c r="A274" t="s">
        <v>116</v>
      </c>
      <c r="B274">
        <v>5</v>
      </c>
      <c r="C274" t="s">
        <v>406</v>
      </c>
      <c r="D274" t="n">
        <v>110.69999694824219</v>
      </c>
      <c r="E274">
        <v>110.80000305175781</v>
      </c>
      <c r="F274" s="22">
        <v>43460</v>
      </c>
      <c r="G274" s="22">
        <v>43496</v>
      </c>
      <c r="H274">
        <f t="shared" si="30"/>
        <v>36</v>
      </c>
      <c r="I274">
        <v>110</v>
      </c>
      <c r="J274">
        <v>4.5</v>
      </c>
      <c r="K274">
        <v>39</v>
      </c>
      <c r="L274">
        <v>14</v>
      </c>
      <c r="M274">
        <v>96.800003051757813</v>
      </c>
      <c r="N274">
        <v>82.800003051757813</v>
      </c>
      <c r="O274">
        <v>68.800003051757812</v>
      </c>
      <c r="P274">
        <v>85</v>
      </c>
      <c r="Q274">
        <v>70</v>
      </c>
      <c r="R274" t="s">
        <v>435</v>
      </c>
      <c r="S274" t="n">
        <v>0.800000011920929</v>
      </c>
      <c r="T274" t="n">
        <v>92.5</v>
      </c>
      <c r="U274" s="18">
        <f>VLOOKUP(A274,'[1]MARGIN REQUIREMNT'!$A$3:$M$210,13,0)</f>
        <v>0.54472500000000001</v>
      </c>
      <c r="V274" s="23">
        <f t="shared" si="28"/>
        <v>-1.3989196832727147E-2</v>
      </c>
      <c r="W274" s="23">
        <f t="shared" si="29"/>
        <v>1.3989196832727147E-2</v>
      </c>
      <c r="X274" s="24">
        <f>VLOOKUP(A274,[2]Sheet14!$A$2:$B$188,2,0)</f>
        <v>3.3755799006510816E-2</v>
      </c>
      <c r="Y274" s="24">
        <f>VLOOKUP(A274,[2]Sheet14!$A$2:$C$188,3,0)</f>
        <v>4.6287557500187357E-2</v>
      </c>
      <c r="Z274" s="24">
        <f>VLOOKUP(A274,[2]Sheet14!$A$2:$D$188,4,0)</f>
        <v>5.6079407092350451E-2</v>
      </c>
      <c r="AA274" t="b">
        <f t="shared" si="31"/>
        <v>0</v>
      </c>
      <c r="AB274" t="b">
        <f t="shared" si="26"/>
        <v>0</v>
      </c>
      <c r="AC274" t="b">
        <f t="shared" si="27"/>
        <v>0</v>
      </c>
    </row>
    <row r="275" spans="1:29">
      <c r="A275" t="s">
        <v>136</v>
      </c>
      <c r="B275">
        <v>2.5</v>
      </c>
      <c r="C275" t="s">
        <v>405</v>
      </c>
      <c r="D275" t="n">
        <v>54.0</v>
      </c>
      <c r="E275">
        <v>54.450000762939453</v>
      </c>
      <c r="F275" s="22">
        <v>43460</v>
      </c>
      <c r="G275" s="22">
        <v>43496</v>
      </c>
      <c r="H275">
        <f t="shared" si="30"/>
        <v>36</v>
      </c>
      <c r="I275">
        <v>55</v>
      </c>
      <c r="J275" t="s">
        <v>435</v>
      </c>
      <c r="K275" t="s">
        <v>435</v>
      </c>
      <c r="L275" t="s">
        <v>435</v>
      </c>
      <c r="M275" t="s">
        <v>435</v>
      </c>
      <c r="N275" t="s">
        <v>435</v>
      </c>
      <c r="O275" t="s">
        <v>435</v>
      </c>
      <c r="P275" t="s">
        <v>435</v>
      </c>
      <c r="Q275" t="s">
        <v>435</v>
      </c>
      <c r="R275" t="s">
        <v>435</v>
      </c>
      <c r="S275" t="s">
        <v>435</v>
      </c>
      <c r="T275" t="s">
        <v>435</v>
      </c>
      <c r="U275" s="18">
        <f>VLOOKUP(A275,'[1]MARGIN REQUIREMNT'!$A$3:$M$210,13,0)</f>
        <v>0.26332500000000003</v>
      </c>
      <c r="V275" s="23">
        <f t="shared" si="28"/>
        <v>1.8365192418721143E-3</v>
      </c>
      <c r="W275" s="23">
        <f t="shared" si="29"/>
        <v>1.8365192418721143E-3</v>
      </c>
      <c r="X275" s="24">
        <f>VLOOKUP(A275,[2]Sheet14!$A$2:$B$188,2,0)</f>
        <v>3.4736143203226766E-2</v>
      </c>
      <c r="Y275" s="24">
        <f>VLOOKUP(A275,[2]Sheet14!$A$2:$C$188,3,0)</f>
        <v>4.8446259313962799E-2</v>
      </c>
      <c r="Z275" s="24">
        <f>VLOOKUP(A275,[2]Sheet14!$A$2:$D$188,4,0)</f>
        <v>6.0754208772512808E-2</v>
      </c>
      <c r="AA275" t="b">
        <f t="shared" si="31"/>
        <v>0</v>
      </c>
      <c r="AB275" t="b">
        <f t="shared" si="26"/>
        <v>0</v>
      </c>
      <c r="AC275" t="b">
        <f t="shared" si="27"/>
        <v>0</v>
      </c>
    </row>
    <row r="276" spans="1:29">
      <c r="A276" t="s">
        <v>136</v>
      </c>
      <c r="B276">
        <v>2.5</v>
      </c>
      <c r="C276" t="s">
        <v>406</v>
      </c>
      <c r="D276" t="n">
        <v>54.0</v>
      </c>
      <c r="E276">
        <v>54.450000762939453</v>
      </c>
      <c r="F276" s="22">
        <v>43460</v>
      </c>
      <c r="G276" s="22">
        <v>43496</v>
      </c>
      <c r="H276">
        <f t="shared" si="30"/>
        <v>36</v>
      </c>
      <c r="I276">
        <v>55</v>
      </c>
      <c r="J276" t="s">
        <v>435</v>
      </c>
      <c r="K276" t="s">
        <v>435</v>
      </c>
      <c r="L276" t="s">
        <v>435</v>
      </c>
      <c r="M276" t="s">
        <v>435</v>
      </c>
      <c r="N276" t="s">
        <v>435</v>
      </c>
      <c r="O276" t="s">
        <v>435</v>
      </c>
      <c r="P276" t="s">
        <v>435</v>
      </c>
      <c r="Q276" t="s">
        <v>435</v>
      </c>
      <c r="R276" t="s">
        <v>435</v>
      </c>
      <c r="S276" t="s">
        <v>435</v>
      </c>
      <c r="T276" t="s">
        <v>435</v>
      </c>
      <c r="U276" s="18">
        <f>VLOOKUP(A276,'[1]MARGIN REQUIREMNT'!$A$3:$M$210,13,0)</f>
        <v>0.26332500000000003</v>
      </c>
      <c r="V276" s="23">
        <f t="shared" si="28"/>
        <v>1.8365192418721143E-3</v>
      </c>
      <c r="W276" s="23">
        <f t="shared" si="29"/>
        <v>1.8365192418721143E-3</v>
      </c>
      <c r="X276" s="24">
        <f>VLOOKUP(A276,[2]Sheet14!$A$2:$B$188,2,0)</f>
        <v>3.4736143203226766E-2</v>
      </c>
      <c r="Y276" s="24">
        <f>VLOOKUP(A276,[2]Sheet14!$A$2:$C$188,3,0)</f>
        <v>4.8446259313962799E-2</v>
      </c>
      <c r="Z276" s="24">
        <f>VLOOKUP(A276,[2]Sheet14!$A$2:$D$188,4,0)</f>
        <v>6.0754208772512808E-2</v>
      </c>
      <c r="AA276" t="b">
        <f t="shared" si="31"/>
        <v>0</v>
      </c>
      <c r="AB276" t="b">
        <f t="shared" si="26"/>
        <v>0</v>
      </c>
      <c r="AC276" t="b">
        <f t="shared" si="27"/>
        <v>0</v>
      </c>
    </row>
    <row r="277" spans="1:29">
      <c r="A277" t="s">
        <v>150</v>
      </c>
      <c r="B277">
        <v>5</v>
      </c>
      <c r="C277" t="s">
        <v>405</v>
      </c>
      <c r="D277" t="n">
        <v>223.0</v>
      </c>
      <c r="E277">
        <v>222.30000305175781</v>
      </c>
      <c r="F277" s="22">
        <v>43460</v>
      </c>
      <c r="G277" s="22">
        <v>43496</v>
      </c>
      <c r="H277">
        <f t="shared" si="30"/>
        <v>36</v>
      </c>
      <c r="I277">
        <v>220</v>
      </c>
      <c r="J277" t="s">
        <v>435</v>
      </c>
      <c r="K277" t="s">
        <v>435</v>
      </c>
      <c r="L277" t="s">
        <v>435</v>
      </c>
      <c r="M277" t="s">
        <v>435</v>
      </c>
      <c r="N277" t="s">
        <v>435</v>
      </c>
      <c r="O277" t="s">
        <v>435</v>
      </c>
      <c r="P277" t="s">
        <v>435</v>
      </c>
      <c r="Q277" t="s">
        <v>435</v>
      </c>
      <c r="R277" t="s">
        <v>435</v>
      </c>
      <c r="S277" t="s">
        <v>435</v>
      </c>
      <c r="T277" t="s">
        <v>435</v>
      </c>
      <c r="U277" s="18">
        <f>VLOOKUP(A277,'[1]MARGIN REQUIREMNT'!$A$3:$M$210,13,0)</f>
        <v>1.0916999999999999</v>
      </c>
      <c r="V277" s="23">
        <f t="shared" si="28"/>
        <v>4.498425489302349E-3</v>
      </c>
      <c r="W277" s="23">
        <f t="shared" si="29"/>
        <v>4.498425489302349E-3</v>
      </c>
      <c r="X277" s="24">
        <f>VLOOKUP(A277,[2]Sheet14!$A$2:$B$188,2,0)</f>
        <v>3.041727404760804E-2</v>
      </c>
      <c r="Y277" s="24">
        <f>VLOOKUP(A277,[2]Sheet14!$A$2:$C$188,3,0)</f>
        <v>3.6311678468860339E-2</v>
      </c>
      <c r="Z277" s="24">
        <f>VLOOKUP(A277,[2]Sheet14!$A$2:$D$188,4,0)</f>
        <v>4.5552888239455434E-2</v>
      </c>
      <c r="AA277" t="b">
        <f t="shared" si="31"/>
        <v>0</v>
      </c>
      <c r="AB277" t="b">
        <f t="shared" si="26"/>
        <v>0</v>
      </c>
      <c r="AC277" t="b">
        <f t="shared" si="27"/>
        <v>0</v>
      </c>
    </row>
    <row r="278" spans="1:29">
      <c r="A278" t="s">
        <v>150</v>
      </c>
      <c r="B278">
        <v>5</v>
      </c>
      <c r="C278" t="s">
        <v>406</v>
      </c>
      <c r="D278" t="n">
        <v>223.0</v>
      </c>
      <c r="E278">
        <v>222.30000305175781</v>
      </c>
      <c r="F278" s="22">
        <v>43460</v>
      </c>
      <c r="G278" s="22">
        <v>43496</v>
      </c>
      <c r="H278">
        <f t="shared" si="30"/>
        <v>36</v>
      </c>
      <c r="I278">
        <v>220</v>
      </c>
      <c r="J278">
        <v>6.5</v>
      </c>
      <c r="K278">
        <v>31</v>
      </c>
      <c r="L278">
        <v>22</v>
      </c>
      <c r="M278">
        <v>200.30000305175781</v>
      </c>
      <c r="N278">
        <v>178.30000305175781</v>
      </c>
      <c r="O278">
        <v>156.30000305175781</v>
      </c>
      <c r="P278">
        <v>180</v>
      </c>
      <c r="Q278">
        <v>155</v>
      </c>
      <c r="R278" t="s">
        <v>435</v>
      </c>
      <c r="S278" t="n">
        <v>1.100000023841858</v>
      </c>
      <c r="T278" t="n">
        <v>205.0</v>
      </c>
      <c r="U278" s="18">
        <f>VLOOKUP(A278,'[1]MARGIN REQUIREMNT'!$A$3:$M$210,13,0)</f>
        <v>1.0916999999999999</v>
      </c>
      <c r="V278" s="23">
        <f t="shared" si="28"/>
        <v>4.498425489302349E-3</v>
      </c>
      <c r="W278" s="23">
        <f t="shared" si="29"/>
        <v>4.498425489302349E-3</v>
      </c>
      <c r="X278" s="24">
        <f>VLOOKUP(A278,[2]Sheet14!$A$2:$B$188,2,0)</f>
        <v>3.041727404760804E-2</v>
      </c>
      <c r="Y278" s="24">
        <f>VLOOKUP(A278,[2]Sheet14!$A$2:$C$188,3,0)</f>
        <v>3.6311678468860339E-2</v>
      </c>
      <c r="Z278" s="24">
        <f>VLOOKUP(A278,[2]Sheet14!$A$2:$D$188,4,0)</f>
        <v>4.5552888239455434E-2</v>
      </c>
      <c r="AA278" t="b">
        <f t="shared" si="31"/>
        <v>0</v>
      </c>
      <c r="AB278" t="b">
        <f t="shared" si="26"/>
        <v>0</v>
      </c>
      <c r="AC278" t="b">
        <f t="shared" si="27"/>
        <v>0</v>
      </c>
    </row>
    <row r="279" spans="1:29">
      <c r="A279" t="s">
        <v>23</v>
      </c>
      <c r="B279">
        <v>5</v>
      </c>
      <c r="C279" t="s">
        <v>405</v>
      </c>
      <c r="D279" t="n">
        <v>116.05000305175781</v>
      </c>
      <c r="E279">
        <v>118.5</v>
      </c>
      <c r="F279" s="22">
        <v>43460</v>
      </c>
      <c r="G279" s="22">
        <v>43496</v>
      </c>
      <c r="H279">
        <f t="shared" si="30"/>
        <v>36</v>
      </c>
      <c r="I279">
        <v>120</v>
      </c>
      <c r="J279">
        <v>5.6999998092651367</v>
      </c>
      <c r="K279">
        <v>41</v>
      </c>
      <c r="L279">
        <v>15</v>
      </c>
      <c r="M279">
        <v>133.5</v>
      </c>
      <c r="N279">
        <v>148.5</v>
      </c>
      <c r="O279">
        <v>163.5</v>
      </c>
      <c r="P279">
        <v>150</v>
      </c>
      <c r="Q279">
        <v>165</v>
      </c>
      <c r="R279" t="n">
        <v>0.25</v>
      </c>
      <c r="S279" t="n">
        <v>0.10000000149011612</v>
      </c>
      <c r="T279" t="n">
        <v>160.0</v>
      </c>
      <c r="U279" s="18">
        <f>VLOOKUP(A279,'[1]MARGIN REQUIREMNT'!$A$3:$M$210,13,0)</f>
        <v>0.57472500000000004</v>
      </c>
      <c r="V279" s="23">
        <f t="shared" si="28"/>
        <v>-1.6877637130801704E-2</v>
      </c>
      <c r="W279" s="23">
        <f t="shared" si="29"/>
        <v>1.6877637130801704E-2</v>
      </c>
      <c r="X279" s="24">
        <f>VLOOKUP(A279,[2]Sheet14!$A$2:$B$188,2,0)</f>
        <v>3.9478205132720226E-2</v>
      </c>
      <c r="Y279" s="24">
        <f>VLOOKUP(A279,[2]Sheet14!$A$2:$C$188,3,0)</f>
        <v>4.5548681036703939E-2</v>
      </c>
      <c r="Z279" s="24">
        <f>VLOOKUP(A279,[2]Sheet14!$A$2:$D$188,4,0)</f>
        <v>6.2351156875967692E-2</v>
      </c>
      <c r="AA279" t="b">
        <f t="shared" si="31"/>
        <v>0</v>
      </c>
      <c r="AB279" t="b">
        <f t="shared" si="26"/>
        <v>0</v>
      </c>
      <c r="AC279" t="b">
        <f t="shared" si="27"/>
        <v>0</v>
      </c>
    </row>
    <row r="280" spans="1:29">
      <c r="A280" t="s">
        <v>23</v>
      </c>
      <c r="B280">
        <v>5</v>
      </c>
      <c r="C280" t="s">
        <v>406</v>
      </c>
      <c r="D280" t="n">
        <v>116.05000305175781</v>
      </c>
      <c r="E280">
        <v>118.5</v>
      </c>
      <c r="F280" s="22">
        <v>43460</v>
      </c>
      <c r="G280" s="22">
        <v>43496</v>
      </c>
      <c r="H280">
        <f t="shared" si="30"/>
        <v>36</v>
      </c>
      <c r="I280">
        <v>120</v>
      </c>
      <c r="J280">
        <v>6.75</v>
      </c>
      <c r="K280">
        <v>44</v>
      </c>
      <c r="L280">
        <v>16</v>
      </c>
      <c r="M280">
        <v>102.5</v>
      </c>
      <c r="N280">
        <v>86.5</v>
      </c>
      <c r="O280">
        <v>70.5</v>
      </c>
      <c r="P280">
        <v>85</v>
      </c>
      <c r="Q280">
        <v>70</v>
      </c>
      <c r="R280" t="s">
        <v>435</v>
      </c>
      <c r="S280" t="n">
        <v>0.4000000059604645</v>
      </c>
      <c r="T280" t="n">
        <v>90.0</v>
      </c>
      <c r="U280" s="18">
        <f>VLOOKUP(A280,'[1]MARGIN REQUIREMNT'!$A$3:$M$210,13,0)</f>
        <v>0.57472500000000004</v>
      </c>
      <c r="V280" s="23">
        <f t="shared" si="28"/>
        <v>-1.6877637130801704E-2</v>
      </c>
      <c r="W280" s="23">
        <f t="shared" si="29"/>
        <v>1.6877637130801704E-2</v>
      </c>
      <c r="X280" s="24">
        <f>VLOOKUP(A280,[2]Sheet14!$A$2:$B$188,2,0)</f>
        <v>3.9478205132720226E-2</v>
      </c>
      <c r="Y280" s="24">
        <f>VLOOKUP(A280,[2]Sheet14!$A$2:$C$188,3,0)</f>
        <v>4.5548681036703939E-2</v>
      </c>
      <c r="Z280" s="24">
        <f>VLOOKUP(A280,[2]Sheet14!$A$2:$D$188,4,0)</f>
        <v>6.2351156875967692E-2</v>
      </c>
      <c r="AA280" t="b">
        <f t="shared" si="31"/>
        <v>0</v>
      </c>
      <c r="AB280" t="b">
        <f t="shared" si="26"/>
        <v>0</v>
      </c>
      <c r="AC280" t="b">
        <f t="shared" si="27"/>
        <v>0</v>
      </c>
    </row>
    <row r="281" spans="1:29">
      <c r="A281" t="s">
        <v>109</v>
      </c>
      <c r="B281">
        <v>10</v>
      </c>
      <c r="C281" t="s">
        <v>405</v>
      </c>
      <c r="D281" t="n">
        <v>293.1000061035156</v>
      </c>
      <c r="E281">
        <v>297</v>
      </c>
      <c r="F281" s="22">
        <v>43460</v>
      </c>
      <c r="G281" s="22">
        <v>43496</v>
      </c>
      <c r="H281">
        <f t="shared" si="30"/>
        <v>36</v>
      </c>
      <c r="I281">
        <v>300</v>
      </c>
      <c r="J281">
        <v>12.949999809265137</v>
      </c>
      <c r="K281">
        <v>35</v>
      </c>
      <c r="L281">
        <v>33</v>
      </c>
      <c r="M281">
        <v>330</v>
      </c>
      <c r="N281">
        <v>363</v>
      </c>
      <c r="O281">
        <v>396</v>
      </c>
      <c r="P281">
        <v>360</v>
      </c>
      <c r="Q281">
        <v>400</v>
      </c>
      <c r="R281" t="s">
        <v>435</v>
      </c>
      <c r="S281" t="n">
        <v>0.20000000298023224</v>
      </c>
      <c r="T281" t="n">
        <v>390.0</v>
      </c>
      <c r="U281" s="18">
        <f>VLOOKUP(A281,'[1]MARGIN REQUIREMNT'!$A$3:$M$210,13,0)</f>
        <v>1.586775</v>
      </c>
      <c r="V281" s="23">
        <f t="shared" si="28"/>
        <v>-3.7037242542613535E-3</v>
      </c>
      <c r="W281" s="23">
        <f t="shared" si="29"/>
        <v>3.7037242542613535E-3</v>
      </c>
      <c r="X281" s="24">
        <f>VLOOKUP(A281,[2]Sheet14!$A$2:$B$188,2,0)</f>
        <v>3.1087834490143875E-2</v>
      </c>
      <c r="Y281" s="24">
        <f>VLOOKUP(A281,[2]Sheet14!$A$2:$C$188,3,0)</f>
        <v>3.9374251063753758E-2</v>
      </c>
      <c r="Z281" s="24">
        <f>VLOOKUP(A281,[2]Sheet14!$A$2:$D$188,4,0)</f>
        <v>4.602418045148083E-2</v>
      </c>
      <c r="AA281" t="b">
        <f t="shared" si="31"/>
        <v>0</v>
      </c>
      <c r="AB281" t="b">
        <f t="shared" si="26"/>
        <v>0</v>
      </c>
      <c r="AC281" t="b">
        <f t="shared" si="27"/>
        <v>0</v>
      </c>
    </row>
    <row r="282" spans="1:29">
      <c r="A282" t="s">
        <v>109</v>
      </c>
      <c r="B282">
        <v>10</v>
      </c>
      <c r="C282" t="s">
        <v>406</v>
      </c>
      <c r="D282" t="n">
        <v>293.1000061035156</v>
      </c>
      <c r="E282">
        <v>297</v>
      </c>
      <c r="F282" s="22">
        <v>43460</v>
      </c>
      <c r="G282" s="22">
        <v>43496</v>
      </c>
      <c r="H282">
        <f t="shared" si="30"/>
        <v>36</v>
      </c>
      <c r="I282">
        <v>300</v>
      </c>
      <c r="J282">
        <v>14.25</v>
      </c>
      <c r="K282">
        <v>38</v>
      </c>
      <c r="L282">
        <v>35</v>
      </c>
      <c r="M282">
        <v>262</v>
      </c>
      <c r="N282">
        <v>227</v>
      </c>
      <c r="O282">
        <v>192</v>
      </c>
      <c r="P282">
        <v>230</v>
      </c>
      <c r="Q282">
        <v>190</v>
      </c>
      <c r="R282" t="s">
        <v>435</v>
      </c>
      <c r="S282" t="n">
        <v>2.25</v>
      </c>
      <c r="T282" t="n">
        <v>250.0</v>
      </c>
      <c r="U282" s="18">
        <f>VLOOKUP(A282,'[1]MARGIN REQUIREMNT'!$A$3:$M$210,13,0)</f>
        <v>1.586775</v>
      </c>
      <c r="V282" s="23">
        <f t="shared" si="28"/>
        <v>-3.7037242542613535E-3</v>
      </c>
      <c r="W282" s="23">
        <f t="shared" si="29"/>
        <v>3.7037242542613535E-3</v>
      </c>
      <c r="X282" s="24">
        <f>VLOOKUP(A282,[2]Sheet14!$A$2:$B$188,2,0)</f>
        <v>3.1087834490143875E-2</v>
      </c>
      <c r="Y282" s="24">
        <f>VLOOKUP(A282,[2]Sheet14!$A$2:$C$188,3,0)</f>
        <v>3.9374251063753758E-2</v>
      </c>
      <c r="Z282" s="24">
        <f>VLOOKUP(A282,[2]Sheet14!$A$2:$D$188,4,0)</f>
        <v>4.602418045148083E-2</v>
      </c>
      <c r="AA282" t="b">
        <f t="shared" si="31"/>
        <v>0</v>
      </c>
      <c r="AB282" t="b">
        <f t="shared" si="26"/>
        <v>0</v>
      </c>
      <c r="AC282" t="b">
        <f t="shared" si="27"/>
        <v>0</v>
      </c>
    </row>
    <row r="283" spans="1:29">
      <c r="A283" t="s">
        <v>102</v>
      </c>
      <c r="B283">
        <v>5</v>
      </c>
      <c r="C283" t="s">
        <v>405</v>
      </c>
      <c r="D283" t="n">
        <v>134.64999389648438</v>
      </c>
      <c r="E283">
        <v>134.60000610351562</v>
      </c>
      <c r="F283" s="22">
        <v>43460</v>
      </c>
      <c r="G283" s="22">
        <v>43496</v>
      </c>
      <c r="H283">
        <f t="shared" si="30"/>
        <v>36</v>
      </c>
      <c r="I283">
        <v>135</v>
      </c>
      <c r="J283">
        <v>4.8499999046325684</v>
      </c>
      <c r="K283">
        <v>26</v>
      </c>
      <c r="L283">
        <v>11</v>
      </c>
      <c r="M283">
        <v>145.60000610351562</v>
      </c>
      <c r="N283">
        <v>156.60000610351562</v>
      </c>
      <c r="O283">
        <v>167.60000610351562</v>
      </c>
      <c r="P283">
        <v>155</v>
      </c>
      <c r="Q283">
        <v>170</v>
      </c>
      <c r="R283" t="n">
        <v>0.550000011920929</v>
      </c>
      <c r="S283" t="n">
        <v>0.30000001192092896</v>
      </c>
      <c r="T283" t="n">
        <v>160.0</v>
      </c>
      <c r="U283" s="18">
        <f>VLOOKUP(A283,'[1]MARGIN REQUIREMNT'!$A$3:$M$210,13,0)</f>
        <v>0.8115</v>
      </c>
      <c r="V283" s="23">
        <f t="shared" si="28"/>
        <v>0</v>
      </c>
      <c r="W283" s="23">
        <f t="shared" si="29"/>
        <v>0</v>
      </c>
      <c r="X283" s="24">
        <f>VLOOKUP(A283,[2]Sheet14!$A$2:$B$188,2,0)</f>
        <v>3.0840006392658059E-2</v>
      </c>
      <c r="Y283" s="24">
        <f>VLOOKUP(A283,[2]Sheet14!$A$2:$C$188,3,0)</f>
        <v>4.2514992214239239E-2</v>
      </c>
      <c r="Z283" s="24">
        <f>VLOOKUP(A283,[2]Sheet14!$A$2:$D$188,4,0)</f>
        <v>5.3684337322717192E-2</v>
      </c>
      <c r="AA283" t="b">
        <f t="shared" si="31"/>
        <v>0</v>
      </c>
      <c r="AB283" t="b">
        <f t="shared" si="26"/>
        <v>0</v>
      </c>
      <c r="AC283" t="b">
        <f t="shared" si="27"/>
        <v>0</v>
      </c>
    </row>
    <row r="284" spans="1:29">
      <c r="A284" t="s">
        <v>102</v>
      </c>
      <c r="B284">
        <v>5</v>
      </c>
      <c r="C284" t="s">
        <v>406</v>
      </c>
      <c r="D284" t="n">
        <v>134.64999389648438</v>
      </c>
      <c r="E284">
        <v>134.60000610351562</v>
      </c>
      <c r="F284" s="22">
        <v>43460</v>
      </c>
      <c r="G284" s="22">
        <v>43496</v>
      </c>
      <c r="H284">
        <f t="shared" si="30"/>
        <v>36</v>
      </c>
      <c r="I284">
        <v>135</v>
      </c>
      <c r="J284">
        <v>4.25</v>
      </c>
      <c r="K284">
        <v>28</v>
      </c>
      <c r="L284">
        <v>12</v>
      </c>
      <c r="M284">
        <v>122.59999847412109</v>
      </c>
      <c r="N284">
        <v>110.59999847412109</v>
      </c>
      <c r="O284">
        <v>98.599998474121094</v>
      </c>
      <c r="P284">
        <v>110</v>
      </c>
      <c r="Q284">
        <v>100</v>
      </c>
      <c r="R284" t="n">
        <v>0.4000000059604645</v>
      </c>
      <c r="S284" t="n">
        <v>0.4000000059604645</v>
      </c>
      <c r="T284" t="n">
        <v>110.0</v>
      </c>
      <c r="U284" s="18">
        <f>VLOOKUP(A284,'[1]MARGIN REQUIREMNT'!$A$3:$M$210,13,0)</f>
        <v>0.8115</v>
      </c>
      <c r="V284" s="23">
        <f t="shared" si="28"/>
        <v>0</v>
      </c>
      <c r="W284" s="23">
        <f t="shared" si="29"/>
        <v>0</v>
      </c>
      <c r="X284" s="24">
        <f>VLOOKUP(A284,[2]Sheet14!$A$2:$B$188,2,0)</f>
        <v>3.0840006392658059E-2</v>
      </c>
      <c r="Y284" s="24">
        <f>VLOOKUP(A284,[2]Sheet14!$A$2:$C$188,3,0)</f>
        <v>4.2514992214239239E-2</v>
      </c>
      <c r="Z284" s="24">
        <f>VLOOKUP(A284,[2]Sheet14!$A$2:$D$188,4,0)</f>
        <v>5.3684337322717192E-2</v>
      </c>
      <c r="AA284" t="b">
        <f t="shared" si="31"/>
        <v>0</v>
      </c>
      <c r="AB284" t="b">
        <f t="shared" si="26"/>
        <v>0</v>
      </c>
      <c r="AC284" t="b">
        <f t="shared" si="27"/>
        <v>0</v>
      </c>
    </row>
    <row r="285" spans="1:29">
      <c r="A285" t="s">
        <v>24</v>
      </c>
      <c r="B285">
        <v>5</v>
      </c>
      <c r="C285" t="s">
        <v>405</v>
      </c>
      <c r="D285" t="n">
        <v>101.75</v>
      </c>
      <c r="E285">
        <v>100.59999847412109</v>
      </c>
      <c r="F285" s="22">
        <v>43460</v>
      </c>
      <c r="G285" s="22">
        <v>43496</v>
      </c>
      <c r="H285">
        <f t="shared" si="30"/>
        <v>36</v>
      </c>
      <c r="I285">
        <v>100</v>
      </c>
      <c r="J285">
        <v>6.9000000953674316</v>
      </c>
      <c r="K285">
        <v>48</v>
      </c>
      <c r="L285">
        <v>15</v>
      </c>
      <c r="M285">
        <v>115.59999847412109</v>
      </c>
      <c r="N285">
        <v>130.60000610351562</v>
      </c>
      <c r="O285">
        <v>145.60000610351562</v>
      </c>
      <c r="P285">
        <v>130</v>
      </c>
      <c r="Q285">
        <v>145</v>
      </c>
      <c r="R285" t="s">
        <v>435</v>
      </c>
      <c r="S285" t="n">
        <v>1.7999999523162842</v>
      </c>
      <c r="T285" t="n">
        <v>120.0</v>
      </c>
      <c r="U285" s="18">
        <f>VLOOKUP(A285,'[1]MARGIN REQUIREMNT'!$A$3:$M$210,13,0)</f>
        <v>0.41917499999999996</v>
      </c>
      <c r="V285" s="23">
        <f t="shared" si="28"/>
        <v>-5.9641996344109716E-3</v>
      </c>
      <c r="W285" s="23">
        <f t="shared" si="29"/>
        <v>5.9641996344109716E-3</v>
      </c>
      <c r="X285" s="24">
        <f>VLOOKUP(A285,[2]Sheet14!$A$2:$B$188,2,0)</f>
        <v>4.1820225989695772E-2</v>
      </c>
      <c r="Y285" s="24">
        <f>VLOOKUP(A285,[2]Sheet14!$A$2:$C$188,3,0)</f>
        <v>5.1481802216728531E-2</v>
      </c>
      <c r="Z285" s="24">
        <f>VLOOKUP(A285,[2]Sheet14!$A$2:$D$188,4,0)</f>
        <v>7.0838448733829162E-2</v>
      </c>
      <c r="AA285" t="b">
        <f t="shared" si="31"/>
        <v>0</v>
      </c>
      <c r="AB285" t="b">
        <f t="shared" si="26"/>
        <v>0</v>
      </c>
      <c r="AC285" t="b">
        <f t="shared" si="27"/>
        <v>0</v>
      </c>
    </row>
    <row r="286" spans="1:29">
      <c r="A286" t="s">
        <v>24</v>
      </c>
      <c r="B286">
        <v>5</v>
      </c>
      <c r="C286" t="s">
        <v>406</v>
      </c>
      <c r="D286" t="n">
        <v>101.75</v>
      </c>
      <c r="E286">
        <v>100.59999847412109</v>
      </c>
      <c r="F286" s="22">
        <v>43460</v>
      </c>
      <c r="G286" s="22">
        <v>43496</v>
      </c>
      <c r="H286">
        <f t="shared" si="30"/>
        <v>36</v>
      </c>
      <c r="I286">
        <v>100</v>
      </c>
      <c r="J286">
        <v>5</v>
      </c>
      <c r="K286">
        <v>46</v>
      </c>
      <c r="L286">
        <v>15</v>
      </c>
      <c r="M286">
        <v>85.599998474121094</v>
      </c>
      <c r="N286">
        <v>70.599998474121094</v>
      </c>
      <c r="O286">
        <v>55.599998474121094</v>
      </c>
      <c r="P286">
        <v>70</v>
      </c>
      <c r="Q286">
        <v>55</v>
      </c>
      <c r="R286" t="n">
        <v>0.20000000298023224</v>
      </c>
      <c r="S286" t="n">
        <v>0.20000000298023224</v>
      </c>
      <c r="T286" t="n">
        <v>70.0</v>
      </c>
      <c r="U286" s="18">
        <f>VLOOKUP(A286,'[1]MARGIN REQUIREMNT'!$A$3:$M$210,13,0)</f>
        <v>0.41917499999999996</v>
      </c>
      <c r="V286" s="23">
        <f t="shared" si="28"/>
        <v>-5.9641996344109716E-3</v>
      </c>
      <c r="W286" s="23">
        <f t="shared" si="29"/>
        <v>5.9641996344109716E-3</v>
      </c>
      <c r="X286" s="24">
        <f>VLOOKUP(A286,[2]Sheet14!$A$2:$B$188,2,0)</f>
        <v>4.1820225989695772E-2</v>
      </c>
      <c r="Y286" s="24">
        <f>VLOOKUP(A286,[2]Sheet14!$A$2:$C$188,3,0)</f>
        <v>5.1481802216728531E-2</v>
      </c>
      <c r="Z286" s="24">
        <f>VLOOKUP(A286,[2]Sheet14!$A$2:$D$188,4,0)</f>
        <v>7.0838448733829162E-2</v>
      </c>
      <c r="AA286" t="b">
        <f t="shared" si="31"/>
        <v>0</v>
      </c>
      <c r="AB286" t="b">
        <f t="shared" si="26"/>
        <v>0</v>
      </c>
      <c r="AC286" t="b">
        <f t="shared" si="27"/>
        <v>0</v>
      </c>
    </row>
    <row r="287" spans="1:29">
      <c r="A287" t="s">
        <v>75</v>
      </c>
      <c r="B287">
        <v>10</v>
      </c>
      <c r="C287" t="s">
        <v>405</v>
      </c>
      <c r="D287" t="n">
        <v>685.7999877929688</v>
      </c>
      <c r="E287">
        <v>676.25</v>
      </c>
      <c r="F287" s="22">
        <v>43460</v>
      </c>
      <c r="G287" s="22">
        <v>43496</v>
      </c>
      <c r="H287">
        <f t="shared" si="30"/>
        <v>36</v>
      </c>
      <c r="I287">
        <v>680</v>
      </c>
      <c r="J287">
        <v>27.700000762939453</v>
      </c>
      <c r="K287">
        <v>30</v>
      </c>
      <c r="L287">
        <v>64</v>
      </c>
      <c r="M287">
        <v>740.25</v>
      </c>
      <c r="N287">
        <v>804.25</v>
      </c>
      <c r="O287">
        <v>868.25</v>
      </c>
      <c r="P287">
        <v>800</v>
      </c>
      <c r="Q287">
        <v>870</v>
      </c>
      <c r="R287" t="s">
        <v>435</v>
      </c>
      <c r="S287" t="n">
        <v>5.050000190734863</v>
      </c>
      <c r="T287" t="n">
        <v>760.0</v>
      </c>
      <c r="U287" s="18">
        <f>VLOOKUP(A287,'[1]MARGIN REQUIREMNT'!$A$3:$M$210,13,0)</f>
        <v>3.6449249999999997</v>
      </c>
      <c r="V287" s="23">
        <f t="shared" si="28"/>
        <v>-4.4360486945471678E-4</v>
      </c>
      <c r="W287" s="23">
        <f t="shared" si="29"/>
        <v>4.4360486945471678E-4</v>
      </c>
      <c r="X287" s="24">
        <f>VLOOKUP(A287,[2]Sheet14!$A$2:$B$188,2,0)</f>
        <v>2.8965726521725934E-2</v>
      </c>
      <c r="Y287" s="24">
        <f>VLOOKUP(A287,[2]Sheet14!$A$2:$C$188,3,0)</f>
        <v>3.8046537420862635E-2</v>
      </c>
      <c r="Z287" s="24">
        <f>VLOOKUP(A287,[2]Sheet14!$A$2:$D$188,4,0)</f>
        <v>5.2736156071008303E-2</v>
      </c>
      <c r="AA287" t="b">
        <f t="shared" si="31"/>
        <v>0</v>
      </c>
      <c r="AB287" t="b">
        <f t="shared" si="26"/>
        <v>0</v>
      </c>
      <c r="AC287" t="b">
        <f t="shared" si="27"/>
        <v>0</v>
      </c>
    </row>
    <row r="288" spans="1:29">
      <c r="A288" t="s">
        <v>75</v>
      </c>
      <c r="B288">
        <v>10</v>
      </c>
      <c r="C288" t="s">
        <v>406</v>
      </c>
      <c r="D288" t="n">
        <v>685.7999877929688</v>
      </c>
      <c r="E288">
        <v>676.25</v>
      </c>
      <c r="F288" s="22">
        <v>43460</v>
      </c>
      <c r="G288" s="22">
        <v>43496</v>
      </c>
      <c r="H288">
        <f t="shared" si="30"/>
        <v>36</v>
      </c>
      <c r="I288">
        <v>680</v>
      </c>
      <c r="J288" t="s">
        <v>435</v>
      </c>
      <c r="K288" t="s">
        <v>435</v>
      </c>
      <c r="L288" t="s">
        <v>435</v>
      </c>
      <c r="M288" t="s">
        <v>435</v>
      </c>
      <c r="N288" t="s">
        <v>435</v>
      </c>
      <c r="O288" t="s">
        <v>435</v>
      </c>
      <c r="P288" t="s">
        <v>435</v>
      </c>
      <c r="Q288" t="s">
        <v>435</v>
      </c>
      <c r="R288" t="s">
        <v>435</v>
      </c>
      <c r="S288" t="s">
        <v>435</v>
      </c>
      <c r="T288" t="s">
        <v>435</v>
      </c>
      <c r="U288" s="18">
        <f>VLOOKUP(A288,'[1]MARGIN REQUIREMNT'!$A$3:$M$210,13,0)</f>
        <v>3.6449249999999997</v>
      </c>
      <c r="V288" s="23">
        <f t="shared" si="28"/>
        <v>-4.4360486945471678E-4</v>
      </c>
      <c r="W288" s="23">
        <f t="shared" si="29"/>
        <v>4.4360486945471678E-4</v>
      </c>
      <c r="X288" s="24">
        <f>VLOOKUP(A288,[2]Sheet14!$A$2:$B$188,2,0)</f>
        <v>2.8965726521725934E-2</v>
      </c>
      <c r="Y288" s="24">
        <f>VLOOKUP(A288,[2]Sheet14!$A$2:$C$188,3,0)</f>
        <v>3.8046537420862635E-2</v>
      </c>
      <c r="Z288" s="24">
        <f>VLOOKUP(A288,[2]Sheet14!$A$2:$D$188,4,0)</f>
        <v>5.2736156071008303E-2</v>
      </c>
      <c r="AA288" t="b">
        <f t="shared" si="31"/>
        <v>0</v>
      </c>
      <c r="AB288" t="b">
        <f t="shared" si="26"/>
        <v>0</v>
      </c>
      <c r="AC288" t="b">
        <f t="shared" si="27"/>
        <v>0</v>
      </c>
    </row>
    <row r="289" spans="1:29">
      <c r="A289" t="s">
        <v>8</v>
      </c>
      <c r="B289">
        <v>20</v>
      </c>
      <c r="C289" t="s">
        <v>405</v>
      </c>
      <c r="D289" t="n">
        <v>1179.0</v>
      </c>
      <c r="E289">
        <v>1131.5</v>
      </c>
      <c r="F289" s="22">
        <v>43460</v>
      </c>
      <c r="G289" s="22">
        <v>43496</v>
      </c>
      <c r="H289">
        <f t="shared" si="30"/>
        <v>36</v>
      </c>
      <c r="I289">
        <v>1140</v>
      </c>
      <c r="J289">
        <v>49.5</v>
      </c>
      <c r="K289">
        <v>34</v>
      </c>
      <c r="L289">
        <v>121</v>
      </c>
      <c r="M289">
        <v>1252.5</v>
      </c>
      <c r="N289">
        <v>1373.5</v>
      </c>
      <c r="O289">
        <v>1494.5</v>
      </c>
      <c r="P289">
        <v>1380</v>
      </c>
      <c r="Q289">
        <v>1500</v>
      </c>
      <c r="R289" t="n">
        <v>6.5</v>
      </c>
      <c r="S289" t="n">
        <v>3.0</v>
      </c>
      <c r="T289" t="n">
        <v>1400.0</v>
      </c>
      <c r="U289" s="18">
        <f>VLOOKUP(A289,'[1]MARGIN REQUIREMNT'!$A$3:$M$210,13,0)</f>
        <v>5.6705249999999996</v>
      </c>
      <c r="V289" s="23">
        <f t="shared" si="28"/>
        <v>-2.2094564737075162E-3</v>
      </c>
      <c r="W289" s="23">
        <f t="shared" si="29"/>
        <v>2.2094564737075162E-3</v>
      </c>
      <c r="X289" s="24">
        <f>VLOOKUP(A289,[2]Sheet14!$A$2:$B$188,2,0)</f>
        <v>3.220099802783475E-2</v>
      </c>
      <c r="Y289" s="24">
        <f>VLOOKUP(A289,[2]Sheet14!$A$2:$C$188,3,0)</f>
        <v>4.1245796908300603E-2</v>
      </c>
      <c r="Z289" s="24">
        <f>VLOOKUP(A289,[2]Sheet14!$A$2:$D$188,4,0)</f>
        <v>4.9684859988284119E-2</v>
      </c>
      <c r="AA289" t="b">
        <f t="shared" si="31"/>
        <v>0</v>
      </c>
      <c r="AB289" t="b">
        <f t="shared" si="26"/>
        <v>0</v>
      </c>
      <c r="AC289" t="b">
        <f t="shared" si="27"/>
        <v>0</v>
      </c>
    </row>
    <row r="290" spans="1:29">
      <c r="A290" t="s">
        <v>8</v>
      </c>
      <c r="B290">
        <v>20</v>
      </c>
      <c r="C290" t="s">
        <v>406</v>
      </c>
      <c r="D290" t="n">
        <v>1179.0</v>
      </c>
      <c r="E290">
        <v>1131.5</v>
      </c>
      <c r="F290" s="22">
        <v>43460</v>
      </c>
      <c r="G290" s="22">
        <v>43496</v>
      </c>
      <c r="H290">
        <f t="shared" si="30"/>
        <v>36</v>
      </c>
      <c r="I290">
        <v>1140</v>
      </c>
      <c r="J290" t="s">
        <v>435</v>
      </c>
      <c r="K290" t="s">
        <v>435</v>
      </c>
      <c r="L290" t="s">
        <v>435</v>
      </c>
      <c r="M290" t="s">
        <v>435</v>
      </c>
      <c r="N290" t="s">
        <v>435</v>
      </c>
      <c r="O290" t="s">
        <v>435</v>
      </c>
      <c r="P290" t="s">
        <v>435</v>
      </c>
      <c r="Q290" t="s">
        <v>435</v>
      </c>
      <c r="R290" t="s">
        <v>435</v>
      </c>
      <c r="S290" t="s">
        <v>435</v>
      </c>
      <c r="T290" t="s">
        <v>435</v>
      </c>
      <c r="U290" s="18">
        <f>VLOOKUP(A290,'[1]MARGIN REQUIREMNT'!$A$3:$M$210,13,0)</f>
        <v>5.6705249999999996</v>
      </c>
      <c r="V290" s="23">
        <f t="shared" si="28"/>
        <v>-2.2094564737075162E-3</v>
      </c>
      <c r="W290" s="23">
        <f t="shared" si="29"/>
        <v>2.2094564737075162E-3</v>
      </c>
      <c r="X290" s="24">
        <f>VLOOKUP(A290,[2]Sheet14!$A$2:$B$188,2,0)</f>
        <v>3.220099802783475E-2</v>
      </c>
      <c r="Y290" s="24">
        <f>VLOOKUP(A290,[2]Sheet14!$A$2:$C$188,3,0)</f>
        <v>4.1245796908300603E-2</v>
      </c>
      <c r="Z290" s="24">
        <f>VLOOKUP(A290,[2]Sheet14!$A$2:$D$188,4,0)</f>
        <v>4.9684859988284119E-2</v>
      </c>
      <c r="AA290" t="b">
        <f t="shared" si="31"/>
        <v>0</v>
      </c>
      <c r="AB290" t="b">
        <f t="shared" si="26"/>
        <v>0</v>
      </c>
      <c r="AC290" t="b">
        <f t="shared" si="27"/>
        <v>0</v>
      </c>
    </row>
    <row r="291" spans="1:29">
      <c r="A291" t="s">
        <v>175</v>
      </c>
      <c r="B291">
        <v>10</v>
      </c>
      <c r="C291" t="s">
        <v>405</v>
      </c>
      <c r="D291" t="n">
        <v>457.5</v>
      </c>
      <c r="E291">
        <v>459.60000610351562</v>
      </c>
      <c r="F291" s="22">
        <v>43460</v>
      </c>
      <c r="G291" s="22">
        <v>43496</v>
      </c>
      <c r="H291">
        <f t="shared" si="30"/>
        <v>36</v>
      </c>
      <c r="I291">
        <v>460</v>
      </c>
      <c r="J291" t="s">
        <v>435</v>
      </c>
      <c r="K291" t="s">
        <v>435</v>
      </c>
      <c r="L291" t="s">
        <v>435</v>
      </c>
      <c r="M291" t="s">
        <v>435</v>
      </c>
      <c r="N291" t="s">
        <v>435</v>
      </c>
      <c r="O291" t="s">
        <v>435</v>
      </c>
      <c r="P291" t="s">
        <v>435</v>
      </c>
      <c r="Q291" t="s">
        <v>435</v>
      </c>
      <c r="R291" t="s">
        <v>435</v>
      </c>
      <c r="S291" t="s">
        <v>435</v>
      </c>
      <c r="T291" t="s">
        <v>435</v>
      </c>
      <c r="U291" s="18">
        <f>VLOOKUP(A291,'[1]MARGIN REQUIREMNT'!$A$3:$M$210,13,0)</f>
        <v>2.4202499999999998</v>
      </c>
      <c r="V291" s="23">
        <f t="shared" si="28"/>
        <v>-1.9582112370156723E-3</v>
      </c>
      <c r="W291" s="23">
        <f t="shared" si="29"/>
        <v>1.9582112370156723E-3</v>
      </c>
      <c r="X291" s="24">
        <f>VLOOKUP(A291,[2]Sheet14!$A$2:$B$188,2,0)</f>
        <v>3.571215255397564E-2</v>
      </c>
      <c r="Y291" s="24">
        <f>VLOOKUP(A291,[2]Sheet14!$A$2:$C$188,3,0)</f>
        <v>4.5364275143029542E-2</v>
      </c>
      <c r="Z291" s="24">
        <f>VLOOKUP(A291,[2]Sheet14!$A$2:$D$188,4,0)</f>
        <v>5.9075705472357035E-2</v>
      </c>
      <c r="AA291" t="b">
        <f t="shared" si="31"/>
        <v>0</v>
      </c>
      <c r="AB291" t="b">
        <f t="shared" si="26"/>
        <v>0</v>
      </c>
      <c r="AC291" t="b">
        <f t="shared" si="27"/>
        <v>0</v>
      </c>
    </row>
    <row r="292" spans="1:29">
      <c r="A292" t="s">
        <v>175</v>
      </c>
      <c r="B292">
        <v>10</v>
      </c>
      <c r="C292" t="s">
        <v>406</v>
      </c>
      <c r="D292" t="n">
        <v>457.5</v>
      </c>
      <c r="E292">
        <v>459.60000610351562</v>
      </c>
      <c r="F292" s="22">
        <v>43460</v>
      </c>
      <c r="G292" s="22">
        <v>43496</v>
      </c>
      <c r="H292">
        <f t="shared" si="30"/>
        <v>36</v>
      </c>
      <c r="I292">
        <v>460</v>
      </c>
      <c r="J292" t="s">
        <v>435</v>
      </c>
      <c r="K292" t="s">
        <v>435</v>
      </c>
      <c r="L292" t="s">
        <v>435</v>
      </c>
      <c r="M292" t="s">
        <v>435</v>
      </c>
      <c r="N292" t="s">
        <v>435</v>
      </c>
      <c r="O292" t="s">
        <v>435</v>
      </c>
      <c r="P292" t="s">
        <v>435</v>
      </c>
      <c r="Q292" t="s">
        <v>435</v>
      </c>
      <c r="R292" t="s">
        <v>435</v>
      </c>
      <c r="S292" t="s">
        <v>435</v>
      </c>
      <c r="T292" t="s">
        <v>435</v>
      </c>
      <c r="U292" s="18">
        <f>VLOOKUP(A292,'[1]MARGIN REQUIREMNT'!$A$3:$M$210,13,0)</f>
        <v>2.4202499999999998</v>
      </c>
      <c r="V292" s="23">
        <f t="shared" si="28"/>
        <v>-1.9582112370156723E-3</v>
      </c>
      <c r="W292" s="23">
        <f t="shared" si="29"/>
        <v>1.9582112370156723E-3</v>
      </c>
      <c r="X292" s="24">
        <f>VLOOKUP(A292,[2]Sheet14!$A$2:$B$188,2,0)</f>
        <v>3.571215255397564E-2</v>
      </c>
      <c r="Y292" s="24">
        <f>VLOOKUP(A292,[2]Sheet14!$A$2:$C$188,3,0)</f>
        <v>4.5364275143029542E-2</v>
      </c>
      <c r="Z292" s="24">
        <f>VLOOKUP(A292,[2]Sheet14!$A$2:$D$188,4,0)</f>
        <v>5.9075705472357035E-2</v>
      </c>
      <c r="AA292" t="b">
        <f t="shared" si="31"/>
        <v>0</v>
      </c>
      <c r="AB292" t="b">
        <f t="shared" si="26"/>
        <v>0</v>
      </c>
      <c r="AC292" t="b">
        <f t="shared" si="27"/>
        <v>0</v>
      </c>
    </row>
    <row r="293" spans="1:29">
      <c r="A293" t="s">
        <v>29</v>
      </c>
      <c r="B293">
        <v>10</v>
      </c>
      <c r="C293" t="s">
        <v>405</v>
      </c>
      <c r="D293" t="n">
        <v>1002.0</v>
      </c>
      <c r="E293">
        <v>1000.25</v>
      </c>
      <c r="F293" s="22">
        <v>43460</v>
      </c>
      <c r="G293" s="22">
        <v>43496</v>
      </c>
      <c r="H293">
        <f t="shared" si="30"/>
        <v>36</v>
      </c>
      <c r="I293">
        <v>1000</v>
      </c>
      <c r="J293">
        <v>27.149999618530273</v>
      </c>
      <c r="K293">
        <v>19</v>
      </c>
      <c r="L293">
        <v>60</v>
      </c>
      <c r="M293">
        <v>1060.25</v>
      </c>
      <c r="N293">
        <v>1120.25</v>
      </c>
      <c r="O293">
        <v>1180.25</v>
      </c>
      <c r="P293">
        <v>1120</v>
      </c>
      <c r="Q293">
        <v>1180</v>
      </c>
      <c r="R293" t="n">
        <v>6.849999904632568</v>
      </c>
      <c r="S293" t="n">
        <v>6.849999904632568</v>
      </c>
      <c r="T293" t="n">
        <v>1120.0</v>
      </c>
      <c r="U293" s="18">
        <f>VLOOKUP(A293,'[1]MARGIN REQUIREMNT'!$A$3:$M$210,13,0)</f>
        <v>5.1915749999999994</v>
      </c>
      <c r="V293" s="23">
        <f t="shared" si="28"/>
        <v>-1.1897050151524646E-2</v>
      </c>
      <c r="W293" s="23">
        <f t="shared" si="29"/>
        <v>1.1897050151524646E-2</v>
      </c>
      <c r="X293" s="24">
        <f>VLOOKUP(A293,[2]Sheet14!$A$2:$B$188,2,0)</f>
        <v>3.1151249041244E-2</v>
      </c>
      <c r="Y293" s="24">
        <f>VLOOKUP(A293,[2]Sheet14!$A$2:$C$188,3,0)</f>
        <v>4.0738524200183361E-2</v>
      </c>
      <c r="Z293" s="24">
        <f>VLOOKUP(A293,[2]Sheet14!$A$2:$D$188,4,0)</f>
        <v>6.2159782982259271E-2</v>
      </c>
      <c r="AA293" t="b">
        <f t="shared" si="31"/>
        <v>0</v>
      </c>
      <c r="AB293" t="b">
        <f t="shared" si="26"/>
        <v>0</v>
      </c>
      <c r="AC293" t="b">
        <f t="shared" si="27"/>
        <v>0</v>
      </c>
    </row>
    <row r="294" spans="1:29">
      <c r="A294" t="s">
        <v>29</v>
      </c>
      <c r="B294">
        <v>10</v>
      </c>
      <c r="C294" t="s">
        <v>406</v>
      </c>
      <c r="D294" t="n">
        <v>1002.0</v>
      </c>
      <c r="E294">
        <v>1000.25</v>
      </c>
      <c r="F294" s="22">
        <v>43460</v>
      </c>
      <c r="G294" s="22">
        <v>43496</v>
      </c>
      <c r="H294">
        <f t="shared" si="30"/>
        <v>36</v>
      </c>
      <c r="I294">
        <v>1000</v>
      </c>
      <c r="J294" t="s">
        <v>435</v>
      </c>
      <c r="K294" t="s">
        <v>435</v>
      </c>
      <c r="L294" t="s">
        <v>435</v>
      </c>
      <c r="M294" t="s">
        <v>435</v>
      </c>
      <c r="N294" t="s">
        <v>435</v>
      </c>
      <c r="O294" t="s">
        <v>435</v>
      </c>
      <c r="P294" t="s">
        <v>435</v>
      </c>
      <c r="Q294" t="s">
        <v>435</v>
      </c>
      <c r="R294" t="s">
        <v>435</v>
      </c>
      <c r="S294" t="s">
        <v>435</v>
      </c>
      <c r="T294" t="s">
        <v>435</v>
      </c>
      <c r="U294" s="18">
        <f>VLOOKUP(A294,'[1]MARGIN REQUIREMNT'!$A$3:$M$210,13,0)</f>
        <v>5.1915749999999994</v>
      </c>
      <c r="V294" s="23">
        <f t="shared" si="28"/>
        <v>-1.1897050151524646E-2</v>
      </c>
      <c r="W294" s="23">
        <f t="shared" si="29"/>
        <v>1.1897050151524646E-2</v>
      </c>
      <c r="X294" s="24">
        <f>VLOOKUP(A294,[2]Sheet14!$A$2:$B$188,2,0)</f>
        <v>3.1151249041244E-2</v>
      </c>
      <c r="Y294" s="24">
        <f>VLOOKUP(A294,[2]Sheet14!$A$2:$C$188,3,0)</f>
        <v>4.0738524200183361E-2</v>
      </c>
      <c r="Z294" s="24">
        <f>VLOOKUP(A294,[2]Sheet14!$A$2:$D$188,4,0)</f>
        <v>6.2159782982259271E-2</v>
      </c>
      <c r="AA294" t="b">
        <f t="shared" si="31"/>
        <v>0</v>
      </c>
      <c r="AB294" t="b">
        <f t="shared" si="26"/>
        <v>0</v>
      </c>
      <c r="AC294" t="b">
        <f t="shared" si="27"/>
        <v>0</v>
      </c>
    </row>
    <row r="295" spans="1:29">
      <c r="A295" t="s">
        <v>198</v>
      </c>
      <c r="B295">
        <v>2.5</v>
      </c>
      <c r="C295" t="s">
        <v>405</v>
      </c>
      <c r="D295" t="n">
        <v>83.94999694824219</v>
      </c>
      <c r="E295">
        <v>83.800003051757813</v>
      </c>
      <c r="F295" s="22">
        <v>43460</v>
      </c>
      <c r="G295" s="22">
        <v>43496</v>
      </c>
      <c r="H295">
        <f t="shared" si="30"/>
        <v>36</v>
      </c>
      <c r="I295">
        <v>85</v>
      </c>
      <c r="J295">
        <v>4.25</v>
      </c>
      <c r="K295">
        <v>45</v>
      </c>
      <c r="L295">
        <v>12</v>
      </c>
      <c r="M295">
        <v>95.800003051757813</v>
      </c>
      <c r="N295">
        <v>107.80000305175781</v>
      </c>
      <c r="O295">
        <v>119.80000305175781</v>
      </c>
      <c r="P295">
        <v>107.5</v>
      </c>
      <c r="Q295">
        <v>120</v>
      </c>
      <c r="R295" t="s">
        <v>435</v>
      </c>
      <c r="S295" t="n">
        <v>0.699999988079071</v>
      </c>
      <c r="T295" t="n">
        <v>100.0</v>
      </c>
      <c r="U295" s="18">
        <f>VLOOKUP(A295,'[1]MARGIN REQUIREMNT'!$A$3:$M$210,13,0)</f>
        <v>0.38722499999999999</v>
      </c>
      <c r="V295" s="23">
        <f t="shared" si="28"/>
        <v>-5.966586894885717E-3</v>
      </c>
      <c r="W295" s="23">
        <f t="shared" si="29"/>
        <v>5.966586894885717E-3</v>
      </c>
      <c r="X295" s="24">
        <f>VLOOKUP(A295,[2]Sheet14!$A$2:$B$188,2,0)</f>
        <v>4.2820805192526984E-2</v>
      </c>
      <c r="Y295" s="24">
        <f>VLOOKUP(A295,[2]Sheet14!$A$2:$C$188,3,0)</f>
        <v>5.1806614006181868E-2</v>
      </c>
      <c r="Z295" s="24">
        <f>VLOOKUP(A295,[2]Sheet14!$A$2:$D$188,4,0)</f>
        <v>6.9900374965246079E-2</v>
      </c>
      <c r="AA295" t="b">
        <f t="shared" si="31"/>
        <v>0</v>
      </c>
      <c r="AB295" t="b">
        <f t="shared" si="26"/>
        <v>0</v>
      </c>
      <c r="AC295" t="b">
        <f t="shared" si="27"/>
        <v>0</v>
      </c>
    </row>
    <row r="296" spans="1:29">
      <c r="A296" t="s">
        <v>198</v>
      </c>
      <c r="B296">
        <v>2.5</v>
      </c>
      <c r="C296" t="s">
        <v>406</v>
      </c>
      <c r="D296" t="n">
        <v>83.94999694824219</v>
      </c>
      <c r="E296">
        <v>83.800003051757813</v>
      </c>
      <c r="F296" s="22">
        <v>43460</v>
      </c>
      <c r="G296" s="22">
        <v>43496</v>
      </c>
      <c r="H296">
        <f t="shared" si="30"/>
        <v>36</v>
      </c>
      <c r="I296">
        <v>85</v>
      </c>
      <c r="J296">
        <v>5</v>
      </c>
      <c r="K296">
        <v>46</v>
      </c>
      <c r="L296">
        <v>12</v>
      </c>
      <c r="M296">
        <v>71.800003051757813</v>
      </c>
      <c r="N296">
        <v>59.799999237060547</v>
      </c>
      <c r="O296">
        <v>47.799999237060547</v>
      </c>
      <c r="P296">
        <v>60</v>
      </c>
      <c r="Q296">
        <v>47.5</v>
      </c>
      <c r="R296" t="s">
        <v>435</v>
      </c>
      <c r="S296" t="n">
        <v>0.25</v>
      </c>
      <c r="T296" t="n">
        <v>65.0</v>
      </c>
      <c r="U296" s="18">
        <f>VLOOKUP(A296,'[1]MARGIN REQUIREMNT'!$A$3:$M$210,13,0)</f>
        <v>0.38722499999999999</v>
      </c>
      <c r="V296" s="23">
        <f t="shared" si="28"/>
        <v>-5.966586894885717E-3</v>
      </c>
      <c r="W296" s="23">
        <f t="shared" si="29"/>
        <v>5.966586894885717E-3</v>
      </c>
      <c r="X296" s="24">
        <f>VLOOKUP(A296,[2]Sheet14!$A$2:$B$188,2,0)</f>
        <v>4.2820805192526984E-2</v>
      </c>
      <c r="Y296" s="24">
        <f>VLOOKUP(A296,[2]Sheet14!$A$2:$C$188,3,0)</f>
        <v>5.1806614006181868E-2</v>
      </c>
      <c r="Z296" s="24">
        <f>VLOOKUP(A296,[2]Sheet14!$A$2:$D$188,4,0)</f>
        <v>6.9900374965246079E-2</v>
      </c>
      <c r="AA296" t="b">
        <f t="shared" si="31"/>
        <v>0</v>
      </c>
      <c r="AB296" t="b">
        <f t="shared" si="26"/>
        <v>0</v>
      </c>
      <c r="AC296" t="b">
        <f t="shared" si="27"/>
        <v>0</v>
      </c>
    </row>
    <row r="297" spans="1:29">
      <c r="A297" t="s">
        <v>187</v>
      </c>
      <c r="B297">
        <v>10</v>
      </c>
      <c r="C297" t="s">
        <v>405</v>
      </c>
      <c r="D297" t="n">
        <v>506.79998779296875</v>
      </c>
      <c r="E297">
        <v>513.45001220703125</v>
      </c>
      <c r="F297" s="22">
        <v>43460</v>
      </c>
      <c r="G297" s="22">
        <v>43496</v>
      </c>
      <c r="H297">
        <f t="shared" si="30"/>
        <v>36</v>
      </c>
      <c r="I297">
        <v>510</v>
      </c>
      <c r="J297">
        <v>23.899999618530273</v>
      </c>
      <c r="K297">
        <v>30</v>
      </c>
      <c r="L297">
        <v>48</v>
      </c>
      <c r="M297">
        <v>561.45001220703125</v>
      </c>
      <c r="N297">
        <v>609.45001220703125</v>
      </c>
      <c r="O297">
        <v>657.45001220703125</v>
      </c>
      <c r="P297">
        <v>610</v>
      </c>
      <c r="Q297">
        <v>660</v>
      </c>
      <c r="R297" t="n">
        <v>1.25</v>
      </c>
      <c r="S297" t="n">
        <v>1.0</v>
      </c>
      <c r="T297" t="s">
        <v>439</v>
      </c>
      <c r="U297" s="18">
        <f>VLOOKUP(A297,'[1]MARGIN REQUIREMNT'!$A$3:$M$210,13,0)</f>
        <v>2.6420168708765317</v>
      </c>
      <c r="V297" s="23">
        <f t="shared" si="28"/>
        <v>-2.531868267722559E-3</v>
      </c>
      <c r="W297" s="23">
        <f t="shared" si="29"/>
        <v>2.531868267722559E-3</v>
      </c>
      <c r="X297" s="24">
        <f>VLOOKUP(A297,[2]Sheet14!$A$2:$B$188,2,0)</f>
        <v>3.1396113839766815E-2</v>
      </c>
      <c r="Y297" s="24">
        <f>VLOOKUP(A297,[2]Sheet14!$A$2:$C$188,3,0)</f>
        <v>3.8581157854880282E-2</v>
      </c>
      <c r="Z297" s="24">
        <f>VLOOKUP(A297,[2]Sheet14!$A$2:$D$188,4,0)</f>
        <v>4.845016310932148E-2</v>
      </c>
      <c r="AA297" t="b">
        <f t="shared" si="31"/>
        <v>0</v>
      </c>
      <c r="AB297" t="b">
        <f t="shared" si="26"/>
        <v>0</v>
      </c>
      <c r="AC297" t="b">
        <f t="shared" si="27"/>
        <v>0</v>
      </c>
    </row>
    <row r="298" spans="1:29">
      <c r="A298" t="s">
        <v>187</v>
      </c>
      <c r="B298">
        <v>10</v>
      </c>
      <c r="C298" t="s">
        <v>406</v>
      </c>
      <c r="D298" t="n">
        <v>506.79998779296875</v>
      </c>
      <c r="E298">
        <v>513.45001220703125</v>
      </c>
      <c r="F298" s="22">
        <v>43460</v>
      </c>
      <c r="G298" s="22">
        <v>43496</v>
      </c>
      <c r="H298">
        <f t="shared" si="30"/>
        <v>36</v>
      </c>
      <c r="I298">
        <v>510</v>
      </c>
      <c r="J298">
        <v>16.75</v>
      </c>
      <c r="K298">
        <v>33</v>
      </c>
      <c r="L298">
        <v>53</v>
      </c>
      <c r="M298">
        <v>460.45001220703125</v>
      </c>
      <c r="N298">
        <v>407.45001220703125</v>
      </c>
      <c r="O298">
        <v>354.45001220703125</v>
      </c>
      <c r="P298">
        <v>410</v>
      </c>
      <c r="Q298">
        <v>350</v>
      </c>
      <c r="R298" t="s">
        <v>435</v>
      </c>
      <c r="S298" t="n">
        <v>3.0</v>
      </c>
      <c r="T298" t="n">
        <v>440.0</v>
      </c>
      <c r="U298" s="18">
        <f>VLOOKUP(A298,'[1]MARGIN REQUIREMNT'!$A$3:$M$210,13,0)</f>
        <v>2.6420168708765317</v>
      </c>
      <c r="V298" s="23">
        <f t="shared" si="28"/>
        <v>-2.531868267722559E-3</v>
      </c>
      <c r="W298" s="23">
        <f t="shared" si="29"/>
        <v>2.531868267722559E-3</v>
      </c>
      <c r="X298" s="24">
        <f>VLOOKUP(A298,[2]Sheet14!$A$2:$B$188,2,0)</f>
        <v>3.1396113839766815E-2</v>
      </c>
      <c r="Y298" s="24">
        <f>VLOOKUP(A298,[2]Sheet14!$A$2:$C$188,3,0)</f>
        <v>3.8581157854880282E-2</v>
      </c>
      <c r="Z298" s="24">
        <f>VLOOKUP(A298,[2]Sheet14!$A$2:$D$188,4,0)</f>
        <v>4.845016310932148E-2</v>
      </c>
      <c r="AA298" t="b">
        <f t="shared" si="31"/>
        <v>0</v>
      </c>
      <c r="AB298" t="b">
        <f t="shared" si="26"/>
        <v>0</v>
      </c>
      <c r="AC298" t="b">
        <f t="shared" si="27"/>
        <v>0</v>
      </c>
    </row>
    <row r="299" spans="1:29">
      <c r="A299" t="s">
        <v>135</v>
      </c>
      <c r="B299">
        <v>2.5</v>
      </c>
      <c r="C299" t="s">
        <v>405</v>
      </c>
      <c r="D299" t="n">
        <v>62.900001525878906</v>
      </c>
      <c r="E299">
        <v>63.200000762939453</v>
      </c>
      <c r="F299" s="22">
        <v>43460</v>
      </c>
      <c r="G299" s="22">
        <v>43496</v>
      </c>
      <c r="H299">
        <f t="shared" si="30"/>
        <v>36</v>
      </c>
      <c r="I299">
        <v>62.5</v>
      </c>
      <c r="J299">
        <v>2.9500000476837158</v>
      </c>
      <c r="K299">
        <v>29</v>
      </c>
      <c r="L299">
        <v>6</v>
      </c>
      <c r="M299">
        <v>69.199996948242188</v>
      </c>
      <c r="N299">
        <v>75.199996948242187</v>
      </c>
      <c r="O299">
        <v>81.199996948242188</v>
      </c>
      <c r="P299">
        <v>75</v>
      </c>
      <c r="Q299">
        <v>80</v>
      </c>
      <c r="R299" t="n">
        <v>0.20000000298023224</v>
      </c>
      <c r="S299" t="n">
        <v>0.20000000298023224</v>
      </c>
      <c r="T299" t="n">
        <v>75.0</v>
      </c>
      <c r="U299" s="18">
        <f>VLOOKUP(A299,'[1]MARGIN REQUIREMNT'!$A$3:$M$210,13,0)</f>
        <v>0.32774999999999999</v>
      </c>
      <c r="V299" s="23">
        <f t="shared" si="28"/>
        <v>-7.1202651504291836E-3</v>
      </c>
      <c r="W299" s="23">
        <f t="shared" si="29"/>
        <v>7.1202651504291836E-3</v>
      </c>
      <c r="X299" s="24">
        <f>VLOOKUP(A299,[2]Sheet14!$A$2:$B$188,2,0)</f>
        <v>4.4080815826303368E-2</v>
      </c>
      <c r="Y299" s="24">
        <f>VLOOKUP(A299,[2]Sheet14!$A$2:$C$188,3,0)</f>
        <v>5.8939451371571056E-2</v>
      </c>
      <c r="Z299" s="24">
        <f>VLOOKUP(A299,[2]Sheet14!$A$2:$D$188,4,0)</f>
        <v>7.6504635591037776E-2</v>
      </c>
      <c r="AA299" t="b">
        <f t="shared" si="31"/>
        <v>0</v>
      </c>
      <c r="AB299" t="b">
        <f t="shared" si="26"/>
        <v>0</v>
      </c>
      <c r="AC299" t="b">
        <f t="shared" si="27"/>
        <v>0</v>
      </c>
    </row>
    <row r="300" spans="1:29">
      <c r="A300" t="s">
        <v>135</v>
      </c>
      <c r="B300">
        <v>2.5</v>
      </c>
      <c r="C300" t="s">
        <v>406</v>
      </c>
      <c r="D300" t="n">
        <v>62.900001525878906</v>
      </c>
      <c r="E300">
        <v>63.200000762939453</v>
      </c>
      <c r="F300" s="22">
        <v>43460</v>
      </c>
      <c r="G300" s="22">
        <v>43496</v>
      </c>
      <c r="H300">
        <f t="shared" si="30"/>
        <v>36</v>
      </c>
      <c r="I300">
        <v>62.5</v>
      </c>
      <c r="J300">
        <v>2.7999999523162842</v>
      </c>
      <c r="K300">
        <v>43</v>
      </c>
      <c r="L300">
        <v>9</v>
      </c>
      <c r="M300">
        <v>54.200000762939453</v>
      </c>
      <c r="N300">
        <v>45.200000762939453</v>
      </c>
      <c r="O300">
        <v>36.200000762939453</v>
      </c>
      <c r="P300">
        <v>45</v>
      </c>
      <c r="Q300">
        <v>35</v>
      </c>
      <c r="R300" t="s">
        <v>435</v>
      </c>
      <c r="S300" t="n">
        <v>0.44999998807907104</v>
      </c>
      <c r="T300" t="n">
        <v>55.0</v>
      </c>
      <c r="U300" s="18">
        <f>VLOOKUP(A300,'[1]MARGIN REQUIREMNT'!$A$3:$M$210,13,0)</f>
        <v>0.32774999999999999</v>
      </c>
      <c r="V300" s="23">
        <f t="shared" si="28"/>
        <v>-7.1202651504291836E-3</v>
      </c>
      <c r="W300" s="23">
        <f t="shared" si="29"/>
        <v>7.1202651504291836E-3</v>
      </c>
      <c r="X300" s="24">
        <f>VLOOKUP(A300,[2]Sheet14!$A$2:$B$188,2,0)</f>
        <v>4.4080815826303368E-2</v>
      </c>
      <c r="Y300" s="24">
        <f>VLOOKUP(A300,[2]Sheet14!$A$2:$C$188,3,0)</f>
        <v>5.8939451371571056E-2</v>
      </c>
      <c r="Z300" s="24">
        <f>VLOOKUP(A300,[2]Sheet14!$A$2:$D$188,4,0)</f>
        <v>7.6504635591037776E-2</v>
      </c>
      <c r="AA300" t="b">
        <f t="shared" si="31"/>
        <v>0</v>
      </c>
      <c r="AB300" t="b">
        <f t="shared" si="26"/>
        <v>0</v>
      </c>
      <c r="AC300" t="b">
        <f t="shared" si="27"/>
        <v>0</v>
      </c>
    </row>
    <row r="301" spans="1:29">
      <c r="A301" t="s">
        <v>128</v>
      </c>
      <c r="B301">
        <v>10</v>
      </c>
      <c r="C301" t="s">
        <v>405</v>
      </c>
      <c r="D301" t="n">
        <v>434.1499938964844</v>
      </c>
      <c r="E301">
        <v>446.14999389648437</v>
      </c>
      <c r="F301" s="22">
        <v>43460</v>
      </c>
      <c r="G301" s="22">
        <v>43496</v>
      </c>
      <c r="H301">
        <f t="shared" si="30"/>
        <v>36</v>
      </c>
      <c r="I301">
        <v>450</v>
      </c>
      <c r="J301" t="s">
        <v>435</v>
      </c>
      <c r="K301" t="s">
        <v>435</v>
      </c>
      <c r="L301" t="s">
        <v>435</v>
      </c>
      <c r="M301" t="s">
        <v>435</v>
      </c>
      <c r="N301" t="s">
        <v>435</v>
      </c>
      <c r="O301" t="s">
        <v>435</v>
      </c>
      <c r="P301" t="s">
        <v>435</v>
      </c>
      <c r="Q301" t="s">
        <v>435</v>
      </c>
      <c r="R301" t="s">
        <v>435</v>
      </c>
      <c r="S301" t="s">
        <v>435</v>
      </c>
      <c r="T301" t="s">
        <v>435</v>
      </c>
      <c r="U301" s="18">
        <f>VLOOKUP(A301,'[1]MARGIN REQUIREMNT'!$A$3:$M$210,13,0)</f>
        <v>2.3032500000000002</v>
      </c>
      <c r="V301" s="23">
        <f t="shared" si="28"/>
        <v>-1.1204257234698201E-4</v>
      </c>
      <c r="W301" s="23">
        <f t="shared" si="29"/>
        <v>1.1204257234698201E-4</v>
      </c>
      <c r="X301" s="24">
        <f>VLOOKUP(A301,[2]Sheet14!$A$2:$B$188,2,0)</f>
        <v>3.4605622954664239E-2</v>
      </c>
      <c r="Y301" s="24">
        <f>VLOOKUP(A301,[2]Sheet14!$A$2:$C$188,3,0)</f>
        <v>4.3969135018905973E-2</v>
      </c>
      <c r="Z301" s="24">
        <f>VLOOKUP(A301,[2]Sheet14!$A$2:$D$188,4,0)</f>
        <v>5.7878535472946128E-2</v>
      </c>
      <c r="AA301" t="b">
        <f t="shared" si="31"/>
        <v>0</v>
      </c>
      <c r="AB301" t="b">
        <f t="shared" si="26"/>
        <v>0</v>
      </c>
      <c r="AC301" t="b">
        <f t="shared" si="27"/>
        <v>0</v>
      </c>
    </row>
    <row r="302" spans="1:29">
      <c r="A302" t="s">
        <v>128</v>
      </c>
      <c r="B302">
        <v>10</v>
      </c>
      <c r="C302" t="s">
        <v>406</v>
      </c>
      <c r="D302" t="n">
        <v>434.1499938964844</v>
      </c>
      <c r="E302">
        <v>446.14999389648437</v>
      </c>
      <c r="F302" s="22">
        <v>43460</v>
      </c>
      <c r="G302" s="22">
        <v>43496</v>
      </c>
      <c r="H302">
        <f t="shared" si="30"/>
        <v>36</v>
      </c>
      <c r="I302">
        <v>450</v>
      </c>
      <c r="J302" t="s">
        <v>435</v>
      </c>
      <c r="K302" t="s">
        <v>435</v>
      </c>
      <c r="L302" t="s">
        <v>435</v>
      </c>
      <c r="M302" t="s">
        <v>435</v>
      </c>
      <c r="N302" t="s">
        <v>435</v>
      </c>
      <c r="O302" t="s">
        <v>435</v>
      </c>
      <c r="P302" t="s">
        <v>435</v>
      </c>
      <c r="Q302" t="s">
        <v>435</v>
      </c>
      <c r="R302" t="s">
        <v>435</v>
      </c>
      <c r="S302" t="s">
        <v>435</v>
      </c>
      <c r="T302" t="s">
        <v>435</v>
      </c>
      <c r="U302" s="18">
        <f>VLOOKUP(A302,'[1]MARGIN REQUIREMNT'!$A$3:$M$210,13,0)</f>
        <v>2.3032500000000002</v>
      </c>
      <c r="V302" s="23">
        <f t="shared" si="28"/>
        <v>-1.1204257234698201E-4</v>
      </c>
      <c r="W302" s="23">
        <f t="shared" si="29"/>
        <v>1.1204257234698201E-4</v>
      </c>
      <c r="X302" s="24">
        <f>VLOOKUP(A302,[2]Sheet14!$A$2:$B$188,2,0)</f>
        <v>3.4605622954664239E-2</v>
      </c>
      <c r="Y302" s="24">
        <f>VLOOKUP(A302,[2]Sheet14!$A$2:$C$188,3,0)</f>
        <v>4.3969135018905973E-2</v>
      </c>
      <c r="Z302" s="24">
        <f>VLOOKUP(A302,[2]Sheet14!$A$2:$D$188,4,0)</f>
        <v>5.7878535472946128E-2</v>
      </c>
      <c r="AA302" t="b">
        <f t="shared" si="31"/>
        <v>0</v>
      </c>
      <c r="AB302" t="b">
        <f t="shared" si="26"/>
        <v>0</v>
      </c>
      <c r="AC302" t="b">
        <f t="shared" si="27"/>
        <v>0</v>
      </c>
    </row>
    <row r="303" spans="1:29">
      <c r="A303" t="s">
        <v>106</v>
      </c>
      <c r="B303">
        <v>10</v>
      </c>
      <c r="C303" t="s">
        <v>405</v>
      </c>
      <c r="D303" t="n">
        <v>158.39999389648438</v>
      </c>
      <c r="E303">
        <v>161.69999694824219</v>
      </c>
      <c r="F303" s="22">
        <v>43460</v>
      </c>
      <c r="G303" s="22">
        <v>43496</v>
      </c>
      <c r="H303">
        <f t="shared" si="30"/>
        <v>36</v>
      </c>
      <c r="I303">
        <v>160</v>
      </c>
      <c r="J303">
        <v>11.149999618530273</v>
      </c>
      <c r="K303">
        <v>47</v>
      </c>
      <c r="L303">
        <v>24</v>
      </c>
      <c r="M303">
        <v>185.69999694824219</v>
      </c>
      <c r="N303">
        <v>209.69999694824219</v>
      </c>
      <c r="O303">
        <v>233.69999694824219</v>
      </c>
      <c r="P303">
        <v>210</v>
      </c>
      <c r="Q303">
        <v>230</v>
      </c>
      <c r="R303" t="n">
        <v>0.5</v>
      </c>
      <c r="S303" t="n">
        <v>0.4000000059604645</v>
      </c>
      <c r="T303" t="n">
        <v>220.0</v>
      </c>
      <c r="U303" s="18">
        <f>VLOOKUP(A303,'[1]MARGIN REQUIREMNT'!$A$3:$M$210,13,0)</f>
        <v>0.90642666666666671</v>
      </c>
      <c r="V303" s="23">
        <f t="shared" si="28"/>
        <v>4.9474524851962354E-3</v>
      </c>
      <c r="W303" s="23">
        <f t="shared" si="29"/>
        <v>4.9474524851962354E-3</v>
      </c>
      <c r="X303" s="24">
        <f>VLOOKUP(A303,[2]Sheet14!$A$2:$B$188,2,0)</f>
        <v>5.1205257136507282E-2</v>
      </c>
      <c r="Y303" s="24">
        <f>VLOOKUP(A303,[2]Sheet14!$A$2:$C$188,3,0)</f>
        <v>6.3877074796337238E-2</v>
      </c>
      <c r="Z303" s="24">
        <f>VLOOKUP(A303,[2]Sheet14!$A$2:$D$188,4,0)</f>
        <v>7.947557638032926E-2</v>
      </c>
      <c r="AA303" t="b">
        <f t="shared" si="31"/>
        <v>0</v>
      </c>
      <c r="AB303" t="b">
        <f t="shared" si="26"/>
        <v>0</v>
      </c>
      <c r="AC303" t="b">
        <f t="shared" si="27"/>
        <v>0</v>
      </c>
    </row>
    <row r="304" spans="1:29">
      <c r="A304" t="s">
        <v>106</v>
      </c>
      <c r="B304">
        <v>10</v>
      </c>
      <c r="C304" t="s">
        <v>406</v>
      </c>
      <c r="D304" t="n">
        <v>158.39999389648438</v>
      </c>
      <c r="E304">
        <v>161.69999694824219</v>
      </c>
      <c r="F304" s="22">
        <v>43460</v>
      </c>
      <c r="G304" s="22">
        <v>43496</v>
      </c>
      <c r="H304">
        <f t="shared" si="30"/>
        <v>36</v>
      </c>
      <c r="I304">
        <v>160</v>
      </c>
      <c r="J304">
        <v>8.6000003814697266</v>
      </c>
      <c r="K304">
        <v>51</v>
      </c>
      <c r="L304">
        <v>26</v>
      </c>
      <c r="M304">
        <v>135.69999694824219</v>
      </c>
      <c r="N304">
        <v>109.69999694824219</v>
      </c>
      <c r="O304">
        <v>83.699996948242187</v>
      </c>
      <c r="P304">
        <v>110</v>
      </c>
      <c r="Q304">
        <v>80</v>
      </c>
      <c r="R304" t="s">
        <v>435</v>
      </c>
      <c r="S304" t="n">
        <v>1.350000023841858</v>
      </c>
      <c r="T304" t="n">
        <v>130.0</v>
      </c>
      <c r="U304" s="18">
        <f>VLOOKUP(A304,'[1]MARGIN REQUIREMNT'!$A$3:$M$210,13,0)</f>
        <v>0.90642666666666671</v>
      </c>
      <c r="V304" s="23">
        <f t="shared" si="28"/>
        <v>4.9474524851962354E-3</v>
      </c>
      <c r="W304" s="23">
        <f t="shared" si="29"/>
        <v>4.9474524851962354E-3</v>
      </c>
      <c r="X304" s="24">
        <f>VLOOKUP(A304,[2]Sheet14!$A$2:$B$188,2,0)</f>
        <v>5.1205257136507282E-2</v>
      </c>
      <c r="Y304" s="24">
        <f>VLOOKUP(A304,[2]Sheet14!$A$2:$C$188,3,0)</f>
        <v>6.3877074796337238E-2</v>
      </c>
      <c r="Z304" s="24">
        <f>VLOOKUP(A304,[2]Sheet14!$A$2:$D$188,4,0)</f>
        <v>7.947557638032926E-2</v>
      </c>
      <c r="AA304" t="b">
        <f t="shared" si="31"/>
        <v>0</v>
      </c>
      <c r="AB304" t="b">
        <f t="shared" si="26"/>
        <v>0</v>
      </c>
      <c r="AC304" t="b">
        <f t="shared" si="27"/>
        <v>0</v>
      </c>
    </row>
    <row r="305" spans="1:29">
      <c r="A305" t="s">
        <v>174</v>
      </c>
      <c r="B305">
        <v>50</v>
      </c>
      <c r="C305" t="s">
        <v>405</v>
      </c>
      <c r="D305" t="n">
        <v>1222.0999755859375</v>
      </c>
      <c r="E305">
        <v>1222.949951171875</v>
      </c>
      <c r="F305" s="22">
        <v>43460</v>
      </c>
      <c r="G305" s="22">
        <v>43496</v>
      </c>
      <c r="H305">
        <f t="shared" si="30"/>
        <v>36</v>
      </c>
      <c r="I305">
        <v>1200</v>
      </c>
      <c r="J305">
        <v>77.650001525878906</v>
      </c>
      <c r="K305">
        <v>39</v>
      </c>
      <c r="L305">
        <v>150</v>
      </c>
      <c r="M305">
        <v>1372.949951171875</v>
      </c>
      <c r="N305">
        <v>1522.949951171875</v>
      </c>
      <c r="O305">
        <v>1672.949951171875</v>
      </c>
      <c r="P305">
        <v>1500</v>
      </c>
      <c r="Q305">
        <v>1650</v>
      </c>
      <c r="R305" t="n">
        <v>4.0</v>
      </c>
      <c r="S305" t="n">
        <v>2.5</v>
      </c>
      <c r="T305" t="n">
        <v>1550.0</v>
      </c>
      <c r="U305" s="18">
        <f>VLOOKUP(A305,'[1]MARGIN REQUIREMNT'!$A$3:$M$210,13,0)</f>
        <v>7.0621200000000002</v>
      </c>
      <c r="V305" s="23">
        <f t="shared" si="28"/>
        <v>-4.8652450299977446E-3</v>
      </c>
      <c r="W305" s="23">
        <f t="shared" si="29"/>
        <v>4.8652450299977446E-3</v>
      </c>
      <c r="X305" s="24">
        <f>VLOOKUP(A305,[2]Sheet14!$A$2:$B$188,2,0)</f>
        <v>3.3466784464001947E-2</v>
      </c>
      <c r="Y305" s="24">
        <f>VLOOKUP(A305,[2]Sheet14!$A$2:$C$188,3,0)</f>
        <v>4.5244625990592389E-2</v>
      </c>
      <c r="Z305" s="24">
        <f>VLOOKUP(A305,[2]Sheet14!$A$2:$D$188,4,0)</f>
        <v>5.7047519049034059E-2</v>
      </c>
      <c r="AA305" t="b">
        <f t="shared" si="31"/>
        <v>0</v>
      </c>
      <c r="AB305" t="b">
        <f t="shared" si="26"/>
        <v>0</v>
      </c>
      <c r="AC305" t="b">
        <f t="shared" si="27"/>
        <v>0</v>
      </c>
    </row>
    <row r="306" spans="1:29">
      <c r="A306" t="s">
        <v>174</v>
      </c>
      <c r="B306">
        <v>50</v>
      </c>
      <c r="C306" t="s">
        <v>406</v>
      </c>
      <c r="D306" t="n">
        <v>1222.0999755859375</v>
      </c>
      <c r="E306">
        <v>1222.949951171875</v>
      </c>
      <c r="F306" s="22">
        <v>43460</v>
      </c>
      <c r="G306" s="22">
        <v>43496</v>
      </c>
      <c r="H306">
        <f t="shared" si="30"/>
        <v>36</v>
      </c>
      <c r="I306">
        <v>1200</v>
      </c>
      <c r="J306">
        <v>51.400001525878906</v>
      </c>
      <c r="K306">
        <v>45</v>
      </c>
      <c r="L306">
        <v>173</v>
      </c>
      <c r="M306">
        <v>1049.949951171875</v>
      </c>
      <c r="N306">
        <v>876.95001220703125</v>
      </c>
      <c r="O306">
        <v>703.95001220703125</v>
      </c>
      <c r="P306">
        <v>900</v>
      </c>
      <c r="Q306">
        <v>700</v>
      </c>
      <c r="R306" t="s">
        <v>435</v>
      </c>
      <c r="S306" t="n">
        <v>2.75</v>
      </c>
      <c r="T306" t="n">
        <v>1000.0</v>
      </c>
      <c r="U306" s="18">
        <f>VLOOKUP(A306,'[1]MARGIN REQUIREMNT'!$A$3:$M$210,13,0)</f>
        <v>7.0621200000000002</v>
      </c>
      <c r="V306" s="23">
        <f t="shared" si="28"/>
        <v>-4.8652450299977446E-3</v>
      </c>
      <c r="W306" s="23">
        <f t="shared" si="29"/>
        <v>4.8652450299977446E-3</v>
      </c>
      <c r="X306" s="24">
        <f>VLOOKUP(A306,[2]Sheet14!$A$2:$B$188,2,0)</f>
        <v>3.3466784464001947E-2</v>
      </c>
      <c r="Y306" s="24">
        <f>VLOOKUP(A306,[2]Sheet14!$A$2:$C$188,3,0)</f>
        <v>4.5244625990592389E-2</v>
      </c>
      <c r="Z306" s="24">
        <f>VLOOKUP(A306,[2]Sheet14!$A$2:$D$188,4,0)</f>
        <v>5.7047519049034059E-2</v>
      </c>
      <c r="AA306" t="b">
        <f t="shared" si="31"/>
        <v>0</v>
      </c>
      <c r="AB306" t="b">
        <f t="shared" si="26"/>
        <v>0</v>
      </c>
      <c r="AC306" t="b">
        <f t="shared" si="27"/>
        <v>0</v>
      </c>
    </row>
    <row r="307" spans="1:29">
      <c r="A307" t="s">
        <v>43</v>
      </c>
      <c r="B307">
        <v>20</v>
      </c>
      <c r="C307" t="s">
        <v>405</v>
      </c>
      <c r="D307" t="n">
        <v>901.0999755859375</v>
      </c>
      <c r="E307">
        <v>899</v>
      </c>
      <c r="F307" s="22">
        <v>43460</v>
      </c>
      <c r="G307" s="22">
        <v>43496</v>
      </c>
      <c r="H307">
        <f t="shared" si="30"/>
        <v>36</v>
      </c>
      <c r="I307">
        <v>900</v>
      </c>
      <c r="J307" t="s">
        <v>435</v>
      </c>
      <c r="K307" t="s">
        <v>435</v>
      </c>
      <c r="L307" t="s">
        <v>435</v>
      </c>
      <c r="M307" t="s">
        <v>435</v>
      </c>
      <c r="N307" t="s">
        <v>435</v>
      </c>
      <c r="O307" t="s">
        <v>435</v>
      </c>
      <c r="P307" t="s">
        <v>435</v>
      </c>
      <c r="Q307" t="s">
        <v>435</v>
      </c>
      <c r="R307" t="s">
        <v>435</v>
      </c>
      <c r="S307" t="s">
        <v>435</v>
      </c>
      <c r="T307" t="s">
        <v>435</v>
      </c>
      <c r="U307" s="18">
        <f>VLOOKUP(A307,'[1]MARGIN REQUIREMNT'!$A$3:$M$210,13,0)</f>
        <v>4.6722000000000001</v>
      </c>
      <c r="V307" s="23">
        <f t="shared" si="28"/>
        <v>-5.5061314872427713E-3</v>
      </c>
      <c r="W307" s="23">
        <f t="shared" si="29"/>
        <v>5.5061314872427713E-3</v>
      </c>
      <c r="X307" s="24">
        <f>VLOOKUP(A307,[2]Sheet14!$A$2:$B$188,2,0)</f>
        <v>3.2544571030988546E-2</v>
      </c>
      <c r="Y307" s="24">
        <f>VLOOKUP(A307,[2]Sheet14!$A$2:$C$188,3,0)</f>
        <v>4.0136287474515989E-2</v>
      </c>
      <c r="Z307" s="24">
        <f>VLOOKUP(A307,[2]Sheet14!$A$2:$D$188,4,0)</f>
        <v>5.2628728187358552E-2</v>
      </c>
      <c r="AA307" t="b">
        <f t="shared" si="31"/>
        <v>0</v>
      </c>
      <c r="AB307" t="b">
        <f t="shared" si="26"/>
        <v>0</v>
      </c>
      <c r="AC307" t="b">
        <f t="shared" si="27"/>
        <v>0</v>
      </c>
    </row>
    <row r="308" spans="1:29">
      <c r="A308" t="s">
        <v>43</v>
      </c>
      <c r="B308">
        <v>20</v>
      </c>
      <c r="C308" t="s">
        <v>406</v>
      </c>
      <c r="D308" t="n">
        <v>901.0999755859375</v>
      </c>
      <c r="E308">
        <v>899</v>
      </c>
      <c r="F308" s="22">
        <v>43460</v>
      </c>
      <c r="G308" s="22">
        <v>43496</v>
      </c>
      <c r="H308">
        <f t="shared" si="30"/>
        <v>36</v>
      </c>
      <c r="I308">
        <v>900</v>
      </c>
      <c r="J308" t="s">
        <v>435</v>
      </c>
      <c r="K308" t="s">
        <v>435</v>
      </c>
      <c r="L308" t="s">
        <v>435</v>
      </c>
      <c r="M308" t="s">
        <v>435</v>
      </c>
      <c r="N308" t="s">
        <v>435</v>
      </c>
      <c r="O308" t="s">
        <v>435</v>
      </c>
      <c r="P308" t="s">
        <v>435</v>
      </c>
      <c r="Q308" t="s">
        <v>435</v>
      </c>
      <c r="R308" t="s">
        <v>435</v>
      </c>
      <c r="S308" t="s">
        <v>435</v>
      </c>
      <c r="T308" t="s">
        <v>435</v>
      </c>
      <c r="U308" s="18">
        <f>VLOOKUP(A308,'[1]MARGIN REQUIREMNT'!$A$3:$M$210,13,0)</f>
        <v>4.6722000000000001</v>
      </c>
      <c r="V308" s="23">
        <f t="shared" si="28"/>
        <v>-5.5061314872427713E-3</v>
      </c>
      <c r="W308" s="23">
        <f t="shared" si="29"/>
        <v>5.5061314872427713E-3</v>
      </c>
      <c r="X308" s="24">
        <f>VLOOKUP(A308,[2]Sheet14!$A$2:$B$188,2,0)</f>
        <v>3.2544571030988546E-2</v>
      </c>
      <c r="Y308" s="24">
        <f>VLOOKUP(A308,[2]Sheet14!$A$2:$C$188,3,0)</f>
        <v>4.0136287474515989E-2</v>
      </c>
      <c r="Z308" s="24">
        <f>VLOOKUP(A308,[2]Sheet14!$A$2:$D$188,4,0)</f>
        <v>5.2628728187358552E-2</v>
      </c>
      <c r="AA308" t="b">
        <f t="shared" si="31"/>
        <v>0</v>
      </c>
      <c r="AB308" t="b">
        <f t="shared" si="26"/>
        <v>0</v>
      </c>
      <c r="AC308" t="b">
        <f t="shared" si="27"/>
        <v>0</v>
      </c>
    </row>
    <row r="309" spans="1:29">
      <c r="A309" t="s">
        <v>167</v>
      </c>
      <c r="B309">
        <v>1</v>
      </c>
      <c r="C309" t="s">
        <v>405</v>
      </c>
      <c r="D309" t="n">
        <v>51.599998474121094</v>
      </c>
      <c r="E309">
        <v>52.650001525878906</v>
      </c>
      <c r="F309" s="22">
        <v>43460</v>
      </c>
      <c r="G309" s="22">
        <v>43496</v>
      </c>
      <c r="H309">
        <f t="shared" si="30"/>
        <v>36</v>
      </c>
      <c r="I309">
        <v>53</v>
      </c>
      <c r="J309">
        <v>2.5499999523162842</v>
      </c>
      <c r="K309">
        <v>38</v>
      </c>
      <c r="L309">
        <v>6</v>
      </c>
      <c r="M309">
        <v>58.650001525878906</v>
      </c>
      <c r="N309">
        <v>64.650001525878906</v>
      </c>
      <c r="O309">
        <v>70.650001525878906</v>
      </c>
      <c r="P309">
        <v>65</v>
      </c>
      <c r="Q309">
        <v>71</v>
      </c>
      <c r="R309" t="n">
        <v>0.20000000298023224</v>
      </c>
      <c r="S309" t="n">
        <v>0.05000000074505806</v>
      </c>
      <c r="T309" t="n">
        <v>70.0</v>
      </c>
      <c r="U309" s="18">
        <f>VLOOKUP(A309,'[1]MARGIN REQUIREMNT'!$A$3:$M$210,13,0)</f>
        <v>0.26752499999999996</v>
      </c>
      <c r="V309" s="23">
        <f t="shared" si="28"/>
        <v>-2.849031747989117E-3</v>
      </c>
      <c r="W309" s="23">
        <f t="shared" si="29"/>
        <v>2.849031747989117E-3</v>
      </c>
      <c r="X309" s="24">
        <f>VLOOKUP(A309,[2]Sheet14!$A$2:$B$188,2,0)</f>
        <v>4.0371709890652821E-2</v>
      </c>
      <c r="Y309" s="24">
        <f>VLOOKUP(A309,[2]Sheet14!$A$2:$C$188,3,0)</f>
        <v>4.7798872963928915E-2</v>
      </c>
      <c r="Z309" s="24">
        <f>VLOOKUP(A309,[2]Sheet14!$A$2:$D$188,4,0)</f>
        <v>6.079161998918569E-2</v>
      </c>
      <c r="AA309" t="b">
        <f t="shared" si="31"/>
        <v>0</v>
      </c>
      <c r="AB309" t="b">
        <f t="shared" si="26"/>
        <v>0</v>
      </c>
      <c r="AC309" t="b">
        <f t="shared" si="27"/>
        <v>0</v>
      </c>
    </row>
    <row r="310" spans="1:29">
      <c r="A310" t="s">
        <v>167</v>
      </c>
      <c r="B310">
        <v>1</v>
      </c>
      <c r="C310" t="s">
        <v>406</v>
      </c>
      <c r="D310" t="n">
        <v>51.599998474121094</v>
      </c>
      <c r="E310">
        <v>52.650001525878906</v>
      </c>
      <c r="F310" s="22">
        <v>43460</v>
      </c>
      <c r="G310" s="22">
        <v>43496</v>
      </c>
      <c r="H310">
        <f t="shared" si="30"/>
        <v>36</v>
      </c>
      <c r="I310">
        <v>53</v>
      </c>
      <c r="J310" t="s">
        <v>435</v>
      </c>
      <c r="K310" t="s">
        <v>435</v>
      </c>
      <c r="L310" t="s">
        <v>435</v>
      </c>
      <c r="M310" t="s">
        <v>435</v>
      </c>
      <c r="N310" t="s">
        <v>435</v>
      </c>
      <c r="O310" t="s">
        <v>435</v>
      </c>
      <c r="P310" t="s">
        <v>435</v>
      </c>
      <c r="Q310" t="s">
        <v>435</v>
      </c>
      <c r="R310" t="s">
        <v>435</v>
      </c>
      <c r="S310" t="s">
        <v>435</v>
      </c>
      <c r="T310" t="s">
        <v>435</v>
      </c>
      <c r="U310" s="18">
        <f>VLOOKUP(A310,'[1]MARGIN REQUIREMNT'!$A$3:$M$210,13,0)</f>
        <v>0.26752499999999996</v>
      </c>
      <c r="V310" s="23">
        <f t="shared" si="28"/>
        <v>-2.849031747989117E-3</v>
      </c>
      <c r="W310" s="23">
        <f t="shared" si="29"/>
        <v>2.849031747989117E-3</v>
      </c>
      <c r="X310" s="24">
        <f>VLOOKUP(A310,[2]Sheet14!$A$2:$B$188,2,0)</f>
        <v>4.0371709890652821E-2</v>
      </c>
      <c r="Y310" s="24">
        <f>VLOOKUP(A310,[2]Sheet14!$A$2:$C$188,3,0)</f>
        <v>4.7798872963928915E-2</v>
      </c>
      <c r="Z310" s="24">
        <f>VLOOKUP(A310,[2]Sheet14!$A$2:$D$188,4,0)</f>
        <v>6.079161998918569E-2</v>
      </c>
      <c r="AA310" t="b">
        <f t="shared" si="31"/>
        <v>0</v>
      </c>
      <c r="AB310" t="b">
        <f t="shared" si="26"/>
        <v>0</v>
      </c>
      <c r="AC310" t="b">
        <f t="shared" si="27"/>
        <v>0</v>
      </c>
    </row>
    <row r="311" spans="1:29">
      <c r="A311" t="s">
        <v>111</v>
      </c>
      <c r="B311">
        <v>10</v>
      </c>
      <c r="C311" t="s">
        <v>405</v>
      </c>
      <c r="D311" t="n">
        <v>509.0</v>
      </c>
      <c r="E311">
        <v>492.20001220703125</v>
      </c>
      <c r="F311" s="22">
        <v>43460</v>
      </c>
      <c r="G311" s="22">
        <v>43496</v>
      </c>
      <c r="H311">
        <f t="shared" si="30"/>
        <v>36</v>
      </c>
      <c r="I311">
        <v>490</v>
      </c>
      <c r="J311">
        <v>20.399999618530273</v>
      </c>
      <c r="K311">
        <v>27</v>
      </c>
      <c r="L311">
        <v>42</v>
      </c>
      <c r="M311">
        <v>534.20001220703125</v>
      </c>
      <c r="N311">
        <v>576.20001220703125</v>
      </c>
      <c r="O311">
        <v>618.20001220703125</v>
      </c>
      <c r="P311">
        <v>580</v>
      </c>
      <c r="Q311">
        <v>620</v>
      </c>
      <c r="R311" t="s">
        <v>435</v>
      </c>
      <c r="S311" t="n">
        <v>2.4000000953674316</v>
      </c>
      <c r="T311" t="s">
        <v>439</v>
      </c>
      <c r="U311" s="18">
        <f>VLOOKUP(A311,'[1]MARGIN REQUIREMNT'!$A$3:$M$210,13,0)</f>
        <v>3.0402900000000002</v>
      </c>
      <c r="V311" s="23">
        <f t="shared" si="28"/>
        <v>-1.1783864621497053E-2</v>
      </c>
      <c r="W311" s="23">
        <f t="shared" si="29"/>
        <v>1.1783864621497053E-2</v>
      </c>
      <c r="X311" s="24">
        <f>VLOOKUP(A311,[2]Sheet14!$A$2:$B$188,2,0)</f>
        <v>5.1820451110468777E-2</v>
      </c>
      <c r="Y311" s="24">
        <f>VLOOKUP(A311,[2]Sheet14!$A$2:$C$188,3,0)</f>
        <v>6.6907711740750719E-2</v>
      </c>
      <c r="Z311" s="24">
        <f>VLOOKUP(A311,[2]Sheet14!$A$2:$D$188,4,0)</f>
        <v>9.0343213445055637E-2</v>
      </c>
      <c r="AA311" t="b">
        <f t="shared" si="31"/>
        <v>0</v>
      </c>
      <c r="AB311" t="b">
        <f t="shared" si="26"/>
        <v>0</v>
      </c>
      <c r="AC311" t="b">
        <f t="shared" si="27"/>
        <v>0</v>
      </c>
    </row>
    <row r="312" spans="1:29">
      <c r="A312" t="s">
        <v>111</v>
      </c>
      <c r="B312">
        <v>10</v>
      </c>
      <c r="C312" t="s">
        <v>406</v>
      </c>
      <c r="D312" t="n">
        <v>509.0</v>
      </c>
      <c r="E312">
        <v>492.20001220703125</v>
      </c>
      <c r="F312" s="22">
        <v>43460</v>
      </c>
      <c r="G312" s="22">
        <v>43496</v>
      </c>
      <c r="H312">
        <f t="shared" si="30"/>
        <v>36</v>
      </c>
      <c r="I312">
        <v>490</v>
      </c>
      <c r="J312" t="s">
        <v>435</v>
      </c>
      <c r="K312" t="s">
        <v>435</v>
      </c>
      <c r="L312" t="s">
        <v>435</v>
      </c>
      <c r="M312" t="s">
        <v>435</v>
      </c>
      <c r="N312" t="s">
        <v>435</v>
      </c>
      <c r="O312" t="s">
        <v>435</v>
      </c>
      <c r="P312" t="s">
        <v>435</v>
      </c>
      <c r="Q312" t="s">
        <v>435</v>
      </c>
      <c r="R312" t="s">
        <v>435</v>
      </c>
      <c r="S312" t="s">
        <v>435</v>
      </c>
      <c r="T312" t="s">
        <v>435</v>
      </c>
      <c r="U312" s="18">
        <f>VLOOKUP(A312,'[1]MARGIN REQUIREMNT'!$A$3:$M$210,13,0)</f>
        <v>3.0402900000000002</v>
      </c>
      <c r="V312" s="23">
        <f t="shared" si="28"/>
        <v>-1.1783864621497053E-2</v>
      </c>
      <c r="W312" s="23">
        <f t="shared" si="29"/>
        <v>1.1783864621497053E-2</v>
      </c>
      <c r="X312" s="24">
        <f>VLOOKUP(A312,[2]Sheet14!$A$2:$B$188,2,0)</f>
        <v>5.1820451110468777E-2</v>
      </c>
      <c r="Y312" s="24">
        <f>VLOOKUP(A312,[2]Sheet14!$A$2:$C$188,3,0)</f>
        <v>6.6907711740750719E-2</v>
      </c>
      <c r="Z312" s="24">
        <f>VLOOKUP(A312,[2]Sheet14!$A$2:$D$188,4,0)</f>
        <v>9.0343213445055637E-2</v>
      </c>
      <c r="AA312" t="b">
        <f t="shared" si="31"/>
        <v>0</v>
      </c>
      <c r="AB312" t="b">
        <f t="shared" si="26"/>
        <v>0</v>
      </c>
      <c r="AC312" t="b">
        <f t="shared" si="27"/>
        <v>0</v>
      </c>
    </row>
    <row r="313" spans="1:29">
      <c r="A313" t="s">
        <v>52</v>
      </c>
      <c r="B313">
        <v>20</v>
      </c>
      <c r="C313" t="s">
        <v>405</v>
      </c>
      <c r="D313" t="n">
        <v>845.0</v>
      </c>
      <c r="E313">
        <v>806</v>
      </c>
      <c r="F313" s="22">
        <v>43460</v>
      </c>
      <c r="G313" s="22">
        <v>43496</v>
      </c>
      <c r="H313">
        <f t="shared" si="30"/>
        <v>36</v>
      </c>
      <c r="I313">
        <v>800</v>
      </c>
      <c r="J313">
        <v>32</v>
      </c>
      <c r="K313">
        <v>25</v>
      </c>
      <c r="L313">
        <v>63</v>
      </c>
      <c r="M313">
        <v>869</v>
      </c>
      <c r="N313">
        <v>932</v>
      </c>
      <c r="O313">
        <v>995</v>
      </c>
      <c r="P313">
        <v>940</v>
      </c>
      <c r="Q313">
        <v>1000</v>
      </c>
      <c r="R313" t="n">
        <v>5.0</v>
      </c>
      <c r="S313" t="n">
        <v>3.0</v>
      </c>
      <c r="T313" t="n">
        <v>980.0</v>
      </c>
      <c r="U313" s="18">
        <f>VLOOKUP(A313,'[1]MARGIN REQUIREMNT'!$A$3:$M$210,13,0)</f>
        <v>4.1111249999999995</v>
      </c>
      <c r="V313" s="23">
        <f t="shared" si="28"/>
        <v>-6.6376868311879278E-3</v>
      </c>
      <c r="W313" s="23">
        <f t="shared" si="29"/>
        <v>6.6376868311879278E-3</v>
      </c>
      <c r="X313" s="24">
        <f>VLOOKUP(A313,[2]Sheet14!$A$2:$B$188,2,0)</f>
        <v>2.6985524068296886E-2</v>
      </c>
      <c r="Y313" s="24">
        <f>VLOOKUP(A313,[2]Sheet14!$A$2:$C$188,3,0)</f>
        <v>3.4392802576435018E-2</v>
      </c>
      <c r="Z313" s="24">
        <f>VLOOKUP(A313,[2]Sheet14!$A$2:$D$188,4,0)</f>
        <v>5.0570808727305329E-2</v>
      </c>
      <c r="AA313" t="b">
        <f t="shared" si="31"/>
        <v>0</v>
      </c>
      <c r="AB313" t="b">
        <f t="shared" si="26"/>
        <v>0</v>
      </c>
      <c r="AC313" t="b">
        <f t="shared" si="27"/>
        <v>0</v>
      </c>
    </row>
    <row r="314" spans="1:29">
      <c r="A314" t="s">
        <v>52</v>
      </c>
      <c r="B314">
        <v>20</v>
      </c>
      <c r="C314" t="s">
        <v>406</v>
      </c>
      <c r="D314" t="n">
        <v>845.0</v>
      </c>
      <c r="E314">
        <v>806</v>
      </c>
      <c r="F314" s="22">
        <v>43460</v>
      </c>
      <c r="G314" s="22">
        <v>43496</v>
      </c>
      <c r="H314">
        <f t="shared" si="30"/>
        <v>36</v>
      </c>
      <c r="I314">
        <v>800</v>
      </c>
      <c r="J314" t="s">
        <v>435</v>
      </c>
      <c r="K314" t="s">
        <v>435</v>
      </c>
      <c r="L314" t="s">
        <v>435</v>
      </c>
      <c r="M314" t="s">
        <v>435</v>
      </c>
      <c r="N314" t="s">
        <v>435</v>
      </c>
      <c r="O314" t="s">
        <v>435</v>
      </c>
      <c r="P314" t="s">
        <v>435</v>
      </c>
      <c r="Q314" t="s">
        <v>435</v>
      </c>
      <c r="R314" t="s">
        <v>435</v>
      </c>
      <c r="S314" t="s">
        <v>435</v>
      </c>
      <c r="T314" t="s">
        <v>435</v>
      </c>
      <c r="U314" s="18">
        <f>VLOOKUP(A314,'[1]MARGIN REQUIREMNT'!$A$3:$M$210,13,0)</f>
        <v>4.1111249999999995</v>
      </c>
      <c r="V314" s="23">
        <f t="shared" si="28"/>
        <v>-6.6376868311879278E-3</v>
      </c>
      <c r="W314" s="23">
        <f t="shared" si="29"/>
        <v>6.6376868311879278E-3</v>
      </c>
      <c r="X314" s="24">
        <f>VLOOKUP(A314,[2]Sheet14!$A$2:$B$188,2,0)</f>
        <v>2.6985524068296886E-2</v>
      </c>
      <c r="Y314" s="24">
        <f>VLOOKUP(A314,[2]Sheet14!$A$2:$C$188,3,0)</f>
        <v>3.4392802576435018E-2</v>
      </c>
      <c r="Z314" s="24">
        <f>VLOOKUP(A314,[2]Sheet14!$A$2:$D$188,4,0)</f>
        <v>5.0570808727305329E-2</v>
      </c>
      <c r="AA314" t="b">
        <f t="shared" si="31"/>
        <v>0</v>
      </c>
      <c r="AB314" t="b">
        <f t="shared" si="26"/>
        <v>0</v>
      </c>
      <c r="AC314" t="b">
        <f t="shared" si="27"/>
        <v>0</v>
      </c>
    </row>
    <row r="315" spans="1:29">
      <c r="A315" t="s">
        <v>20</v>
      </c>
      <c r="B315">
        <v>100</v>
      </c>
      <c r="C315" t="s">
        <v>405</v>
      </c>
      <c r="D315" t="n">
        <v>6378.0</v>
      </c>
      <c r="E315">
        <v>6465</v>
      </c>
      <c r="F315" s="22">
        <v>43460</v>
      </c>
      <c r="G315" s="22">
        <v>43496</v>
      </c>
      <c r="H315">
        <f t="shared" si="30"/>
        <v>36</v>
      </c>
      <c r="I315">
        <v>6500</v>
      </c>
      <c r="J315">
        <v>261.14999389648437</v>
      </c>
      <c r="K315">
        <v>30</v>
      </c>
      <c r="L315">
        <v>609</v>
      </c>
      <c r="M315">
        <v>7074</v>
      </c>
      <c r="N315">
        <v>7683</v>
      </c>
      <c r="O315">
        <v>8292</v>
      </c>
      <c r="P315">
        <v>7700</v>
      </c>
      <c r="Q315">
        <v>8300</v>
      </c>
      <c r="R315" t="s">
        <v>435</v>
      </c>
      <c r="S315" t="n">
        <v>35.0</v>
      </c>
      <c r="T315" t="n">
        <v>7300.0</v>
      </c>
      <c r="U315" s="18">
        <f>VLOOKUP(A315,'[1]MARGIN REQUIREMNT'!$A$3:$M$210,13,0)</f>
        <v>30.721034399999997</v>
      </c>
      <c r="V315" s="23">
        <f t="shared" si="28"/>
        <v>-5.9241770591647036E-3</v>
      </c>
      <c r="W315" s="23">
        <f t="shared" si="29"/>
        <v>5.9241770591647036E-3</v>
      </c>
      <c r="X315" s="24">
        <f>VLOOKUP(A315,[2]Sheet14!$A$2:$B$188,2,0)</f>
        <v>2.1385240422538487E-2</v>
      </c>
      <c r="Y315" s="24">
        <f>VLOOKUP(A315,[2]Sheet14!$A$2:$C$188,3,0)</f>
        <v>2.6341829074865007E-2</v>
      </c>
      <c r="Z315" s="24">
        <f>VLOOKUP(A315,[2]Sheet14!$A$2:$D$188,4,0)</f>
        <v>3.4035701981478088E-2</v>
      </c>
      <c r="AA315" t="b">
        <f t="shared" si="31"/>
        <v>0</v>
      </c>
      <c r="AB315" t="b">
        <f t="shared" si="26"/>
        <v>0</v>
      </c>
      <c r="AC315" t="b">
        <f t="shared" si="27"/>
        <v>0</v>
      </c>
    </row>
    <row r="316" spans="1:29">
      <c r="A316" t="s">
        <v>20</v>
      </c>
      <c r="B316">
        <v>100</v>
      </c>
      <c r="C316" t="s">
        <v>406</v>
      </c>
      <c r="D316" t="n">
        <v>6378.0</v>
      </c>
      <c r="E316">
        <v>6465</v>
      </c>
      <c r="F316" s="22">
        <v>43460</v>
      </c>
      <c r="G316" s="22">
        <v>43496</v>
      </c>
      <c r="H316">
        <f t="shared" si="30"/>
        <v>36</v>
      </c>
      <c r="I316">
        <v>6500</v>
      </c>
      <c r="J316">
        <v>246.94999694824219</v>
      </c>
      <c r="K316">
        <v>35</v>
      </c>
      <c r="L316">
        <v>710</v>
      </c>
      <c r="M316">
        <v>5755</v>
      </c>
      <c r="N316">
        <v>5045</v>
      </c>
      <c r="O316">
        <v>4335</v>
      </c>
      <c r="P316">
        <v>5000</v>
      </c>
      <c r="Q316">
        <v>4300</v>
      </c>
      <c r="R316" t="s">
        <v>435</v>
      </c>
      <c r="S316" t="n">
        <v>58.0</v>
      </c>
      <c r="T316" t="n">
        <v>5900.0</v>
      </c>
      <c r="U316" s="18">
        <f>VLOOKUP(A316,'[1]MARGIN REQUIREMNT'!$A$3:$M$210,13,0)</f>
        <v>30.721034399999997</v>
      </c>
      <c r="V316" s="23">
        <f t="shared" si="28"/>
        <v>-5.9241770591647036E-3</v>
      </c>
      <c r="W316" s="23">
        <f t="shared" si="29"/>
        <v>5.9241770591647036E-3</v>
      </c>
      <c r="X316" s="24">
        <f>VLOOKUP(A316,[2]Sheet14!$A$2:$B$188,2,0)</f>
        <v>2.1385240422538487E-2</v>
      </c>
      <c r="Y316" s="24">
        <f>VLOOKUP(A316,[2]Sheet14!$A$2:$C$188,3,0)</f>
        <v>2.6341829074865007E-2</v>
      </c>
      <c r="Z316" s="24">
        <f>VLOOKUP(A316,[2]Sheet14!$A$2:$D$188,4,0)</f>
        <v>3.4035701981478088E-2</v>
      </c>
      <c r="AA316" t="b">
        <f t="shared" si="31"/>
        <v>0</v>
      </c>
      <c r="AB316" t="b">
        <f t="shared" si="26"/>
        <v>0</v>
      </c>
      <c r="AC316" t="b">
        <f t="shared" si="27"/>
        <v>0</v>
      </c>
    </row>
    <row r="317" spans="1:29">
      <c r="A317" t="s">
        <v>197</v>
      </c>
      <c r="B317">
        <v>100</v>
      </c>
      <c r="C317" t="s">
        <v>405</v>
      </c>
      <c r="D317" t="n">
        <v>3972.449951171875</v>
      </c>
      <c r="E317">
        <v>3993.64990234375</v>
      </c>
      <c r="F317" s="22">
        <v>43460</v>
      </c>
      <c r="G317" s="22">
        <v>43496</v>
      </c>
      <c r="H317">
        <f t="shared" si="30"/>
        <v>36</v>
      </c>
      <c r="I317">
        <v>4000</v>
      </c>
      <c r="J317">
        <v>144.60000610351562</v>
      </c>
      <c r="K317">
        <v>25</v>
      </c>
      <c r="L317">
        <v>313</v>
      </c>
      <c r="M317">
        <v>4306.64990234375</v>
      </c>
      <c r="N317">
        <v>4619.64990234375</v>
      </c>
      <c r="O317">
        <v>4932.64990234375</v>
      </c>
      <c r="P317">
        <v>4600</v>
      </c>
      <c r="Q317">
        <v>4900</v>
      </c>
      <c r="R317" t="s">
        <v>435</v>
      </c>
      <c r="S317" t="n">
        <v>35.29999923706055</v>
      </c>
      <c r="T317" t="n">
        <v>4300.0</v>
      </c>
      <c r="U317" s="18">
        <f>VLOOKUP(A317,'[1]MARGIN REQUIREMNT'!$A$3:$M$210,13,0)</f>
        <v>20.432475</v>
      </c>
      <c r="V317" s="23">
        <f t="shared" si="28"/>
        <v>-9.139264665157798E-4</v>
      </c>
      <c r="W317" s="23">
        <f t="shared" si="29"/>
        <v>9.139264665157798E-4</v>
      </c>
      <c r="X317" s="24">
        <f>VLOOKUP(A317,[2]Sheet14!$A$2:$B$188,2,0)</f>
        <v>2.4269901622206907E-2</v>
      </c>
      <c r="Y317" s="24">
        <f>VLOOKUP(A317,[2]Sheet14!$A$2:$C$188,3,0)</f>
        <v>2.9509347885348758E-2</v>
      </c>
      <c r="Z317" s="24">
        <f>VLOOKUP(A317,[2]Sheet14!$A$2:$D$188,4,0)</f>
        <v>3.8000190294171003E-2</v>
      </c>
      <c r="AA317" t="b">
        <f t="shared" si="31"/>
        <v>0</v>
      </c>
      <c r="AB317" t="b">
        <f t="shared" si="26"/>
        <v>0</v>
      </c>
      <c r="AC317" t="b">
        <f t="shared" si="27"/>
        <v>0</v>
      </c>
    </row>
    <row r="318" spans="1:29">
      <c r="A318" t="s">
        <v>197</v>
      </c>
      <c r="B318">
        <v>100</v>
      </c>
      <c r="C318" t="s">
        <v>406</v>
      </c>
      <c r="D318" t="n">
        <v>3972.449951171875</v>
      </c>
      <c r="E318">
        <v>3993.64990234375</v>
      </c>
      <c r="F318" s="22">
        <v>43460</v>
      </c>
      <c r="G318" s="22">
        <v>43496</v>
      </c>
      <c r="H318">
        <f t="shared" si="30"/>
        <v>36</v>
      </c>
      <c r="I318">
        <v>4000</v>
      </c>
      <c r="J318">
        <v>164</v>
      </c>
      <c r="K318">
        <v>37</v>
      </c>
      <c r="L318">
        <v>464</v>
      </c>
      <c r="M318">
        <v>3529.64990234375</v>
      </c>
      <c r="N318">
        <v>3065.64990234375</v>
      </c>
      <c r="O318">
        <v>2601.64990234375</v>
      </c>
      <c r="P318">
        <v>3100</v>
      </c>
      <c r="Q318">
        <v>2600</v>
      </c>
      <c r="R318" t="s">
        <v>435</v>
      </c>
      <c r="S318" t="n">
        <v>14.0</v>
      </c>
      <c r="T318" t="n">
        <v>3500.0</v>
      </c>
      <c r="U318" s="18">
        <f>VLOOKUP(A318,'[1]MARGIN REQUIREMNT'!$A$3:$M$210,13,0)</f>
        <v>20.432475</v>
      </c>
      <c r="V318" s="23">
        <f t="shared" si="28"/>
        <v>-9.139264665157798E-4</v>
      </c>
      <c r="W318" s="23">
        <f t="shared" si="29"/>
        <v>9.139264665157798E-4</v>
      </c>
      <c r="X318" s="24">
        <f>VLOOKUP(A318,[2]Sheet14!$A$2:$B$188,2,0)</f>
        <v>2.4269901622206907E-2</v>
      </c>
      <c r="Y318" s="24">
        <f>VLOOKUP(A318,[2]Sheet14!$A$2:$C$188,3,0)</f>
        <v>2.9509347885348758E-2</v>
      </c>
      <c r="Z318" s="24">
        <f>VLOOKUP(A318,[2]Sheet14!$A$2:$D$188,4,0)</f>
        <v>3.8000190294171003E-2</v>
      </c>
      <c r="AA318" t="b">
        <f t="shared" si="31"/>
        <v>0</v>
      </c>
      <c r="AB318" t="b">
        <f t="shared" si="26"/>
        <v>0</v>
      </c>
      <c r="AC318" t="b">
        <f t="shared" si="27"/>
        <v>0</v>
      </c>
    </row>
    <row r="319" spans="1:29">
      <c r="A319" t="s">
        <v>194</v>
      </c>
      <c r="B319">
        <v>10</v>
      </c>
      <c r="C319" t="s">
        <v>405</v>
      </c>
      <c r="D319" t="n">
        <v>553.0</v>
      </c>
      <c r="E319">
        <v>560</v>
      </c>
      <c r="F319" s="22">
        <v>43460</v>
      </c>
      <c r="G319" s="22">
        <v>43496</v>
      </c>
      <c r="H319">
        <f t="shared" si="30"/>
        <v>36</v>
      </c>
      <c r="I319">
        <v>560</v>
      </c>
      <c r="J319">
        <v>26.450000762939453</v>
      </c>
      <c r="K319">
        <v>34</v>
      </c>
      <c r="L319">
        <v>60</v>
      </c>
      <c r="M319">
        <v>620</v>
      </c>
      <c r="N319">
        <v>680</v>
      </c>
      <c r="O319">
        <v>740</v>
      </c>
      <c r="P319">
        <v>680</v>
      </c>
      <c r="Q319">
        <v>740</v>
      </c>
      <c r="R319" t="n">
        <v>2.8499999046325684</v>
      </c>
      <c r="S319" t="n">
        <v>0.8999999761581421</v>
      </c>
      <c r="T319" t="n">
        <v>700.0</v>
      </c>
      <c r="U319" s="18">
        <f>VLOOKUP(A319,'[1]MARGIN REQUIREMNT'!$A$3:$M$210,13,0)</f>
        <v>2.91195</v>
      </c>
      <c r="V319" s="23">
        <f t="shared" si="28"/>
        <v>-3.8393293108258675E-3</v>
      </c>
      <c r="W319" s="23">
        <f t="shared" si="29"/>
        <v>3.8393293108258675E-3</v>
      </c>
      <c r="X319" s="24">
        <f>VLOOKUP(A319,[2]Sheet14!$A$2:$B$188,2,0)</f>
        <v>2.7583038234432252E-2</v>
      </c>
      <c r="Y319" s="24">
        <f>VLOOKUP(A319,[2]Sheet14!$A$2:$C$188,3,0)</f>
        <v>3.7726532588426349E-2</v>
      </c>
      <c r="Z319" s="24">
        <f>VLOOKUP(A319,[2]Sheet14!$A$2:$D$188,4,0)</f>
        <v>4.3361149893234197E-2</v>
      </c>
      <c r="AA319" t="b">
        <f t="shared" si="31"/>
        <v>0</v>
      </c>
      <c r="AB319" t="b">
        <f t="shared" si="26"/>
        <v>0</v>
      </c>
      <c r="AC319" t="b">
        <f t="shared" si="27"/>
        <v>0</v>
      </c>
    </row>
    <row r="320" spans="1:29">
      <c r="A320" t="s">
        <v>194</v>
      </c>
      <c r="B320">
        <v>10</v>
      </c>
      <c r="C320" t="s">
        <v>406</v>
      </c>
      <c r="D320" t="n">
        <v>553.0</v>
      </c>
      <c r="E320">
        <v>560</v>
      </c>
      <c r="F320" s="22">
        <v>43460</v>
      </c>
      <c r="G320" s="22">
        <v>43496</v>
      </c>
      <c r="H320">
        <f t="shared" si="30"/>
        <v>36</v>
      </c>
      <c r="I320">
        <v>560</v>
      </c>
      <c r="J320">
        <v>20.850000381469727</v>
      </c>
      <c r="K320">
        <v>34</v>
      </c>
      <c r="L320">
        <v>60</v>
      </c>
      <c r="M320">
        <v>500</v>
      </c>
      <c r="N320">
        <v>440</v>
      </c>
      <c r="O320">
        <v>380</v>
      </c>
      <c r="P320">
        <v>440</v>
      </c>
      <c r="Q320">
        <v>380</v>
      </c>
      <c r="R320" t="s">
        <v>435</v>
      </c>
      <c r="S320" t="n">
        <v>1.5</v>
      </c>
      <c r="T320" t="n">
        <v>450.0</v>
      </c>
      <c r="U320" s="18">
        <f>VLOOKUP(A320,'[1]MARGIN REQUIREMNT'!$A$3:$M$210,13,0)</f>
        <v>2.91195</v>
      </c>
      <c r="V320" s="23">
        <f t="shared" si="28"/>
        <v>-3.8393293108258675E-3</v>
      </c>
      <c r="W320" s="23">
        <f t="shared" si="29"/>
        <v>3.8393293108258675E-3</v>
      </c>
      <c r="X320" s="24">
        <f>VLOOKUP(A320,[2]Sheet14!$A$2:$B$188,2,0)</f>
        <v>2.7583038234432252E-2</v>
      </c>
      <c r="Y320" s="24">
        <f>VLOOKUP(A320,[2]Sheet14!$A$2:$C$188,3,0)</f>
        <v>3.7726532588426349E-2</v>
      </c>
      <c r="Z320" s="24">
        <f>VLOOKUP(A320,[2]Sheet14!$A$2:$D$188,4,0)</f>
        <v>4.3361149893234197E-2</v>
      </c>
      <c r="AA320" t="b">
        <f t="shared" si="31"/>
        <v>0</v>
      </c>
      <c r="AB320" t="b">
        <f t="shared" ref="AB320:AB364" si="32">W320&gt;Y320</f>
        <v>0</v>
      </c>
      <c r="AC320" t="b">
        <f t="shared" ref="AC320:AC364" si="33">W320&gt;Z320</f>
        <v>0</v>
      </c>
    </row>
    <row r="321" spans="1:29">
      <c r="A321" t="s">
        <v>193</v>
      </c>
      <c r="B321">
        <v>1</v>
      </c>
      <c r="C321" t="s">
        <v>405</v>
      </c>
      <c r="D321" t="n">
        <v>37.349998474121094</v>
      </c>
      <c r="E321">
        <v>36.150001525878906</v>
      </c>
      <c r="F321" s="22">
        <v>43460</v>
      </c>
      <c r="G321" s="22">
        <v>43496</v>
      </c>
      <c r="H321">
        <f t="shared" si="30"/>
        <v>36</v>
      </c>
      <c r="I321">
        <v>36</v>
      </c>
      <c r="J321">
        <v>2.2999999523162842</v>
      </c>
      <c r="K321">
        <v>44</v>
      </c>
      <c r="L321">
        <v>5</v>
      </c>
      <c r="M321">
        <v>41.150001525878906</v>
      </c>
      <c r="N321">
        <v>46.150001525878906</v>
      </c>
      <c r="O321">
        <v>51.150001525878906</v>
      </c>
      <c r="P321">
        <v>46</v>
      </c>
      <c r="Q321">
        <v>51</v>
      </c>
      <c r="R321" t="s">
        <v>435</v>
      </c>
      <c r="S321" t="s">
        <v>435</v>
      </c>
      <c r="T321" t="s">
        <v>435</v>
      </c>
      <c r="U321" s="18">
        <f>VLOOKUP(A321,'[1]MARGIN REQUIREMNT'!$A$3:$M$210,13,0)</f>
        <v>0.18059999999999998</v>
      </c>
      <c r="V321" s="23">
        <f t="shared" si="28"/>
        <v>4.1493141037425296E-3</v>
      </c>
      <c r="W321" s="23">
        <f t="shared" si="29"/>
        <v>4.1493141037425296E-3</v>
      </c>
      <c r="X321" s="24">
        <f>VLOOKUP(A321,[2]Sheet14!$A$2:$B$188,2,0)</f>
        <v>4.1006580350842703E-2</v>
      </c>
      <c r="Y321" s="24">
        <f>VLOOKUP(A321,[2]Sheet14!$A$2:$C$188,3,0)</f>
        <v>5.0218803347143987E-2</v>
      </c>
      <c r="Z321" s="24">
        <f>VLOOKUP(A321,[2]Sheet14!$A$2:$D$188,4,0)</f>
        <v>6.9577893810924135E-2</v>
      </c>
      <c r="AA321" t="b">
        <f t="shared" si="31"/>
        <v>0</v>
      </c>
      <c r="AB321" t="b">
        <f t="shared" si="32"/>
        <v>0</v>
      </c>
      <c r="AC321" t="b">
        <f t="shared" si="33"/>
        <v>0</v>
      </c>
    </row>
    <row r="322" spans="1:29">
      <c r="A322" t="s">
        <v>193</v>
      </c>
      <c r="B322">
        <v>1</v>
      </c>
      <c r="C322" t="s">
        <v>406</v>
      </c>
      <c r="D322" t="n">
        <v>37.349998474121094</v>
      </c>
      <c r="E322">
        <v>36.150001525878906</v>
      </c>
      <c r="F322" s="22">
        <v>43460</v>
      </c>
      <c r="G322" s="22">
        <v>43496</v>
      </c>
      <c r="H322">
        <f t="shared" si="30"/>
        <v>36</v>
      </c>
      <c r="I322">
        <v>36</v>
      </c>
      <c r="J322" t="s">
        <v>435</v>
      </c>
      <c r="K322" t="s">
        <v>435</v>
      </c>
      <c r="L322" t="s">
        <v>435</v>
      </c>
      <c r="M322" t="s">
        <v>435</v>
      </c>
      <c r="N322" t="s">
        <v>435</v>
      </c>
      <c r="O322" t="s">
        <v>435</v>
      </c>
      <c r="P322" t="s">
        <v>435</v>
      </c>
      <c r="Q322" t="s">
        <v>435</v>
      </c>
      <c r="R322" t="s">
        <v>435</v>
      </c>
      <c r="S322" t="s">
        <v>435</v>
      </c>
      <c r="T322" t="s">
        <v>435</v>
      </c>
      <c r="U322" s="18">
        <f>VLOOKUP(A322,'[1]MARGIN REQUIREMNT'!$A$3:$M$210,13,0)</f>
        <v>0.18059999999999998</v>
      </c>
      <c r="V322" s="23">
        <f t="shared" ref="V322:V364" si="34">D322/E322-1</f>
        <v>4.1493141037425296E-3</v>
      </c>
      <c r="W322" s="23">
        <f t="shared" ref="W322:W364" si="35">IF(V322&gt;0,V322,-V322)</f>
        <v>4.1493141037425296E-3</v>
      </c>
      <c r="X322" s="24">
        <f>VLOOKUP(A322,[2]Sheet14!$A$2:$B$188,2,0)</f>
        <v>4.1006580350842703E-2</v>
      </c>
      <c r="Y322" s="24">
        <f>VLOOKUP(A322,[2]Sheet14!$A$2:$C$188,3,0)</f>
        <v>5.0218803347143987E-2</v>
      </c>
      <c r="Z322" s="24">
        <f>VLOOKUP(A322,[2]Sheet14!$A$2:$D$188,4,0)</f>
        <v>6.9577893810924135E-2</v>
      </c>
      <c r="AA322" t="b">
        <f t="shared" si="31"/>
        <v>0</v>
      </c>
      <c r="AB322" t="b">
        <f t="shared" si="32"/>
        <v>0</v>
      </c>
      <c r="AC322" t="b">
        <f t="shared" si="33"/>
        <v>0</v>
      </c>
    </row>
    <row r="323" spans="1:29">
      <c r="A323" t="s">
        <v>97</v>
      </c>
      <c r="B323">
        <v>20</v>
      </c>
      <c r="C323" t="s">
        <v>405</v>
      </c>
      <c r="D323" t="n">
        <v>1169.0</v>
      </c>
      <c r="E323">
        <v>1156.4000244140625</v>
      </c>
      <c r="F323" s="22">
        <v>43460</v>
      </c>
      <c r="G323" s="22">
        <v>43496</v>
      </c>
      <c r="H323">
        <f t="shared" si="30"/>
        <v>36</v>
      </c>
      <c r="I323">
        <v>1160</v>
      </c>
      <c r="J323">
        <v>58</v>
      </c>
      <c r="K323">
        <v>36</v>
      </c>
      <c r="L323">
        <v>131</v>
      </c>
      <c r="M323">
        <v>1287.4000244140625</v>
      </c>
      <c r="N323">
        <v>1418.4000244140625</v>
      </c>
      <c r="O323">
        <v>1549.4000244140625</v>
      </c>
      <c r="P323">
        <v>1420</v>
      </c>
      <c r="Q323">
        <v>1540</v>
      </c>
      <c r="R323" t="s">
        <v>435</v>
      </c>
      <c r="S323" t="n">
        <v>12.800000190734863</v>
      </c>
      <c r="T323" t="n">
        <v>1300.0</v>
      </c>
      <c r="U323" s="18">
        <f>VLOOKUP(A323,'[1]MARGIN REQUIREMNT'!$A$3:$M$210,13,0)</f>
        <v>5.4094500000000005</v>
      </c>
      <c r="V323" s="23">
        <f t="shared" si="34"/>
        <v>-9.512068165986598E-4</v>
      </c>
      <c r="W323" s="23">
        <f t="shared" si="35"/>
        <v>9.512068165986598E-4</v>
      </c>
      <c r="X323" s="24">
        <f>VLOOKUP(A323,[2]Sheet14!$A$2:$B$188,2,0)</f>
        <v>3.4325716866881045E-2</v>
      </c>
      <c r="Y323" s="24">
        <f>VLOOKUP(A323,[2]Sheet14!$A$2:$C$188,3,0)</f>
        <v>4.3753480250525188E-2</v>
      </c>
      <c r="Z323" s="24">
        <f>VLOOKUP(A323,[2]Sheet14!$A$2:$D$188,4,0)</f>
        <v>6.1237974776531666E-2</v>
      </c>
      <c r="AA323" t="b">
        <f t="shared" si="31"/>
        <v>0</v>
      </c>
      <c r="AB323" t="b">
        <f t="shared" si="32"/>
        <v>0</v>
      </c>
      <c r="AC323" t="b">
        <f t="shared" si="33"/>
        <v>0</v>
      </c>
    </row>
    <row r="324" spans="1:29">
      <c r="A324" t="s">
        <v>97</v>
      </c>
      <c r="B324">
        <v>20</v>
      </c>
      <c r="C324" t="s">
        <v>406</v>
      </c>
      <c r="D324" t="n">
        <v>1169.0</v>
      </c>
      <c r="E324">
        <v>1156.4000244140625</v>
      </c>
      <c r="F324" s="22">
        <v>43460</v>
      </c>
      <c r="G324" s="22">
        <v>43496</v>
      </c>
      <c r="H324">
        <f t="shared" si="30"/>
        <v>36</v>
      </c>
      <c r="I324">
        <v>1160</v>
      </c>
      <c r="J324">
        <v>54.5</v>
      </c>
      <c r="K324">
        <v>41</v>
      </c>
      <c r="L324">
        <v>149</v>
      </c>
      <c r="M324">
        <v>1007.4000244140625</v>
      </c>
      <c r="N324">
        <v>858.4000244140625</v>
      </c>
      <c r="O324">
        <v>709.4000244140625</v>
      </c>
      <c r="P324">
        <v>860</v>
      </c>
      <c r="Q324">
        <v>700</v>
      </c>
      <c r="R324" t="s">
        <v>435</v>
      </c>
      <c r="S324" t="n">
        <v>7.5</v>
      </c>
      <c r="T324" t="n">
        <v>1000.0</v>
      </c>
      <c r="U324" s="18">
        <f>VLOOKUP(A324,'[1]MARGIN REQUIREMNT'!$A$3:$M$210,13,0)</f>
        <v>5.4094500000000005</v>
      </c>
      <c r="V324" s="23">
        <f t="shared" si="34"/>
        <v>-9.512068165986598E-4</v>
      </c>
      <c r="W324" s="23">
        <f t="shared" si="35"/>
        <v>9.512068165986598E-4</v>
      </c>
      <c r="X324" s="24">
        <f>VLOOKUP(A324,[2]Sheet14!$A$2:$B$188,2,0)</f>
        <v>3.4325716866881045E-2</v>
      </c>
      <c r="Y324" s="24">
        <f>VLOOKUP(A324,[2]Sheet14!$A$2:$C$188,3,0)</f>
        <v>4.3753480250525188E-2</v>
      </c>
      <c r="Z324" s="24">
        <f>VLOOKUP(A324,[2]Sheet14!$A$2:$D$188,4,0)</f>
        <v>6.1237974776531666E-2</v>
      </c>
      <c r="AA324" t="b">
        <f t="shared" si="31"/>
        <v>0</v>
      </c>
      <c r="AB324" t="b">
        <f t="shared" si="32"/>
        <v>0</v>
      </c>
      <c r="AC324" t="b">
        <f t="shared" si="33"/>
        <v>0</v>
      </c>
    </row>
    <row r="325" spans="1:29">
      <c r="A325" t="s">
        <v>65</v>
      </c>
      <c r="B325">
        <v>5</v>
      </c>
      <c r="C325" t="s">
        <v>405</v>
      </c>
      <c r="D325" t="n">
        <v>93.94999694824219</v>
      </c>
      <c r="E325">
        <v>92.400001525878906</v>
      </c>
      <c r="F325" s="22">
        <v>43460</v>
      </c>
      <c r="G325" s="22">
        <v>43496</v>
      </c>
      <c r="H325">
        <f t="shared" si="30"/>
        <v>36</v>
      </c>
      <c r="I325">
        <v>90</v>
      </c>
      <c r="J325">
        <v>6.25</v>
      </c>
      <c r="K325">
        <v>39</v>
      </c>
      <c r="L325">
        <v>11</v>
      </c>
      <c r="M325">
        <v>103.40000152587891</v>
      </c>
      <c r="N325">
        <v>114.40000152587891</v>
      </c>
      <c r="O325">
        <v>125.40000152587891</v>
      </c>
      <c r="P325">
        <v>115</v>
      </c>
      <c r="Q325">
        <v>125</v>
      </c>
      <c r="R325" t="s">
        <v>435</v>
      </c>
      <c r="S325" t="n">
        <v>0.800000011920929</v>
      </c>
      <c r="T325" t="n">
        <v>107.5</v>
      </c>
      <c r="U325" s="18">
        <f>VLOOKUP(A325,'[1]MARGIN REQUIREMNT'!$A$3:$M$210,13,0)</f>
        <v>0.44130000000000003</v>
      </c>
      <c r="V325" s="23">
        <f t="shared" si="34"/>
        <v>1.0822345505383524E-3</v>
      </c>
      <c r="W325" s="23">
        <f t="shared" si="35"/>
        <v>1.0822345505383524E-3</v>
      </c>
      <c r="X325" s="24">
        <f>VLOOKUP(A325,[2]Sheet14!$A$2:$B$188,2,0)</f>
        <v>3.1783483322254606E-2</v>
      </c>
      <c r="Y325" s="24">
        <f>VLOOKUP(A325,[2]Sheet14!$A$2:$C$188,3,0)</f>
        <v>4.0363030023724676E-2</v>
      </c>
      <c r="Z325" s="24">
        <f>VLOOKUP(A325,[2]Sheet14!$A$2:$D$188,4,0)</f>
        <v>5.5123491179201456E-2</v>
      </c>
      <c r="AA325" t="b">
        <f t="shared" si="31"/>
        <v>0</v>
      </c>
      <c r="AB325" t="b">
        <f t="shared" si="32"/>
        <v>0</v>
      </c>
      <c r="AC325" t="b">
        <f t="shared" si="33"/>
        <v>0</v>
      </c>
    </row>
    <row r="326" spans="1:29">
      <c r="A326" t="s">
        <v>65</v>
      </c>
      <c r="B326">
        <v>5</v>
      </c>
      <c r="C326" t="s">
        <v>406</v>
      </c>
      <c r="D326" t="n">
        <v>93.94999694824219</v>
      </c>
      <c r="E326">
        <v>92.400001525878906</v>
      </c>
      <c r="F326" s="22">
        <v>43460</v>
      </c>
      <c r="G326" s="22">
        <v>43496</v>
      </c>
      <c r="H326">
        <f t="shared" si="30"/>
        <v>36</v>
      </c>
      <c r="I326">
        <v>90</v>
      </c>
      <c r="J326">
        <v>3.1500000953674316</v>
      </c>
      <c r="K326">
        <v>40</v>
      </c>
      <c r="L326">
        <v>12</v>
      </c>
      <c r="M326">
        <v>80.400001525878906</v>
      </c>
      <c r="N326">
        <v>68.400001525878906</v>
      </c>
      <c r="O326">
        <v>56.400001525878906</v>
      </c>
      <c r="P326">
        <v>70</v>
      </c>
      <c r="Q326">
        <v>55</v>
      </c>
      <c r="R326" t="s">
        <v>435</v>
      </c>
      <c r="S326" t="n">
        <v>0.6499999761581421</v>
      </c>
      <c r="T326" t="n">
        <v>80.0</v>
      </c>
      <c r="U326" s="18">
        <f>VLOOKUP(A326,'[1]MARGIN REQUIREMNT'!$A$3:$M$210,13,0)</f>
        <v>0.44130000000000003</v>
      </c>
      <c r="V326" s="23">
        <f t="shared" si="34"/>
        <v>1.0822345505383524E-3</v>
      </c>
      <c r="W326" s="23">
        <f t="shared" si="35"/>
        <v>1.0822345505383524E-3</v>
      </c>
      <c r="X326" s="24">
        <f>VLOOKUP(A326,[2]Sheet14!$A$2:$B$188,2,0)</f>
        <v>3.1783483322254606E-2</v>
      </c>
      <c r="Y326" s="24">
        <f>VLOOKUP(A326,[2]Sheet14!$A$2:$C$188,3,0)</f>
        <v>4.0363030023724676E-2</v>
      </c>
      <c r="Z326" s="24">
        <f>VLOOKUP(A326,[2]Sheet14!$A$2:$D$188,4,0)</f>
        <v>5.5123491179201456E-2</v>
      </c>
      <c r="AA326" t="b">
        <f t="shared" si="31"/>
        <v>0</v>
      </c>
      <c r="AB326" t="b">
        <f t="shared" si="32"/>
        <v>0</v>
      </c>
      <c r="AC326" t="b">
        <f t="shared" si="33"/>
        <v>0</v>
      </c>
    </row>
    <row r="327" spans="1:29">
      <c r="A327" t="s">
        <v>118</v>
      </c>
      <c r="B327">
        <v>10</v>
      </c>
      <c r="C327" t="s">
        <v>405</v>
      </c>
      <c r="D327" t="n">
        <v>478.3999938964844</v>
      </c>
      <c r="E327">
        <v>486.5</v>
      </c>
      <c r="F327" s="22">
        <v>43460</v>
      </c>
      <c r="G327" s="22">
        <v>43496</v>
      </c>
      <c r="H327">
        <f t="shared" si="30"/>
        <v>36</v>
      </c>
      <c r="I327">
        <v>490</v>
      </c>
      <c r="J327">
        <v>15</v>
      </c>
      <c r="K327">
        <v>23</v>
      </c>
      <c r="L327">
        <v>35</v>
      </c>
      <c r="M327">
        <v>521.5</v>
      </c>
      <c r="N327">
        <v>556.5</v>
      </c>
      <c r="O327">
        <v>591.5</v>
      </c>
      <c r="P327">
        <v>560</v>
      </c>
      <c r="Q327">
        <v>590</v>
      </c>
      <c r="R327" t="s">
        <v>435</v>
      </c>
      <c r="S327" t="n">
        <v>1.0</v>
      </c>
      <c r="T327" t="n">
        <v>570.0</v>
      </c>
      <c r="U327" s="18">
        <f>VLOOKUP(A327,'[1]MARGIN REQUIREMNT'!$A$3:$M$210,13,0)</f>
        <v>2.29935</v>
      </c>
      <c r="V327" s="23">
        <f t="shared" si="34"/>
        <v>2.0556239160463008E-4</v>
      </c>
      <c r="W327" s="23">
        <f t="shared" si="35"/>
        <v>2.0556239160463008E-4</v>
      </c>
      <c r="X327" s="24">
        <f>VLOOKUP(A327,[2]Sheet14!$A$2:$B$188,2,0)</f>
        <v>2.7049560345437155E-2</v>
      </c>
      <c r="Y327" s="24">
        <f>VLOOKUP(A327,[2]Sheet14!$A$2:$C$188,3,0)</f>
        <v>3.2800413772529943E-2</v>
      </c>
      <c r="Z327" s="24">
        <f>VLOOKUP(A327,[2]Sheet14!$A$2:$D$188,4,0)</f>
        <v>4.2305816524134073E-2</v>
      </c>
      <c r="AA327" t="b">
        <f t="shared" si="31"/>
        <v>0</v>
      </c>
      <c r="AB327" t="b">
        <f t="shared" si="32"/>
        <v>0</v>
      </c>
      <c r="AC327" t="b">
        <f t="shared" si="33"/>
        <v>0</v>
      </c>
    </row>
    <row r="328" spans="1:29">
      <c r="A328" t="s">
        <v>118</v>
      </c>
      <c r="B328">
        <v>10</v>
      </c>
      <c r="C328" t="s">
        <v>406</v>
      </c>
      <c r="D328" t="n">
        <v>478.3999938964844</v>
      </c>
      <c r="E328">
        <v>486.5</v>
      </c>
      <c r="F328" s="22">
        <v>43460</v>
      </c>
      <c r="G328" s="22">
        <v>43496</v>
      </c>
      <c r="H328">
        <f t="shared" si="30"/>
        <v>36</v>
      </c>
      <c r="I328">
        <v>490</v>
      </c>
      <c r="J328">
        <v>19.399999618530273</v>
      </c>
      <c r="K328">
        <v>33</v>
      </c>
      <c r="L328">
        <v>50</v>
      </c>
      <c r="M328">
        <v>436.5</v>
      </c>
      <c r="N328">
        <v>386.5</v>
      </c>
      <c r="O328">
        <v>336.5</v>
      </c>
      <c r="P328">
        <v>390</v>
      </c>
      <c r="Q328">
        <v>340</v>
      </c>
      <c r="R328" t="s">
        <v>435</v>
      </c>
      <c r="S328" t="n">
        <v>2.799999952316284</v>
      </c>
      <c r="T328" t="n">
        <v>430.0</v>
      </c>
      <c r="U328" s="18">
        <f>VLOOKUP(A328,'[1]MARGIN REQUIREMNT'!$A$3:$M$210,13,0)</f>
        <v>2.29935</v>
      </c>
      <c r="V328" s="23">
        <f t="shared" si="34"/>
        <v>2.0556239160463008E-4</v>
      </c>
      <c r="W328" s="23">
        <f t="shared" si="35"/>
        <v>2.0556239160463008E-4</v>
      </c>
      <c r="X328" s="24">
        <f>VLOOKUP(A328,[2]Sheet14!$A$2:$B$188,2,0)</f>
        <v>2.7049560345437155E-2</v>
      </c>
      <c r="Y328" s="24">
        <f>VLOOKUP(A328,[2]Sheet14!$A$2:$C$188,3,0)</f>
        <v>3.2800413772529943E-2</v>
      </c>
      <c r="Z328" s="24">
        <f>VLOOKUP(A328,[2]Sheet14!$A$2:$D$188,4,0)</f>
        <v>4.2305816524134073E-2</v>
      </c>
      <c r="AA328" t="b">
        <f t="shared" si="31"/>
        <v>0</v>
      </c>
      <c r="AB328" t="b">
        <f t="shared" si="32"/>
        <v>0</v>
      </c>
      <c r="AC328" t="b">
        <f t="shared" si="33"/>
        <v>0</v>
      </c>
    </row>
    <row r="329" spans="1:29">
      <c r="A329" t="s">
        <v>203</v>
      </c>
      <c r="B329">
        <v>5</v>
      </c>
      <c r="C329" t="s">
        <v>405</v>
      </c>
      <c r="D329" t="n">
        <v>325.1499938964844</v>
      </c>
      <c r="E329">
        <v>325.54998779296875</v>
      </c>
      <c r="F329" s="22">
        <v>43460</v>
      </c>
      <c r="G329" s="22">
        <v>43496</v>
      </c>
      <c r="H329">
        <f t="shared" si="30"/>
        <v>36</v>
      </c>
      <c r="I329">
        <v>325</v>
      </c>
      <c r="J329">
        <v>13.399999618530273</v>
      </c>
      <c r="K329">
        <v>29</v>
      </c>
      <c r="L329">
        <v>30</v>
      </c>
      <c r="M329">
        <v>355.54998779296875</v>
      </c>
      <c r="N329">
        <v>385.54998779296875</v>
      </c>
      <c r="O329">
        <v>415.54998779296875</v>
      </c>
      <c r="P329">
        <v>385</v>
      </c>
      <c r="Q329">
        <v>415</v>
      </c>
      <c r="R329" t="s">
        <v>435</v>
      </c>
      <c r="S329" t="n">
        <v>0.949999988079071</v>
      </c>
      <c r="T329" t="n">
        <v>380.0</v>
      </c>
      <c r="U329" s="18">
        <f>VLOOKUP(A329,'[1]MARGIN REQUIREMNT'!$A$3:$M$210,13,0)</f>
        <v>1.7298749999999998</v>
      </c>
      <c r="V329" s="23">
        <f t="shared" si="34"/>
        <v>1.3823136965296356E-3</v>
      </c>
      <c r="W329" s="23">
        <f t="shared" si="35"/>
        <v>1.3823136965296356E-3</v>
      </c>
      <c r="X329" s="24">
        <f>VLOOKUP(A329,[2]Sheet14!$A$2:$B$188,2,0)</f>
        <v>2.023598463177077E-2</v>
      </c>
      <c r="Y329" s="24">
        <f>VLOOKUP(A329,[2]Sheet14!$A$2:$C$188,3,0)</f>
        <v>2.5540608902091571E-2</v>
      </c>
      <c r="Z329" s="24">
        <f>VLOOKUP(A329,[2]Sheet14!$A$2:$D$188,4,0)</f>
        <v>3.3964226201230234E-2</v>
      </c>
      <c r="AA329" t="b">
        <f t="shared" si="31"/>
        <v>0</v>
      </c>
      <c r="AB329" t="b">
        <f t="shared" si="32"/>
        <v>0</v>
      </c>
      <c r="AC329" t="b">
        <f t="shared" si="33"/>
        <v>0</v>
      </c>
    </row>
    <row r="330" spans="1:29">
      <c r="A330" t="s">
        <v>203</v>
      </c>
      <c r="B330">
        <v>5</v>
      </c>
      <c r="C330" t="s">
        <v>406</v>
      </c>
      <c r="D330" t="n">
        <v>325.1499938964844</v>
      </c>
      <c r="E330">
        <v>325.54998779296875</v>
      </c>
      <c r="F330" s="22">
        <v>43460</v>
      </c>
      <c r="G330" s="22">
        <v>43496</v>
      </c>
      <c r="H330">
        <f t="shared" si="30"/>
        <v>36</v>
      </c>
      <c r="I330">
        <v>325</v>
      </c>
      <c r="J330">
        <v>10.949999809265137</v>
      </c>
      <c r="K330">
        <v>31</v>
      </c>
      <c r="L330">
        <v>32</v>
      </c>
      <c r="M330">
        <v>293.54998779296875</v>
      </c>
      <c r="N330">
        <v>261.54998779296875</v>
      </c>
      <c r="O330">
        <v>229.55000305175781</v>
      </c>
      <c r="P330">
        <v>260</v>
      </c>
      <c r="Q330">
        <v>230</v>
      </c>
      <c r="R330" t="s">
        <v>435</v>
      </c>
      <c r="S330" t="n">
        <v>2.3499999046325684</v>
      </c>
      <c r="T330" t="n">
        <v>300.0</v>
      </c>
      <c r="U330" s="18">
        <f>VLOOKUP(A330,'[1]MARGIN REQUIREMNT'!$A$3:$M$210,13,0)</f>
        <v>1.7298749999999998</v>
      </c>
      <c r="V330" s="23">
        <f t="shared" si="34"/>
        <v>1.3823136965296356E-3</v>
      </c>
      <c r="W330" s="23">
        <f t="shared" si="35"/>
        <v>1.3823136965296356E-3</v>
      </c>
      <c r="X330" s="24">
        <f>VLOOKUP(A330,[2]Sheet14!$A$2:$B$188,2,0)</f>
        <v>2.023598463177077E-2</v>
      </c>
      <c r="Y330" s="24">
        <f>VLOOKUP(A330,[2]Sheet14!$A$2:$C$188,3,0)</f>
        <v>2.5540608902091571E-2</v>
      </c>
      <c r="Z330" s="24">
        <f>VLOOKUP(A330,[2]Sheet14!$A$2:$D$188,4,0)</f>
        <v>3.3964226201230234E-2</v>
      </c>
      <c r="AA330" t="b">
        <f t="shared" si="31"/>
        <v>0</v>
      </c>
      <c r="AB330" t="b">
        <f t="shared" si="32"/>
        <v>0</v>
      </c>
      <c r="AC330" t="b">
        <f t="shared" si="33"/>
        <v>0</v>
      </c>
    </row>
    <row r="331" spans="1:29">
      <c r="A331" t="s">
        <v>141</v>
      </c>
      <c r="B331">
        <v>5</v>
      </c>
      <c r="C331" t="s">
        <v>405</v>
      </c>
      <c r="D331" t="n">
        <v>92.30000305175781</v>
      </c>
      <c r="E331">
        <v>94.5</v>
      </c>
      <c r="F331" s="22">
        <v>43460</v>
      </c>
      <c r="G331" s="22">
        <v>43496</v>
      </c>
      <c r="H331">
        <f t="shared" si="30"/>
        <v>36</v>
      </c>
      <c r="I331">
        <v>95</v>
      </c>
      <c r="J331">
        <v>3.4500000476837158</v>
      </c>
      <c r="K331">
        <v>27</v>
      </c>
      <c r="L331">
        <v>8</v>
      </c>
      <c r="M331">
        <v>102.5</v>
      </c>
      <c r="N331">
        <v>110.5</v>
      </c>
      <c r="O331">
        <v>118.5</v>
      </c>
      <c r="P331">
        <v>110</v>
      </c>
      <c r="Q331">
        <v>120</v>
      </c>
      <c r="R331" t="n">
        <v>0.3499999940395355</v>
      </c>
      <c r="S331" t="n">
        <v>0.3499999940395355</v>
      </c>
      <c r="T331" t="n">
        <v>110.0</v>
      </c>
      <c r="U331" s="18">
        <f>VLOOKUP(A331,'[1]MARGIN REQUIREMNT'!$A$3:$M$210,13,0)</f>
        <v>0.48179999999999995</v>
      </c>
      <c r="V331" s="23">
        <f t="shared" si="34"/>
        <v>3.703687556837032E-3</v>
      </c>
      <c r="W331" s="23">
        <f t="shared" si="35"/>
        <v>3.703687556837032E-3</v>
      </c>
      <c r="X331" s="24">
        <f>VLOOKUP(A331,[2]Sheet14!$A$2:$B$188,2,0)</f>
        <v>3.3823272446512405E-2</v>
      </c>
      <c r="Y331" s="24">
        <f>VLOOKUP(A331,[2]Sheet14!$A$2:$C$188,3,0)</f>
        <v>4.0639776880104429E-2</v>
      </c>
      <c r="Z331" s="24">
        <f>VLOOKUP(A331,[2]Sheet14!$A$2:$D$188,4,0)</f>
        <v>5.1746901406377749E-2</v>
      </c>
      <c r="AA331" t="b">
        <f t="shared" si="31"/>
        <v>0</v>
      </c>
      <c r="AB331" t="b">
        <f t="shared" si="32"/>
        <v>0</v>
      </c>
      <c r="AC331" t="b">
        <f t="shared" si="33"/>
        <v>0</v>
      </c>
    </row>
    <row r="332" spans="1:29">
      <c r="A332" t="s">
        <v>141</v>
      </c>
      <c r="B332">
        <v>5</v>
      </c>
      <c r="C332" t="s">
        <v>406</v>
      </c>
      <c r="D332" t="n">
        <v>92.30000305175781</v>
      </c>
      <c r="E332">
        <v>94.5</v>
      </c>
      <c r="F332" s="22">
        <v>43460</v>
      </c>
      <c r="G332" s="22">
        <v>43496</v>
      </c>
      <c r="H332">
        <f t="shared" si="30"/>
        <v>36</v>
      </c>
      <c r="I332">
        <v>95</v>
      </c>
      <c r="J332">
        <v>4.8499999046325684</v>
      </c>
      <c r="K332">
        <v>43</v>
      </c>
      <c r="L332">
        <v>13</v>
      </c>
      <c r="M332">
        <v>81.5</v>
      </c>
      <c r="N332">
        <v>68.5</v>
      </c>
      <c r="O332">
        <v>55.5</v>
      </c>
      <c r="P332">
        <v>70</v>
      </c>
      <c r="Q332">
        <v>55</v>
      </c>
      <c r="R332" t="s">
        <v>435</v>
      </c>
      <c r="S332" t="n">
        <v>0.550000011920929</v>
      </c>
      <c r="T332" t="n">
        <v>80.0</v>
      </c>
      <c r="U332" s="18">
        <f>VLOOKUP(A332,'[1]MARGIN REQUIREMNT'!$A$3:$M$210,13,0)</f>
        <v>0.48179999999999995</v>
      </c>
      <c r="V332" s="23">
        <f t="shared" si="34"/>
        <v>3.703687556837032E-3</v>
      </c>
      <c r="W332" s="23">
        <f t="shared" si="35"/>
        <v>3.703687556837032E-3</v>
      </c>
      <c r="X332" s="24">
        <f>VLOOKUP(A332,[2]Sheet14!$A$2:$B$188,2,0)</f>
        <v>3.3823272446512405E-2</v>
      </c>
      <c r="Y332" s="24">
        <f>VLOOKUP(A332,[2]Sheet14!$A$2:$C$188,3,0)</f>
        <v>4.0639776880104429E-2</v>
      </c>
      <c r="Z332" s="24">
        <f>VLOOKUP(A332,[2]Sheet14!$A$2:$D$188,4,0)</f>
        <v>5.1746901406377749E-2</v>
      </c>
      <c r="AA332" t="b">
        <f t="shared" si="31"/>
        <v>0</v>
      </c>
      <c r="AB332" t="b">
        <f t="shared" si="32"/>
        <v>0</v>
      </c>
      <c r="AC332" t="b">
        <f t="shared" si="33"/>
        <v>0</v>
      </c>
    </row>
    <row r="333" spans="1:29">
      <c r="A333" t="s">
        <v>141</v>
      </c>
      <c r="B333">
        <v>5</v>
      </c>
      <c r="C333" t="s">
        <v>405</v>
      </c>
      <c r="D333" t="n">
        <v>92.30000305175781</v>
      </c>
      <c r="E333">
        <v>94.5</v>
      </c>
      <c r="F333" s="22">
        <v>43460</v>
      </c>
      <c r="G333" s="22">
        <v>43496</v>
      </c>
      <c r="H333">
        <f t="shared" si="30"/>
        <v>36</v>
      </c>
      <c r="I333">
        <v>95</v>
      </c>
      <c r="J333">
        <v>3.4500000476837158</v>
      </c>
      <c r="K333">
        <v>27</v>
      </c>
      <c r="L333">
        <v>8</v>
      </c>
      <c r="M333">
        <v>102.5</v>
      </c>
      <c r="N333">
        <v>110.5</v>
      </c>
      <c r="O333">
        <v>118.5</v>
      </c>
      <c r="P333">
        <v>110</v>
      </c>
      <c r="Q333">
        <v>120</v>
      </c>
      <c r="R333" t="n">
        <v>0.3499999940395355</v>
      </c>
      <c r="S333" t="n">
        <v>0.3499999940395355</v>
      </c>
      <c r="T333" t="n">
        <v>110.0</v>
      </c>
      <c r="U333" s="18">
        <f>VLOOKUP(A333,'[1]MARGIN REQUIREMNT'!$A$3:$M$210,13,0)</f>
        <v>0.48179999999999995</v>
      </c>
      <c r="V333" s="23">
        <f t="shared" si="34"/>
        <v>3.703687556837032E-3</v>
      </c>
      <c r="W333" s="23">
        <f t="shared" si="35"/>
        <v>3.703687556837032E-3</v>
      </c>
      <c r="X333" s="24">
        <f>VLOOKUP(A333,[2]Sheet14!$A$2:$B$188,2,0)</f>
        <v>3.3823272446512405E-2</v>
      </c>
      <c r="Y333" s="24">
        <f>VLOOKUP(A333,[2]Sheet14!$A$2:$C$188,3,0)</f>
        <v>4.0639776880104429E-2</v>
      </c>
      <c r="Z333" s="24">
        <f>VLOOKUP(A333,[2]Sheet14!$A$2:$D$188,4,0)</f>
        <v>5.1746901406377749E-2</v>
      </c>
      <c r="AA333" t="b">
        <f t="shared" si="31"/>
        <v>0</v>
      </c>
      <c r="AB333" t="b">
        <f t="shared" si="32"/>
        <v>0</v>
      </c>
      <c r="AC333" t="b">
        <f t="shared" si="33"/>
        <v>0</v>
      </c>
    </row>
    <row r="334" spans="1:29">
      <c r="A334" t="s">
        <v>13</v>
      </c>
      <c r="B334">
        <v>5</v>
      </c>
      <c r="C334" t="s">
        <v>406</v>
      </c>
      <c r="D334" t="n">
        <v>231.9499969482422</v>
      </c>
      <c r="E334">
        <v>233.30000305175781</v>
      </c>
      <c r="F334" s="22">
        <v>43460</v>
      </c>
      <c r="G334" s="22">
        <v>43496</v>
      </c>
      <c r="H334">
        <f t="shared" si="30"/>
        <v>36</v>
      </c>
      <c r="I334">
        <v>235</v>
      </c>
      <c r="J334">
        <v>9.6999998092651367</v>
      </c>
      <c r="K334">
        <v>34</v>
      </c>
      <c r="L334">
        <v>25</v>
      </c>
      <c r="M334">
        <v>208.30000305175781</v>
      </c>
      <c r="N334">
        <v>183.30000305175781</v>
      </c>
      <c r="O334">
        <v>158.30000305175781</v>
      </c>
      <c r="P334">
        <v>185</v>
      </c>
      <c r="Q334">
        <v>160</v>
      </c>
      <c r="R334" t="s">
        <v>435</v>
      </c>
      <c r="S334" t="n">
        <v>2.0</v>
      </c>
      <c r="T334" t="n">
        <v>210.0</v>
      </c>
      <c r="U334" s="18">
        <f>VLOOKUP(A334,'[1]MARGIN REQUIREMNT'!$A$3:$M$210,13,0)</f>
        <v>1.23075</v>
      </c>
      <c r="V334" s="23">
        <f t="shared" si="34"/>
        <v>-6.4298822679464962E-4</v>
      </c>
      <c r="W334" s="23">
        <f t="shared" si="35"/>
        <v>6.4298822679464962E-4</v>
      </c>
      <c r="X334" s="24">
        <f>VLOOKUP(A334,[2]Sheet14!$A$2:$B$188,2,0)</f>
        <v>3.2468591640932125E-2</v>
      </c>
      <c r="Y334" s="24">
        <f>VLOOKUP(A334,[2]Sheet14!$A$2:$C$188,3,0)</f>
        <v>3.9377331592130228E-2</v>
      </c>
      <c r="Z334" s="24">
        <f>VLOOKUP(A334,[2]Sheet14!$A$2:$D$188,4,0)</f>
        <v>4.4895538614365432E-2</v>
      </c>
      <c r="AA334" t="b">
        <f t="shared" si="31"/>
        <v>0</v>
      </c>
      <c r="AB334" t="b">
        <f t="shared" si="32"/>
        <v>0</v>
      </c>
      <c r="AC334" t="b">
        <f t="shared" si="33"/>
        <v>0</v>
      </c>
    </row>
    <row r="335" spans="1:29">
      <c r="A335" t="s">
        <v>95</v>
      </c>
      <c r="B335">
        <v>5</v>
      </c>
      <c r="C335" t="s">
        <v>405</v>
      </c>
      <c r="D335" t="n">
        <v>93.25</v>
      </c>
      <c r="E335">
        <v>93.300003051757813</v>
      </c>
      <c r="F335" s="22">
        <v>43460</v>
      </c>
      <c r="G335" s="22">
        <v>43496</v>
      </c>
      <c r="H335">
        <f t="shared" si="30"/>
        <v>36</v>
      </c>
      <c r="I335">
        <v>95</v>
      </c>
      <c r="J335">
        <v>4.8000001907348633</v>
      </c>
      <c r="K335">
        <v>45</v>
      </c>
      <c r="L335">
        <v>13</v>
      </c>
      <c r="M335">
        <v>106.30000305175781</v>
      </c>
      <c r="N335">
        <v>119.30000305175781</v>
      </c>
      <c r="O335">
        <v>132.30000305175781</v>
      </c>
      <c r="P335">
        <v>120</v>
      </c>
      <c r="Q335">
        <v>130</v>
      </c>
      <c r="R335" t="n">
        <v>0.3499999940395355</v>
      </c>
      <c r="S335" t="n">
        <v>0.10000000149011612</v>
      </c>
      <c r="T335" t="s">
        <v>439</v>
      </c>
      <c r="U335" s="18">
        <f>VLOOKUP(A335,'[1]MARGIN REQUIREMNT'!$A$3:$M$210,13,0)</f>
        <v>0.46439999999999998</v>
      </c>
      <c r="V335" s="23">
        <f t="shared" si="34"/>
        <v>-5.3593837215715201E-4</v>
      </c>
      <c r="W335" s="23">
        <f t="shared" si="35"/>
        <v>5.3593837215715201E-4</v>
      </c>
      <c r="X335" s="24">
        <f>VLOOKUP(A335,[2]Sheet14!$A$2:$B$188,2,0)</f>
        <v>4.3749231816333618E-2</v>
      </c>
      <c r="Y335" s="24">
        <f>VLOOKUP(A335,[2]Sheet14!$A$2:$C$188,3,0)</f>
        <v>5.3389556188285288E-2</v>
      </c>
      <c r="Z335" s="24">
        <f>VLOOKUP(A335,[2]Sheet14!$A$2:$D$188,4,0)</f>
        <v>6.9869812308641824E-2</v>
      </c>
      <c r="AA335" t="b">
        <f t="shared" si="31"/>
        <v>0</v>
      </c>
      <c r="AB335" t="b">
        <f t="shared" si="32"/>
        <v>0</v>
      </c>
      <c r="AC335" t="b">
        <f t="shared" si="33"/>
        <v>0</v>
      </c>
    </row>
    <row r="336" spans="1:29">
      <c r="A336" t="s">
        <v>95</v>
      </c>
      <c r="B336">
        <v>5</v>
      </c>
      <c r="C336" t="s">
        <v>406</v>
      </c>
      <c r="D336" t="n">
        <v>93.25</v>
      </c>
      <c r="E336">
        <v>93.300003051757813</v>
      </c>
      <c r="F336" s="22">
        <v>43460</v>
      </c>
      <c r="G336" s="22">
        <v>43496</v>
      </c>
      <c r="H336">
        <f t="shared" si="30"/>
        <v>36</v>
      </c>
      <c r="I336">
        <v>95</v>
      </c>
      <c r="J336">
        <v>5.75</v>
      </c>
      <c r="K336">
        <v>45</v>
      </c>
      <c r="L336">
        <v>13</v>
      </c>
      <c r="M336">
        <v>80.300003051757813</v>
      </c>
      <c r="N336">
        <v>67.300003051757813</v>
      </c>
      <c r="O336">
        <v>54.299999237060547</v>
      </c>
      <c r="P336">
        <v>65</v>
      </c>
      <c r="Q336">
        <v>55</v>
      </c>
      <c r="R336" t="s">
        <v>435</v>
      </c>
      <c r="S336" t="n">
        <v>0.44999998807907104</v>
      </c>
      <c r="T336" t="n">
        <v>75.0</v>
      </c>
      <c r="U336" s="18">
        <f>VLOOKUP(A336,'[1]MARGIN REQUIREMNT'!$A$3:$M$210,13,0)</f>
        <v>0.46439999999999998</v>
      </c>
      <c r="V336" s="23">
        <f t="shared" si="34"/>
        <v>-5.3593837215715201E-4</v>
      </c>
      <c r="W336" s="23">
        <f t="shared" si="35"/>
        <v>5.3593837215715201E-4</v>
      </c>
      <c r="X336" s="24">
        <f>VLOOKUP(A336,[2]Sheet14!$A$2:$B$188,2,0)</f>
        <v>4.3749231816333618E-2</v>
      </c>
      <c r="Y336" s="24">
        <f>VLOOKUP(A336,[2]Sheet14!$A$2:$C$188,3,0)</f>
        <v>5.3389556188285288E-2</v>
      </c>
      <c r="Z336" s="24">
        <f>VLOOKUP(A336,[2]Sheet14!$A$2:$D$188,4,0)</f>
        <v>6.9869812308641824E-2</v>
      </c>
      <c r="AA336" t="b">
        <f t="shared" si="31"/>
        <v>0</v>
      </c>
      <c r="AB336" t="b">
        <f t="shared" si="32"/>
        <v>0</v>
      </c>
      <c r="AC336" t="b">
        <f t="shared" si="33"/>
        <v>0</v>
      </c>
    </row>
    <row r="337" spans="1:29">
      <c r="A337" t="s">
        <v>82</v>
      </c>
      <c r="B337">
        <v>5</v>
      </c>
      <c r="C337" t="s">
        <v>405</v>
      </c>
      <c r="D337" t="n">
        <v>220.9499969482422</v>
      </c>
      <c r="E337">
        <v>219.75</v>
      </c>
      <c r="F337" s="22">
        <v>43460</v>
      </c>
      <c r="G337" s="22">
        <v>43496</v>
      </c>
      <c r="H337">
        <f t="shared" ref="H337:H364" si="36">G337-F337</f>
        <v>36</v>
      </c>
      <c r="I337">
        <v>220</v>
      </c>
      <c r="J337">
        <v>9.4499998092651367</v>
      </c>
      <c r="K337">
        <v>31</v>
      </c>
      <c r="L337">
        <v>21</v>
      </c>
      <c r="M337">
        <v>240.75</v>
      </c>
      <c r="N337">
        <v>261.75</v>
      </c>
      <c r="O337">
        <v>282.75</v>
      </c>
      <c r="P337">
        <v>260</v>
      </c>
      <c r="Q337">
        <v>285</v>
      </c>
      <c r="R337" t="n">
        <v>0.699999988079071</v>
      </c>
      <c r="S337" t="n">
        <v>0.30000001192092896</v>
      </c>
      <c r="T337" t="n">
        <v>270.0</v>
      </c>
      <c r="U337" s="18">
        <f>VLOOKUP(A337,'[1]MARGIN REQUIREMNT'!$A$3:$M$210,13,0)</f>
        <v>1.1406749999999999</v>
      </c>
      <c r="V337" s="23">
        <f t="shared" si="34"/>
        <v>-6.8259385665528916E-3</v>
      </c>
      <c r="W337" s="23">
        <f t="shared" si="35"/>
        <v>6.8259385665528916E-3</v>
      </c>
      <c r="X337" s="24">
        <f>VLOOKUP(A337,[2]Sheet14!$A$2:$B$188,2,0)</f>
        <v>3.4360782718707086E-2</v>
      </c>
      <c r="Y337" s="24">
        <f>VLOOKUP(A337,[2]Sheet14!$A$2:$C$188,3,0)</f>
        <v>4.3139451918446071E-2</v>
      </c>
      <c r="Z337" s="24">
        <f>VLOOKUP(A337,[2]Sheet14!$A$2:$D$188,4,0)</f>
        <v>5.8381268720615727E-2</v>
      </c>
      <c r="AA337" t="b">
        <f t="shared" ref="AA337:AA364" si="37">W337&gt;X337</f>
        <v>0</v>
      </c>
      <c r="AB337" t="b">
        <f t="shared" si="32"/>
        <v>0</v>
      </c>
      <c r="AC337" t="b">
        <f t="shared" si="33"/>
        <v>0</v>
      </c>
    </row>
    <row r="338" spans="1:29">
      <c r="A338" t="s">
        <v>82</v>
      </c>
      <c r="B338">
        <v>5</v>
      </c>
      <c r="C338" t="s">
        <v>406</v>
      </c>
      <c r="D338" t="n">
        <v>220.9499969482422</v>
      </c>
      <c r="E338">
        <v>219.75</v>
      </c>
      <c r="F338" s="22">
        <v>43460</v>
      </c>
      <c r="G338" s="22">
        <v>43496</v>
      </c>
      <c r="H338">
        <f t="shared" si="36"/>
        <v>36</v>
      </c>
      <c r="I338">
        <v>220</v>
      </c>
      <c r="J338">
        <v>9.9499998092651367</v>
      </c>
      <c r="K338">
        <v>40</v>
      </c>
      <c r="L338">
        <v>28</v>
      </c>
      <c r="M338">
        <v>191.75</v>
      </c>
      <c r="N338">
        <v>163.75</v>
      </c>
      <c r="O338">
        <v>135.75</v>
      </c>
      <c r="P338">
        <v>165</v>
      </c>
      <c r="Q338">
        <v>135</v>
      </c>
      <c r="R338" t="s">
        <v>435</v>
      </c>
      <c r="S338" t="n">
        <v>0.44999998807907104</v>
      </c>
      <c r="T338" t="n">
        <v>175.0</v>
      </c>
      <c r="U338" s="18">
        <f>VLOOKUP(A338,'[1]MARGIN REQUIREMNT'!$A$3:$M$210,13,0)</f>
        <v>1.1406749999999999</v>
      </c>
      <c r="V338" s="23">
        <f t="shared" si="34"/>
        <v>-6.8259385665528916E-3</v>
      </c>
      <c r="W338" s="23">
        <f t="shared" si="35"/>
        <v>6.8259385665528916E-3</v>
      </c>
      <c r="X338" s="24">
        <f>VLOOKUP(A338,[2]Sheet14!$A$2:$B$188,2,0)</f>
        <v>3.4360782718707086E-2</v>
      </c>
      <c r="Y338" s="24">
        <f>VLOOKUP(A338,[2]Sheet14!$A$2:$C$188,3,0)</f>
        <v>4.3139451918446071E-2</v>
      </c>
      <c r="Z338" s="24">
        <f>VLOOKUP(A338,[2]Sheet14!$A$2:$D$188,4,0)</f>
        <v>5.8381268720615727E-2</v>
      </c>
      <c r="AA338" t="b">
        <f t="shared" si="37"/>
        <v>0</v>
      </c>
      <c r="AB338" t="b">
        <f t="shared" si="32"/>
        <v>0</v>
      </c>
      <c r="AC338" t="b">
        <f t="shared" si="33"/>
        <v>0</v>
      </c>
    </row>
    <row r="339" spans="1:29">
      <c r="A339" t="s">
        <v>58</v>
      </c>
      <c r="B339">
        <v>5</v>
      </c>
      <c r="C339" t="s">
        <v>405</v>
      </c>
      <c r="D339" t="n">
        <v>178.14999389648438</v>
      </c>
      <c r="E339">
        <v>177.30000305175781</v>
      </c>
      <c r="F339" s="22">
        <v>43460</v>
      </c>
      <c r="G339" s="22">
        <v>43496</v>
      </c>
      <c r="H339">
        <f t="shared" si="36"/>
        <v>36</v>
      </c>
      <c r="I339">
        <v>175</v>
      </c>
      <c r="J339">
        <v>11.550000190734863</v>
      </c>
      <c r="K339">
        <v>43</v>
      </c>
      <c r="L339">
        <v>24</v>
      </c>
      <c r="M339">
        <v>201.30000305175781</v>
      </c>
      <c r="N339">
        <v>225.30000305175781</v>
      </c>
      <c r="O339">
        <v>249.30000305175781</v>
      </c>
      <c r="P339">
        <v>225</v>
      </c>
      <c r="Q339">
        <v>250</v>
      </c>
      <c r="R339" t="s">
        <v>435</v>
      </c>
      <c r="S339" t="n">
        <v>21.5</v>
      </c>
      <c r="T339" t="n">
        <v>160.0</v>
      </c>
      <c r="U339" s="18">
        <f>VLOOKUP(A339,'[1]MARGIN REQUIREMNT'!$A$3:$M$210,13,0)</f>
        <v>0.90464999999999995</v>
      </c>
      <c r="V339" s="23">
        <f t="shared" si="34"/>
        <v>4.2301183705060197E-3</v>
      </c>
      <c r="W339" s="23">
        <f t="shared" si="35"/>
        <v>4.2301183705060197E-3</v>
      </c>
      <c r="X339" s="24">
        <f>VLOOKUP(A339,[2]Sheet14!$A$2:$B$188,2,0)</f>
        <v>4.006912689923825E-2</v>
      </c>
      <c r="Y339" s="24">
        <f>VLOOKUP(A339,[2]Sheet14!$A$2:$C$188,3,0)</f>
        <v>5.8693600659529395E-2</v>
      </c>
      <c r="Z339" s="24">
        <f>VLOOKUP(A339,[2]Sheet14!$A$2:$D$188,4,0)</f>
        <v>7.2427273776154544E-2</v>
      </c>
      <c r="AA339" t="b">
        <f t="shared" si="37"/>
        <v>0</v>
      </c>
      <c r="AB339" t="b">
        <f t="shared" si="32"/>
        <v>0</v>
      </c>
      <c r="AC339" t="b">
        <f t="shared" si="33"/>
        <v>0</v>
      </c>
    </row>
    <row r="340" spans="1:29">
      <c r="A340" t="s">
        <v>58</v>
      </c>
      <c r="B340">
        <v>5</v>
      </c>
      <c r="C340" t="s">
        <v>406</v>
      </c>
      <c r="D340" t="n">
        <v>178.14999389648438</v>
      </c>
      <c r="E340">
        <v>177.30000305175781</v>
      </c>
      <c r="F340" s="22">
        <v>43460</v>
      </c>
      <c r="G340" s="22">
        <v>43496</v>
      </c>
      <c r="H340">
        <f t="shared" si="36"/>
        <v>36</v>
      </c>
      <c r="I340">
        <v>175</v>
      </c>
      <c r="J340">
        <v>7.8499999046325684</v>
      </c>
      <c r="K340">
        <v>44</v>
      </c>
      <c r="L340">
        <v>24</v>
      </c>
      <c r="M340">
        <v>153.30000305175781</v>
      </c>
      <c r="N340">
        <v>129.30000305175781</v>
      </c>
      <c r="O340">
        <v>105.30000305175781</v>
      </c>
      <c r="P340">
        <v>130</v>
      </c>
      <c r="Q340">
        <v>105</v>
      </c>
      <c r="R340" t="s">
        <v>435</v>
      </c>
      <c r="S340" t="n">
        <v>1.2999999523162842</v>
      </c>
      <c r="T340" t="n">
        <v>150.0</v>
      </c>
      <c r="U340" s="18">
        <f>VLOOKUP(A340,'[1]MARGIN REQUIREMNT'!$A$3:$M$210,13,0)</f>
        <v>0.90464999999999995</v>
      </c>
      <c r="V340" s="23">
        <f t="shared" si="34"/>
        <v>4.2301183705060197E-3</v>
      </c>
      <c r="W340" s="23">
        <f t="shared" si="35"/>
        <v>4.2301183705060197E-3</v>
      </c>
      <c r="X340" s="24">
        <f>VLOOKUP(A340,[2]Sheet14!$A$2:$B$188,2,0)</f>
        <v>4.006912689923825E-2</v>
      </c>
      <c r="Y340" s="24">
        <f>VLOOKUP(A340,[2]Sheet14!$A$2:$C$188,3,0)</f>
        <v>5.8693600659529395E-2</v>
      </c>
      <c r="Z340" s="24">
        <f>VLOOKUP(A340,[2]Sheet14!$A$2:$D$188,4,0)</f>
        <v>7.2427273776154544E-2</v>
      </c>
      <c r="AA340" t="b">
        <f t="shared" si="37"/>
        <v>0</v>
      </c>
      <c r="AB340" t="b">
        <f t="shared" si="32"/>
        <v>0</v>
      </c>
      <c r="AC340" t="b">
        <f t="shared" si="33"/>
        <v>0</v>
      </c>
    </row>
    <row r="341" spans="1:29">
      <c r="A341" t="s">
        <v>164</v>
      </c>
      <c r="B341">
        <v>10</v>
      </c>
      <c r="C341" t="s">
        <v>405</v>
      </c>
      <c r="D341" t="n">
        <v>303.3500061035156</v>
      </c>
      <c r="E341">
        <v>303.60000610351562</v>
      </c>
      <c r="F341" s="22">
        <v>43460</v>
      </c>
      <c r="G341" s="22">
        <v>43496</v>
      </c>
      <c r="H341">
        <f t="shared" si="36"/>
        <v>36</v>
      </c>
      <c r="I341">
        <v>300</v>
      </c>
      <c r="J341">
        <v>20.350000381469727</v>
      </c>
      <c r="K341">
        <v>45</v>
      </c>
      <c r="L341">
        <v>43</v>
      </c>
      <c r="M341">
        <v>346.60000610351562</v>
      </c>
      <c r="N341">
        <v>389.60000610351562</v>
      </c>
      <c r="O341">
        <v>432.60000610351562</v>
      </c>
      <c r="P341">
        <v>390</v>
      </c>
      <c r="Q341">
        <v>430</v>
      </c>
      <c r="R341" t="s">
        <v>435</v>
      </c>
      <c r="S341" t="n">
        <v>0.4000000059604645</v>
      </c>
      <c r="T341" t="n">
        <v>420.0</v>
      </c>
      <c r="U341" s="18">
        <f>VLOOKUP(A341,'[1]MARGIN REQUIREMNT'!$A$3:$M$210,13,0)</f>
        <v>1.5423</v>
      </c>
      <c r="V341" s="23">
        <f t="shared" si="34"/>
        <v>-1.3175029263602367E-3</v>
      </c>
      <c r="W341" s="23">
        <f t="shared" si="35"/>
        <v>1.3175029263602367E-3</v>
      </c>
      <c r="X341" s="24">
        <f>VLOOKUP(A341,[2]Sheet14!$A$2:$B$188,2,0)</f>
        <v>4.0362542109628176E-2</v>
      </c>
      <c r="Y341" s="24">
        <f>VLOOKUP(A341,[2]Sheet14!$A$2:$C$188,3,0)</f>
        <v>5.4236120440953779E-2</v>
      </c>
      <c r="Z341" s="24">
        <f>VLOOKUP(A341,[2]Sheet14!$A$2:$D$188,4,0)</f>
        <v>6.7961601075699443E-2</v>
      </c>
      <c r="AA341" t="b">
        <f t="shared" si="37"/>
        <v>0</v>
      </c>
      <c r="AB341" t="b">
        <f t="shared" si="32"/>
        <v>0</v>
      </c>
      <c r="AC341" t="b">
        <f t="shared" si="33"/>
        <v>0</v>
      </c>
    </row>
    <row r="342" spans="1:29">
      <c r="A342" t="s">
        <v>164</v>
      </c>
      <c r="B342">
        <v>10</v>
      </c>
      <c r="C342" t="s">
        <v>406</v>
      </c>
      <c r="D342" t="n">
        <v>303.3500061035156</v>
      </c>
      <c r="E342">
        <v>303.60000610351562</v>
      </c>
      <c r="F342" s="22">
        <v>43460</v>
      </c>
      <c r="G342" s="22">
        <v>43496</v>
      </c>
      <c r="H342">
        <f t="shared" si="36"/>
        <v>36</v>
      </c>
      <c r="I342">
        <v>300</v>
      </c>
      <c r="J342">
        <v>14</v>
      </c>
      <c r="K342">
        <v>45</v>
      </c>
      <c r="L342">
        <v>43</v>
      </c>
      <c r="M342">
        <v>260.60000610351562</v>
      </c>
      <c r="N342">
        <v>217.60000610351562</v>
      </c>
      <c r="O342">
        <v>174.60000610351562</v>
      </c>
      <c r="P342">
        <v>220</v>
      </c>
      <c r="Q342">
        <v>170</v>
      </c>
      <c r="R342" t="s">
        <v>435</v>
      </c>
      <c r="S342" t="n">
        <v>1.2000000476837158</v>
      </c>
      <c r="T342" t="n">
        <v>240.0</v>
      </c>
      <c r="U342" s="18">
        <f>VLOOKUP(A342,'[1]MARGIN REQUIREMNT'!$A$3:$M$210,13,0)</f>
        <v>1.5423</v>
      </c>
      <c r="V342" s="23">
        <f t="shared" si="34"/>
        <v>-1.3175029263602367E-3</v>
      </c>
      <c r="W342" s="23">
        <f t="shared" si="35"/>
        <v>1.3175029263602367E-3</v>
      </c>
      <c r="X342" s="24">
        <f>VLOOKUP(A342,[2]Sheet14!$A$2:$B$188,2,0)</f>
        <v>4.0362542109628176E-2</v>
      </c>
      <c r="Y342" s="24">
        <f>VLOOKUP(A342,[2]Sheet14!$A$2:$C$188,3,0)</f>
        <v>5.4236120440953779E-2</v>
      </c>
      <c r="Z342" s="24">
        <f>VLOOKUP(A342,[2]Sheet14!$A$2:$D$188,4,0)</f>
        <v>6.7961601075699443E-2</v>
      </c>
      <c r="AA342" t="b">
        <f t="shared" si="37"/>
        <v>0</v>
      </c>
      <c r="AB342" t="b">
        <f t="shared" si="32"/>
        <v>0</v>
      </c>
      <c r="AC342" t="b">
        <f t="shared" si="33"/>
        <v>0</v>
      </c>
    </row>
    <row r="343" spans="1:29">
      <c r="A343" t="s">
        <v>161</v>
      </c>
      <c r="B343">
        <v>2.5</v>
      </c>
      <c r="C343" t="s">
        <v>405</v>
      </c>
      <c r="D343" t="n">
        <v>118.0</v>
      </c>
      <c r="E343">
        <v>115.80000305175781</v>
      </c>
      <c r="F343" s="22">
        <v>43460</v>
      </c>
      <c r="G343" s="22">
        <v>43496</v>
      </c>
      <c r="H343">
        <f t="shared" si="36"/>
        <v>36</v>
      </c>
      <c r="I343">
        <v>115</v>
      </c>
      <c r="J343">
        <v>5.1999998092651367</v>
      </c>
      <c r="K343">
        <v>28</v>
      </c>
      <c r="L343">
        <v>10</v>
      </c>
      <c r="M343">
        <v>125.80000305175781</v>
      </c>
      <c r="N343">
        <v>135.80000305175781</v>
      </c>
      <c r="O343">
        <v>145.80000305175781</v>
      </c>
      <c r="P343">
        <v>135</v>
      </c>
      <c r="Q343">
        <v>145</v>
      </c>
      <c r="R343" t="n">
        <v>0.550000011920929</v>
      </c>
      <c r="S343" t="n">
        <v>0.10000000149011612</v>
      </c>
      <c r="T343" t="s">
        <v>439</v>
      </c>
      <c r="U343" s="18">
        <f>VLOOKUP(A343,'[1]MARGIN REQUIREMNT'!$A$3:$M$210,13,0)</f>
        <v>0.54135</v>
      </c>
      <c r="V343" s="23">
        <f t="shared" si="34"/>
        <v>-4.3177891780928901E-3</v>
      </c>
      <c r="W343" s="23">
        <f t="shared" si="35"/>
        <v>4.3177891780928901E-3</v>
      </c>
      <c r="X343" s="24">
        <f>VLOOKUP(A343,[2]Sheet14!$A$2:$B$188,2,0)</f>
        <v>3.945086777034109E-2</v>
      </c>
      <c r="Y343" s="24">
        <f>VLOOKUP(A343,[2]Sheet14!$A$2:$C$188,3,0)</f>
        <v>4.8994285607698765E-2</v>
      </c>
      <c r="Z343" s="24">
        <f>VLOOKUP(A343,[2]Sheet14!$A$2:$D$188,4,0)</f>
        <v>6.2998097279328077E-2</v>
      </c>
      <c r="AA343" t="b">
        <f t="shared" si="37"/>
        <v>0</v>
      </c>
      <c r="AB343" t="b">
        <f t="shared" si="32"/>
        <v>0</v>
      </c>
      <c r="AC343" t="b">
        <f t="shared" si="33"/>
        <v>0</v>
      </c>
    </row>
    <row r="344" spans="1:29">
      <c r="A344" t="s">
        <v>161</v>
      </c>
      <c r="B344">
        <v>2.5</v>
      </c>
      <c r="C344" t="s">
        <v>406</v>
      </c>
      <c r="D344" t="n">
        <v>118.0</v>
      </c>
      <c r="E344">
        <v>115.80000305175781</v>
      </c>
      <c r="F344" s="22">
        <v>43460</v>
      </c>
      <c r="G344" s="22">
        <v>43496</v>
      </c>
      <c r="H344">
        <f t="shared" si="36"/>
        <v>36</v>
      </c>
      <c r="I344">
        <v>115</v>
      </c>
      <c r="J344">
        <v>5.4000000953674316</v>
      </c>
      <c r="K344">
        <v>45</v>
      </c>
      <c r="L344">
        <v>16</v>
      </c>
      <c r="M344">
        <v>99.800003051757813</v>
      </c>
      <c r="N344">
        <v>83.800003051757813</v>
      </c>
      <c r="O344">
        <v>67.800003051757813</v>
      </c>
      <c r="P344">
        <v>85</v>
      </c>
      <c r="Q344">
        <v>67.5</v>
      </c>
      <c r="R344" t="s">
        <v>435</v>
      </c>
      <c r="S344" t="n">
        <v>0.4000000059604645</v>
      </c>
      <c r="T344" t="n">
        <v>95.0</v>
      </c>
      <c r="U344" s="18">
        <f>VLOOKUP(A344,'[1]MARGIN REQUIREMNT'!$A$3:$M$210,13,0)</f>
        <v>0.54135</v>
      </c>
      <c r="V344" s="23">
        <f t="shared" si="34"/>
        <v>-4.3177891780928901E-3</v>
      </c>
      <c r="W344" s="23">
        <f t="shared" si="35"/>
        <v>4.3177891780928901E-3</v>
      </c>
      <c r="X344" s="24">
        <f>VLOOKUP(A344,[2]Sheet14!$A$2:$B$188,2,0)</f>
        <v>3.945086777034109E-2</v>
      </c>
      <c r="Y344" s="24">
        <f>VLOOKUP(A344,[2]Sheet14!$A$2:$C$188,3,0)</f>
        <v>4.8994285607698765E-2</v>
      </c>
      <c r="Z344" s="24">
        <f>VLOOKUP(A344,[2]Sheet14!$A$2:$D$188,4,0)</f>
        <v>6.2998097279328077E-2</v>
      </c>
      <c r="AA344" t="b">
        <f t="shared" si="37"/>
        <v>0</v>
      </c>
      <c r="AB344" t="b">
        <f t="shared" si="32"/>
        <v>0</v>
      </c>
      <c r="AC344" t="b">
        <f t="shared" si="33"/>
        <v>0</v>
      </c>
    </row>
    <row r="345" spans="1:29">
      <c r="A345" t="s">
        <v>41</v>
      </c>
      <c r="B345">
        <v>5</v>
      </c>
      <c r="C345" t="s">
        <v>405</v>
      </c>
      <c r="D345" t="n">
        <v>153.64999389648438</v>
      </c>
      <c r="E345">
        <v>152</v>
      </c>
      <c r="F345" s="22">
        <v>43460</v>
      </c>
      <c r="G345" s="22">
        <v>43496</v>
      </c>
      <c r="H345">
        <f t="shared" si="36"/>
        <v>36</v>
      </c>
      <c r="I345">
        <v>150</v>
      </c>
      <c r="J345" t="s">
        <v>435</v>
      </c>
      <c r="K345" t="s">
        <v>435</v>
      </c>
      <c r="L345" t="s">
        <v>435</v>
      </c>
      <c r="M345" t="s">
        <v>435</v>
      </c>
      <c r="N345" t="s">
        <v>435</v>
      </c>
      <c r="O345" t="s">
        <v>435</v>
      </c>
      <c r="P345" t="s">
        <v>435</v>
      </c>
      <c r="Q345" t="s">
        <v>435</v>
      </c>
      <c r="R345" t="s">
        <v>435</v>
      </c>
      <c r="S345" t="s">
        <v>435</v>
      </c>
      <c r="T345" t="s">
        <v>435</v>
      </c>
      <c r="U345" s="18">
        <f>VLOOKUP(A345,'[1]MARGIN REQUIREMNT'!$A$3:$M$210,13,0)</f>
        <v>0.76822499999999994</v>
      </c>
      <c r="V345" s="23">
        <f t="shared" si="34"/>
        <v>2.9605062384354675E-3</v>
      </c>
      <c r="W345" s="23">
        <f t="shared" si="35"/>
        <v>2.9605062384354675E-3</v>
      </c>
      <c r="X345" s="24">
        <f>VLOOKUP(A345,[2]Sheet14!$A$2:$B$188,2,0)</f>
        <v>2.3672639104921716E-2</v>
      </c>
      <c r="Y345" s="24">
        <f>VLOOKUP(A345,[2]Sheet14!$A$2:$C$188,3,0)</f>
        <v>3.0296589731107423E-2</v>
      </c>
      <c r="Z345" s="24">
        <f>VLOOKUP(A345,[2]Sheet14!$A$2:$D$188,4,0)</f>
        <v>4.2439640164924831E-2</v>
      </c>
      <c r="AA345" t="b">
        <f t="shared" si="37"/>
        <v>0</v>
      </c>
      <c r="AB345" t="b">
        <f t="shared" si="32"/>
        <v>0</v>
      </c>
      <c r="AC345" t="b">
        <f t="shared" si="33"/>
        <v>0</v>
      </c>
    </row>
    <row r="346" spans="1:29">
      <c r="A346" t="s">
        <v>41</v>
      </c>
      <c r="B346">
        <v>5</v>
      </c>
      <c r="C346" t="s">
        <v>406</v>
      </c>
      <c r="D346" t="n">
        <v>153.64999389648438</v>
      </c>
      <c r="E346">
        <v>152</v>
      </c>
      <c r="F346" s="22">
        <v>43460</v>
      </c>
      <c r="G346" s="22">
        <v>43496</v>
      </c>
      <c r="H346">
        <f t="shared" si="36"/>
        <v>36</v>
      </c>
      <c r="I346">
        <v>150</v>
      </c>
      <c r="J346" t="s">
        <v>435</v>
      </c>
      <c r="K346" t="s">
        <v>435</v>
      </c>
      <c r="L346" t="s">
        <v>435</v>
      </c>
      <c r="M346" t="s">
        <v>435</v>
      </c>
      <c r="N346" t="s">
        <v>435</v>
      </c>
      <c r="O346" t="s">
        <v>435</v>
      </c>
      <c r="P346" t="s">
        <v>435</v>
      </c>
      <c r="Q346" t="s">
        <v>435</v>
      </c>
      <c r="R346" t="s">
        <v>435</v>
      </c>
      <c r="S346" t="s">
        <v>435</v>
      </c>
      <c r="T346" t="s">
        <v>435</v>
      </c>
      <c r="U346" s="18">
        <f>VLOOKUP(A346,'[1]MARGIN REQUIREMNT'!$A$3:$M$210,13,0)</f>
        <v>0.76822499999999994</v>
      </c>
      <c r="V346" s="23">
        <f t="shared" si="34"/>
        <v>2.9605062384354675E-3</v>
      </c>
      <c r="W346" s="23">
        <f t="shared" si="35"/>
        <v>2.9605062384354675E-3</v>
      </c>
      <c r="X346" s="24">
        <f>VLOOKUP(A346,[2]Sheet14!$A$2:$B$188,2,0)</f>
        <v>2.3672639104921716E-2</v>
      </c>
      <c r="Y346" s="24">
        <f>VLOOKUP(A346,[2]Sheet14!$A$2:$C$188,3,0)</f>
        <v>3.0296589731107423E-2</v>
      </c>
      <c r="Z346" s="24">
        <f>VLOOKUP(A346,[2]Sheet14!$A$2:$D$188,4,0)</f>
        <v>4.2439640164924831E-2</v>
      </c>
      <c r="AA346" t="b">
        <f t="shared" si="37"/>
        <v>0</v>
      </c>
      <c r="AB346" t="b">
        <f t="shared" si="32"/>
        <v>0</v>
      </c>
      <c r="AC346" t="b">
        <f t="shared" si="33"/>
        <v>0</v>
      </c>
    </row>
    <row r="347" spans="1:29">
      <c r="A347" t="s">
        <v>148</v>
      </c>
      <c r="B347">
        <v>5</v>
      </c>
      <c r="C347" t="s">
        <v>405</v>
      </c>
      <c r="D347" t="n">
        <v>85.44999694824219</v>
      </c>
      <c r="E347">
        <v>80.800003051757813</v>
      </c>
      <c r="F347" s="22">
        <v>43460</v>
      </c>
      <c r="G347" s="22">
        <v>43496</v>
      </c>
      <c r="H347">
        <f t="shared" si="36"/>
        <v>36</v>
      </c>
      <c r="I347">
        <v>80</v>
      </c>
      <c r="J347">
        <v>8.5</v>
      </c>
      <c r="K347">
        <v>76</v>
      </c>
      <c r="L347">
        <v>19</v>
      </c>
      <c r="M347">
        <v>99.800003051757813</v>
      </c>
      <c r="N347">
        <v>118.80000305175781</v>
      </c>
      <c r="O347">
        <v>137.80000305175781</v>
      </c>
      <c r="P347">
        <v>120</v>
      </c>
      <c r="Q347">
        <v>140</v>
      </c>
      <c r="R347" t="n">
        <v>0.800000011920929</v>
      </c>
      <c r="S347" t="n">
        <v>0.800000011920929</v>
      </c>
      <c r="T347" t="n">
        <v>120.0</v>
      </c>
      <c r="U347" s="18">
        <f>VLOOKUP(A347,'[1]MARGIN REQUIREMNT'!$A$3:$M$210,13,0)</f>
        <v>0.55474079999999992</v>
      </c>
      <c r="V347" s="23">
        <f t="shared" si="34"/>
        <v>6.8068737820587977E-3</v>
      </c>
      <c r="W347" s="23">
        <f t="shared" si="35"/>
        <v>6.8068737820587977E-3</v>
      </c>
      <c r="X347" s="24">
        <f>VLOOKUP(A347,[2]Sheet14!$A$2:$B$188,2,0)</f>
        <v>6.478239296184661E-2</v>
      </c>
      <c r="Y347" s="24">
        <f>VLOOKUP(A347,[2]Sheet14!$A$2:$C$188,3,0)</f>
        <v>9.8227933694616756E-2</v>
      </c>
      <c r="Z347" s="24">
        <f>VLOOKUP(A347,[2]Sheet14!$A$2:$D$188,4,0)</f>
        <v>0.169809952176149</v>
      </c>
      <c r="AA347" t="b">
        <f t="shared" si="37"/>
        <v>0</v>
      </c>
      <c r="AB347" t="b">
        <f t="shared" si="32"/>
        <v>0</v>
      </c>
      <c r="AC347" t="b">
        <f t="shared" si="33"/>
        <v>0</v>
      </c>
    </row>
    <row r="348" spans="1:29">
      <c r="A348" t="s">
        <v>148</v>
      </c>
      <c r="B348">
        <v>5</v>
      </c>
      <c r="C348" t="s">
        <v>406</v>
      </c>
      <c r="D348" t="n">
        <v>85.44999694824219</v>
      </c>
      <c r="E348">
        <v>80.800003051757813</v>
      </c>
      <c r="F348" s="22">
        <v>43460</v>
      </c>
      <c r="G348" s="22">
        <v>43496</v>
      </c>
      <c r="H348">
        <f t="shared" si="36"/>
        <v>36</v>
      </c>
      <c r="I348">
        <v>80</v>
      </c>
      <c r="J348">
        <v>7</v>
      </c>
      <c r="K348">
        <v>78</v>
      </c>
      <c r="L348">
        <v>20</v>
      </c>
      <c r="M348">
        <v>60.799999237060547</v>
      </c>
      <c r="N348">
        <v>40.799999237060547</v>
      </c>
      <c r="O348">
        <v>20.799999237060547</v>
      </c>
      <c r="P348">
        <v>40</v>
      </c>
      <c r="Q348">
        <v>20</v>
      </c>
      <c r="R348" t="s">
        <v>435</v>
      </c>
      <c r="S348" t="n">
        <v>0.30000001192092896</v>
      </c>
      <c r="T348" t="n">
        <v>55.0</v>
      </c>
      <c r="U348" s="18">
        <f>VLOOKUP(A348,'[1]MARGIN REQUIREMNT'!$A$3:$M$210,13,0)</f>
        <v>0.55474079999999992</v>
      </c>
      <c r="V348" s="23">
        <f t="shared" si="34"/>
        <v>6.8068737820587977E-3</v>
      </c>
      <c r="W348" s="23">
        <f t="shared" si="35"/>
        <v>6.8068737820587977E-3</v>
      </c>
      <c r="X348" s="24">
        <f>VLOOKUP(A348,[2]Sheet14!$A$2:$B$188,2,0)</f>
        <v>6.478239296184661E-2</v>
      </c>
      <c r="Y348" s="24">
        <f>VLOOKUP(A348,[2]Sheet14!$A$2:$C$188,3,0)</f>
        <v>9.8227933694616756E-2</v>
      </c>
      <c r="Z348" s="24">
        <f>VLOOKUP(A348,[2]Sheet14!$A$2:$D$188,4,0)</f>
        <v>0.169809952176149</v>
      </c>
      <c r="AA348" t="b">
        <f t="shared" si="37"/>
        <v>0</v>
      </c>
      <c r="AB348" t="b">
        <f t="shared" si="32"/>
        <v>0</v>
      </c>
      <c r="AC348" t="b">
        <f t="shared" si="33"/>
        <v>0</v>
      </c>
    </row>
    <row r="349" spans="1:29">
      <c r="A349" t="s">
        <v>114</v>
      </c>
      <c r="B349">
        <v>10</v>
      </c>
      <c r="C349" t="s">
        <v>405</v>
      </c>
      <c r="D349" t="n">
        <v>220.0500030517578</v>
      </c>
      <c r="E349">
        <v>217</v>
      </c>
      <c r="F349" s="22">
        <v>43460</v>
      </c>
      <c r="G349" s="22">
        <v>43496</v>
      </c>
      <c r="H349">
        <f t="shared" si="36"/>
        <v>36</v>
      </c>
      <c r="I349">
        <v>220</v>
      </c>
      <c r="J349">
        <v>7.75</v>
      </c>
      <c r="K349">
        <v>29</v>
      </c>
      <c r="L349">
        <v>20</v>
      </c>
      <c r="M349">
        <v>237</v>
      </c>
      <c r="N349">
        <v>257</v>
      </c>
      <c r="O349">
        <v>277</v>
      </c>
      <c r="P349">
        <v>260</v>
      </c>
      <c r="Q349">
        <v>280</v>
      </c>
      <c r="R349" t="s">
        <v>435</v>
      </c>
      <c r="S349" t="n">
        <v>1.600000023841858</v>
      </c>
      <c r="T349" t="n">
        <v>250.0</v>
      </c>
      <c r="U349" s="18">
        <f>VLOOKUP(A349,'[1]MARGIN REQUIREMNT'!$A$3:$M$210,13,0)</f>
        <v>1.1204250666666666</v>
      </c>
      <c r="V349" s="23">
        <f t="shared" si="34"/>
        <v>-4.6085761988767793E-4</v>
      </c>
      <c r="W349" s="23">
        <f t="shared" si="35"/>
        <v>4.6085761988767793E-4</v>
      </c>
      <c r="X349" s="24">
        <f>VLOOKUP(A349,[2]Sheet14!$A$2:$B$188,2,0)</f>
        <v>3.5765721362058071E-2</v>
      </c>
      <c r="Y349" s="24">
        <f>VLOOKUP(A349,[2]Sheet14!$A$2:$C$188,3,0)</f>
        <v>4.454020295949996E-2</v>
      </c>
      <c r="Z349" s="24">
        <f>VLOOKUP(A349,[2]Sheet14!$A$2:$D$188,4,0)</f>
        <v>5.3623023968412419E-2</v>
      </c>
      <c r="AA349" t="b">
        <f t="shared" si="37"/>
        <v>0</v>
      </c>
      <c r="AB349" t="b">
        <f t="shared" si="32"/>
        <v>0</v>
      </c>
      <c r="AC349" t="b">
        <f t="shared" si="33"/>
        <v>0</v>
      </c>
    </row>
    <row r="350" spans="1:29">
      <c r="A350" t="s">
        <v>114</v>
      </c>
      <c r="B350">
        <v>10</v>
      </c>
      <c r="C350" t="s">
        <v>406</v>
      </c>
      <c r="D350" t="n">
        <v>220.0500030517578</v>
      </c>
      <c r="E350">
        <v>217</v>
      </c>
      <c r="F350" s="22">
        <v>43460</v>
      </c>
      <c r="G350" s="22">
        <v>43496</v>
      </c>
      <c r="H350">
        <f t="shared" si="36"/>
        <v>36</v>
      </c>
      <c r="I350">
        <v>220</v>
      </c>
      <c r="J350">
        <v>10.699999809265137</v>
      </c>
      <c r="K350">
        <v>38</v>
      </c>
      <c r="L350">
        <v>26</v>
      </c>
      <c r="M350">
        <v>191</v>
      </c>
      <c r="N350">
        <v>165</v>
      </c>
      <c r="O350">
        <v>139</v>
      </c>
      <c r="P350">
        <v>170</v>
      </c>
      <c r="Q350">
        <v>140</v>
      </c>
      <c r="R350" t="s">
        <v>435</v>
      </c>
      <c r="S350" t="n">
        <v>1.100000023841858</v>
      </c>
      <c r="T350" t="n">
        <v>190.0</v>
      </c>
      <c r="U350" s="18">
        <f>VLOOKUP(A350,'[1]MARGIN REQUIREMNT'!$A$3:$M$210,13,0)</f>
        <v>1.1204250666666666</v>
      </c>
      <c r="V350" s="23">
        <f t="shared" si="34"/>
        <v>-4.6085761988767793E-4</v>
      </c>
      <c r="W350" s="23">
        <f t="shared" si="35"/>
        <v>4.6085761988767793E-4</v>
      </c>
      <c r="X350" s="24">
        <f>VLOOKUP(A350,[2]Sheet14!$A$2:$B$188,2,0)</f>
        <v>3.5765721362058071E-2</v>
      </c>
      <c r="Y350" s="24">
        <f>VLOOKUP(A350,[2]Sheet14!$A$2:$C$188,3,0)</f>
        <v>4.454020295949996E-2</v>
      </c>
      <c r="Z350" s="24">
        <f>VLOOKUP(A350,[2]Sheet14!$A$2:$D$188,4,0)</f>
        <v>5.3623023968412419E-2</v>
      </c>
      <c r="AA350" t="b">
        <f t="shared" si="37"/>
        <v>0</v>
      </c>
      <c r="AB350" t="b">
        <f t="shared" si="32"/>
        <v>0</v>
      </c>
      <c r="AC350" t="b">
        <f t="shared" si="33"/>
        <v>0</v>
      </c>
    </row>
    <row r="351" spans="1:29">
      <c r="A351" t="s">
        <v>177</v>
      </c>
      <c r="B351">
        <v>20</v>
      </c>
      <c r="C351" t="s">
        <v>405</v>
      </c>
      <c r="D351" t="n">
        <v>587.9500122070312</v>
      </c>
      <c r="E351">
        <v>575.5999755859375</v>
      </c>
      <c r="F351" s="22">
        <v>43460</v>
      </c>
      <c r="G351" s="22">
        <v>43496</v>
      </c>
      <c r="H351">
        <f t="shared" si="36"/>
        <v>36</v>
      </c>
      <c r="I351">
        <v>580</v>
      </c>
      <c r="J351">
        <v>28.25</v>
      </c>
      <c r="K351">
        <v>36</v>
      </c>
      <c r="L351">
        <v>65</v>
      </c>
      <c r="M351">
        <v>640.5999755859375</v>
      </c>
      <c r="N351">
        <v>705.5999755859375</v>
      </c>
      <c r="O351">
        <v>770.5999755859375</v>
      </c>
      <c r="P351">
        <v>700</v>
      </c>
      <c r="Q351">
        <v>780</v>
      </c>
      <c r="R351" t="n">
        <v>2.299999952316284</v>
      </c>
      <c r="S351" t="n">
        <v>2.299999952316284</v>
      </c>
      <c r="T351" t="n">
        <v>700.0</v>
      </c>
      <c r="U351" s="18">
        <f>VLOOKUP(A351,'[1]MARGIN REQUIREMNT'!$A$3:$M$210,13,0)</f>
        <v>2.9530499999999997</v>
      </c>
      <c r="V351" s="23">
        <f t="shared" si="34"/>
        <v>-5.0381575780197307E-3</v>
      </c>
      <c r="W351" s="23">
        <f t="shared" si="35"/>
        <v>5.0381575780197307E-3</v>
      </c>
      <c r="X351" s="24">
        <f>VLOOKUP(A351,[2]Sheet14!$A$2:$B$188,2,0)</f>
        <v>3.7296454646157155E-2</v>
      </c>
      <c r="Y351" s="24">
        <f>VLOOKUP(A351,[2]Sheet14!$A$2:$C$188,3,0)</f>
        <v>4.6949494935337635E-2</v>
      </c>
      <c r="Z351" s="24">
        <f>VLOOKUP(A351,[2]Sheet14!$A$2:$D$188,4,0)</f>
        <v>6.210192845082238E-2</v>
      </c>
      <c r="AA351" t="b">
        <f t="shared" si="37"/>
        <v>0</v>
      </c>
      <c r="AB351" t="b">
        <f t="shared" si="32"/>
        <v>0</v>
      </c>
      <c r="AC351" t="b">
        <f t="shared" si="33"/>
        <v>0</v>
      </c>
    </row>
    <row r="352" spans="1:29">
      <c r="A352" t="s">
        <v>177</v>
      </c>
      <c r="B352">
        <v>20</v>
      </c>
      <c r="C352" t="s">
        <v>406</v>
      </c>
      <c r="D352" t="n">
        <v>587.9500122070312</v>
      </c>
      <c r="E352">
        <v>575.5999755859375</v>
      </c>
      <c r="F352" s="22">
        <v>43460</v>
      </c>
      <c r="G352" s="22">
        <v>43496</v>
      </c>
      <c r="H352">
        <f t="shared" si="36"/>
        <v>36</v>
      </c>
      <c r="I352">
        <v>580</v>
      </c>
      <c r="J352">
        <v>29.200000762939453</v>
      </c>
      <c r="K352">
        <v>43</v>
      </c>
      <c r="L352">
        <v>78</v>
      </c>
      <c r="M352">
        <v>497.60000610351562</v>
      </c>
      <c r="N352">
        <v>419.60000610351562</v>
      </c>
      <c r="O352">
        <v>341.60000610351562</v>
      </c>
      <c r="P352">
        <v>420</v>
      </c>
      <c r="Q352">
        <v>340</v>
      </c>
      <c r="R352" t="s">
        <v>435</v>
      </c>
      <c r="S352" t="n">
        <v>2.4000000953674316</v>
      </c>
      <c r="T352" t="n">
        <v>500.0</v>
      </c>
      <c r="U352" s="18">
        <f>VLOOKUP(A352,'[1]MARGIN REQUIREMNT'!$A$3:$M$210,13,0)</f>
        <v>2.9530499999999997</v>
      </c>
      <c r="V352" s="23">
        <f t="shared" si="34"/>
        <v>-5.0381575780197307E-3</v>
      </c>
      <c r="W352" s="23">
        <f t="shared" si="35"/>
        <v>5.0381575780197307E-3</v>
      </c>
      <c r="X352" s="24">
        <f>VLOOKUP(A352,[2]Sheet14!$A$2:$B$188,2,0)</f>
        <v>3.7296454646157155E-2</v>
      </c>
      <c r="Y352" s="24">
        <f>VLOOKUP(A352,[2]Sheet14!$A$2:$C$188,3,0)</f>
        <v>4.6949494935337635E-2</v>
      </c>
      <c r="Z352" s="24">
        <f>VLOOKUP(A352,[2]Sheet14!$A$2:$D$188,4,0)</f>
        <v>6.210192845082238E-2</v>
      </c>
      <c r="AA352" t="b">
        <f t="shared" si="37"/>
        <v>0</v>
      </c>
      <c r="AB352" t="b">
        <f t="shared" si="32"/>
        <v>0</v>
      </c>
      <c r="AC352" t="b">
        <f t="shared" si="33"/>
        <v>0</v>
      </c>
    </row>
    <row r="353" spans="1:29">
      <c r="A353" t="s">
        <v>121</v>
      </c>
      <c r="B353">
        <v>20</v>
      </c>
      <c r="C353" t="s">
        <v>405</v>
      </c>
      <c r="D353" t="s">
        <v>435</v>
      </c>
      <c r="E353" t="s">
        <v>435</v>
      </c>
      <c r="F353" s="22">
        <v>43460</v>
      </c>
      <c r="G353" s="22">
        <v>43496</v>
      </c>
      <c r="H353">
        <f t="shared" si="36"/>
        <v>36</v>
      </c>
      <c r="I353" t="s">
        <v>435</v>
      </c>
      <c r="J353" t="s">
        <v>435</v>
      </c>
      <c r="K353" t="s">
        <v>435</v>
      </c>
      <c r="L353" t="s">
        <v>435</v>
      </c>
      <c r="M353" t="s">
        <v>435</v>
      </c>
      <c r="N353" t="s">
        <v>435</v>
      </c>
      <c r="O353" t="s">
        <v>435</v>
      </c>
      <c r="P353" t="s">
        <v>435</v>
      </c>
      <c r="Q353" t="s">
        <v>435</v>
      </c>
      <c r="R353" t="s">
        <v>435</v>
      </c>
      <c r="S353" t="s">
        <v>435</v>
      </c>
      <c r="T353" t="s">
        <v>435</v>
      </c>
      <c r="U353" s="18">
        <f>VLOOKUP(A353,'[1]MARGIN REQUIREMNT'!$A$3:$M$210,13,0)</f>
        <v>3.8085749999999998</v>
      </c>
      <c r="V353" s="23" t="e">
        <f t="shared" si="34"/>
        <v>#VALUE!</v>
      </c>
      <c r="W353" s="23" t="e">
        <f t="shared" si="35"/>
        <v>#VALUE!</v>
      </c>
      <c r="X353" s="24">
        <f>VLOOKUP(A353,[2]Sheet14!$A$2:$B$188,2,0)</f>
        <v>2.2952856795264091E-2</v>
      </c>
      <c r="Y353" s="24">
        <f>VLOOKUP(A353,[2]Sheet14!$A$2:$C$188,3,0)</f>
        <v>2.8899013356101868E-2</v>
      </c>
      <c r="Z353" s="24">
        <f>VLOOKUP(A353,[2]Sheet14!$A$2:$D$188,4,0)</f>
        <v>3.6668272656044949E-2</v>
      </c>
      <c r="AA353" t="e">
        <f t="shared" si="37"/>
        <v>#VALUE!</v>
      </c>
      <c r="AB353" t="e">
        <f t="shared" si="32"/>
        <v>#VALUE!</v>
      </c>
      <c r="AC353" t="e">
        <f t="shared" si="33"/>
        <v>#VALUE!</v>
      </c>
    </row>
    <row r="354" spans="1:29">
      <c r="A354" t="s">
        <v>121</v>
      </c>
      <c r="B354">
        <v>20</v>
      </c>
      <c r="C354" t="s">
        <v>406</v>
      </c>
      <c r="D354" t="s">
        <v>435</v>
      </c>
      <c r="E354" t="s">
        <v>435</v>
      </c>
      <c r="F354" s="22">
        <v>43460</v>
      </c>
      <c r="G354" s="22">
        <v>43496</v>
      </c>
      <c r="H354">
        <f t="shared" si="36"/>
        <v>36</v>
      </c>
      <c r="I354" t="s">
        <v>435</v>
      </c>
      <c r="J354" t="s">
        <v>435</v>
      </c>
      <c r="K354" t="s">
        <v>435</v>
      </c>
      <c r="L354" t="s">
        <v>435</v>
      </c>
      <c r="M354" t="s">
        <v>435</v>
      </c>
      <c r="N354" t="s">
        <v>435</v>
      </c>
      <c r="O354" t="s">
        <v>435</v>
      </c>
      <c r="P354" t="s">
        <v>435</v>
      </c>
      <c r="Q354" t="s">
        <v>435</v>
      </c>
      <c r="R354" t="s">
        <v>435</v>
      </c>
      <c r="S354" t="s">
        <v>435</v>
      </c>
      <c r="T354" t="s">
        <v>435</v>
      </c>
      <c r="U354" s="18">
        <f>VLOOKUP(A354,'[1]MARGIN REQUIREMNT'!$A$3:$M$210,13,0)</f>
        <v>3.8085749999999998</v>
      </c>
      <c r="V354" s="23" t="e">
        <f t="shared" si="34"/>
        <v>#VALUE!</v>
      </c>
      <c r="W354" s="23" t="e">
        <f t="shared" si="35"/>
        <v>#VALUE!</v>
      </c>
      <c r="X354" s="24">
        <f>VLOOKUP(A354,[2]Sheet14!$A$2:$B$188,2,0)</f>
        <v>2.2952856795264091E-2</v>
      </c>
      <c r="Y354" s="24">
        <f>VLOOKUP(A354,[2]Sheet14!$A$2:$C$188,3,0)</f>
        <v>2.8899013356101868E-2</v>
      </c>
      <c r="Z354" s="24">
        <f>VLOOKUP(A354,[2]Sheet14!$A$2:$D$188,4,0)</f>
        <v>3.6668272656044949E-2</v>
      </c>
      <c r="AA354" t="e">
        <f t="shared" si="37"/>
        <v>#VALUE!</v>
      </c>
      <c r="AB354" t="e">
        <f t="shared" si="32"/>
        <v>#VALUE!</v>
      </c>
      <c r="AC354" t="e">
        <f t="shared" si="33"/>
        <v>#VALUE!</v>
      </c>
    </row>
    <row r="355" spans="1:29">
      <c r="A355" t="s">
        <v>186</v>
      </c>
      <c r="B355">
        <v>1</v>
      </c>
      <c r="C355" t="s">
        <v>405</v>
      </c>
      <c r="D355" t="n">
        <v>77.19999694824219</v>
      </c>
      <c r="E355">
        <v>75.949996948242188</v>
      </c>
      <c r="F355" s="22">
        <v>43460</v>
      </c>
      <c r="G355" s="22">
        <v>43496</v>
      </c>
      <c r="H355">
        <f t="shared" si="36"/>
        <v>36</v>
      </c>
      <c r="I355">
        <v>76</v>
      </c>
      <c r="J355">
        <v>3.3499999046325684</v>
      </c>
      <c r="K355">
        <v>31</v>
      </c>
      <c r="L355">
        <v>7</v>
      </c>
      <c r="M355">
        <v>82.949996948242188</v>
      </c>
      <c r="N355">
        <v>89.949996948242187</v>
      </c>
      <c r="O355">
        <v>96.949996948242188</v>
      </c>
      <c r="P355">
        <v>90</v>
      </c>
      <c r="Q355">
        <v>97</v>
      </c>
      <c r="R355" t="n">
        <v>0.30000001192092896</v>
      </c>
      <c r="S355" t="n">
        <v>0.30000001192092896</v>
      </c>
      <c r="T355" t="n">
        <v>90.0</v>
      </c>
      <c r="U355" s="18">
        <f>VLOOKUP(A355,'[1]MARGIN REQUIREMNT'!$A$3:$M$210,13,0)</f>
        <v>0.41722499999999996</v>
      </c>
      <c r="V355" s="23">
        <f t="shared" si="34"/>
        <v>-6.5826760200338175E-4</v>
      </c>
      <c r="W355" s="23">
        <f t="shared" si="35"/>
        <v>6.5826760200338175E-4</v>
      </c>
      <c r="X355" s="24">
        <f>VLOOKUP(A355,[2]Sheet14!$A$2:$B$188,2,0)</f>
        <v>2.786025966113246E-2</v>
      </c>
      <c r="Y355" s="24">
        <f>VLOOKUP(A355,[2]Sheet14!$A$2:$C$188,3,0)</f>
        <v>3.7482921775305031E-2</v>
      </c>
      <c r="Z355" s="24">
        <f>VLOOKUP(A355,[2]Sheet14!$A$2:$D$188,4,0)</f>
        <v>4.9174770043392595E-2</v>
      </c>
      <c r="AA355" t="b">
        <f t="shared" si="37"/>
        <v>0</v>
      </c>
      <c r="AB355" t="b">
        <f t="shared" si="32"/>
        <v>0</v>
      </c>
      <c r="AC355" t="b">
        <f t="shared" si="33"/>
        <v>0</v>
      </c>
    </row>
    <row r="356" spans="1:29">
      <c r="A356" t="s">
        <v>186</v>
      </c>
      <c r="B356">
        <v>1</v>
      </c>
      <c r="C356" t="s">
        <v>406</v>
      </c>
      <c r="D356" t="n">
        <v>77.19999694824219</v>
      </c>
      <c r="E356">
        <v>75.949996948242188</v>
      </c>
      <c r="F356" s="22">
        <v>43460</v>
      </c>
      <c r="G356" s="22">
        <v>43496</v>
      </c>
      <c r="H356">
        <f t="shared" si="36"/>
        <v>36</v>
      </c>
      <c r="I356">
        <v>76</v>
      </c>
      <c r="J356" t="s">
        <v>435</v>
      </c>
      <c r="K356" t="s">
        <v>435</v>
      </c>
      <c r="L356" t="s">
        <v>435</v>
      </c>
      <c r="M356" t="s">
        <v>435</v>
      </c>
      <c r="N356" t="s">
        <v>435</v>
      </c>
      <c r="O356" t="s">
        <v>435</v>
      </c>
      <c r="P356" t="s">
        <v>435</v>
      </c>
      <c r="Q356" t="s">
        <v>435</v>
      </c>
      <c r="R356" t="s">
        <v>435</v>
      </c>
      <c r="S356" t="s">
        <v>435</v>
      </c>
      <c r="T356" t="s">
        <v>435</v>
      </c>
      <c r="U356" s="18">
        <f>VLOOKUP(A356,'[1]MARGIN REQUIREMNT'!$A$3:$M$210,13,0)</f>
        <v>0.41722499999999996</v>
      </c>
      <c r="V356" s="23">
        <f t="shared" si="34"/>
        <v>-6.5826760200338175E-4</v>
      </c>
      <c r="W356" s="23">
        <f t="shared" si="35"/>
        <v>6.5826760200338175E-4</v>
      </c>
      <c r="X356" s="24">
        <f>VLOOKUP(A356,[2]Sheet14!$A$2:$B$188,2,0)</f>
        <v>2.786025966113246E-2</v>
      </c>
      <c r="Y356" s="24">
        <f>VLOOKUP(A356,[2]Sheet14!$A$2:$C$188,3,0)</f>
        <v>3.7482921775305031E-2</v>
      </c>
      <c r="Z356" s="24">
        <f>VLOOKUP(A356,[2]Sheet14!$A$2:$D$188,4,0)</f>
        <v>4.9174770043392595E-2</v>
      </c>
      <c r="AA356" t="b">
        <f t="shared" si="37"/>
        <v>0</v>
      </c>
      <c r="AB356" t="b">
        <f t="shared" si="32"/>
        <v>0</v>
      </c>
      <c r="AC356" t="b">
        <f t="shared" si="33"/>
        <v>0</v>
      </c>
    </row>
    <row r="357" spans="1:29">
      <c r="A357" t="s">
        <v>107</v>
      </c>
      <c r="B357">
        <v>5</v>
      </c>
      <c r="C357" t="s">
        <v>405</v>
      </c>
      <c r="D357" t="n">
        <v>66.80000305175781</v>
      </c>
      <c r="E357">
        <v>66.599998474121094</v>
      </c>
      <c r="F357" s="22">
        <v>43460</v>
      </c>
      <c r="G357" s="22">
        <v>43496</v>
      </c>
      <c r="H357">
        <f t="shared" si="36"/>
        <v>36</v>
      </c>
      <c r="I357">
        <v>65</v>
      </c>
      <c r="J357">
        <v>5</v>
      </c>
      <c r="K357">
        <v>46</v>
      </c>
      <c r="L357">
        <v>10</v>
      </c>
      <c r="M357">
        <v>76.599998474121094</v>
      </c>
      <c r="N357">
        <v>86.599998474121094</v>
      </c>
      <c r="O357">
        <v>96.599998474121094</v>
      </c>
      <c r="P357">
        <v>85</v>
      </c>
      <c r="Q357">
        <v>95</v>
      </c>
      <c r="R357" t="n">
        <v>0.5</v>
      </c>
      <c r="S357" t="n">
        <v>0.15000000596046448</v>
      </c>
      <c r="T357" t="n">
        <v>90.0</v>
      </c>
      <c r="U357" s="18">
        <f>VLOOKUP(A357,'[1]MARGIN REQUIREMNT'!$A$3:$M$210,13,0)</f>
        <v>0.35750999999999994</v>
      </c>
      <c r="V357" s="23">
        <f t="shared" si="34"/>
        <v>-2.2522752149490843E-3</v>
      </c>
      <c r="W357" s="23">
        <f t="shared" si="35"/>
        <v>2.2522752149490843E-3</v>
      </c>
      <c r="X357" s="24">
        <f>VLOOKUP(A357,[2]Sheet14!$A$2:$B$188,2,0)</f>
        <v>4.2722324801177811E-2</v>
      </c>
      <c r="Y357" s="24">
        <f>VLOOKUP(A357,[2]Sheet14!$A$2:$C$188,3,0)</f>
        <v>5.5763348291968114E-2</v>
      </c>
      <c r="Z357" s="24">
        <f>VLOOKUP(A357,[2]Sheet14!$A$2:$D$188,4,0)</f>
        <v>7.2961305740580615E-2</v>
      </c>
      <c r="AA357" t="b">
        <f t="shared" si="37"/>
        <v>0</v>
      </c>
      <c r="AB357" t="b">
        <f t="shared" si="32"/>
        <v>0</v>
      </c>
      <c r="AC357" t="b">
        <f t="shared" si="33"/>
        <v>0</v>
      </c>
    </row>
    <row r="358" spans="1:29">
      <c r="A358" t="s">
        <v>107</v>
      </c>
      <c r="B358">
        <v>5</v>
      </c>
      <c r="C358" t="s">
        <v>406</v>
      </c>
      <c r="D358" t="n">
        <v>66.80000305175781</v>
      </c>
      <c r="E358">
        <v>66.599998474121094</v>
      </c>
      <c r="F358" s="22">
        <v>43460</v>
      </c>
      <c r="G358" s="22">
        <v>43496</v>
      </c>
      <c r="H358">
        <f t="shared" si="36"/>
        <v>36</v>
      </c>
      <c r="I358">
        <v>65</v>
      </c>
      <c r="J358">
        <v>2.9000000953674316</v>
      </c>
      <c r="K358">
        <v>48</v>
      </c>
      <c r="L358">
        <v>10</v>
      </c>
      <c r="M358">
        <v>56.599998474121094</v>
      </c>
      <c r="N358">
        <v>46.599998474121094</v>
      </c>
      <c r="O358">
        <v>36.599998474121094</v>
      </c>
      <c r="P358">
        <v>45</v>
      </c>
      <c r="Q358">
        <v>35</v>
      </c>
      <c r="R358" t="s">
        <v>435</v>
      </c>
      <c r="S358" t="n">
        <v>0.20000000298023224</v>
      </c>
      <c r="T358" t="n">
        <v>52.5</v>
      </c>
      <c r="U358" s="18">
        <f>VLOOKUP(A358,'[1]MARGIN REQUIREMNT'!$A$3:$M$210,13,0)</f>
        <v>0.35750999999999994</v>
      </c>
      <c r="V358" s="23">
        <f t="shared" si="34"/>
        <v>-2.2522752149490843E-3</v>
      </c>
      <c r="W358" s="23">
        <f t="shared" si="35"/>
        <v>2.2522752149490843E-3</v>
      </c>
      <c r="X358" s="24">
        <f>VLOOKUP(A358,[2]Sheet14!$A$2:$B$188,2,0)</f>
        <v>4.2722324801177811E-2</v>
      </c>
      <c r="Y358" s="24">
        <f>VLOOKUP(A358,[2]Sheet14!$A$2:$C$188,3,0)</f>
        <v>5.5763348291968114E-2</v>
      </c>
      <c r="Z358" s="24">
        <f>VLOOKUP(A358,[2]Sheet14!$A$2:$D$188,4,0)</f>
        <v>7.2961305740580615E-2</v>
      </c>
      <c r="AA358" t="b">
        <f t="shared" si="37"/>
        <v>0</v>
      </c>
      <c r="AB358" t="b">
        <f t="shared" si="32"/>
        <v>0</v>
      </c>
      <c r="AC358" t="b">
        <f t="shared" si="33"/>
        <v>0</v>
      </c>
    </row>
    <row r="359" spans="1:29">
      <c r="A359" t="s">
        <v>160</v>
      </c>
      <c r="B359">
        <v>1</v>
      </c>
      <c r="C359" t="s">
        <v>405</v>
      </c>
      <c r="D359" t="n">
        <v>14.5</v>
      </c>
      <c r="E359">
        <v>14.300000190734863</v>
      </c>
      <c r="F359" s="22">
        <v>43460</v>
      </c>
      <c r="G359" s="22">
        <v>43496</v>
      </c>
      <c r="H359">
        <f t="shared" si="36"/>
        <v>36</v>
      </c>
      <c r="I359">
        <v>14</v>
      </c>
      <c r="J359">
        <v>1.6000000238418579</v>
      </c>
      <c r="K359">
        <v>78</v>
      </c>
      <c r="L359">
        <v>4</v>
      </c>
      <c r="M359">
        <v>18.299999237060547</v>
      </c>
      <c r="N359">
        <v>22.299999237060547</v>
      </c>
      <c r="O359">
        <v>26.299999237060547</v>
      </c>
      <c r="P359">
        <v>22</v>
      </c>
      <c r="Q359">
        <v>26</v>
      </c>
      <c r="R359" t="n">
        <v>0.25</v>
      </c>
      <c r="S359" t="n">
        <v>0.25</v>
      </c>
      <c r="T359" t="n">
        <v>22.0</v>
      </c>
      <c r="U359" s="18">
        <f>VLOOKUP(A359,'[1]MARGIN REQUIREMNT'!$A$3:$M$210,13,0)</f>
        <v>0.12052019999999999</v>
      </c>
      <c r="V359" s="23">
        <f t="shared" si="34"/>
        <v>-6.9930335759378348E-3</v>
      </c>
      <c r="W359" s="23">
        <f t="shared" si="35"/>
        <v>6.9930335759378348E-3</v>
      </c>
      <c r="X359" s="24">
        <f>VLOOKUP(A359,[2]Sheet14!$A$2:$B$188,2,0)</f>
        <v>7.3082034244824984E-2</v>
      </c>
      <c r="Y359" s="24">
        <f>VLOOKUP(A359,[2]Sheet14!$A$2:$C$188,3,0)</f>
        <v>9.5929760581498449E-2</v>
      </c>
      <c r="Z359" s="24">
        <f>VLOOKUP(A359,[2]Sheet14!$A$2:$D$188,4,0)</f>
        <v>0.13574884377656421</v>
      </c>
      <c r="AA359" t="b">
        <f t="shared" si="37"/>
        <v>0</v>
      </c>
      <c r="AB359" t="b">
        <f t="shared" si="32"/>
        <v>0</v>
      </c>
      <c r="AC359" t="b">
        <f t="shared" si="33"/>
        <v>0</v>
      </c>
    </row>
    <row r="360" spans="1:29">
      <c r="A360" t="s">
        <v>160</v>
      </c>
      <c r="B360">
        <v>1</v>
      </c>
      <c r="C360" t="s">
        <v>406</v>
      </c>
      <c r="D360" t="n">
        <v>14.5</v>
      </c>
      <c r="E360">
        <v>14.300000190734863</v>
      </c>
      <c r="F360" s="22">
        <v>43460</v>
      </c>
      <c r="G360" s="22">
        <v>43496</v>
      </c>
      <c r="H360">
        <f t="shared" si="36"/>
        <v>36</v>
      </c>
      <c r="I360">
        <v>14</v>
      </c>
      <c r="J360">
        <v>1.2000000476837158</v>
      </c>
      <c r="K360">
        <v>80</v>
      </c>
      <c r="L360">
        <v>4</v>
      </c>
      <c r="M360">
        <v>10.300000190734863</v>
      </c>
      <c r="N360">
        <v>6.3000001907348633</v>
      </c>
      <c r="O360">
        <v>2.2999999523162842</v>
      </c>
      <c r="P360">
        <v>6</v>
      </c>
      <c r="Q360">
        <v>2</v>
      </c>
      <c r="R360" t="s">
        <v>435</v>
      </c>
      <c r="S360" t="n">
        <v>0.10000000149011612</v>
      </c>
      <c r="T360" t="n">
        <v>10.0</v>
      </c>
      <c r="U360" s="18">
        <f>VLOOKUP(A360,'[1]MARGIN REQUIREMNT'!$A$3:$M$210,13,0)</f>
        <v>0.12052019999999999</v>
      </c>
      <c r="V360" s="23">
        <f t="shared" si="34"/>
        <v>-6.9930335759378348E-3</v>
      </c>
      <c r="W360" s="23">
        <f t="shared" si="35"/>
        <v>6.9930335759378348E-3</v>
      </c>
      <c r="X360" s="24">
        <f>VLOOKUP(A360,[2]Sheet14!$A$2:$B$188,2,0)</f>
        <v>7.3082034244824984E-2</v>
      </c>
      <c r="Y360" s="24">
        <f>VLOOKUP(A360,[2]Sheet14!$A$2:$C$188,3,0)</f>
        <v>9.5929760581498449E-2</v>
      </c>
      <c r="Z360" s="24">
        <f>VLOOKUP(A360,[2]Sheet14!$A$2:$D$188,4,0)</f>
        <v>0.13574884377656421</v>
      </c>
      <c r="AA360" t="b">
        <f t="shared" si="37"/>
        <v>0</v>
      </c>
      <c r="AB360" t="b">
        <f t="shared" si="32"/>
        <v>0</v>
      </c>
      <c r="AC360" t="b">
        <f t="shared" si="33"/>
        <v>0</v>
      </c>
    </row>
    <row r="361" spans="1:29">
      <c r="A361" t="s">
        <v>90</v>
      </c>
      <c r="B361">
        <v>1</v>
      </c>
      <c r="C361" t="s">
        <v>405</v>
      </c>
      <c r="D361" t="n">
        <v>37.04999923706055</v>
      </c>
      <c r="E361">
        <v>37.150001525878906</v>
      </c>
      <c r="F361" s="22">
        <v>43460</v>
      </c>
      <c r="G361" s="22">
        <v>43496</v>
      </c>
      <c r="H361">
        <f t="shared" si="36"/>
        <v>36</v>
      </c>
      <c r="I361">
        <v>37</v>
      </c>
      <c r="J361">
        <v>2</v>
      </c>
      <c r="K361">
        <v>37</v>
      </c>
      <c r="L361">
        <v>4</v>
      </c>
      <c r="M361">
        <v>41.150001525878906</v>
      </c>
      <c r="N361">
        <v>45.150001525878906</v>
      </c>
      <c r="O361">
        <v>49.150001525878906</v>
      </c>
      <c r="P361">
        <v>45</v>
      </c>
      <c r="Q361">
        <v>49</v>
      </c>
      <c r="R361" t="s">
        <v>435</v>
      </c>
      <c r="S361" t="n">
        <v>0.5</v>
      </c>
      <c r="T361" t="n">
        <v>43.0</v>
      </c>
      <c r="U361" s="18">
        <f>VLOOKUP(A361,'[1]MARGIN REQUIREMNT'!$A$3:$M$210,13,0)</f>
        <v>0.22976159999999998</v>
      </c>
      <c r="V361" s="23">
        <f t="shared" si="34"/>
        <v>5.3834977127220629E-3</v>
      </c>
      <c r="W361" s="23">
        <f t="shared" si="35"/>
        <v>5.3834977127220629E-3</v>
      </c>
      <c r="X361" s="24">
        <f>VLOOKUP(A361,[2]Sheet14!$A$2:$B$188,2,0)</f>
        <v>4.6271158139506156E-2</v>
      </c>
      <c r="Y361" s="24">
        <f>VLOOKUP(A361,[2]Sheet14!$A$2:$C$188,3,0)</f>
        <v>6.2013224472737605E-2</v>
      </c>
      <c r="Z361" s="24">
        <f>VLOOKUP(A361,[2]Sheet14!$A$2:$D$188,4,0)</f>
        <v>8.368346967840222E-2</v>
      </c>
      <c r="AA361" t="b">
        <f t="shared" si="37"/>
        <v>0</v>
      </c>
      <c r="AB361" t="b">
        <f t="shared" si="32"/>
        <v>0</v>
      </c>
      <c r="AC361" t="b">
        <f t="shared" si="33"/>
        <v>0</v>
      </c>
    </row>
    <row r="362" spans="1:29">
      <c r="A362" t="s">
        <v>90</v>
      </c>
      <c r="B362">
        <v>1</v>
      </c>
      <c r="C362" t="s">
        <v>406</v>
      </c>
      <c r="D362" t="n">
        <v>37.04999923706055</v>
      </c>
      <c r="E362">
        <v>37.150001525878906</v>
      </c>
      <c r="F362" s="22">
        <v>43460</v>
      </c>
      <c r="G362" s="22">
        <v>43496</v>
      </c>
      <c r="H362">
        <f t="shared" si="36"/>
        <v>36</v>
      </c>
      <c r="I362">
        <v>37</v>
      </c>
      <c r="J362">
        <v>1.75</v>
      </c>
      <c r="K362">
        <v>44</v>
      </c>
      <c r="L362">
        <v>5</v>
      </c>
      <c r="M362">
        <v>32.150001525878906</v>
      </c>
      <c r="N362">
        <v>27.149999618530273</v>
      </c>
      <c r="O362">
        <v>22.149999618530273</v>
      </c>
      <c r="P362">
        <v>27</v>
      </c>
      <c r="Q362">
        <v>22</v>
      </c>
      <c r="R362" t="s">
        <v>435</v>
      </c>
      <c r="S362" t="n">
        <v>0.15000000596046448</v>
      </c>
      <c r="T362" t="n">
        <v>30.0</v>
      </c>
      <c r="U362" s="18">
        <f>VLOOKUP(A362,'[1]MARGIN REQUIREMNT'!$A$3:$M$210,13,0)</f>
        <v>0.22976159999999998</v>
      </c>
      <c r="V362" s="23">
        <f t="shared" si="34"/>
        <v>5.3834977127220629E-3</v>
      </c>
      <c r="W362" s="23">
        <f t="shared" si="35"/>
        <v>5.3834977127220629E-3</v>
      </c>
      <c r="X362" s="24">
        <f>VLOOKUP(A362,[2]Sheet14!$A$2:$B$188,2,0)</f>
        <v>4.6271158139506156E-2</v>
      </c>
      <c r="Y362" s="24">
        <f>VLOOKUP(A362,[2]Sheet14!$A$2:$C$188,3,0)</f>
        <v>6.2013224472737605E-2</v>
      </c>
      <c r="Z362" s="24">
        <f>VLOOKUP(A362,[2]Sheet14!$A$2:$D$188,4,0)</f>
        <v>8.368346967840222E-2</v>
      </c>
      <c r="AA362" t="b">
        <f t="shared" si="37"/>
        <v>0</v>
      </c>
      <c r="AB362" t="b">
        <f t="shared" si="32"/>
        <v>0</v>
      </c>
      <c r="AC362" t="b">
        <f t="shared" si="33"/>
        <v>0</v>
      </c>
    </row>
    <row r="363" spans="1:29">
      <c r="A363" t="s">
        <v>151</v>
      </c>
      <c r="B363">
        <v>2.5</v>
      </c>
      <c r="C363" t="s">
        <v>405</v>
      </c>
      <c r="D363" t="n">
        <v>102.30000305175781</v>
      </c>
      <c r="E363">
        <v>100.30000305175781</v>
      </c>
      <c r="F363" s="22">
        <v>43460</v>
      </c>
      <c r="G363" s="22">
        <v>43496</v>
      </c>
      <c r="H363">
        <f t="shared" si="36"/>
        <v>36</v>
      </c>
      <c r="I363">
        <v>100</v>
      </c>
      <c r="J363">
        <v>4.8499999046325684</v>
      </c>
      <c r="K363">
        <v>34</v>
      </c>
      <c r="L363">
        <v>11</v>
      </c>
      <c r="M363">
        <v>111.30000305175781</v>
      </c>
      <c r="N363">
        <v>122.30000305175781</v>
      </c>
      <c r="O363">
        <v>133.30000305175781</v>
      </c>
      <c r="P363">
        <v>122.5</v>
      </c>
      <c r="Q363">
        <v>132.5</v>
      </c>
      <c r="R363" t="s">
        <v>435</v>
      </c>
      <c r="S363" t="s">
        <v>435</v>
      </c>
      <c r="T363" t="s">
        <v>435</v>
      </c>
      <c r="U363" s="18">
        <f>VLOOKUP(A363,'[1]MARGIN REQUIREMNT'!$A$3:$M$210,13,0)</f>
        <v>0.55432499999999996</v>
      </c>
      <c r="V363" s="23">
        <f t="shared" si="34"/>
        <v>-4.9850447137272935E-3</v>
      </c>
      <c r="W363" s="23">
        <f t="shared" si="35"/>
        <v>4.9850447137272935E-3</v>
      </c>
      <c r="X363" s="24">
        <f>VLOOKUP(A363,[2]Sheet14!$A$2:$B$188,2,0)</f>
        <v>3.7502102532777394E-2</v>
      </c>
      <c r="Y363" s="24">
        <f>VLOOKUP(A363,[2]Sheet14!$A$2:$C$188,3,0)</f>
        <v>4.5734532168855369E-2</v>
      </c>
      <c r="Z363" s="24">
        <f>VLOOKUP(A363,[2]Sheet14!$A$2:$D$188,4,0)</f>
        <v>6.2046174947361601E-2</v>
      </c>
      <c r="AA363" t="b">
        <f t="shared" si="37"/>
        <v>0</v>
      </c>
      <c r="AB363" t="b">
        <f t="shared" si="32"/>
        <v>0</v>
      </c>
      <c r="AC363" t="b">
        <f t="shared" si="33"/>
        <v>0</v>
      </c>
    </row>
    <row r="364" spans="1:29">
      <c r="A364" t="s">
        <v>151</v>
      </c>
      <c r="B364">
        <v>2.5</v>
      </c>
      <c r="C364" t="s">
        <v>406</v>
      </c>
      <c r="D364" t="n">
        <v>102.30000305175781</v>
      </c>
      <c r="E364">
        <v>100.30000305175781</v>
      </c>
      <c r="F364" s="22">
        <v>43460</v>
      </c>
      <c r="G364" s="22">
        <v>43496</v>
      </c>
      <c r="H364">
        <f t="shared" si="36"/>
        <v>36</v>
      </c>
      <c r="I364">
        <v>100</v>
      </c>
      <c r="J364">
        <v>4.3499999046325684</v>
      </c>
      <c r="K364">
        <v>40</v>
      </c>
      <c r="L364">
        <v>13</v>
      </c>
      <c r="M364">
        <v>87.300003051757813</v>
      </c>
      <c r="N364">
        <v>74.300003051757813</v>
      </c>
      <c r="O364">
        <v>61.299999237060547</v>
      </c>
      <c r="P364">
        <v>75</v>
      </c>
      <c r="Q364">
        <v>62.5</v>
      </c>
      <c r="R364" t="s">
        <v>435</v>
      </c>
      <c r="S364" t="n">
        <v>0.20000000298023224</v>
      </c>
      <c r="T364" t="n">
        <v>65.0</v>
      </c>
      <c r="U364" s="18">
        <f>VLOOKUP(A364,'[1]MARGIN REQUIREMNT'!$A$3:$M$210,13,0)</f>
        <v>0.55432499999999996</v>
      </c>
      <c r="V364" s="23">
        <f t="shared" si="34"/>
        <v>-4.9850447137272935E-3</v>
      </c>
      <c r="W364" s="23">
        <f t="shared" si="35"/>
        <v>4.9850447137272935E-3</v>
      </c>
      <c r="X364" s="24">
        <f>VLOOKUP(A364,[2]Sheet14!$A$2:$B$188,2,0)</f>
        <v>3.7502102532777394E-2</v>
      </c>
      <c r="Y364" s="24">
        <f>VLOOKUP(A364,[2]Sheet14!$A$2:$C$188,3,0)</f>
        <v>4.5734532168855369E-2</v>
      </c>
      <c r="Z364" s="24">
        <f>VLOOKUP(A364,[2]Sheet14!$A$2:$D$188,4,0)</f>
        <v>6.2046174947361601E-2</v>
      </c>
      <c r="AA364" t="b">
        <f t="shared" si="37"/>
        <v>0</v>
      </c>
      <c r="AB364" t="b">
        <f t="shared" si="32"/>
        <v>0</v>
      </c>
      <c r="AC364" t="b">
        <f t="shared" si="33"/>
        <v>0</v>
      </c>
    </row>
  </sheetData>
  <conditionalFormatting sqref="AA3:AA364">
    <cfRule type="containsText" dxfId="3" priority="11" operator="containsText" text="TRUE">
      <formula>NOT(ISERROR(SEARCH("TRUE",AA3)))</formula>
    </cfRule>
    <cfRule type="containsText" dxfId="2" priority="12" operator="containsText" text="&quot;TRUE&quot;">
      <formula>NOT(ISERROR(SEARCH("""TRUE""",AA3)))</formula>
    </cfRule>
  </conditionalFormatting>
  <conditionalFormatting sqref="AB3:AB364">
    <cfRule type="containsText" dxfId="1" priority="8" operator="containsText" text="TRUE">
      <formula>NOT(ISERROR(SEARCH("TRUE",AB3)))</formula>
    </cfRule>
  </conditionalFormatting>
  <conditionalFormatting sqref="AC3:AC364">
    <cfRule type="containsText" dxfId="0" priority="7" operator="containsText" text="TRUE">
      <formula>NOT(ISERROR(SEARCH("TRUE",AC3)))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MARGIN REQUIREMNT</vt:lpstr>
      <vt:lpstr>Sheet3</vt:lpstr>
      <vt:lpstr>Sheet1</vt:lpstr>
      <vt:lpstr>21 DEC</vt:lpstr>
      <vt:lpstr>22 DEC</vt:lpstr>
      <vt:lpstr>26 DEC</vt:lpstr>
      <vt:lpstr>13 NOV</vt:lpstr>
      <vt:lpstr>14 NOV</vt:lpstr>
      <vt:lpstr>15 NOV</vt:lpstr>
      <vt:lpstr>16 NOV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2018-11-02T05:12:05Z</dcterms:created>
  <dc:creator>user</dc:creator>
  <cp:lastModifiedBy>user</cp:lastModifiedBy>
  <dcterms:modified xsi:type="dcterms:W3CDTF">2018-12-27T09:43:06Z</dcterms:modified>
</cp:coreProperties>
</file>