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<sst xmlns="http://schemas.openxmlformats.org/spreadsheetml/2006/main" count="1" uniqueCount="1">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</sst>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Sheet1!$A$2:$A$283</c:f>
            </c:strRef>
          </c:cat>
          <c:val>
            <c:numRef>
              <c:f>Sheet1!$B$2:$B$283</c:f>
              <c:numCache/>
            </c:numRef>
          </c:val>
          <c:smooth val="0"/>
        </c:ser>
        <c:ser>
          <c:idx val="1"/>
          <c:order val="1"/>
          <c:tx>
            <c:v>Predicted Price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154"/>
            <c:marker>
              <c:symbol val="none"/>
            </c:marker>
          </c:dPt>
          <c:cat>
            <c:strRef>
              <c:f>Sheet1!$A$2:$A$283</c:f>
            </c:strRef>
          </c:cat>
          <c:val>
            <c:numRef>
              <c:f>Sheet1!$C$2:$C$283</c:f>
              <c:numCache/>
            </c:numRef>
          </c:val>
          <c:smooth val="0"/>
        </c:ser>
        <c:axId val="2114149671"/>
        <c:axId val="2117560083"/>
      </c:lineChart>
      <c:catAx>
        <c:axId val="2114149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560083"/>
      </c:catAx>
      <c:valAx>
        <c:axId val="2117560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4149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AFTER 30 DAYS PRICE PREDICTION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1" sz="1000">
                    <a:latin typeface="Courier Ne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Sheet1!$C$244:$C$283</c:f>
              <c:numCache/>
            </c:numRef>
          </c:val>
          <c:smooth val="0"/>
        </c:ser>
        <c:axId val="626245987"/>
        <c:axId val="1199563831"/>
      </c:lineChart>
      <c:catAx>
        <c:axId val="626245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99563831"/>
      </c:catAx>
      <c:valAx>
        <c:axId val="1199563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245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114300</xdr:rowOff>
    </xdr:from>
    <xdr:ext cx="7115175" cy="4400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571500</xdr:colOff>
      <xdr:row>30</xdr:row>
      <xdr:rowOff>123825</xdr:rowOff>
    </xdr:from>
    <xdr:ext cx="9439275" cy="5505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IFERROR(__xludf.DUMMYFUNCTION("GOOGLEFINANCE(""AMZN"",""price"",DATE(2021,6,21),DATE(2022,6,17))"),"Date")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1">
        <f>IFERROR(__xludf.DUMMYFUNCTION("""COMPUTED_VALUE"""),44368.66666666667)</f>
        <v>44368.66667</v>
      </c>
      <c r="B2" s="2">
        <f>IFERROR(__xludf.DUMMYFUNCTION("""COMPUTED_VALUE"""),172.7)</f>
        <v>172.7</v>
      </c>
      <c r="C2" s="4">
        <v>175.3765</v>
      </c>
    </row>
    <row r="3">
      <c r="A3" s="1">
        <f>IFERROR(__xludf.DUMMYFUNCTION("""COMPUTED_VALUE"""),44369.66666666667)</f>
        <v>44369.66667</v>
      </c>
      <c r="B3" s="2">
        <f>IFERROR(__xludf.DUMMYFUNCTION("""COMPUTED_VALUE"""),175.27)</f>
        <v>175.27</v>
      </c>
      <c r="C3" s="4">
        <v>175.854</v>
      </c>
    </row>
    <row r="4">
      <c r="A4" s="1">
        <f>IFERROR(__xludf.DUMMYFUNCTION("""COMPUTED_VALUE"""),44370.66666666667)</f>
        <v>44370.66667</v>
      </c>
      <c r="B4" s="2">
        <f>IFERROR(__xludf.DUMMYFUNCTION("""COMPUTED_VALUE"""),175.19)</f>
        <v>175.19</v>
      </c>
      <c r="C4" s="4">
        <v>175.7959</v>
      </c>
    </row>
    <row r="5">
      <c r="A5" s="1">
        <f>IFERROR(__xludf.DUMMYFUNCTION("""COMPUTED_VALUE"""),44371.66666666667)</f>
        <v>44371.66667</v>
      </c>
      <c r="B5" s="2">
        <f>IFERROR(__xludf.DUMMYFUNCTION("""COMPUTED_VALUE"""),172.45)</f>
        <v>172.45</v>
      </c>
      <c r="C5" s="4">
        <v>175.3932</v>
      </c>
    </row>
    <row r="6">
      <c r="A6" s="1">
        <f>IFERROR(__xludf.DUMMYFUNCTION("""COMPUTED_VALUE"""),44372.66666666667)</f>
        <v>44372.66667</v>
      </c>
      <c r="B6" s="2">
        <f>IFERROR(__xludf.DUMMYFUNCTION("""COMPUTED_VALUE"""),170.07)</f>
        <v>170.07</v>
      </c>
      <c r="C6" s="4">
        <v>174.6628</v>
      </c>
    </row>
    <row r="7">
      <c r="A7" s="1">
        <f>IFERROR(__xludf.DUMMYFUNCTION("""COMPUTED_VALUE"""),44375.66666666667)</f>
        <v>44375.66667</v>
      </c>
      <c r="B7" s="2">
        <f>IFERROR(__xludf.DUMMYFUNCTION("""COMPUTED_VALUE"""),172.19)</f>
        <v>172.19</v>
      </c>
      <c r="C7" s="4">
        <v>175.0354</v>
      </c>
    </row>
    <row r="8">
      <c r="A8" s="1">
        <f>IFERROR(__xludf.DUMMYFUNCTION("""COMPUTED_VALUE"""),44376.66666666667)</f>
        <v>44376.66667</v>
      </c>
      <c r="B8" s="2">
        <f>IFERROR(__xludf.DUMMYFUNCTION("""COMPUTED_VALUE"""),172.41)</f>
        <v>172.41</v>
      </c>
      <c r="C8" s="4">
        <v>175.5129</v>
      </c>
    </row>
    <row r="9">
      <c r="A9" s="1">
        <f>IFERROR(__xludf.DUMMYFUNCTION("""COMPUTED_VALUE"""),44377.66666666667)</f>
        <v>44377.66667</v>
      </c>
      <c r="B9" s="2">
        <f>IFERROR(__xludf.DUMMYFUNCTION("""COMPUTED_VALUE"""),172.01)</f>
        <v>172.01</v>
      </c>
      <c r="C9" s="4">
        <v>175.4548</v>
      </c>
    </row>
    <row r="10">
      <c r="A10" s="1">
        <f>IFERROR(__xludf.DUMMYFUNCTION("""COMPUTED_VALUE"""),44378.66666666667)</f>
        <v>44378.66667</v>
      </c>
      <c r="B10" s="2">
        <f>IFERROR(__xludf.DUMMYFUNCTION("""COMPUTED_VALUE"""),171.65)</f>
        <v>171.65</v>
      </c>
      <c r="C10" s="4">
        <v>175.0521</v>
      </c>
    </row>
    <row r="11">
      <c r="A11" s="1">
        <f>IFERROR(__xludf.DUMMYFUNCTION("""COMPUTED_VALUE"""),44379.66666666667)</f>
        <v>44379.66667</v>
      </c>
      <c r="B11" s="2">
        <f>IFERROR(__xludf.DUMMYFUNCTION("""COMPUTED_VALUE"""),175.55)</f>
        <v>175.55</v>
      </c>
      <c r="C11" s="4">
        <v>174.3217</v>
      </c>
    </row>
    <row r="12">
      <c r="A12" s="1">
        <f>IFERROR(__xludf.DUMMYFUNCTION("""COMPUTED_VALUE"""),44383.66666666667)</f>
        <v>44383.66667</v>
      </c>
      <c r="B12" s="2">
        <f>IFERROR(__xludf.DUMMYFUNCTION("""COMPUTED_VALUE"""),183.79)</f>
        <v>183.79</v>
      </c>
      <c r="C12" s="4">
        <v>175.1718</v>
      </c>
    </row>
    <row r="13">
      <c r="A13" s="1">
        <f>IFERROR(__xludf.DUMMYFUNCTION("""COMPUTED_VALUE"""),44384.66666666667)</f>
        <v>44384.66667</v>
      </c>
      <c r="B13" s="2">
        <f>IFERROR(__xludf.DUMMYFUNCTION("""COMPUTED_VALUE"""),184.83)</f>
        <v>184.83</v>
      </c>
      <c r="C13" s="4">
        <v>175.1137</v>
      </c>
    </row>
    <row r="14">
      <c r="A14" s="1">
        <f>IFERROR(__xludf.DUMMYFUNCTION("""COMPUTED_VALUE"""),44385.66666666667)</f>
        <v>44385.66667</v>
      </c>
      <c r="B14" s="2">
        <f>IFERROR(__xludf.DUMMYFUNCTION("""COMPUTED_VALUE"""),186.57)</f>
        <v>186.57</v>
      </c>
      <c r="C14" s="4">
        <v>174.711</v>
      </c>
    </row>
    <row r="15">
      <c r="A15" s="1">
        <f>IFERROR(__xludf.DUMMYFUNCTION("""COMPUTED_VALUE"""),44386.66666666667)</f>
        <v>44386.66667</v>
      </c>
      <c r="B15" s="2">
        <f>IFERROR(__xludf.DUMMYFUNCTION("""COMPUTED_VALUE"""),185.97)</f>
        <v>185.97</v>
      </c>
      <c r="C15" s="4">
        <v>173.9806</v>
      </c>
    </row>
    <row r="16">
      <c r="A16" s="1">
        <f>IFERROR(__xludf.DUMMYFUNCTION("""COMPUTED_VALUE"""),44389.66666666667)</f>
        <v>44389.66667</v>
      </c>
      <c r="B16" s="2">
        <f>IFERROR(__xludf.DUMMYFUNCTION("""COMPUTED_VALUE"""),185.93)</f>
        <v>185.93</v>
      </c>
      <c r="C16" s="4">
        <v>174.3532</v>
      </c>
    </row>
    <row r="17">
      <c r="A17" s="1">
        <f>IFERROR(__xludf.DUMMYFUNCTION("""COMPUTED_VALUE"""),44390.66666666667)</f>
        <v>44390.66667</v>
      </c>
      <c r="B17" s="2">
        <f>IFERROR(__xludf.DUMMYFUNCTION("""COMPUTED_VALUE"""),183.87)</f>
        <v>183.87</v>
      </c>
      <c r="C17" s="4">
        <v>174.8307</v>
      </c>
    </row>
    <row r="18">
      <c r="A18" s="1">
        <f>IFERROR(__xludf.DUMMYFUNCTION("""COMPUTED_VALUE"""),44391.66666666667)</f>
        <v>44391.66667</v>
      </c>
      <c r="B18" s="2">
        <f>IFERROR(__xludf.DUMMYFUNCTION("""COMPUTED_VALUE"""),184.08)</f>
        <v>184.08</v>
      </c>
      <c r="C18" s="4">
        <v>174.7726</v>
      </c>
    </row>
    <row r="19">
      <c r="A19" s="1">
        <f>IFERROR(__xludf.DUMMYFUNCTION("""COMPUTED_VALUE"""),44392.66666666667)</f>
        <v>44392.66667</v>
      </c>
      <c r="B19" s="2">
        <f>IFERROR(__xludf.DUMMYFUNCTION("""COMPUTED_VALUE"""),181.56)</f>
        <v>181.56</v>
      </c>
      <c r="C19" s="4">
        <v>174.3699</v>
      </c>
    </row>
    <row r="20">
      <c r="A20" s="1">
        <f>IFERROR(__xludf.DUMMYFUNCTION("""COMPUTED_VALUE"""),44393.66666666667)</f>
        <v>44393.66667</v>
      </c>
      <c r="B20" s="2">
        <f>IFERROR(__xludf.DUMMYFUNCTION("""COMPUTED_VALUE"""),178.68)</f>
        <v>178.68</v>
      </c>
      <c r="C20" s="4">
        <v>173.6395</v>
      </c>
    </row>
    <row r="21">
      <c r="A21" s="1">
        <f>IFERROR(__xludf.DUMMYFUNCTION("""COMPUTED_VALUE"""),44396.66666666667)</f>
        <v>44396.66667</v>
      </c>
      <c r="B21" s="2">
        <f>IFERROR(__xludf.DUMMYFUNCTION("""COMPUTED_VALUE"""),177.48)</f>
        <v>177.48</v>
      </c>
      <c r="C21" s="4">
        <v>174.0121</v>
      </c>
    </row>
    <row r="22">
      <c r="A22" s="1">
        <f>IFERROR(__xludf.DUMMYFUNCTION("""COMPUTED_VALUE"""),44397.66666666667)</f>
        <v>44397.66667</v>
      </c>
      <c r="B22" s="2">
        <f>IFERROR(__xludf.DUMMYFUNCTION("""COMPUTED_VALUE"""),178.66)</f>
        <v>178.66</v>
      </c>
      <c r="C22" s="4">
        <v>174.4896</v>
      </c>
    </row>
    <row r="23">
      <c r="A23" s="1">
        <f>IFERROR(__xludf.DUMMYFUNCTION("""COMPUTED_VALUE"""),44398.66666666667)</f>
        <v>44398.66667</v>
      </c>
      <c r="B23" s="2">
        <f>IFERROR(__xludf.DUMMYFUNCTION("""COMPUTED_VALUE"""),179.26)</f>
        <v>179.26</v>
      </c>
      <c r="C23" s="4">
        <v>174.4315</v>
      </c>
    </row>
    <row r="24">
      <c r="A24" s="1">
        <f>IFERROR(__xludf.DUMMYFUNCTION("""COMPUTED_VALUE"""),44399.66666666667)</f>
        <v>44399.66667</v>
      </c>
      <c r="B24" s="2">
        <f>IFERROR(__xludf.DUMMYFUNCTION("""COMPUTED_VALUE"""),181.9)</f>
        <v>181.9</v>
      </c>
      <c r="C24" s="4">
        <v>174.0288</v>
      </c>
    </row>
    <row r="25">
      <c r="A25" s="1">
        <f>IFERROR(__xludf.DUMMYFUNCTION("""COMPUTED_VALUE"""),44400.66666666667)</f>
        <v>44400.66667</v>
      </c>
      <c r="B25" s="2">
        <f>IFERROR(__xludf.DUMMYFUNCTION("""COMPUTED_VALUE"""),182.83)</f>
        <v>182.83</v>
      </c>
      <c r="C25" s="4">
        <v>173.2984</v>
      </c>
    </row>
    <row r="26">
      <c r="A26" s="1">
        <f>IFERROR(__xludf.DUMMYFUNCTION("""COMPUTED_VALUE"""),44403.66666666667)</f>
        <v>44403.66667</v>
      </c>
      <c r="B26" s="2">
        <f>IFERROR(__xludf.DUMMYFUNCTION("""COMPUTED_VALUE"""),184.99)</f>
        <v>184.99</v>
      </c>
      <c r="C26" s="4">
        <v>173.671</v>
      </c>
    </row>
    <row r="27">
      <c r="A27" s="1">
        <f>IFERROR(__xludf.DUMMYFUNCTION("""COMPUTED_VALUE"""),44404.66666666667)</f>
        <v>44404.66667</v>
      </c>
      <c r="B27" s="2">
        <f>IFERROR(__xludf.DUMMYFUNCTION("""COMPUTED_VALUE"""),181.32)</f>
        <v>181.32</v>
      </c>
      <c r="C27" s="4">
        <v>174.1485</v>
      </c>
    </row>
    <row r="28">
      <c r="A28" s="1">
        <f>IFERROR(__xludf.DUMMYFUNCTION("""COMPUTED_VALUE"""),44405.66666666667)</f>
        <v>44405.66667</v>
      </c>
      <c r="B28" s="2">
        <f>IFERROR(__xludf.DUMMYFUNCTION("""COMPUTED_VALUE"""),181.52)</f>
        <v>181.52</v>
      </c>
      <c r="C28" s="4">
        <v>174.0904</v>
      </c>
    </row>
    <row r="29">
      <c r="A29" s="1">
        <f>IFERROR(__xludf.DUMMYFUNCTION("""COMPUTED_VALUE"""),44406.66666666667)</f>
        <v>44406.66667</v>
      </c>
      <c r="B29" s="2">
        <f>IFERROR(__xludf.DUMMYFUNCTION("""COMPUTED_VALUE"""),180.0)</f>
        <v>180</v>
      </c>
      <c r="C29" s="4">
        <v>173.6877</v>
      </c>
    </row>
    <row r="30">
      <c r="A30" s="1">
        <f>IFERROR(__xludf.DUMMYFUNCTION("""COMPUTED_VALUE"""),44407.66666666667)</f>
        <v>44407.66667</v>
      </c>
      <c r="B30" s="2">
        <f>IFERROR(__xludf.DUMMYFUNCTION("""COMPUTED_VALUE"""),166.38)</f>
        <v>166.38</v>
      </c>
      <c r="C30" s="4">
        <v>172.9573</v>
      </c>
    </row>
    <row r="31">
      <c r="A31" s="1">
        <f>IFERROR(__xludf.DUMMYFUNCTION("""COMPUTED_VALUE"""),44410.66666666667)</f>
        <v>44410.66667</v>
      </c>
      <c r="B31" s="2">
        <f>IFERROR(__xludf.DUMMYFUNCTION("""COMPUTED_VALUE"""),166.57)</f>
        <v>166.57</v>
      </c>
      <c r="C31" s="4">
        <v>173.3299</v>
      </c>
    </row>
    <row r="32">
      <c r="A32" s="1">
        <f>IFERROR(__xludf.DUMMYFUNCTION("""COMPUTED_VALUE"""),44411.66666666667)</f>
        <v>44411.66667</v>
      </c>
      <c r="B32" s="2">
        <f>IFERROR(__xludf.DUMMYFUNCTION("""COMPUTED_VALUE"""),168.31)</f>
        <v>168.31</v>
      </c>
      <c r="C32" s="4">
        <v>173.8074</v>
      </c>
    </row>
    <row r="33">
      <c r="A33" s="1">
        <f>IFERROR(__xludf.DUMMYFUNCTION("""COMPUTED_VALUE"""),44412.66666666667)</f>
        <v>44412.66667</v>
      </c>
      <c r="B33" s="2">
        <f>IFERROR(__xludf.DUMMYFUNCTION("""COMPUTED_VALUE"""),167.74)</f>
        <v>167.74</v>
      </c>
      <c r="C33" s="4">
        <v>173.7493</v>
      </c>
    </row>
    <row r="34">
      <c r="A34" s="1">
        <f>IFERROR(__xludf.DUMMYFUNCTION("""COMPUTED_VALUE"""),44413.66666666667)</f>
        <v>44413.66667</v>
      </c>
      <c r="B34" s="2">
        <f>IFERROR(__xludf.DUMMYFUNCTION("""COMPUTED_VALUE"""),168.8)</f>
        <v>168.8</v>
      </c>
      <c r="C34" s="4">
        <v>173.3466</v>
      </c>
    </row>
    <row r="35">
      <c r="A35" s="1">
        <f>IFERROR(__xludf.DUMMYFUNCTION("""COMPUTED_VALUE"""),44414.66666666667)</f>
        <v>44414.66667</v>
      </c>
      <c r="B35" s="2">
        <f>IFERROR(__xludf.DUMMYFUNCTION("""COMPUTED_VALUE"""),167.25)</f>
        <v>167.25</v>
      </c>
      <c r="C35" s="4">
        <v>172.6162</v>
      </c>
    </row>
    <row r="36">
      <c r="A36" s="1">
        <f>IFERROR(__xludf.DUMMYFUNCTION("""COMPUTED_VALUE"""),44417.66666666667)</f>
        <v>44417.66667</v>
      </c>
      <c r="B36" s="2">
        <f>IFERROR(__xludf.DUMMYFUNCTION("""COMPUTED_VALUE"""),167.09)</f>
        <v>167.09</v>
      </c>
      <c r="C36" s="4">
        <v>172.9888</v>
      </c>
    </row>
    <row r="37">
      <c r="A37" s="1">
        <f>IFERROR(__xludf.DUMMYFUNCTION("""COMPUTED_VALUE"""),44418.66666666667)</f>
        <v>44418.66667</v>
      </c>
      <c r="B37" s="2">
        <f>IFERROR(__xludf.DUMMYFUNCTION("""COMPUTED_VALUE"""),166.03)</f>
        <v>166.03</v>
      </c>
      <c r="C37" s="4">
        <v>173.4663</v>
      </c>
    </row>
    <row r="38">
      <c r="A38" s="1">
        <f>IFERROR(__xludf.DUMMYFUNCTION("""COMPUTED_VALUE"""),44419.66666666667)</f>
        <v>44419.66667</v>
      </c>
      <c r="B38" s="2">
        <f>IFERROR(__xludf.DUMMYFUNCTION("""COMPUTED_VALUE"""),164.61)</f>
        <v>164.61</v>
      </c>
      <c r="C38" s="4">
        <v>173.4082</v>
      </c>
    </row>
    <row r="39">
      <c r="A39" s="1">
        <f>IFERROR(__xludf.DUMMYFUNCTION("""COMPUTED_VALUE"""),44420.66666666667)</f>
        <v>44420.66667</v>
      </c>
      <c r="B39" s="2">
        <f>IFERROR(__xludf.DUMMYFUNCTION("""COMPUTED_VALUE"""),165.18)</f>
        <v>165.18</v>
      </c>
      <c r="C39" s="4">
        <v>173.0055</v>
      </c>
    </row>
    <row r="40">
      <c r="A40" s="1">
        <f>IFERROR(__xludf.DUMMYFUNCTION("""COMPUTED_VALUE"""),44421.66666666667)</f>
        <v>44421.66667</v>
      </c>
      <c r="B40" s="2">
        <f>IFERROR(__xludf.DUMMYFUNCTION("""COMPUTED_VALUE"""),164.7)</f>
        <v>164.7</v>
      </c>
      <c r="C40" s="4">
        <v>172.2751</v>
      </c>
    </row>
    <row r="41">
      <c r="A41" s="1">
        <f>IFERROR(__xludf.DUMMYFUNCTION("""COMPUTED_VALUE"""),44424.66666666667)</f>
        <v>44424.66667</v>
      </c>
      <c r="B41" s="2">
        <f>IFERROR(__xludf.DUMMYFUNCTION("""COMPUTED_VALUE"""),164.95)</f>
        <v>164.95</v>
      </c>
      <c r="C41" s="4">
        <v>172.6477</v>
      </c>
    </row>
    <row r="42">
      <c r="A42" s="1">
        <f>IFERROR(__xludf.DUMMYFUNCTION("""COMPUTED_VALUE"""),44425.66666666667)</f>
        <v>44425.66667</v>
      </c>
      <c r="B42" s="2">
        <f>IFERROR(__xludf.DUMMYFUNCTION("""COMPUTED_VALUE"""),162.1)</f>
        <v>162.1</v>
      </c>
      <c r="C42" s="4">
        <v>173.1252</v>
      </c>
    </row>
    <row r="43">
      <c r="A43" s="1">
        <f>IFERROR(__xludf.DUMMYFUNCTION("""COMPUTED_VALUE"""),44426.66666666667)</f>
        <v>44426.66667</v>
      </c>
      <c r="B43" s="2">
        <f>IFERROR(__xludf.DUMMYFUNCTION("""COMPUTED_VALUE"""),160.06)</f>
        <v>160.06</v>
      </c>
      <c r="C43" s="4">
        <v>173.0773</v>
      </c>
    </row>
    <row r="44">
      <c r="A44" s="1">
        <f>IFERROR(__xludf.DUMMYFUNCTION("""COMPUTED_VALUE"""),44427.66666666667)</f>
        <v>44427.66667</v>
      </c>
      <c r="B44" s="2">
        <f>IFERROR(__xludf.DUMMYFUNCTION("""COMPUTED_VALUE"""),159.39)</f>
        <v>159.39</v>
      </c>
      <c r="C44" s="4">
        <v>172.6849</v>
      </c>
    </row>
    <row r="45">
      <c r="A45" s="1">
        <f>IFERROR(__xludf.DUMMYFUNCTION("""COMPUTED_VALUE"""),44428.66666666667)</f>
        <v>44428.66667</v>
      </c>
      <c r="B45" s="2">
        <f>IFERROR(__xludf.DUMMYFUNCTION("""COMPUTED_VALUE"""),160.0)</f>
        <v>160</v>
      </c>
      <c r="C45" s="4">
        <v>171.9647</v>
      </c>
    </row>
    <row r="46">
      <c r="A46" s="1">
        <f>IFERROR(__xludf.DUMMYFUNCTION("""COMPUTED_VALUE"""),44431.66666666667)</f>
        <v>44431.66667</v>
      </c>
      <c r="B46" s="2">
        <f>IFERROR(__xludf.DUMMYFUNCTION("""COMPUTED_VALUE"""),163.29)</f>
        <v>163.29</v>
      </c>
      <c r="C46" s="4">
        <v>172.368</v>
      </c>
    </row>
    <row r="47">
      <c r="A47" s="1">
        <f>IFERROR(__xludf.DUMMYFUNCTION("""COMPUTED_VALUE"""),44432.66666666667)</f>
        <v>44432.66667</v>
      </c>
      <c r="B47" s="2">
        <f>IFERROR(__xludf.DUMMYFUNCTION("""COMPUTED_VALUE"""),165.29)</f>
        <v>165.29</v>
      </c>
      <c r="C47" s="4">
        <v>172.8556</v>
      </c>
    </row>
    <row r="48">
      <c r="A48" s="1">
        <f>IFERROR(__xludf.DUMMYFUNCTION("""COMPUTED_VALUE"""),44433.66666666667)</f>
        <v>44433.66667</v>
      </c>
      <c r="B48" s="2">
        <f>IFERROR(__xludf.DUMMYFUNCTION("""COMPUTED_VALUE"""),164.96)</f>
        <v>164.96</v>
      </c>
      <c r="C48" s="4">
        <v>172.8078</v>
      </c>
    </row>
    <row r="49">
      <c r="A49" s="1">
        <f>IFERROR(__xludf.DUMMYFUNCTION("""COMPUTED_VALUE"""),44434.66666666667)</f>
        <v>44434.66667</v>
      </c>
      <c r="B49" s="2">
        <f>IFERROR(__xludf.DUMMYFUNCTION("""COMPUTED_VALUE"""),165.8)</f>
        <v>165.8</v>
      </c>
      <c r="C49" s="4">
        <v>172.4153</v>
      </c>
    </row>
    <row r="50">
      <c r="A50" s="1">
        <f>IFERROR(__xludf.DUMMYFUNCTION("""COMPUTED_VALUE"""),44435.66666666667)</f>
        <v>44435.66667</v>
      </c>
      <c r="B50" s="2">
        <f>IFERROR(__xludf.DUMMYFUNCTION("""COMPUTED_VALUE"""),167.48)</f>
        <v>167.48</v>
      </c>
      <c r="C50" s="4">
        <v>171.6951</v>
      </c>
    </row>
    <row r="51">
      <c r="A51" s="1">
        <f>IFERROR(__xludf.DUMMYFUNCTION("""COMPUTED_VALUE"""),44438.66666666667)</f>
        <v>44438.66667</v>
      </c>
      <c r="B51" s="2">
        <f>IFERROR(__xludf.DUMMYFUNCTION("""COMPUTED_VALUE"""),171.08)</f>
        <v>171.08</v>
      </c>
      <c r="C51" s="4">
        <v>172.1026</v>
      </c>
    </row>
    <row r="52">
      <c r="A52" s="1">
        <f>IFERROR(__xludf.DUMMYFUNCTION("""COMPUTED_VALUE"""),44439.66666666667)</f>
        <v>44439.66667</v>
      </c>
      <c r="B52" s="2">
        <f>IFERROR(__xludf.DUMMYFUNCTION("""COMPUTED_VALUE"""),173.54)</f>
        <v>173.54</v>
      </c>
      <c r="C52" s="4">
        <v>172.5917</v>
      </c>
    </row>
    <row r="53">
      <c r="A53" s="1">
        <f>IFERROR(__xludf.DUMMYFUNCTION("""COMPUTED_VALUE"""),44440.66666666667)</f>
        <v>44440.66667</v>
      </c>
      <c r="B53" s="2">
        <f>IFERROR(__xludf.DUMMYFUNCTION("""COMPUTED_VALUE"""),173.95)</f>
        <v>173.95</v>
      </c>
      <c r="C53" s="4">
        <v>172.5452</v>
      </c>
    </row>
    <row r="54">
      <c r="A54" s="1">
        <f>IFERROR(__xludf.DUMMYFUNCTION("""COMPUTED_VALUE"""),44441.66666666667)</f>
        <v>44441.66667</v>
      </c>
      <c r="B54" s="2">
        <f>IFERROR(__xludf.DUMMYFUNCTION("""COMPUTED_VALUE"""),173.16)</f>
        <v>173.16</v>
      </c>
      <c r="C54" s="4">
        <v>172.1542</v>
      </c>
    </row>
    <row r="55">
      <c r="A55" s="1">
        <f>IFERROR(__xludf.DUMMYFUNCTION("""COMPUTED_VALUE"""),44442.66666666667)</f>
        <v>44442.66667</v>
      </c>
      <c r="B55" s="2">
        <f>IFERROR(__xludf.DUMMYFUNCTION("""COMPUTED_VALUE"""),173.9)</f>
        <v>173.9</v>
      </c>
      <c r="C55" s="4">
        <v>171.4354</v>
      </c>
    </row>
    <row r="56">
      <c r="A56" s="1">
        <f>IFERROR(__xludf.DUMMYFUNCTION("""COMPUTED_VALUE"""),44446.66666666667)</f>
        <v>44446.66667</v>
      </c>
      <c r="B56" s="2">
        <f>IFERROR(__xludf.DUMMYFUNCTION("""COMPUTED_VALUE"""),175.46)</f>
        <v>175.46</v>
      </c>
      <c r="C56" s="4">
        <v>172.332</v>
      </c>
    </row>
    <row r="57">
      <c r="A57" s="1">
        <f>IFERROR(__xludf.DUMMYFUNCTION("""COMPUTED_VALUE"""),44447.66666666667)</f>
        <v>44447.66667</v>
      </c>
      <c r="B57" s="2">
        <f>IFERROR(__xludf.DUMMYFUNCTION("""COMPUTED_VALUE"""),176.28)</f>
        <v>176.28</v>
      </c>
      <c r="C57" s="4">
        <v>172.2855</v>
      </c>
    </row>
    <row r="58">
      <c r="A58" s="1">
        <f>IFERROR(__xludf.DUMMYFUNCTION("""COMPUTED_VALUE"""),44448.66666666667)</f>
        <v>44448.66667</v>
      </c>
      <c r="B58" s="2">
        <f>IFERROR(__xludf.DUMMYFUNCTION("""COMPUTED_VALUE"""),174.21)</f>
        <v>174.21</v>
      </c>
      <c r="C58" s="4">
        <v>171.8944</v>
      </c>
    </row>
    <row r="59">
      <c r="A59" s="1">
        <f>IFERROR(__xludf.DUMMYFUNCTION("""COMPUTED_VALUE"""),44449.66666666667)</f>
        <v>44449.66667</v>
      </c>
      <c r="B59" s="2">
        <f>IFERROR(__xludf.DUMMYFUNCTION("""COMPUTED_VALUE"""),173.46)</f>
        <v>173.46</v>
      </c>
      <c r="C59" s="4">
        <v>171.1756</v>
      </c>
    </row>
    <row r="60">
      <c r="A60" s="1">
        <f>IFERROR(__xludf.DUMMYFUNCTION("""COMPUTED_VALUE"""),44452.66666666667)</f>
        <v>44452.66667</v>
      </c>
      <c r="B60" s="2">
        <f>IFERROR(__xludf.DUMMYFUNCTION("""COMPUTED_VALUE"""),172.86)</f>
        <v>172.86</v>
      </c>
      <c r="C60" s="4">
        <v>171.5831</v>
      </c>
    </row>
    <row r="61">
      <c r="A61" s="1">
        <f>IFERROR(__xludf.DUMMYFUNCTION("""COMPUTED_VALUE"""),44453.66666666667)</f>
        <v>44453.66667</v>
      </c>
      <c r="B61" s="2">
        <f>IFERROR(__xludf.DUMMYFUNCTION("""COMPUTED_VALUE"""),172.5)</f>
        <v>172.5</v>
      </c>
      <c r="C61" s="4">
        <v>172.0722</v>
      </c>
    </row>
    <row r="62">
      <c r="A62" s="1">
        <f>IFERROR(__xludf.DUMMYFUNCTION("""COMPUTED_VALUE"""),44454.66666666667)</f>
        <v>44454.66667</v>
      </c>
      <c r="B62" s="2">
        <f>IFERROR(__xludf.DUMMYFUNCTION("""COMPUTED_VALUE"""),173.79)</f>
        <v>173.79</v>
      </c>
      <c r="C62" s="4">
        <v>172.0257</v>
      </c>
    </row>
    <row r="63">
      <c r="A63" s="1">
        <f>IFERROR(__xludf.DUMMYFUNCTION("""COMPUTED_VALUE"""),44455.66666666667)</f>
        <v>44455.66667</v>
      </c>
      <c r="B63" s="2">
        <f>IFERROR(__xludf.DUMMYFUNCTION("""COMPUTED_VALUE"""),174.41)</f>
        <v>174.41</v>
      </c>
      <c r="C63" s="4">
        <v>171.6347</v>
      </c>
    </row>
    <row r="64">
      <c r="A64" s="1">
        <f>IFERROR(__xludf.DUMMYFUNCTION("""COMPUTED_VALUE"""),44456.66666666667)</f>
        <v>44456.66667</v>
      </c>
      <c r="B64" s="2">
        <f>IFERROR(__xludf.DUMMYFUNCTION("""COMPUTED_VALUE"""),173.13)</f>
        <v>173.13</v>
      </c>
      <c r="C64" s="4">
        <v>170.9159</v>
      </c>
    </row>
    <row r="65">
      <c r="A65" s="1">
        <f>IFERROR(__xludf.DUMMYFUNCTION("""COMPUTED_VALUE"""),44459.66666666667)</f>
        <v>44459.66667</v>
      </c>
      <c r="B65" s="2">
        <f>IFERROR(__xludf.DUMMYFUNCTION("""COMPUTED_VALUE"""),167.79)</f>
        <v>167.79</v>
      </c>
      <c r="C65" s="4">
        <v>171.3234</v>
      </c>
    </row>
    <row r="66">
      <c r="A66" s="1">
        <f>IFERROR(__xludf.DUMMYFUNCTION("""COMPUTED_VALUE"""),44460.66666666667)</f>
        <v>44460.66667</v>
      </c>
      <c r="B66" s="2">
        <f>IFERROR(__xludf.DUMMYFUNCTION("""COMPUTED_VALUE"""),167.18)</f>
        <v>167.18</v>
      </c>
      <c r="C66" s="4">
        <v>171.8125</v>
      </c>
    </row>
    <row r="67">
      <c r="A67" s="1">
        <f>IFERROR(__xludf.DUMMYFUNCTION("""COMPUTED_VALUE"""),44461.66666666667)</f>
        <v>44461.66667</v>
      </c>
      <c r="B67" s="2">
        <f>IFERROR(__xludf.DUMMYFUNCTION("""COMPUTED_VALUE"""),169.0)</f>
        <v>169</v>
      </c>
      <c r="C67" s="4">
        <v>171.766</v>
      </c>
    </row>
    <row r="68">
      <c r="A68" s="1">
        <f>IFERROR(__xludf.DUMMYFUNCTION("""COMPUTED_VALUE"""),44462.66666666667)</f>
        <v>44462.66667</v>
      </c>
      <c r="B68" s="2">
        <f>IFERROR(__xludf.DUMMYFUNCTION("""COMPUTED_VALUE"""),170.8)</f>
        <v>170.8</v>
      </c>
      <c r="C68" s="4">
        <v>171.375</v>
      </c>
    </row>
    <row r="69">
      <c r="A69" s="1">
        <f>IFERROR(__xludf.DUMMYFUNCTION("""COMPUTED_VALUE"""),44463.66666666667)</f>
        <v>44463.66667</v>
      </c>
      <c r="B69" s="2">
        <f>IFERROR(__xludf.DUMMYFUNCTION("""COMPUTED_VALUE"""),171.28)</f>
        <v>171.28</v>
      </c>
      <c r="C69" s="4">
        <v>170.6562</v>
      </c>
    </row>
    <row r="70">
      <c r="A70" s="1">
        <f>IFERROR(__xludf.DUMMYFUNCTION("""COMPUTED_VALUE"""),44466.66666666667)</f>
        <v>44466.66667</v>
      </c>
      <c r="B70" s="2">
        <f>IFERROR(__xludf.DUMMYFUNCTION("""COMPUTED_VALUE"""),170.29)</f>
        <v>170.29</v>
      </c>
      <c r="C70" s="4">
        <v>171.0637</v>
      </c>
    </row>
    <row r="71">
      <c r="A71" s="1">
        <f>IFERROR(__xludf.DUMMYFUNCTION("""COMPUTED_VALUE"""),44467.66666666667)</f>
        <v>44467.66667</v>
      </c>
      <c r="B71" s="2">
        <f>IFERROR(__xludf.DUMMYFUNCTION("""COMPUTED_VALUE"""),165.8)</f>
        <v>165.8</v>
      </c>
      <c r="C71" s="4">
        <v>171.5527</v>
      </c>
    </row>
    <row r="72">
      <c r="A72" s="1">
        <f>IFERROR(__xludf.DUMMYFUNCTION("""COMPUTED_VALUE"""),44468.66666666667)</f>
        <v>44468.66667</v>
      </c>
      <c r="B72" s="2">
        <f>IFERROR(__xludf.DUMMYFUNCTION("""COMPUTED_VALUE"""),165.06)</f>
        <v>165.06</v>
      </c>
      <c r="C72" s="4">
        <v>171.5063</v>
      </c>
    </row>
    <row r="73">
      <c r="A73" s="1">
        <f>IFERROR(__xludf.DUMMYFUNCTION("""COMPUTED_VALUE"""),44469.66666666667)</f>
        <v>44469.66667</v>
      </c>
      <c r="B73" s="2">
        <f>IFERROR(__xludf.DUMMYFUNCTION("""COMPUTED_VALUE"""),164.25)</f>
        <v>164.25</v>
      </c>
      <c r="C73" s="4">
        <v>171.1152</v>
      </c>
    </row>
    <row r="74">
      <c r="A74" s="1">
        <f>IFERROR(__xludf.DUMMYFUNCTION("""COMPUTED_VALUE"""),44470.66666666667)</f>
        <v>44470.66667</v>
      </c>
      <c r="B74" s="2">
        <f>IFERROR(__xludf.DUMMYFUNCTION("""COMPUTED_VALUE"""),164.16)</f>
        <v>164.16</v>
      </c>
      <c r="C74" s="4">
        <v>170.3964</v>
      </c>
    </row>
    <row r="75">
      <c r="A75" s="1">
        <f>IFERROR(__xludf.DUMMYFUNCTION("""COMPUTED_VALUE"""),44473.66666666667)</f>
        <v>44473.66667</v>
      </c>
      <c r="B75" s="2">
        <f>IFERROR(__xludf.DUMMYFUNCTION("""COMPUTED_VALUE"""),159.49)</f>
        <v>159.49</v>
      </c>
      <c r="C75" s="4">
        <v>170.8039</v>
      </c>
    </row>
    <row r="76">
      <c r="A76" s="1">
        <f>IFERROR(__xludf.DUMMYFUNCTION("""COMPUTED_VALUE"""),44474.66666666667)</f>
        <v>44474.66667</v>
      </c>
      <c r="B76" s="2">
        <f>IFERROR(__xludf.DUMMYFUNCTION("""COMPUTED_VALUE"""),161.05)</f>
        <v>161.05</v>
      </c>
      <c r="C76" s="4">
        <v>171.293</v>
      </c>
    </row>
    <row r="77">
      <c r="A77" s="1">
        <f>IFERROR(__xludf.DUMMYFUNCTION("""COMPUTED_VALUE"""),44475.66666666667)</f>
        <v>44475.66667</v>
      </c>
      <c r="B77" s="2">
        <f>IFERROR(__xludf.DUMMYFUNCTION("""COMPUTED_VALUE"""),163.1)</f>
        <v>163.1</v>
      </c>
      <c r="C77" s="4">
        <v>171.2465</v>
      </c>
    </row>
    <row r="78">
      <c r="A78" s="1">
        <f>IFERROR(__xludf.DUMMYFUNCTION("""COMPUTED_VALUE"""),44476.66666666667)</f>
        <v>44476.66667</v>
      </c>
      <c r="B78" s="2">
        <f>IFERROR(__xludf.DUMMYFUNCTION("""COMPUTED_VALUE"""),165.12)</f>
        <v>165.12</v>
      </c>
      <c r="C78" s="4">
        <v>170.8555</v>
      </c>
    </row>
    <row r="79">
      <c r="A79" s="1">
        <f>IFERROR(__xludf.DUMMYFUNCTION("""COMPUTED_VALUE"""),44477.66666666667)</f>
        <v>44477.66667</v>
      </c>
      <c r="B79" s="2">
        <f>IFERROR(__xludf.DUMMYFUNCTION("""COMPUTED_VALUE"""),164.43)</f>
        <v>164.43</v>
      </c>
      <c r="C79" s="4">
        <v>170.1367</v>
      </c>
    </row>
    <row r="80">
      <c r="A80" s="1">
        <f>IFERROR(__xludf.DUMMYFUNCTION("""COMPUTED_VALUE"""),44480.66666666667)</f>
        <v>44480.66667</v>
      </c>
      <c r="B80" s="2">
        <f>IFERROR(__xludf.DUMMYFUNCTION("""COMPUTED_VALUE"""),162.32)</f>
        <v>162.32</v>
      </c>
      <c r="C80" s="4">
        <v>170.5442</v>
      </c>
    </row>
    <row r="81">
      <c r="A81" s="1">
        <f>IFERROR(__xludf.DUMMYFUNCTION("""COMPUTED_VALUE"""),44481.66666666667)</f>
        <v>44481.66667</v>
      </c>
      <c r="B81" s="2">
        <f>IFERROR(__xludf.DUMMYFUNCTION("""COMPUTED_VALUE"""),162.37)</f>
        <v>162.37</v>
      </c>
      <c r="C81" s="4">
        <v>171.0333</v>
      </c>
    </row>
    <row r="82">
      <c r="A82" s="1">
        <f>IFERROR(__xludf.DUMMYFUNCTION("""COMPUTED_VALUE"""),44482.66666666667)</f>
        <v>44482.66667</v>
      </c>
      <c r="B82" s="2">
        <f>IFERROR(__xludf.DUMMYFUNCTION("""COMPUTED_VALUE"""),164.21)</f>
        <v>164.21</v>
      </c>
      <c r="C82" s="4">
        <v>170.9868</v>
      </c>
    </row>
    <row r="83">
      <c r="A83" s="1">
        <f>IFERROR(__xludf.DUMMYFUNCTION("""COMPUTED_VALUE"""),44483.66666666667)</f>
        <v>44483.66667</v>
      </c>
      <c r="B83" s="2">
        <f>IFERROR(__xludf.DUMMYFUNCTION("""COMPUTED_VALUE"""),164.99)</f>
        <v>164.99</v>
      </c>
      <c r="C83" s="4">
        <v>170.5958</v>
      </c>
    </row>
    <row r="84">
      <c r="A84" s="1">
        <f>IFERROR(__xludf.DUMMYFUNCTION("""COMPUTED_VALUE"""),44484.66666666667)</f>
        <v>44484.66667</v>
      </c>
      <c r="B84" s="2">
        <f>IFERROR(__xludf.DUMMYFUNCTION("""COMPUTED_VALUE"""),170.45)</f>
        <v>170.45</v>
      </c>
      <c r="C84" s="4">
        <v>169.877</v>
      </c>
    </row>
    <row r="85">
      <c r="A85" s="1">
        <f>IFERROR(__xludf.DUMMYFUNCTION("""COMPUTED_VALUE"""),44487.66666666667)</f>
        <v>44487.66667</v>
      </c>
      <c r="B85" s="2">
        <f>IFERROR(__xludf.DUMMYFUNCTION("""COMPUTED_VALUE"""),172.34)</f>
        <v>172.34</v>
      </c>
      <c r="C85" s="4">
        <v>170.2845</v>
      </c>
    </row>
    <row r="86">
      <c r="A86" s="1">
        <f>IFERROR(__xludf.DUMMYFUNCTION("""COMPUTED_VALUE"""),44488.66666666667)</f>
        <v>44488.66667</v>
      </c>
      <c r="B86" s="2">
        <f>IFERROR(__xludf.DUMMYFUNCTION("""COMPUTED_VALUE"""),172.21)</f>
        <v>172.21</v>
      </c>
      <c r="C86" s="4">
        <v>170.7735</v>
      </c>
    </row>
    <row r="87">
      <c r="A87" s="1">
        <f>IFERROR(__xludf.DUMMYFUNCTION("""COMPUTED_VALUE"""),44489.66666666667)</f>
        <v>44489.66667</v>
      </c>
      <c r="B87" s="2">
        <f>IFERROR(__xludf.DUMMYFUNCTION("""COMPUTED_VALUE"""),170.75)</f>
        <v>170.75</v>
      </c>
      <c r="C87" s="4">
        <v>170.7271</v>
      </c>
    </row>
    <row r="88">
      <c r="A88" s="1">
        <f>IFERROR(__xludf.DUMMYFUNCTION("""COMPUTED_VALUE"""),44490.66666666667)</f>
        <v>44490.66667</v>
      </c>
      <c r="B88" s="2">
        <f>IFERROR(__xludf.DUMMYFUNCTION("""COMPUTED_VALUE"""),171.75)</f>
        <v>171.75</v>
      </c>
      <c r="C88" s="4">
        <v>170.336</v>
      </c>
    </row>
    <row r="89">
      <c r="A89" s="1">
        <f>IFERROR(__xludf.DUMMYFUNCTION("""COMPUTED_VALUE"""),44491.66666666667)</f>
        <v>44491.66667</v>
      </c>
      <c r="B89" s="2">
        <f>IFERROR(__xludf.DUMMYFUNCTION("""COMPUTED_VALUE"""),166.78)</f>
        <v>166.78</v>
      </c>
      <c r="C89" s="4">
        <v>169.6172</v>
      </c>
    </row>
    <row r="90">
      <c r="A90" s="1">
        <f>IFERROR(__xludf.DUMMYFUNCTION("""COMPUTED_VALUE"""),44494.66666666667)</f>
        <v>44494.66667</v>
      </c>
      <c r="B90" s="2">
        <f>IFERROR(__xludf.DUMMYFUNCTION("""COMPUTED_VALUE"""),166.02)</f>
        <v>166.02</v>
      </c>
      <c r="C90" s="4">
        <v>170.0247</v>
      </c>
    </row>
    <row r="91">
      <c r="A91" s="1">
        <f>IFERROR(__xludf.DUMMYFUNCTION("""COMPUTED_VALUE"""),44495.66666666667)</f>
        <v>44495.66667</v>
      </c>
      <c r="B91" s="2">
        <f>IFERROR(__xludf.DUMMYFUNCTION("""COMPUTED_VALUE"""),168.8)</f>
        <v>168.8</v>
      </c>
      <c r="C91" s="4">
        <v>170.5138</v>
      </c>
    </row>
    <row r="92">
      <c r="A92" s="1">
        <f>IFERROR(__xludf.DUMMYFUNCTION("""COMPUTED_VALUE"""),44496.66666666667)</f>
        <v>44496.66667</v>
      </c>
      <c r="B92" s="2">
        <f>IFERROR(__xludf.DUMMYFUNCTION("""COMPUTED_VALUE"""),169.62)</f>
        <v>169.62</v>
      </c>
      <c r="C92" s="4">
        <v>170.4673</v>
      </c>
    </row>
    <row r="93">
      <c r="A93" s="1">
        <f>IFERROR(__xludf.DUMMYFUNCTION("""COMPUTED_VALUE"""),44497.66666666667)</f>
        <v>44497.66667</v>
      </c>
      <c r="B93" s="2">
        <f>IFERROR(__xludf.DUMMYFUNCTION("""COMPUTED_VALUE"""),172.33)</f>
        <v>172.33</v>
      </c>
      <c r="C93" s="4">
        <v>170.0763</v>
      </c>
    </row>
    <row r="94">
      <c r="A94" s="1">
        <f>IFERROR(__xludf.DUMMYFUNCTION("""COMPUTED_VALUE"""),44498.66666666667)</f>
        <v>44498.66667</v>
      </c>
      <c r="B94" s="2">
        <f>IFERROR(__xludf.DUMMYFUNCTION("""COMPUTED_VALUE"""),168.62)</f>
        <v>168.62</v>
      </c>
      <c r="C94" s="4">
        <v>169.3575</v>
      </c>
    </row>
    <row r="95">
      <c r="A95" s="1">
        <f>IFERROR(__xludf.DUMMYFUNCTION("""COMPUTED_VALUE"""),44501.66666666667)</f>
        <v>44501.66667</v>
      </c>
      <c r="B95" s="2">
        <f>IFERROR(__xludf.DUMMYFUNCTION("""COMPUTED_VALUE"""),165.91)</f>
        <v>165.91</v>
      </c>
      <c r="C95" s="4">
        <v>169.765</v>
      </c>
    </row>
    <row r="96">
      <c r="A96" s="1">
        <f>IFERROR(__xludf.DUMMYFUNCTION("""COMPUTED_VALUE"""),44502.66666666667)</f>
        <v>44502.66667</v>
      </c>
      <c r="B96" s="2">
        <f>IFERROR(__xludf.DUMMYFUNCTION("""COMPUTED_VALUE"""),165.64)</f>
        <v>165.64</v>
      </c>
      <c r="C96" s="4">
        <v>170.2541</v>
      </c>
    </row>
    <row r="97">
      <c r="A97" s="1">
        <f>IFERROR(__xludf.DUMMYFUNCTION("""COMPUTED_VALUE"""),44503.66666666667)</f>
        <v>44503.66667</v>
      </c>
      <c r="B97" s="2">
        <f>IFERROR(__xludf.DUMMYFUNCTION("""COMPUTED_VALUE"""),169.2)</f>
        <v>169.2</v>
      </c>
      <c r="C97" s="4">
        <v>170.2076</v>
      </c>
    </row>
    <row r="98">
      <c r="A98" s="1">
        <f>IFERROR(__xludf.DUMMYFUNCTION("""COMPUTED_VALUE"""),44504.66666666667)</f>
        <v>44504.66667</v>
      </c>
      <c r="B98" s="2">
        <f>IFERROR(__xludf.DUMMYFUNCTION("""COMPUTED_VALUE"""),173.85)</f>
        <v>173.85</v>
      </c>
      <c r="C98" s="4">
        <v>169.8166</v>
      </c>
    </row>
    <row r="99">
      <c r="A99" s="1">
        <f>IFERROR(__xludf.DUMMYFUNCTION("""COMPUTED_VALUE"""),44505.66666666667)</f>
        <v>44505.66667</v>
      </c>
      <c r="B99" s="2">
        <f>IFERROR(__xludf.DUMMYFUNCTION("""COMPUTED_VALUE"""),175.95)</f>
        <v>175.95</v>
      </c>
      <c r="C99" s="4">
        <v>169.0978</v>
      </c>
    </row>
    <row r="100">
      <c r="A100" s="1">
        <f>IFERROR(__xludf.DUMMYFUNCTION("""COMPUTED_VALUE"""),44508.66666666667)</f>
        <v>44508.66667</v>
      </c>
      <c r="B100" s="2">
        <f>IFERROR(__xludf.DUMMYFUNCTION("""COMPUTED_VALUE"""),174.45)</f>
        <v>174.45</v>
      </c>
      <c r="C100" s="4">
        <v>169.5053</v>
      </c>
    </row>
    <row r="101">
      <c r="A101" s="1">
        <f>IFERROR(__xludf.DUMMYFUNCTION("""COMPUTED_VALUE"""),44509.66666666667)</f>
        <v>44509.66667</v>
      </c>
      <c r="B101" s="2">
        <f>IFERROR(__xludf.DUMMYFUNCTION("""COMPUTED_VALUE"""),178.81)</f>
        <v>178.81</v>
      </c>
      <c r="C101" s="4">
        <v>169.9943</v>
      </c>
    </row>
    <row r="102">
      <c r="A102" s="1">
        <f>IFERROR(__xludf.DUMMYFUNCTION("""COMPUTED_VALUE"""),44510.66666666667)</f>
        <v>44510.66667</v>
      </c>
      <c r="B102" s="2">
        <f>IFERROR(__xludf.DUMMYFUNCTION("""COMPUTED_VALUE"""),174.1)</f>
        <v>174.1</v>
      </c>
      <c r="C102" s="4">
        <v>169.9479</v>
      </c>
    </row>
    <row r="103">
      <c r="A103" s="1">
        <f>IFERROR(__xludf.DUMMYFUNCTION("""COMPUTED_VALUE"""),44511.66666666667)</f>
        <v>44511.66667</v>
      </c>
      <c r="B103" s="2">
        <f>IFERROR(__xludf.DUMMYFUNCTION("""COMPUTED_VALUE"""),173.63)</f>
        <v>173.63</v>
      </c>
      <c r="C103" s="4">
        <v>169.5568</v>
      </c>
    </row>
    <row r="104">
      <c r="A104" s="1">
        <f>IFERROR(__xludf.DUMMYFUNCTION("""COMPUTED_VALUE"""),44512.66666666667)</f>
        <v>44512.66667</v>
      </c>
      <c r="B104" s="2">
        <f>IFERROR(__xludf.DUMMYFUNCTION("""COMPUTED_VALUE"""),176.26)</f>
        <v>176.26</v>
      </c>
      <c r="C104" s="4">
        <v>168.838</v>
      </c>
    </row>
    <row r="105">
      <c r="A105" s="1">
        <f>IFERROR(__xludf.DUMMYFUNCTION("""COMPUTED_VALUE"""),44515.66666666667)</f>
        <v>44515.66667</v>
      </c>
      <c r="B105" s="2">
        <f>IFERROR(__xludf.DUMMYFUNCTION("""COMPUTED_VALUE"""),177.28)</f>
        <v>177.28</v>
      </c>
      <c r="C105" s="4">
        <v>169.2455</v>
      </c>
    </row>
    <row r="106">
      <c r="A106" s="1">
        <f>IFERROR(__xludf.DUMMYFUNCTION("""COMPUTED_VALUE"""),44516.66666666667)</f>
        <v>44516.66667</v>
      </c>
      <c r="B106" s="2">
        <f>IFERROR(__xludf.DUMMYFUNCTION("""COMPUTED_VALUE"""),177.04)</f>
        <v>177.04</v>
      </c>
      <c r="C106" s="4">
        <v>169.7346</v>
      </c>
    </row>
    <row r="107">
      <c r="A107" s="1">
        <f>IFERROR(__xludf.DUMMYFUNCTION("""COMPUTED_VALUE"""),44517.66666666667)</f>
        <v>44517.66667</v>
      </c>
      <c r="B107" s="2">
        <f>IFERROR(__xludf.DUMMYFUNCTION("""COMPUTED_VALUE"""),177.45)</f>
        <v>177.45</v>
      </c>
      <c r="C107" s="4">
        <v>169.6736</v>
      </c>
    </row>
    <row r="108">
      <c r="A108" s="1">
        <f>IFERROR(__xludf.DUMMYFUNCTION("""COMPUTED_VALUE"""),44518.66666666667)</f>
        <v>44518.66667</v>
      </c>
      <c r="B108" s="2">
        <f>IFERROR(__xludf.DUMMYFUNCTION("""COMPUTED_VALUE"""),184.8)</f>
        <v>184.8</v>
      </c>
      <c r="C108" s="4">
        <v>169.268</v>
      </c>
    </row>
    <row r="109">
      <c r="A109" s="1">
        <f>IFERROR(__xludf.DUMMYFUNCTION("""COMPUTED_VALUE"""),44519.66666666667)</f>
        <v>44519.66667</v>
      </c>
      <c r="B109" s="2">
        <f>IFERROR(__xludf.DUMMYFUNCTION("""COMPUTED_VALUE"""),183.83)</f>
        <v>183.83</v>
      </c>
      <c r="C109" s="4">
        <v>168.5347</v>
      </c>
    </row>
    <row r="110">
      <c r="A110" s="1">
        <f>IFERROR(__xludf.DUMMYFUNCTION("""COMPUTED_VALUE"""),44522.66666666667)</f>
        <v>44522.66667</v>
      </c>
      <c r="B110" s="2">
        <f>IFERROR(__xludf.DUMMYFUNCTION("""COMPUTED_VALUE"""),178.63)</f>
        <v>178.63</v>
      </c>
      <c r="C110" s="4">
        <v>168.8986</v>
      </c>
    </row>
    <row r="111">
      <c r="A111" s="1">
        <f>IFERROR(__xludf.DUMMYFUNCTION("""COMPUTED_VALUE"""),44523.66666666667)</f>
        <v>44523.66667</v>
      </c>
      <c r="B111" s="2">
        <f>IFERROR(__xludf.DUMMYFUNCTION("""COMPUTED_VALUE"""),179.0)</f>
        <v>179</v>
      </c>
      <c r="C111" s="4">
        <v>169.3732</v>
      </c>
    </row>
    <row r="112">
      <c r="A112" s="1">
        <f>IFERROR(__xludf.DUMMYFUNCTION("""COMPUTED_VALUE"""),44524.66666666667)</f>
        <v>44524.66667</v>
      </c>
      <c r="B112" s="2">
        <f>IFERROR(__xludf.DUMMYFUNCTION("""COMPUTED_VALUE"""),179.02)</f>
        <v>179.02</v>
      </c>
      <c r="C112" s="4">
        <v>169.3121</v>
      </c>
    </row>
    <row r="113">
      <c r="A113" s="1">
        <f>IFERROR(__xludf.DUMMYFUNCTION("""COMPUTED_VALUE"""),44526.54166666667)</f>
        <v>44526.54167</v>
      </c>
      <c r="B113" s="2">
        <f>IFERROR(__xludf.DUMMYFUNCTION("""COMPUTED_VALUE"""),175.23)</f>
        <v>175.23</v>
      </c>
      <c r="C113" s="4">
        <v>168.1732</v>
      </c>
    </row>
    <row r="114">
      <c r="A114" s="1">
        <f>IFERROR(__xludf.DUMMYFUNCTION("""COMPUTED_VALUE"""),44529.66666666667)</f>
        <v>44529.66667</v>
      </c>
      <c r="B114" s="2">
        <f>IFERROR(__xludf.DUMMYFUNCTION("""COMPUTED_VALUE"""),178.08)</f>
        <v>178.08</v>
      </c>
      <c r="C114" s="4">
        <v>168.5371</v>
      </c>
    </row>
    <row r="115">
      <c r="A115" s="1">
        <f>IFERROR(__xludf.DUMMYFUNCTION("""COMPUTED_VALUE"""),44530.66666666667)</f>
        <v>44530.66667</v>
      </c>
      <c r="B115" s="2">
        <f>IFERROR(__xludf.DUMMYFUNCTION("""COMPUTED_VALUE"""),175.35)</f>
        <v>175.35</v>
      </c>
      <c r="C115" s="4">
        <v>168.9488</v>
      </c>
    </row>
    <row r="116">
      <c r="A116" s="1">
        <f>IFERROR(__xludf.DUMMYFUNCTION("""COMPUTED_VALUE"""),44531.66666666667)</f>
        <v>44531.66667</v>
      </c>
      <c r="B116" s="2">
        <f>IFERROR(__xludf.DUMMYFUNCTION("""COMPUTED_VALUE"""),172.19)</f>
        <v>172.19</v>
      </c>
      <c r="C116" s="4">
        <v>168.8248</v>
      </c>
    </row>
    <row r="117">
      <c r="A117" s="1">
        <f>IFERROR(__xludf.DUMMYFUNCTION("""COMPUTED_VALUE"""),44532.66666666667)</f>
        <v>44532.66667</v>
      </c>
      <c r="B117" s="2">
        <f>IFERROR(__xludf.DUMMYFUNCTION("""COMPUTED_VALUE"""),171.87)</f>
        <v>171.87</v>
      </c>
      <c r="C117" s="4">
        <v>168.3564</v>
      </c>
    </row>
    <row r="118">
      <c r="A118" s="1">
        <f>IFERROR(__xludf.DUMMYFUNCTION("""COMPUTED_VALUE"""),44533.66666666667)</f>
        <v>44533.66667</v>
      </c>
      <c r="B118" s="2">
        <f>IFERROR(__xludf.DUMMYFUNCTION("""COMPUTED_VALUE"""),169.49)</f>
        <v>169.49</v>
      </c>
      <c r="C118" s="4">
        <v>167.5601</v>
      </c>
    </row>
    <row r="119">
      <c r="A119" s="1">
        <f>IFERROR(__xludf.DUMMYFUNCTION("""COMPUTED_VALUE"""),44536.66666666667)</f>
        <v>44536.66667</v>
      </c>
      <c r="B119" s="2">
        <f>IFERROR(__xludf.DUMMYFUNCTION("""COMPUTED_VALUE"""),171.37)</f>
        <v>171.37</v>
      </c>
      <c r="C119" s="4">
        <v>167.7353</v>
      </c>
    </row>
    <row r="120">
      <c r="A120" s="1">
        <f>IFERROR(__xludf.DUMMYFUNCTION("""COMPUTED_VALUE"""),44537.66666666667)</f>
        <v>44537.66667</v>
      </c>
      <c r="B120" s="2">
        <f>IFERROR(__xludf.DUMMYFUNCTION("""COMPUTED_VALUE"""),176.16)</f>
        <v>176.16</v>
      </c>
      <c r="C120" s="4">
        <v>168.1469</v>
      </c>
    </row>
    <row r="121">
      <c r="A121" s="1">
        <f>IFERROR(__xludf.DUMMYFUNCTION("""COMPUTED_VALUE"""),44538.66666666667)</f>
        <v>44538.66667</v>
      </c>
      <c r="B121" s="2">
        <f>IFERROR(__xludf.DUMMYFUNCTION("""COMPUTED_VALUE"""),176.16)</f>
        <v>176.16</v>
      </c>
      <c r="C121" s="4">
        <v>168.0229</v>
      </c>
    </row>
    <row r="122">
      <c r="A122" s="1">
        <f>IFERROR(__xludf.DUMMYFUNCTION("""COMPUTED_VALUE"""),44539.66666666667)</f>
        <v>44539.66667</v>
      </c>
      <c r="B122" s="2">
        <f>IFERROR(__xludf.DUMMYFUNCTION("""COMPUTED_VALUE"""),174.17)</f>
        <v>174.17</v>
      </c>
      <c r="C122" s="4">
        <v>167.5545</v>
      </c>
    </row>
    <row r="123">
      <c r="A123" s="1">
        <f>IFERROR(__xludf.DUMMYFUNCTION("""COMPUTED_VALUE"""),44540.66666666667)</f>
        <v>44540.66667</v>
      </c>
      <c r="B123" s="2">
        <f>IFERROR(__xludf.DUMMYFUNCTION("""COMPUTED_VALUE"""),172.21)</f>
        <v>172.21</v>
      </c>
      <c r="C123" s="4">
        <v>166.717</v>
      </c>
    </row>
    <row r="124">
      <c r="A124" s="1">
        <f>IFERROR(__xludf.DUMMYFUNCTION("""COMPUTED_VALUE"""),44543.66666666667)</f>
        <v>44543.66667</v>
      </c>
      <c r="B124" s="2">
        <f>IFERROR(__xludf.DUMMYFUNCTION("""COMPUTED_VALUE"""),169.57)</f>
        <v>169.57</v>
      </c>
      <c r="C124" s="4">
        <v>166.7687</v>
      </c>
    </row>
    <row r="125">
      <c r="A125" s="1">
        <f>IFERROR(__xludf.DUMMYFUNCTION("""COMPUTED_VALUE"""),44544.66666666667)</f>
        <v>44544.66667</v>
      </c>
      <c r="B125" s="2">
        <f>IFERROR(__xludf.DUMMYFUNCTION("""COMPUTED_VALUE"""),169.09)</f>
        <v>169.09</v>
      </c>
      <c r="C125" s="4">
        <v>167.1391</v>
      </c>
    </row>
    <row r="126">
      <c r="A126" s="1">
        <f>IFERROR(__xludf.DUMMYFUNCTION("""COMPUTED_VALUE"""),44545.66666666667)</f>
        <v>44545.66667</v>
      </c>
      <c r="B126" s="2">
        <f>IFERROR(__xludf.DUMMYFUNCTION("""COMPUTED_VALUE"""),173.32)</f>
        <v>173.32</v>
      </c>
      <c r="C126" s="4">
        <v>166.974</v>
      </c>
    </row>
    <row r="127">
      <c r="A127" s="1">
        <f>IFERROR(__xludf.DUMMYFUNCTION("""COMPUTED_VALUE"""),44546.66666666667)</f>
        <v>44546.66667</v>
      </c>
      <c r="B127" s="2">
        <f>IFERROR(__xludf.DUMMYFUNCTION("""COMPUTED_VALUE"""),168.87)</f>
        <v>168.87</v>
      </c>
      <c r="C127" s="4">
        <v>166.4643</v>
      </c>
    </row>
    <row r="128">
      <c r="A128" s="1">
        <f>IFERROR(__xludf.DUMMYFUNCTION("""COMPUTED_VALUE"""),44547.66666666667)</f>
        <v>44547.66667</v>
      </c>
      <c r="B128" s="2">
        <f>IFERROR(__xludf.DUMMYFUNCTION("""COMPUTED_VALUE"""),170.02)</f>
        <v>170.02</v>
      </c>
      <c r="C128" s="4">
        <v>165.6269</v>
      </c>
    </row>
    <row r="129">
      <c r="A129" s="1">
        <f>IFERROR(__xludf.DUMMYFUNCTION("""COMPUTED_VALUE"""),44550.66666666667)</f>
        <v>44550.66667</v>
      </c>
      <c r="B129" s="2">
        <f>IFERROR(__xludf.DUMMYFUNCTION("""COMPUTED_VALUE"""),167.08)</f>
        <v>167.08</v>
      </c>
      <c r="C129" s="4">
        <v>165.6785</v>
      </c>
    </row>
    <row r="130">
      <c r="A130" s="1">
        <f>IFERROR(__xludf.DUMMYFUNCTION("""COMPUTED_VALUE"""),44551.66666666667)</f>
        <v>44551.66667</v>
      </c>
      <c r="B130" s="2">
        <f>IFERROR(__xludf.DUMMYFUNCTION("""COMPUTED_VALUE"""),170.42)</f>
        <v>170.42</v>
      </c>
      <c r="C130" s="4">
        <v>166.049</v>
      </c>
    </row>
    <row r="131">
      <c r="A131" s="1">
        <f>IFERROR(__xludf.DUMMYFUNCTION("""COMPUTED_VALUE"""),44552.66666666667)</f>
        <v>44552.66667</v>
      </c>
      <c r="B131" s="2">
        <f>IFERROR(__xludf.DUMMYFUNCTION("""COMPUTED_VALUE"""),171.04)</f>
        <v>171.04</v>
      </c>
      <c r="C131" s="4">
        <v>165.8839</v>
      </c>
    </row>
    <row r="132">
      <c r="A132" s="1">
        <f>IFERROR(__xludf.DUMMYFUNCTION("""COMPUTED_VALUE"""),44553.66666666667)</f>
        <v>44553.66667</v>
      </c>
      <c r="B132" s="2">
        <f>IFERROR(__xludf.DUMMYFUNCTION("""COMPUTED_VALUE"""),171.07)</f>
        <v>171.07</v>
      </c>
      <c r="C132" s="4">
        <v>165.3742</v>
      </c>
    </row>
    <row r="133">
      <c r="A133" s="1">
        <f>IFERROR(__xludf.DUMMYFUNCTION("""COMPUTED_VALUE"""),44557.66666666667)</f>
        <v>44557.66667</v>
      </c>
      <c r="B133" s="2">
        <f>IFERROR(__xludf.DUMMYFUNCTION("""COMPUTED_VALUE"""),169.67)</f>
        <v>169.67</v>
      </c>
      <c r="C133" s="4">
        <v>164.5884</v>
      </c>
    </row>
    <row r="134">
      <c r="A134" s="1">
        <f>IFERROR(__xludf.DUMMYFUNCTION("""COMPUTED_VALUE"""),44558.66666666667)</f>
        <v>44558.66667</v>
      </c>
      <c r="B134" s="2">
        <f>IFERROR(__xludf.DUMMYFUNCTION("""COMPUTED_VALUE"""),170.66)</f>
        <v>170.66</v>
      </c>
      <c r="C134" s="4">
        <v>164.9588</v>
      </c>
    </row>
    <row r="135">
      <c r="A135" s="1">
        <f>IFERROR(__xludf.DUMMYFUNCTION("""COMPUTED_VALUE"""),44559.66666666667)</f>
        <v>44559.66667</v>
      </c>
      <c r="B135" s="2">
        <f>IFERROR(__xludf.DUMMYFUNCTION("""COMPUTED_VALUE"""),169.2)</f>
        <v>169.2</v>
      </c>
      <c r="C135" s="4">
        <v>164.7937</v>
      </c>
    </row>
    <row r="136">
      <c r="A136" s="1">
        <f>IFERROR(__xludf.DUMMYFUNCTION("""COMPUTED_VALUE"""),44560.66666666667)</f>
        <v>44560.66667</v>
      </c>
      <c r="B136" s="2">
        <f>IFERROR(__xludf.DUMMYFUNCTION("""COMPUTED_VALUE"""),168.64)</f>
        <v>168.64</v>
      </c>
      <c r="C136" s="4">
        <v>164.284</v>
      </c>
    </row>
    <row r="137">
      <c r="A137" s="1">
        <f>IFERROR(__xludf.DUMMYFUNCTION("""COMPUTED_VALUE"""),44561.66666666667)</f>
        <v>44561.66667</v>
      </c>
      <c r="B137" s="2">
        <f>IFERROR(__xludf.DUMMYFUNCTION("""COMPUTED_VALUE"""),166.72)</f>
        <v>166.72</v>
      </c>
      <c r="C137" s="4">
        <v>163.4466</v>
      </c>
    </row>
    <row r="138">
      <c r="A138" s="1">
        <f>IFERROR(__xludf.DUMMYFUNCTION("""COMPUTED_VALUE"""),44564.66666666667)</f>
        <v>44564.66667</v>
      </c>
      <c r="B138" s="2">
        <f>IFERROR(__xludf.DUMMYFUNCTION("""COMPUTED_VALUE"""),170.4)</f>
        <v>170.4</v>
      </c>
      <c r="C138" s="4">
        <v>163.4982</v>
      </c>
    </row>
    <row r="139">
      <c r="A139" s="1">
        <f>IFERROR(__xludf.DUMMYFUNCTION("""COMPUTED_VALUE"""),44565.66666666667)</f>
        <v>44565.66667</v>
      </c>
      <c r="B139" s="2">
        <f>IFERROR(__xludf.DUMMYFUNCTION("""COMPUTED_VALUE"""),167.52)</f>
        <v>167.52</v>
      </c>
      <c r="C139" s="4">
        <v>163.8687</v>
      </c>
    </row>
    <row r="140">
      <c r="A140" s="1">
        <f>IFERROR(__xludf.DUMMYFUNCTION("""COMPUTED_VALUE"""),44566.66666666667)</f>
        <v>44566.66667</v>
      </c>
      <c r="B140" s="2">
        <f>IFERROR(__xludf.DUMMYFUNCTION("""COMPUTED_VALUE"""),164.36)</f>
        <v>164.36</v>
      </c>
      <c r="C140" s="4">
        <v>163.7035</v>
      </c>
    </row>
    <row r="141">
      <c r="A141" s="1">
        <f>IFERROR(__xludf.DUMMYFUNCTION("""COMPUTED_VALUE"""),44567.66666666667)</f>
        <v>44567.66667</v>
      </c>
      <c r="B141" s="2">
        <f>IFERROR(__xludf.DUMMYFUNCTION("""COMPUTED_VALUE"""),163.25)</f>
        <v>163.25</v>
      </c>
      <c r="C141" s="4">
        <v>163.1939</v>
      </c>
    </row>
    <row r="142">
      <c r="A142" s="1">
        <f>IFERROR(__xludf.DUMMYFUNCTION("""COMPUTED_VALUE"""),44568.66666666667)</f>
        <v>44568.66667</v>
      </c>
      <c r="B142" s="2">
        <f>IFERROR(__xludf.DUMMYFUNCTION("""COMPUTED_VALUE"""),162.55)</f>
        <v>162.55</v>
      </c>
      <c r="C142" s="4">
        <v>162.3564</v>
      </c>
    </row>
    <row r="143">
      <c r="A143" s="1">
        <f>IFERROR(__xludf.DUMMYFUNCTION("""COMPUTED_VALUE"""),44571.66666666667)</f>
        <v>44571.66667</v>
      </c>
      <c r="B143" s="2">
        <f>IFERROR(__xludf.DUMMYFUNCTION("""COMPUTED_VALUE"""),161.49)</f>
        <v>161.49</v>
      </c>
      <c r="C143" s="4">
        <v>162.4081</v>
      </c>
    </row>
    <row r="144">
      <c r="A144" s="1">
        <f>IFERROR(__xludf.DUMMYFUNCTION("""COMPUTED_VALUE"""),44572.66666666667)</f>
        <v>44572.66667</v>
      </c>
      <c r="B144" s="2">
        <f>IFERROR(__xludf.DUMMYFUNCTION("""COMPUTED_VALUE"""),165.36)</f>
        <v>165.36</v>
      </c>
      <c r="C144" s="4">
        <v>162.7785</v>
      </c>
    </row>
    <row r="145">
      <c r="A145" s="1">
        <f>IFERROR(__xludf.DUMMYFUNCTION("""COMPUTED_VALUE"""),44573.66666666667)</f>
        <v>44573.66667</v>
      </c>
      <c r="B145" s="2">
        <f>IFERROR(__xludf.DUMMYFUNCTION("""COMPUTED_VALUE"""),165.21)</f>
        <v>165.21</v>
      </c>
      <c r="C145" s="4">
        <v>162.6134</v>
      </c>
    </row>
    <row r="146">
      <c r="A146" s="1">
        <f>IFERROR(__xludf.DUMMYFUNCTION("""COMPUTED_VALUE"""),44574.66666666667)</f>
        <v>44574.66667</v>
      </c>
      <c r="B146" s="2">
        <f>IFERROR(__xludf.DUMMYFUNCTION("""COMPUTED_VALUE"""),161.21)</f>
        <v>161.21</v>
      </c>
      <c r="C146" s="4">
        <v>162.1037</v>
      </c>
    </row>
    <row r="147">
      <c r="A147" s="1">
        <f>IFERROR(__xludf.DUMMYFUNCTION("""COMPUTED_VALUE"""),44575.66666666667)</f>
        <v>44575.66667</v>
      </c>
      <c r="B147" s="2">
        <f>IFERROR(__xludf.DUMMYFUNCTION("""COMPUTED_VALUE"""),162.14)</f>
        <v>162.14</v>
      </c>
      <c r="C147" s="4">
        <v>161.2663</v>
      </c>
    </row>
    <row r="148">
      <c r="A148" s="1">
        <f>IFERROR(__xludf.DUMMYFUNCTION("""COMPUTED_VALUE"""),44579.66666666667)</f>
        <v>44579.66667</v>
      </c>
      <c r="B148" s="2">
        <f>IFERROR(__xludf.DUMMYFUNCTION("""COMPUTED_VALUE"""),158.92)</f>
        <v>158.92</v>
      </c>
      <c r="C148" s="4">
        <v>161.6884</v>
      </c>
    </row>
    <row r="149">
      <c r="A149" s="1">
        <f>IFERROR(__xludf.DUMMYFUNCTION("""COMPUTED_VALUE"""),44580.66666666667)</f>
        <v>44580.66667</v>
      </c>
      <c r="B149" s="2">
        <f>IFERROR(__xludf.DUMMYFUNCTION("""COMPUTED_VALUE"""),156.3)</f>
        <v>156.3</v>
      </c>
      <c r="C149" s="4">
        <v>161.5232</v>
      </c>
    </row>
    <row r="150">
      <c r="A150" s="1">
        <f>IFERROR(__xludf.DUMMYFUNCTION("""COMPUTED_VALUE"""),44581.66666666667)</f>
        <v>44581.66667</v>
      </c>
      <c r="B150" s="2">
        <f>IFERROR(__xludf.DUMMYFUNCTION("""COMPUTED_VALUE"""),151.67)</f>
        <v>151.67</v>
      </c>
      <c r="C150" s="4">
        <v>161.0136</v>
      </c>
    </row>
    <row r="151">
      <c r="A151" s="1">
        <f>IFERROR(__xludf.DUMMYFUNCTION("""COMPUTED_VALUE"""),44582.66666666667)</f>
        <v>44582.66667</v>
      </c>
      <c r="B151" s="2">
        <f>IFERROR(__xludf.DUMMYFUNCTION("""COMPUTED_VALUE"""),142.64)</f>
        <v>142.64</v>
      </c>
      <c r="C151" s="4">
        <v>160.1761</v>
      </c>
    </row>
    <row r="152">
      <c r="A152" s="1">
        <f>IFERROR(__xludf.DUMMYFUNCTION("""COMPUTED_VALUE"""),44585.66666666667)</f>
        <v>44585.66667</v>
      </c>
      <c r="B152" s="2">
        <f>IFERROR(__xludf.DUMMYFUNCTION("""COMPUTED_VALUE"""),144.54)</f>
        <v>144.54</v>
      </c>
      <c r="C152" s="4">
        <v>160.2277</v>
      </c>
    </row>
    <row r="153">
      <c r="A153" s="1">
        <f>IFERROR(__xludf.DUMMYFUNCTION("""COMPUTED_VALUE"""),44586.66666666667)</f>
        <v>44586.66667</v>
      </c>
      <c r="B153" s="2">
        <f>IFERROR(__xludf.DUMMYFUNCTION("""COMPUTED_VALUE"""),139.99)</f>
        <v>139.99</v>
      </c>
      <c r="C153" s="4">
        <v>160.5982</v>
      </c>
    </row>
    <row r="154">
      <c r="A154" s="1">
        <f>IFERROR(__xludf.DUMMYFUNCTION("""COMPUTED_VALUE"""),44587.66666666667)</f>
        <v>44587.66667</v>
      </c>
      <c r="B154" s="2">
        <f>IFERROR(__xludf.DUMMYFUNCTION("""COMPUTED_VALUE"""),138.87)</f>
        <v>138.87</v>
      </c>
      <c r="C154" s="4">
        <v>160.4331</v>
      </c>
    </row>
    <row r="155">
      <c r="A155" s="1">
        <f>IFERROR(__xludf.DUMMYFUNCTION("""COMPUTED_VALUE"""),44588.66666666667)</f>
        <v>44588.66667</v>
      </c>
      <c r="B155" s="2">
        <f>IFERROR(__xludf.DUMMYFUNCTION("""COMPUTED_VALUE"""),139.64)</f>
        <v>139.64</v>
      </c>
      <c r="C155" s="4">
        <v>159.9234</v>
      </c>
    </row>
    <row r="156">
      <c r="A156" s="1">
        <f>IFERROR(__xludf.DUMMYFUNCTION("""COMPUTED_VALUE"""),44589.66666666667)</f>
        <v>44589.66667</v>
      </c>
      <c r="B156" s="2">
        <f>IFERROR(__xludf.DUMMYFUNCTION("""COMPUTED_VALUE"""),143.98)</f>
        <v>143.98</v>
      </c>
      <c r="C156" s="4">
        <v>159.086</v>
      </c>
    </row>
    <row r="157">
      <c r="A157" s="1">
        <f>IFERROR(__xludf.DUMMYFUNCTION("""COMPUTED_VALUE"""),44592.66666666667)</f>
        <v>44592.66667</v>
      </c>
      <c r="B157" s="2">
        <f>IFERROR(__xludf.DUMMYFUNCTION("""COMPUTED_VALUE"""),149.57)</f>
        <v>149.57</v>
      </c>
      <c r="C157" s="4">
        <v>159.1376</v>
      </c>
    </row>
    <row r="158">
      <c r="A158" s="1">
        <f>IFERROR(__xludf.DUMMYFUNCTION("""COMPUTED_VALUE"""),44593.66666666667)</f>
        <v>44593.66667</v>
      </c>
      <c r="B158" s="2">
        <f>IFERROR(__xludf.DUMMYFUNCTION("""COMPUTED_VALUE"""),151.19)</f>
        <v>151.19</v>
      </c>
      <c r="C158" s="4">
        <v>159.508</v>
      </c>
    </row>
    <row r="159">
      <c r="A159" s="1">
        <f>IFERROR(__xludf.DUMMYFUNCTION("""COMPUTED_VALUE"""),44594.66666666667)</f>
        <v>44594.66667</v>
      </c>
      <c r="B159" s="2">
        <f>IFERROR(__xludf.DUMMYFUNCTION("""COMPUTED_VALUE"""),150.61)</f>
        <v>150.61</v>
      </c>
      <c r="C159" s="4">
        <v>159.3429</v>
      </c>
    </row>
    <row r="160">
      <c r="A160" s="1">
        <f>IFERROR(__xludf.DUMMYFUNCTION("""COMPUTED_VALUE"""),44595.66666666667)</f>
        <v>44595.66667</v>
      </c>
      <c r="B160" s="2">
        <f>IFERROR(__xludf.DUMMYFUNCTION("""COMPUTED_VALUE"""),138.85)</f>
        <v>138.85</v>
      </c>
      <c r="C160" s="4">
        <v>158.8333</v>
      </c>
    </row>
    <row r="161">
      <c r="A161" s="1">
        <f>IFERROR(__xludf.DUMMYFUNCTION("""COMPUTED_VALUE"""),44596.66666666667)</f>
        <v>44596.66667</v>
      </c>
      <c r="B161" s="2">
        <f>IFERROR(__xludf.DUMMYFUNCTION("""COMPUTED_VALUE"""),157.64)</f>
        <v>157.64</v>
      </c>
      <c r="C161" s="4">
        <v>157.9958</v>
      </c>
    </row>
    <row r="162">
      <c r="A162" s="1">
        <f>IFERROR(__xludf.DUMMYFUNCTION("""COMPUTED_VALUE"""),44599.66666666667)</f>
        <v>44599.66667</v>
      </c>
      <c r="B162" s="2">
        <f>IFERROR(__xludf.DUMMYFUNCTION("""COMPUTED_VALUE"""),157.94)</f>
        <v>157.94</v>
      </c>
      <c r="C162" s="4">
        <v>158.0474</v>
      </c>
    </row>
    <row r="163">
      <c r="A163" s="1">
        <f>IFERROR(__xludf.DUMMYFUNCTION("""COMPUTED_VALUE"""),44600.66666666667)</f>
        <v>44600.66667</v>
      </c>
      <c r="B163" s="2">
        <f>IFERROR(__xludf.DUMMYFUNCTION("""COMPUTED_VALUE"""),161.41)</f>
        <v>161.41</v>
      </c>
      <c r="C163" s="4">
        <v>158.4179</v>
      </c>
    </row>
    <row r="164">
      <c r="A164" s="1">
        <f>IFERROR(__xludf.DUMMYFUNCTION("""COMPUTED_VALUE"""),44601.66666666667)</f>
        <v>44601.66667</v>
      </c>
      <c r="B164" s="2">
        <f>IFERROR(__xludf.DUMMYFUNCTION("""COMPUTED_VALUE"""),161.19)</f>
        <v>161.19</v>
      </c>
      <c r="C164" s="4">
        <v>158.2528</v>
      </c>
    </row>
    <row r="165">
      <c r="A165" s="1">
        <f>IFERROR(__xludf.DUMMYFUNCTION("""COMPUTED_VALUE"""),44602.66666666667)</f>
        <v>44602.66667</v>
      </c>
      <c r="B165" s="2">
        <f>IFERROR(__xludf.DUMMYFUNCTION("""COMPUTED_VALUE"""),159.0)</f>
        <v>159</v>
      </c>
      <c r="C165" s="4">
        <v>157.7431</v>
      </c>
    </row>
    <row r="166">
      <c r="A166" s="1">
        <f>IFERROR(__xludf.DUMMYFUNCTION("""COMPUTED_VALUE"""),44603.66666666667)</f>
        <v>44603.66667</v>
      </c>
      <c r="B166" s="2">
        <f>IFERROR(__xludf.DUMMYFUNCTION("""COMPUTED_VALUE"""),153.29)</f>
        <v>153.29</v>
      </c>
      <c r="C166" s="4">
        <v>156.9057</v>
      </c>
    </row>
    <row r="167">
      <c r="A167" s="1">
        <f>IFERROR(__xludf.DUMMYFUNCTION("""COMPUTED_VALUE"""),44606.66666666667)</f>
        <v>44606.66667</v>
      </c>
      <c r="B167" s="2">
        <f>IFERROR(__xludf.DUMMYFUNCTION("""COMPUTED_VALUE"""),155.17)</f>
        <v>155.17</v>
      </c>
      <c r="C167" s="4">
        <v>156.9573</v>
      </c>
    </row>
    <row r="168">
      <c r="A168" s="1">
        <f>IFERROR(__xludf.DUMMYFUNCTION("""COMPUTED_VALUE"""),44607.66666666667)</f>
        <v>44607.66667</v>
      </c>
      <c r="B168" s="2">
        <f>IFERROR(__xludf.DUMMYFUNCTION("""COMPUTED_VALUE"""),156.51)</f>
        <v>156.51</v>
      </c>
      <c r="C168" s="4">
        <v>157.3277</v>
      </c>
    </row>
    <row r="169">
      <c r="A169" s="1">
        <f>IFERROR(__xludf.DUMMYFUNCTION("""COMPUTED_VALUE"""),44608.66666666667)</f>
        <v>44608.66667</v>
      </c>
      <c r="B169" s="2">
        <f>IFERROR(__xludf.DUMMYFUNCTION("""COMPUTED_VALUE"""),158.1)</f>
        <v>158.1</v>
      </c>
      <c r="C169" s="4">
        <v>157.1626</v>
      </c>
    </row>
    <row r="170">
      <c r="A170" s="1">
        <f>IFERROR(__xludf.DUMMYFUNCTION("""COMPUTED_VALUE"""),44609.66666666667)</f>
        <v>44609.66667</v>
      </c>
      <c r="B170" s="2">
        <f>IFERROR(__xludf.DUMMYFUNCTION("""COMPUTED_VALUE"""),154.65)</f>
        <v>154.65</v>
      </c>
      <c r="C170" s="4">
        <v>156.653</v>
      </c>
    </row>
    <row r="171">
      <c r="A171" s="1">
        <f>IFERROR(__xludf.DUMMYFUNCTION("""COMPUTED_VALUE"""),44610.66666666667)</f>
        <v>44610.66667</v>
      </c>
      <c r="B171" s="2">
        <f>IFERROR(__xludf.DUMMYFUNCTION("""COMPUTED_VALUE"""),152.6)</f>
        <v>152.6</v>
      </c>
      <c r="C171" s="4">
        <v>155.8155</v>
      </c>
    </row>
    <row r="172">
      <c r="A172" s="1">
        <f>IFERROR(__xludf.DUMMYFUNCTION("""COMPUTED_VALUE"""),44614.66666666667)</f>
        <v>44614.66667</v>
      </c>
      <c r="B172" s="2">
        <f>IFERROR(__xludf.DUMMYFUNCTION("""COMPUTED_VALUE"""),150.2)</f>
        <v>150.2</v>
      </c>
      <c r="C172" s="4">
        <v>156.2376</v>
      </c>
    </row>
    <row r="173">
      <c r="A173" s="1">
        <f>IFERROR(__xludf.DUMMYFUNCTION("""COMPUTED_VALUE"""),44615.66666666667)</f>
        <v>44615.66667</v>
      </c>
      <c r="B173" s="2">
        <f>IFERROR(__xludf.DUMMYFUNCTION("""COMPUTED_VALUE"""),144.83)</f>
        <v>144.83</v>
      </c>
      <c r="C173" s="4">
        <v>156.0725</v>
      </c>
    </row>
    <row r="174">
      <c r="A174" s="1">
        <f>IFERROR(__xludf.DUMMYFUNCTION("""COMPUTED_VALUE"""),44616.66666666667)</f>
        <v>44616.66667</v>
      </c>
      <c r="B174" s="2">
        <f>IFERROR(__xludf.DUMMYFUNCTION("""COMPUTED_VALUE"""),151.36)</f>
        <v>151.36</v>
      </c>
      <c r="C174" s="4">
        <v>155.5628</v>
      </c>
    </row>
    <row r="175">
      <c r="A175" s="1">
        <f>IFERROR(__xludf.DUMMYFUNCTION("""COMPUTED_VALUE"""),44617.66666666667)</f>
        <v>44617.66667</v>
      </c>
      <c r="B175" s="2">
        <f>IFERROR(__xludf.DUMMYFUNCTION("""COMPUTED_VALUE"""),153.79)</f>
        <v>153.79</v>
      </c>
      <c r="C175" s="4">
        <v>154.7254</v>
      </c>
    </row>
    <row r="176">
      <c r="A176" s="1">
        <f>IFERROR(__xludf.DUMMYFUNCTION("""COMPUTED_VALUE"""),44620.66666666667)</f>
        <v>44620.66667</v>
      </c>
      <c r="B176" s="2">
        <f>IFERROR(__xludf.DUMMYFUNCTION("""COMPUTED_VALUE"""),153.56)</f>
        <v>153.56</v>
      </c>
      <c r="C176" s="4">
        <v>154.777</v>
      </c>
    </row>
    <row r="177">
      <c r="A177" s="1">
        <f>IFERROR(__xludf.DUMMYFUNCTION("""COMPUTED_VALUE"""),44621.66666666667)</f>
        <v>44621.66667</v>
      </c>
      <c r="B177" s="2">
        <f>IFERROR(__xludf.DUMMYFUNCTION("""COMPUTED_VALUE"""),151.14)</f>
        <v>151.14</v>
      </c>
      <c r="C177" s="4">
        <v>155.1474</v>
      </c>
    </row>
    <row r="178">
      <c r="A178" s="1">
        <f>IFERROR(__xludf.DUMMYFUNCTION("""COMPUTED_VALUE"""),44622.66666666667)</f>
        <v>44622.66667</v>
      </c>
      <c r="B178" s="2">
        <f>IFERROR(__xludf.DUMMYFUNCTION("""COMPUTED_VALUE"""),152.05)</f>
        <v>152.05</v>
      </c>
      <c r="C178" s="4">
        <v>154.9823</v>
      </c>
    </row>
    <row r="179">
      <c r="A179" s="1">
        <f>IFERROR(__xludf.DUMMYFUNCTION("""COMPUTED_VALUE"""),44623.66666666667)</f>
        <v>44623.66667</v>
      </c>
      <c r="B179" s="2">
        <f>IFERROR(__xludf.DUMMYFUNCTION("""COMPUTED_VALUE"""),147.9)</f>
        <v>147.9</v>
      </c>
      <c r="C179" s="4">
        <v>154.4727</v>
      </c>
    </row>
    <row r="180">
      <c r="A180" s="1">
        <f>IFERROR(__xludf.DUMMYFUNCTION("""COMPUTED_VALUE"""),44624.66666666667)</f>
        <v>44624.66667</v>
      </c>
      <c r="B180" s="2">
        <f>IFERROR(__xludf.DUMMYFUNCTION("""COMPUTED_VALUE"""),145.64)</f>
        <v>145.64</v>
      </c>
      <c r="C180" s="4">
        <v>153.6352</v>
      </c>
    </row>
    <row r="181">
      <c r="A181" s="1">
        <f>IFERROR(__xludf.DUMMYFUNCTION("""COMPUTED_VALUE"""),44627.66666666667)</f>
        <v>44627.66667</v>
      </c>
      <c r="B181" s="2">
        <f>IFERROR(__xludf.DUMMYFUNCTION("""COMPUTED_VALUE"""),137.45)</f>
        <v>137.45</v>
      </c>
      <c r="C181" s="4">
        <v>153.6868</v>
      </c>
    </row>
    <row r="182">
      <c r="A182" s="1">
        <f>IFERROR(__xludf.DUMMYFUNCTION("""COMPUTED_VALUE"""),44628.66666666667)</f>
        <v>44628.66667</v>
      </c>
      <c r="B182" s="2">
        <f>IFERROR(__xludf.DUMMYFUNCTION("""COMPUTED_VALUE"""),136.01)</f>
        <v>136.01</v>
      </c>
      <c r="C182" s="4">
        <v>154.0573</v>
      </c>
    </row>
    <row r="183">
      <c r="A183" s="1">
        <f>IFERROR(__xludf.DUMMYFUNCTION("""COMPUTED_VALUE"""),44629.66666666667)</f>
        <v>44629.66667</v>
      </c>
      <c r="B183" s="2">
        <f>IFERROR(__xludf.DUMMYFUNCTION("""COMPUTED_VALUE"""),139.28)</f>
        <v>139.28</v>
      </c>
      <c r="C183" s="4">
        <v>153.8922</v>
      </c>
    </row>
    <row r="184">
      <c r="A184" s="1">
        <f>IFERROR(__xludf.DUMMYFUNCTION("""COMPUTED_VALUE"""),44630.66666666667)</f>
        <v>44630.66667</v>
      </c>
      <c r="B184" s="2">
        <f>IFERROR(__xludf.DUMMYFUNCTION("""COMPUTED_VALUE"""),146.82)</f>
        <v>146.82</v>
      </c>
      <c r="C184" s="4">
        <v>153.3825</v>
      </c>
    </row>
    <row r="185">
      <c r="A185" s="1">
        <f>IFERROR(__xludf.DUMMYFUNCTION("""COMPUTED_VALUE"""),44631.66666666667)</f>
        <v>44631.66667</v>
      </c>
      <c r="B185" s="2">
        <f>IFERROR(__xludf.DUMMYFUNCTION("""COMPUTED_VALUE"""),145.52)</f>
        <v>145.52</v>
      </c>
      <c r="C185" s="4">
        <v>152.5451</v>
      </c>
    </row>
    <row r="186">
      <c r="A186" s="1">
        <f>IFERROR(__xludf.DUMMYFUNCTION("""COMPUTED_VALUE"""),44634.66666666667)</f>
        <v>44634.66667</v>
      </c>
      <c r="B186" s="2">
        <f>IFERROR(__xludf.DUMMYFUNCTION("""COMPUTED_VALUE"""),141.85)</f>
        <v>141.85</v>
      </c>
      <c r="C186" s="4">
        <v>152.5967</v>
      </c>
    </row>
    <row r="187">
      <c r="A187" s="1">
        <f>IFERROR(__xludf.DUMMYFUNCTION("""COMPUTED_VALUE"""),44635.66666666667)</f>
        <v>44635.66667</v>
      </c>
      <c r="B187" s="2">
        <f>IFERROR(__xludf.DUMMYFUNCTION("""COMPUTED_VALUE"""),147.37)</f>
        <v>147.37</v>
      </c>
      <c r="C187" s="4">
        <v>152.9671</v>
      </c>
    </row>
    <row r="188">
      <c r="A188" s="1">
        <f>IFERROR(__xludf.DUMMYFUNCTION("""COMPUTED_VALUE"""),44636.66666666667)</f>
        <v>44636.66667</v>
      </c>
      <c r="B188" s="2">
        <f>IFERROR(__xludf.DUMMYFUNCTION("""COMPUTED_VALUE"""),153.1)</f>
        <v>153.1</v>
      </c>
      <c r="C188" s="4">
        <v>152.802</v>
      </c>
    </row>
    <row r="189">
      <c r="A189" s="1">
        <f>IFERROR(__xludf.DUMMYFUNCTION("""COMPUTED_VALUE"""),44637.66666666667)</f>
        <v>44637.66667</v>
      </c>
      <c r="B189" s="2">
        <f>IFERROR(__xludf.DUMMYFUNCTION("""COMPUTED_VALUE"""),157.24)</f>
        <v>157.24</v>
      </c>
      <c r="C189" s="4">
        <v>152.2923</v>
      </c>
    </row>
    <row r="190">
      <c r="A190" s="1">
        <f>IFERROR(__xludf.DUMMYFUNCTION("""COMPUTED_VALUE"""),44638.66666666667)</f>
        <v>44638.66667</v>
      </c>
      <c r="B190" s="2">
        <f>IFERROR(__xludf.DUMMYFUNCTION("""COMPUTED_VALUE"""),161.25)</f>
        <v>161.25</v>
      </c>
      <c r="C190" s="4">
        <v>151.4549</v>
      </c>
    </row>
    <row r="191">
      <c r="A191" s="1">
        <f>IFERROR(__xludf.DUMMYFUNCTION("""COMPUTED_VALUE"""),44641.66666666667)</f>
        <v>44641.66667</v>
      </c>
      <c r="B191" s="2">
        <f>IFERROR(__xludf.DUMMYFUNCTION("""COMPUTED_VALUE"""),161.49)</f>
        <v>161.49</v>
      </c>
      <c r="C191" s="4">
        <v>151.5065</v>
      </c>
    </row>
    <row r="192">
      <c r="A192" s="1">
        <f>IFERROR(__xludf.DUMMYFUNCTION("""COMPUTED_VALUE"""),44642.66666666667)</f>
        <v>44642.66667</v>
      </c>
      <c r="B192" s="2">
        <f>IFERROR(__xludf.DUMMYFUNCTION("""COMPUTED_VALUE"""),164.89)</f>
        <v>164.89</v>
      </c>
      <c r="C192" s="4">
        <v>151.877</v>
      </c>
    </row>
    <row r="193">
      <c r="A193" s="1">
        <f>IFERROR(__xludf.DUMMYFUNCTION("""COMPUTED_VALUE"""),44643.66666666667)</f>
        <v>44643.66667</v>
      </c>
      <c r="B193" s="2">
        <f>IFERROR(__xludf.DUMMYFUNCTION("""COMPUTED_VALUE"""),163.41)</f>
        <v>163.41</v>
      </c>
      <c r="C193" s="4">
        <v>151.7118</v>
      </c>
    </row>
    <row r="194">
      <c r="A194" s="1">
        <f>IFERROR(__xludf.DUMMYFUNCTION("""COMPUTED_VALUE"""),44644.66666666667)</f>
        <v>44644.66667</v>
      </c>
      <c r="B194" s="2">
        <f>IFERROR(__xludf.DUMMYFUNCTION("""COMPUTED_VALUE"""),163.65)</f>
        <v>163.65</v>
      </c>
      <c r="C194" s="4">
        <v>151.2022</v>
      </c>
    </row>
    <row r="195">
      <c r="A195" s="1">
        <f>IFERROR(__xludf.DUMMYFUNCTION("""COMPUTED_VALUE"""),44645.66666666667)</f>
        <v>44645.66667</v>
      </c>
      <c r="B195" s="2">
        <f>IFERROR(__xludf.DUMMYFUNCTION("""COMPUTED_VALUE"""),164.77)</f>
        <v>164.77</v>
      </c>
      <c r="C195" s="4">
        <v>150.191</v>
      </c>
    </row>
    <row r="196">
      <c r="A196" s="1">
        <f>IFERROR(__xludf.DUMMYFUNCTION("""COMPUTED_VALUE"""),44648.66666666667)</f>
        <v>44648.66667</v>
      </c>
      <c r="B196" s="2">
        <f>IFERROR(__xludf.DUMMYFUNCTION("""COMPUTED_VALUE"""),168.99)</f>
        <v>168.99</v>
      </c>
      <c r="C196" s="4">
        <v>149.7214</v>
      </c>
    </row>
    <row r="197">
      <c r="A197" s="1">
        <f>IFERROR(__xludf.DUMMYFUNCTION("""COMPUTED_VALUE"""),44649.66666666667)</f>
        <v>44649.66667</v>
      </c>
      <c r="B197" s="2">
        <f>IFERROR(__xludf.DUMMYFUNCTION("""COMPUTED_VALUE"""),169.32)</f>
        <v>169.32</v>
      </c>
      <c r="C197" s="4">
        <v>149.9182</v>
      </c>
    </row>
    <row r="198">
      <c r="A198" s="1">
        <f>IFERROR(__xludf.DUMMYFUNCTION("""COMPUTED_VALUE"""),44650.66666666667)</f>
        <v>44650.66667</v>
      </c>
      <c r="B198" s="2">
        <f>IFERROR(__xludf.DUMMYFUNCTION("""COMPUTED_VALUE"""),166.3)</f>
        <v>166.3</v>
      </c>
      <c r="C198" s="4">
        <v>149.5793</v>
      </c>
    </row>
    <row r="199">
      <c r="A199" s="1">
        <f>IFERROR(__xludf.DUMMYFUNCTION("""COMPUTED_VALUE"""),44651.66666666667)</f>
        <v>44651.66667</v>
      </c>
      <c r="B199" s="2">
        <f>IFERROR(__xludf.DUMMYFUNCTION("""COMPUTED_VALUE"""),163.0)</f>
        <v>163</v>
      </c>
      <c r="C199" s="4">
        <v>148.8959</v>
      </c>
    </row>
    <row r="200">
      <c r="A200" s="1">
        <f>IFERROR(__xludf.DUMMYFUNCTION("""COMPUTED_VALUE"""),44652.66666666667)</f>
        <v>44652.66667</v>
      </c>
      <c r="B200" s="2">
        <f>IFERROR(__xludf.DUMMYFUNCTION("""COMPUTED_VALUE"""),163.56)</f>
        <v>163.56</v>
      </c>
      <c r="C200" s="4">
        <v>147.8847</v>
      </c>
    </row>
    <row r="201">
      <c r="A201" s="1">
        <f>IFERROR(__xludf.DUMMYFUNCTION("""COMPUTED_VALUE"""),44655.66666666667)</f>
        <v>44655.66667</v>
      </c>
      <c r="B201" s="2">
        <f>IFERROR(__xludf.DUMMYFUNCTION("""COMPUTED_VALUE"""),168.35)</f>
        <v>168.35</v>
      </c>
      <c r="C201" s="4">
        <v>147.4152</v>
      </c>
    </row>
    <row r="202">
      <c r="A202" s="1">
        <f>IFERROR(__xludf.DUMMYFUNCTION("""COMPUTED_VALUE"""),44656.66666666667)</f>
        <v>44656.66667</v>
      </c>
      <c r="B202" s="2">
        <f>IFERROR(__xludf.DUMMYFUNCTION("""COMPUTED_VALUE"""),164.06)</f>
        <v>164.06</v>
      </c>
      <c r="C202" s="4">
        <v>147.6119</v>
      </c>
    </row>
    <row r="203">
      <c r="A203" s="1">
        <f>IFERROR(__xludf.DUMMYFUNCTION("""COMPUTED_VALUE"""),44657.66666666667)</f>
        <v>44657.66667</v>
      </c>
      <c r="B203" s="2">
        <f>IFERROR(__xludf.DUMMYFUNCTION("""COMPUTED_VALUE"""),158.76)</f>
        <v>158.76</v>
      </c>
      <c r="C203" s="4">
        <v>147.0256</v>
      </c>
    </row>
    <row r="204">
      <c r="A204" s="1">
        <f>IFERROR(__xludf.DUMMYFUNCTION("""COMPUTED_VALUE"""),44658.66666666667)</f>
        <v>44658.66667</v>
      </c>
      <c r="B204" s="2">
        <f>IFERROR(__xludf.DUMMYFUNCTION("""COMPUTED_VALUE"""),157.78)</f>
        <v>157.78</v>
      </c>
      <c r="C204" s="4">
        <v>146.0947</v>
      </c>
    </row>
    <row r="205">
      <c r="A205" s="1">
        <f>IFERROR(__xludf.DUMMYFUNCTION("""COMPUTED_VALUE"""),44659.66666666667)</f>
        <v>44659.66667</v>
      </c>
      <c r="B205" s="2">
        <f>IFERROR(__xludf.DUMMYFUNCTION("""COMPUTED_VALUE"""),154.46)</f>
        <v>154.46</v>
      </c>
      <c r="C205" s="4">
        <v>144.8361</v>
      </c>
    </row>
    <row r="206">
      <c r="A206" s="1">
        <f>IFERROR(__xludf.DUMMYFUNCTION("""COMPUTED_VALUE"""),44662.66666666667)</f>
        <v>44662.66667</v>
      </c>
      <c r="B206" s="2">
        <f>IFERROR(__xludf.DUMMYFUNCTION("""COMPUTED_VALUE"""),151.12)</f>
        <v>151.12</v>
      </c>
      <c r="C206" s="4">
        <v>143.6241</v>
      </c>
    </row>
    <row r="207">
      <c r="A207" s="1">
        <f>IFERROR(__xludf.DUMMYFUNCTION("""COMPUTED_VALUE"""),44663.66666666667)</f>
        <v>44663.66667</v>
      </c>
      <c r="B207" s="2">
        <f>IFERROR(__xludf.DUMMYFUNCTION("""COMPUTED_VALUE"""),150.79)</f>
        <v>150.79</v>
      </c>
      <c r="C207" s="4">
        <v>143.5733</v>
      </c>
    </row>
    <row r="208">
      <c r="A208" s="1">
        <f>IFERROR(__xludf.DUMMYFUNCTION("""COMPUTED_VALUE"""),44664.66666666667)</f>
        <v>44664.66667</v>
      </c>
      <c r="B208" s="2">
        <f>IFERROR(__xludf.DUMMYFUNCTION("""COMPUTED_VALUE"""),155.54)</f>
        <v>155.54</v>
      </c>
      <c r="C208" s="4">
        <v>142.987</v>
      </c>
    </row>
    <row r="209">
      <c r="A209" s="1">
        <f>IFERROR(__xludf.DUMMYFUNCTION("""COMPUTED_VALUE"""),44665.66666666667)</f>
        <v>44665.66667</v>
      </c>
      <c r="B209" s="2">
        <f>IFERROR(__xludf.DUMMYFUNCTION("""COMPUTED_VALUE"""),151.71)</f>
        <v>151.71</v>
      </c>
      <c r="C209" s="4">
        <v>142.0562</v>
      </c>
    </row>
    <row r="210">
      <c r="A210" s="1">
        <f>IFERROR(__xludf.DUMMYFUNCTION("""COMPUTED_VALUE"""),44669.66666666667)</f>
        <v>44669.66667</v>
      </c>
      <c r="B210" s="2">
        <f>IFERROR(__xludf.DUMMYFUNCTION("""COMPUTED_VALUE"""),152.79)</f>
        <v>152.79</v>
      </c>
      <c r="C210" s="4">
        <v>139.5855</v>
      </c>
    </row>
    <row r="211">
      <c r="A211" s="1">
        <f>IFERROR(__xludf.DUMMYFUNCTION("""COMPUTED_VALUE"""),44670.66666666667)</f>
        <v>44670.66667</v>
      </c>
      <c r="B211" s="2">
        <f>IFERROR(__xludf.DUMMYFUNCTION("""COMPUTED_VALUE"""),158.12)</f>
        <v>158.12</v>
      </c>
      <c r="C211" s="4">
        <v>139.5348</v>
      </c>
    </row>
    <row r="212">
      <c r="A212" s="1">
        <f>IFERROR(__xludf.DUMMYFUNCTION("""COMPUTED_VALUE"""),44671.66666666667)</f>
        <v>44671.66667</v>
      </c>
      <c r="B212" s="2">
        <f>IFERROR(__xludf.DUMMYFUNCTION("""COMPUTED_VALUE"""),154.0)</f>
        <v>154</v>
      </c>
      <c r="C212" s="4">
        <v>138.9484</v>
      </c>
    </row>
    <row r="213">
      <c r="A213" s="1">
        <f>IFERROR(__xludf.DUMMYFUNCTION("""COMPUTED_VALUE"""),44672.66666666667)</f>
        <v>44672.66667</v>
      </c>
      <c r="B213" s="2">
        <f>IFERROR(__xludf.DUMMYFUNCTION("""COMPUTED_VALUE"""),148.3)</f>
        <v>148.3</v>
      </c>
      <c r="C213" s="4">
        <v>138.0176</v>
      </c>
    </row>
    <row r="214">
      <c r="A214" s="1">
        <f>IFERROR(__xludf.DUMMYFUNCTION("""COMPUTED_VALUE"""),44673.66666666667)</f>
        <v>44673.66667</v>
      </c>
      <c r="B214" s="2">
        <f>IFERROR(__xludf.DUMMYFUNCTION("""COMPUTED_VALUE"""),144.35)</f>
        <v>144.35</v>
      </c>
      <c r="C214" s="4">
        <v>136.7589</v>
      </c>
    </row>
    <row r="215">
      <c r="A215" s="1">
        <f>IFERROR(__xludf.DUMMYFUNCTION("""COMPUTED_VALUE"""),44676.66666666667)</f>
        <v>44676.66667</v>
      </c>
      <c r="B215" s="2">
        <f>IFERROR(__xludf.DUMMYFUNCTION("""COMPUTED_VALUE"""),146.07)</f>
        <v>146.07</v>
      </c>
      <c r="C215" s="4">
        <v>135.5469</v>
      </c>
    </row>
    <row r="216">
      <c r="A216" s="1">
        <f>IFERROR(__xludf.DUMMYFUNCTION("""COMPUTED_VALUE"""),44677.66666666667)</f>
        <v>44677.66667</v>
      </c>
      <c r="B216" s="2">
        <f>IFERROR(__xludf.DUMMYFUNCTION("""COMPUTED_VALUE"""),139.39)</f>
        <v>139.39</v>
      </c>
      <c r="C216" s="4">
        <v>135.4962</v>
      </c>
    </row>
    <row r="217">
      <c r="A217" s="1">
        <f>IFERROR(__xludf.DUMMYFUNCTION("""COMPUTED_VALUE"""),44678.66666666667)</f>
        <v>44678.66667</v>
      </c>
      <c r="B217" s="2">
        <f>IFERROR(__xludf.DUMMYFUNCTION("""COMPUTED_VALUE"""),138.17)</f>
        <v>138.17</v>
      </c>
      <c r="C217" s="4">
        <v>134.9099</v>
      </c>
    </row>
    <row r="218">
      <c r="A218" s="1">
        <f>IFERROR(__xludf.DUMMYFUNCTION("""COMPUTED_VALUE"""),44679.66666666667)</f>
        <v>44679.66667</v>
      </c>
      <c r="B218" s="2">
        <f>IFERROR(__xludf.DUMMYFUNCTION("""COMPUTED_VALUE"""),144.6)</f>
        <v>144.6</v>
      </c>
      <c r="C218" s="4">
        <v>133.979</v>
      </c>
    </row>
    <row r="219">
      <c r="A219" s="1">
        <f>IFERROR(__xludf.DUMMYFUNCTION("""COMPUTED_VALUE"""),44680.66666666667)</f>
        <v>44680.66667</v>
      </c>
      <c r="B219" s="2">
        <f>IFERROR(__xludf.DUMMYFUNCTION("""COMPUTED_VALUE"""),124.28)</f>
        <v>124.28</v>
      </c>
      <c r="C219" s="4">
        <v>132.7204</v>
      </c>
    </row>
    <row r="220">
      <c r="A220" s="1">
        <f>IFERROR(__xludf.DUMMYFUNCTION("""COMPUTED_VALUE"""),44683.66666666667)</f>
        <v>44683.66667</v>
      </c>
      <c r="B220" s="2">
        <f>IFERROR(__xludf.DUMMYFUNCTION("""COMPUTED_VALUE"""),124.5)</f>
        <v>124.5</v>
      </c>
      <c r="C220" s="4">
        <v>131.5084</v>
      </c>
    </row>
    <row r="221">
      <c r="A221" s="1">
        <f>IFERROR(__xludf.DUMMYFUNCTION("""COMPUTED_VALUE"""),44684.66666666667)</f>
        <v>44684.66667</v>
      </c>
      <c r="B221" s="2">
        <f>IFERROR(__xludf.DUMMYFUNCTION("""COMPUTED_VALUE"""),124.25)</f>
        <v>124.25</v>
      </c>
      <c r="C221" s="4">
        <v>131.4576</v>
      </c>
    </row>
    <row r="222">
      <c r="A222" s="1">
        <f>IFERROR(__xludf.DUMMYFUNCTION("""COMPUTED_VALUE"""),44685.66666666667)</f>
        <v>44685.66667</v>
      </c>
      <c r="B222" s="2">
        <f>IFERROR(__xludf.DUMMYFUNCTION("""COMPUTED_VALUE"""),125.93)</f>
        <v>125.93</v>
      </c>
      <c r="C222" s="4">
        <v>130.8713</v>
      </c>
    </row>
    <row r="223">
      <c r="A223" s="1">
        <f>IFERROR(__xludf.DUMMYFUNCTION("""COMPUTED_VALUE"""),44686.66666666667)</f>
        <v>44686.66667</v>
      </c>
      <c r="B223" s="2">
        <f>IFERROR(__xludf.DUMMYFUNCTION("""COMPUTED_VALUE"""),116.41)</f>
        <v>116.41</v>
      </c>
      <c r="C223" s="4">
        <v>129.9405</v>
      </c>
    </row>
    <row r="224">
      <c r="A224" s="1">
        <f>IFERROR(__xludf.DUMMYFUNCTION("""COMPUTED_VALUE"""),44687.66666666667)</f>
        <v>44687.66667</v>
      </c>
      <c r="B224" s="2">
        <f>IFERROR(__xludf.DUMMYFUNCTION("""COMPUTED_VALUE"""),114.77)</f>
        <v>114.77</v>
      </c>
      <c r="C224" s="4">
        <v>128.6818</v>
      </c>
    </row>
    <row r="225">
      <c r="A225" s="1">
        <f>IFERROR(__xludf.DUMMYFUNCTION("""COMPUTED_VALUE"""),44690.66666666667)</f>
        <v>44690.66667</v>
      </c>
      <c r="B225" s="2">
        <f>IFERROR(__xludf.DUMMYFUNCTION("""COMPUTED_VALUE"""),108.79)</f>
        <v>108.79</v>
      </c>
      <c r="C225" s="4">
        <v>127.4698</v>
      </c>
    </row>
    <row r="226">
      <c r="A226" s="1">
        <f>IFERROR(__xludf.DUMMYFUNCTION("""COMPUTED_VALUE"""),44691.66666666667)</f>
        <v>44691.66667</v>
      </c>
      <c r="B226" s="2">
        <f>IFERROR(__xludf.DUMMYFUNCTION("""COMPUTED_VALUE"""),108.86)</f>
        <v>108.86</v>
      </c>
      <c r="C226" s="4">
        <v>127.4191</v>
      </c>
    </row>
    <row r="227">
      <c r="A227" s="1">
        <f>IFERROR(__xludf.DUMMYFUNCTION("""COMPUTED_VALUE"""),44692.66666666667)</f>
        <v>44692.66667</v>
      </c>
      <c r="B227" s="2">
        <f>IFERROR(__xludf.DUMMYFUNCTION("""COMPUTED_VALUE"""),105.37)</f>
        <v>105.37</v>
      </c>
      <c r="C227" s="4">
        <v>126.8328</v>
      </c>
    </row>
    <row r="228">
      <c r="A228" s="1">
        <f>IFERROR(__xludf.DUMMYFUNCTION("""COMPUTED_VALUE"""),44693.66666666667)</f>
        <v>44693.66667</v>
      </c>
      <c r="B228" s="2">
        <f>IFERROR(__xludf.DUMMYFUNCTION("""COMPUTED_VALUE"""),106.93)</f>
        <v>106.93</v>
      </c>
      <c r="C228" s="4">
        <v>125.9019</v>
      </c>
    </row>
    <row r="229">
      <c r="A229" s="1">
        <f>IFERROR(__xludf.DUMMYFUNCTION("""COMPUTED_VALUE"""),44694.66666666667)</f>
        <v>44694.66667</v>
      </c>
      <c r="B229" s="2">
        <f>IFERROR(__xludf.DUMMYFUNCTION("""COMPUTED_VALUE"""),113.06)</f>
        <v>113.06</v>
      </c>
      <c r="C229" s="4">
        <v>124.6433</v>
      </c>
    </row>
    <row r="230">
      <c r="A230" s="1">
        <f>IFERROR(__xludf.DUMMYFUNCTION("""COMPUTED_VALUE"""),44697.66666666667)</f>
        <v>44697.66667</v>
      </c>
      <c r="B230" s="2">
        <f>IFERROR(__xludf.DUMMYFUNCTION("""COMPUTED_VALUE"""),110.81)</f>
        <v>110.81</v>
      </c>
      <c r="C230" s="4">
        <v>123.4313</v>
      </c>
    </row>
    <row r="231">
      <c r="A231" s="1">
        <f>IFERROR(__xludf.DUMMYFUNCTION("""COMPUTED_VALUE"""),44698.66666666667)</f>
        <v>44698.66667</v>
      </c>
      <c r="B231" s="2">
        <f>IFERROR(__xludf.DUMMYFUNCTION("""COMPUTED_VALUE"""),115.37)</f>
        <v>115.37</v>
      </c>
      <c r="C231" s="4">
        <v>123.3805</v>
      </c>
    </row>
    <row r="232">
      <c r="A232" s="1">
        <f>IFERROR(__xludf.DUMMYFUNCTION("""COMPUTED_VALUE"""),44699.66666666667)</f>
        <v>44699.66667</v>
      </c>
      <c r="B232" s="2">
        <f>IFERROR(__xludf.DUMMYFUNCTION("""COMPUTED_VALUE"""),107.11)</f>
        <v>107.11</v>
      </c>
      <c r="C232" s="4">
        <v>122.7942</v>
      </c>
    </row>
    <row r="233">
      <c r="A233" s="1">
        <f>IFERROR(__xludf.DUMMYFUNCTION("""COMPUTED_VALUE"""),44700.66666666667)</f>
        <v>44700.66667</v>
      </c>
      <c r="B233" s="2">
        <f>IFERROR(__xludf.DUMMYFUNCTION("""COMPUTED_VALUE"""),107.32)</f>
        <v>107.32</v>
      </c>
      <c r="C233" s="4">
        <v>121.8633</v>
      </c>
    </row>
    <row r="234">
      <c r="A234" s="1">
        <f>IFERROR(__xludf.DUMMYFUNCTION("""COMPUTED_VALUE"""),44701.66666666667)</f>
        <v>44701.66667</v>
      </c>
      <c r="B234" s="2">
        <f>IFERROR(__xludf.DUMMYFUNCTION("""COMPUTED_VALUE"""),107.59)</f>
        <v>107.59</v>
      </c>
      <c r="C234" s="4">
        <v>120.6047</v>
      </c>
    </row>
    <row r="235">
      <c r="A235" s="1">
        <f>IFERROR(__xludf.DUMMYFUNCTION("""COMPUTED_VALUE"""),44704.66666666667)</f>
        <v>44704.66667</v>
      </c>
      <c r="B235" s="2">
        <f>IFERROR(__xludf.DUMMYFUNCTION("""COMPUTED_VALUE"""),107.56)</f>
        <v>107.56</v>
      </c>
      <c r="C235" s="4">
        <v>119.3927</v>
      </c>
    </row>
    <row r="236">
      <c r="A236" s="1">
        <f>IFERROR(__xludf.DUMMYFUNCTION("""COMPUTED_VALUE"""),44705.66666666667)</f>
        <v>44705.66667</v>
      </c>
      <c r="B236" s="2">
        <f>IFERROR(__xludf.DUMMYFUNCTION("""COMPUTED_VALUE"""),104.1)</f>
        <v>104.1</v>
      </c>
      <c r="C236" s="4">
        <v>119.342</v>
      </c>
    </row>
    <row r="237">
      <c r="A237" s="1">
        <f>IFERROR(__xludf.DUMMYFUNCTION("""COMPUTED_VALUE"""),44706.66666666667)</f>
        <v>44706.66667</v>
      </c>
      <c r="B237" s="2">
        <f>IFERROR(__xludf.DUMMYFUNCTION("""COMPUTED_VALUE"""),106.78)</f>
        <v>106.78</v>
      </c>
      <c r="C237" s="4">
        <v>118.7556</v>
      </c>
    </row>
    <row r="238">
      <c r="A238" s="1">
        <f>IFERROR(__xludf.DUMMYFUNCTION("""COMPUTED_VALUE"""),44707.66666666667)</f>
        <v>44707.66667</v>
      </c>
      <c r="B238" s="2">
        <f>IFERROR(__xludf.DUMMYFUNCTION("""COMPUTED_VALUE"""),111.08)</f>
        <v>111.08</v>
      </c>
      <c r="C238" s="4">
        <v>117.8248</v>
      </c>
    </row>
    <row r="239">
      <c r="A239" s="1">
        <f>IFERROR(__xludf.DUMMYFUNCTION("""COMPUTED_VALUE"""),44708.66666666667)</f>
        <v>44708.66667</v>
      </c>
      <c r="B239" s="2">
        <f>IFERROR(__xludf.DUMMYFUNCTION("""COMPUTED_VALUE"""),115.15)</f>
        <v>115.15</v>
      </c>
      <c r="C239" s="4">
        <v>116.5661</v>
      </c>
    </row>
    <row r="240">
      <c r="A240" s="1">
        <f>IFERROR(__xludf.DUMMYFUNCTION("""COMPUTED_VALUE"""),44712.66666666667)</f>
        <v>44712.66667</v>
      </c>
      <c r="B240" s="2">
        <f>IFERROR(__xludf.DUMMYFUNCTION("""COMPUTED_VALUE"""),120.21)</f>
        <v>120.21</v>
      </c>
      <c r="C240" s="4">
        <v>115.3034</v>
      </c>
    </row>
    <row r="241">
      <c r="A241" s="1">
        <f>IFERROR(__xludf.DUMMYFUNCTION("""COMPUTED_VALUE"""),44713.66666666667)</f>
        <v>44713.66667</v>
      </c>
      <c r="B241" s="2">
        <f>IFERROR(__xludf.DUMMYFUNCTION("""COMPUTED_VALUE"""),121.68)</f>
        <v>121.68</v>
      </c>
      <c r="C241" s="4">
        <v>114.7171</v>
      </c>
    </row>
    <row r="242">
      <c r="A242" s="1">
        <f>IFERROR(__xludf.DUMMYFUNCTION("""COMPUTED_VALUE"""),44714.66666666667)</f>
        <v>44714.66667</v>
      </c>
      <c r="B242" s="2">
        <f>IFERROR(__xludf.DUMMYFUNCTION("""COMPUTED_VALUE"""),125.51)</f>
        <v>125.51</v>
      </c>
      <c r="C242" s="4">
        <v>113.7862</v>
      </c>
    </row>
    <row r="243">
      <c r="A243" s="1">
        <f>IFERROR(__xludf.DUMMYFUNCTION("""COMPUTED_VALUE"""),44715.66666666667)</f>
        <v>44715.66667</v>
      </c>
      <c r="B243" s="2">
        <f>IFERROR(__xludf.DUMMYFUNCTION("""COMPUTED_VALUE"""),122.35)</f>
        <v>122.35</v>
      </c>
      <c r="C243" s="4">
        <v>112.5276</v>
      </c>
    </row>
    <row r="244">
      <c r="A244" s="1"/>
      <c r="C244" s="4">
        <v>111.3156</v>
      </c>
    </row>
    <row r="245">
      <c r="A245" s="1"/>
      <c r="C245" s="4">
        <v>111.2648</v>
      </c>
    </row>
    <row r="246">
      <c r="A246" s="1"/>
      <c r="C246" s="4">
        <v>110.6785</v>
      </c>
    </row>
    <row r="247">
      <c r="A247" s="1"/>
      <c r="C247" s="4">
        <v>109.7477</v>
      </c>
    </row>
    <row r="248">
      <c r="A248" s="1"/>
      <c r="C248" s="4">
        <v>108.489</v>
      </c>
    </row>
    <row r="249">
      <c r="A249" s="1"/>
      <c r="C249" s="4">
        <v>107.277</v>
      </c>
    </row>
    <row r="250">
      <c r="A250" s="1"/>
      <c r="C250" s="4">
        <v>107.2263</v>
      </c>
    </row>
    <row r="251">
      <c r="A251" s="1"/>
      <c r="C251" s="4">
        <v>106.6399</v>
      </c>
    </row>
    <row r="252">
      <c r="A252" s="1"/>
      <c r="C252" s="4">
        <v>105.7091</v>
      </c>
    </row>
    <row r="253">
      <c r="A253" s="1"/>
      <c r="C253" s="4">
        <v>104.4504</v>
      </c>
    </row>
    <row r="254">
      <c r="A254" s="1"/>
      <c r="C254" s="4">
        <v>102.6978</v>
      </c>
    </row>
    <row r="255">
      <c r="A255" s="1"/>
      <c r="C255" s="4">
        <v>102.1208</v>
      </c>
    </row>
    <row r="256">
      <c r="A256" s="1"/>
      <c r="C256" s="4">
        <v>103.2384</v>
      </c>
    </row>
    <row r="257">
      <c r="A257" s="1"/>
      <c r="C257" s="4">
        <v>103.1877</v>
      </c>
    </row>
    <row r="258">
      <c r="A258" s="1"/>
      <c r="C258" s="4">
        <v>102.6014</v>
      </c>
    </row>
    <row r="259">
      <c r="A259" s="1"/>
      <c r="C259" s="4">
        <v>101.6705</v>
      </c>
    </row>
    <row r="260">
      <c r="A260" s="1"/>
      <c r="C260" s="4">
        <v>100.4119</v>
      </c>
    </row>
    <row r="261">
      <c r="A261" s="1"/>
      <c r="C261" s="4">
        <v>98.65921</v>
      </c>
    </row>
    <row r="262">
      <c r="A262" s="1"/>
      <c r="C262" s="4">
        <v>98.08227</v>
      </c>
    </row>
    <row r="263">
      <c r="A263" s="1"/>
      <c r="C263" s="4">
        <v>99.19989</v>
      </c>
    </row>
    <row r="264">
      <c r="A264" s="1"/>
      <c r="C264" s="4">
        <v>99.14914</v>
      </c>
    </row>
    <row r="265">
      <c r="A265" s="1"/>
      <c r="C265" s="4">
        <v>98.56282</v>
      </c>
    </row>
    <row r="266">
      <c r="A266" s="1"/>
      <c r="C266" s="4">
        <v>97.63197</v>
      </c>
    </row>
    <row r="267">
      <c r="A267" s="1"/>
      <c r="C267" s="4">
        <v>96.37332</v>
      </c>
    </row>
    <row r="268">
      <c r="A268" s="1"/>
      <c r="C268" s="4">
        <v>94.62064</v>
      </c>
    </row>
    <row r="269">
      <c r="A269" s="1"/>
      <c r="C269" s="4">
        <v>94.04371</v>
      </c>
    </row>
    <row r="270">
      <c r="A270" s="1"/>
      <c r="C270" s="4">
        <v>95.16132</v>
      </c>
    </row>
    <row r="271">
      <c r="A271" s="1"/>
      <c r="C271" s="4">
        <v>95.11058</v>
      </c>
    </row>
    <row r="272">
      <c r="A272" s="1"/>
      <c r="C272" s="4">
        <v>94.52426</v>
      </c>
    </row>
    <row r="273">
      <c r="A273" s="1"/>
      <c r="C273" s="4">
        <v>93.5934</v>
      </c>
    </row>
    <row r="274">
      <c r="A274" s="1"/>
      <c r="C274" s="4">
        <v>92.33476</v>
      </c>
    </row>
    <row r="275">
      <c r="A275" s="1"/>
      <c r="C275" s="4">
        <v>90.58208</v>
      </c>
    </row>
    <row r="276">
      <c r="A276" s="1"/>
      <c r="C276" s="4">
        <v>90.00514</v>
      </c>
    </row>
    <row r="277">
      <c r="A277" s="1"/>
      <c r="C277" s="4">
        <v>91.12276</v>
      </c>
    </row>
    <row r="278">
      <c r="A278" s="1"/>
      <c r="C278" s="4">
        <v>91.07201</v>
      </c>
    </row>
    <row r="279">
      <c r="A279" s="1"/>
      <c r="C279" s="4">
        <v>90.48569</v>
      </c>
    </row>
    <row r="280">
      <c r="A280" s="1"/>
      <c r="C280" s="4">
        <v>89.55484</v>
      </c>
    </row>
    <row r="281">
      <c r="A281" s="1"/>
      <c r="C281" s="4">
        <v>88.2962</v>
      </c>
    </row>
    <row r="282">
      <c r="A282" s="1"/>
      <c r="C282" s="4">
        <v>86.54352</v>
      </c>
    </row>
    <row r="283">
      <c r="A283" s="1"/>
      <c r="C283" s="4">
        <v>85.96658</v>
      </c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