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<sst xmlns="http://schemas.openxmlformats.org/spreadsheetml/2006/main" count="1" uniqueCount="1">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</sst>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5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867044451"/>
        <c:axId val="1350727263"/>
      </c:lineChart>
      <c:catAx>
        <c:axId val="867044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27263"/>
      </c:catAx>
      <c:valAx>
        <c:axId val="1350727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044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1" sz="1000"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Sheet1!$C$256:$C$283</c:f>
              <c:numCache/>
            </c:numRef>
          </c:val>
          <c:smooth val="0"/>
        </c:ser>
        <c:axId val="1412751760"/>
        <c:axId val="1097087114"/>
      </c:lineChart>
      <c:catAx>
        <c:axId val="141275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087114"/>
      </c:catAx>
      <c:valAx>
        <c:axId val="1097087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75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0</xdr:row>
      <xdr:rowOff>0</xdr:rowOff>
    </xdr:from>
    <xdr:ext cx="6267450" cy="3857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400050</xdr:colOff>
      <xdr:row>24</xdr:row>
      <xdr:rowOff>95250</xdr:rowOff>
    </xdr:from>
    <xdr:ext cx="10077450" cy="5010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IFERROR(__xludf.DUMMYFUNCTION("GOOGLEFINANCE(""TSLA"",""price"",DATE(2021,6,17),DATE(2022,6,21))"),"Date")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IFERROR(__xludf.DUMMYFUNCTION("""COMPUTED_VALUE"""),44364.66666666667)</f>
        <v>44364.66667</v>
      </c>
      <c r="B2" s="2">
        <f>IFERROR(__xludf.DUMMYFUNCTION("""COMPUTED_VALUE"""),616.6)</f>
        <v>616.6</v>
      </c>
      <c r="C2" s="4">
        <v>595.6648</v>
      </c>
    </row>
    <row r="3">
      <c r="A3" s="1">
        <f>IFERROR(__xludf.DUMMYFUNCTION("""COMPUTED_VALUE"""),44365.66666666667)</f>
        <v>44365.66667</v>
      </c>
      <c r="B3" s="2">
        <f>IFERROR(__xludf.DUMMYFUNCTION("""COMPUTED_VALUE"""),623.31)</f>
        <v>623.31</v>
      </c>
      <c r="C3" s="4">
        <v>592.7901</v>
      </c>
    </row>
    <row r="4">
      <c r="A4" s="1">
        <f>IFERROR(__xludf.DUMMYFUNCTION("""COMPUTED_VALUE"""),44368.66666666667)</f>
        <v>44368.66667</v>
      </c>
      <c r="B4" s="2">
        <f>IFERROR(__xludf.DUMMYFUNCTION("""COMPUTED_VALUE"""),620.83)</f>
        <v>620.83</v>
      </c>
      <c r="C4" s="4">
        <v>598.2262</v>
      </c>
    </row>
    <row r="5">
      <c r="A5" s="1">
        <f>IFERROR(__xludf.DUMMYFUNCTION("""COMPUTED_VALUE"""),44369.66666666667)</f>
        <v>44369.66667</v>
      </c>
      <c r="B5" s="2">
        <f>IFERROR(__xludf.DUMMYFUNCTION("""COMPUTED_VALUE"""),623.71)</f>
        <v>623.71</v>
      </c>
      <c r="C5" s="4">
        <v>592.843</v>
      </c>
    </row>
    <row r="6">
      <c r="A6" s="1">
        <f>IFERROR(__xludf.DUMMYFUNCTION("""COMPUTED_VALUE"""),44370.66666666667)</f>
        <v>44370.66667</v>
      </c>
      <c r="B6" s="2">
        <f>IFERROR(__xludf.DUMMYFUNCTION("""COMPUTED_VALUE"""),656.57)</f>
        <v>656.57</v>
      </c>
      <c r="C6" s="4">
        <v>589.8608</v>
      </c>
    </row>
    <row r="7">
      <c r="A7" s="1">
        <f>IFERROR(__xludf.DUMMYFUNCTION("""COMPUTED_VALUE"""),44371.66666666667)</f>
        <v>44371.66667</v>
      </c>
      <c r="B7" s="2">
        <f>IFERROR(__xludf.DUMMYFUNCTION("""COMPUTED_VALUE"""),679.82)</f>
        <v>679.82</v>
      </c>
      <c r="C7" s="4">
        <v>613.5292</v>
      </c>
    </row>
    <row r="8">
      <c r="A8" s="1">
        <f>IFERROR(__xludf.DUMMYFUNCTION("""COMPUTED_VALUE"""),44372.66666666667)</f>
        <v>44372.66667</v>
      </c>
      <c r="B8" s="2">
        <f>IFERROR(__xludf.DUMMYFUNCTION("""COMPUTED_VALUE"""),671.87)</f>
        <v>671.87</v>
      </c>
      <c r="C8" s="4">
        <v>610.6545</v>
      </c>
    </row>
    <row r="9">
      <c r="A9" s="1">
        <f>IFERROR(__xludf.DUMMYFUNCTION("""COMPUTED_VALUE"""),44375.66666666667)</f>
        <v>44375.66667</v>
      </c>
      <c r="B9" s="2">
        <f>IFERROR(__xludf.DUMMYFUNCTION("""COMPUTED_VALUE"""),688.72)</f>
        <v>688.72</v>
      </c>
      <c r="C9" s="4">
        <v>616.0906</v>
      </c>
    </row>
    <row r="10">
      <c r="A10" s="1">
        <f>IFERROR(__xludf.DUMMYFUNCTION("""COMPUTED_VALUE"""),44376.66666666667)</f>
        <v>44376.66667</v>
      </c>
      <c r="B10" s="2">
        <f>IFERROR(__xludf.DUMMYFUNCTION("""COMPUTED_VALUE"""),680.76)</f>
        <v>680.76</v>
      </c>
      <c r="C10" s="4">
        <v>610.7074</v>
      </c>
    </row>
    <row r="11">
      <c r="A11" s="1">
        <f>IFERROR(__xludf.DUMMYFUNCTION("""COMPUTED_VALUE"""),44377.66666666667)</f>
        <v>44377.66667</v>
      </c>
      <c r="B11" s="2">
        <f>IFERROR(__xludf.DUMMYFUNCTION("""COMPUTED_VALUE"""),679.7)</f>
        <v>679.7</v>
      </c>
      <c r="C11" s="4">
        <v>607.7252</v>
      </c>
    </row>
    <row r="12">
      <c r="A12" s="1">
        <f>IFERROR(__xludf.DUMMYFUNCTION("""COMPUTED_VALUE"""),44378.66666666667)</f>
        <v>44378.66667</v>
      </c>
      <c r="B12" s="2">
        <f>IFERROR(__xludf.DUMMYFUNCTION("""COMPUTED_VALUE"""),677.92)</f>
        <v>677.92</v>
      </c>
      <c r="C12" s="4">
        <v>628.519</v>
      </c>
    </row>
    <row r="13">
      <c r="A13" s="1">
        <f>IFERROR(__xludf.DUMMYFUNCTION("""COMPUTED_VALUE"""),44379.66666666667)</f>
        <v>44379.66667</v>
      </c>
      <c r="B13" s="2">
        <f>IFERROR(__xludf.DUMMYFUNCTION("""COMPUTED_VALUE"""),678.9)</f>
        <v>678.9</v>
      </c>
      <c r="C13" s="4">
        <v>633.955</v>
      </c>
    </row>
    <row r="14">
      <c r="A14" s="1">
        <f>IFERROR(__xludf.DUMMYFUNCTION("""COMPUTED_VALUE"""),44383.66666666667)</f>
        <v>44383.66667</v>
      </c>
      <c r="B14" s="2">
        <f>IFERROR(__xludf.DUMMYFUNCTION("""COMPUTED_VALUE"""),659.58)</f>
        <v>659.58</v>
      </c>
      <c r="C14" s="4">
        <v>628.5719</v>
      </c>
    </row>
    <row r="15">
      <c r="A15" s="1">
        <f>IFERROR(__xludf.DUMMYFUNCTION("""COMPUTED_VALUE"""),44384.66666666667)</f>
        <v>44384.66667</v>
      </c>
      <c r="B15" s="2">
        <f>IFERROR(__xludf.DUMMYFUNCTION("""COMPUTED_VALUE"""),644.65)</f>
        <v>644.65</v>
      </c>
      <c r="C15" s="4">
        <v>625.5897</v>
      </c>
    </row>
    <row r="16">
      <c r="A16" s="1">
        <f>IFERROR(__xludf.DUMMYFUNCTION("""COMPUTED_VALUE"""),44385.66666666667)</f>
        <v>44385.66667</v>
      </c>
      <c r="B16" s="2">
        <f>IFERROR(__xludf.DUMMYFUNCTION("""COMPUTED_VALUE"""),652.81)</f>
        <v>652.81</v>
      </c>
      <c r="C16" s="4">
        <v>649.2581</v>
      </c>
    </row>
    <row r="17">
      <c r="A17" s="1">
        <f>IFERROR(__xludf.DUMMYFUNCTION("""COMPUTED_VALUE"""),44386.66666666667)</f>
        <v>44386.66667</v>
      </c>
      <c r="B17" s="2">
        <f>IFERROR(__xludf.DUMMYFUNCTION("""COMPUTED_VALUE"""),656.95)</f>
        <v>656.95</v>
      </c>
      <c r="C17" s="4">
        <v>646.3834</v>
      </c>
    </row>
    <row r="18">
      <c r="A18" s="1">
        <f>IFERROR(__xludf.DUMMYFUNCTION("""COMPUTED_VALUE"""),44389.66666666667)</f>
        <v>44389.66667</v>
      </c>
      <c r="B18" s="2">
        <f>IFERROR(__xludf.DUMMYFUNCTION("""COMPUTED_VALUE"""),685.7)</f>
        <v>685.7</v>
      </c>
      <c r="C18" s="4">
        <v>651.8195</v>
      </c>
    </row>
    <row r="19">
      <c r="A19" s="1">
        <f>IFERROR(__xludf.DUMMYFUNCTION("""COMPUTED_VALUE"""),44390.66666666667)</f>
        <v>44390.66667</v>
      </c>
      <c r="B19" s="2">
        <f>IFERROR(__xludf.DUMMYFUNCTION("""COMPUTED_VALUE"""),668.54)</f>
        <v>668.54</v>
      </c>
      <c r="C19" s="4">
        <v>646.4363</v>
      </c>
    </row>
    <row r="20">
      <c r="A20" s="1">
        <f>IFERROR(__xludf.DUMMYFUNCTION("""COMPUTED_VALUE"""),44391.66666666667)</f>
        <v>44391.66667</v>
      </c>
      <c r="B20" s="2">
        <f>IFERROR(__xludf.DUMMYFUNCTION("""COMPUTED_VALUE"""),653.38)</f>
        <v>653.38</v>
      </c>
      <c r="C20" s="4">
        <v>643.4541</v>
      </c>
    </row>
    <row r="21">
      <c r="A21" s="1">
        <f>IFERROR(__xludf.DUMMYFUNCTION("""COMPUTED_VALUE"""),44392.66666666667)</f>
        <v>44392.66667</v>
      </c>
      <c r="B21" s="2">
        <f>IFERROR(__xludf.DUMMYFUNCTION("""COMPUTED_VALUE"""),650.6)</f>
        <v>650.6</v>
      </c>
      <c r="C21" s="4">
        <v>667.1226</v>
      </c>
    </row>
    <row r="22">
      <c r="A22" s="1">
        <f>IFERROR(__xludf.DUMMYFUNCTION("""COMPUTED_VALUE"""),44393.66666666667)</f>
        <v>44393.66667</v>
      </c>
      <c r="B22" s="2">
        <f>IFERROR(__xludf.DUMMYFUNCTION("""COMPUTED_VALUE"""),644.22)</f>
        <v>644.22</v>
      </c>
      <c r="C22" s="4">
        <v>664.2479</v>
      </c>
    </row>
    <row r="23">
      <c r="A23" s="1">
        <f>IFERROR(__xludf.DUMMYFUNCTION("""COMPUTED_VALUE"""),44396.66666666667)</f>
        <v>44396.66667</v>
      </c>
      <c r="B23" s="2">
        <f>IFERROR(__xludf.DUMMYFUNCTION("""COMPUTED_VALUE"""),646.22)</f>
        <v>646.22</v>
      </c>
      <c r="C23" s="4">
        <v>669.6839</v>
      </c>
    </row>
    <row r="24">
      <c r="A24" s="1">
        <f>IFERROR(__xludf.DUMMYFUNCTION("""COMPUTED_VALUE"""),44397.66666666667)</f>
        <v>44397.66667</v>
      </c>
      <c r="B24" s="2">
        <f>IFERROR(__xludf.DUMMYFUNCTION("""COMPUTED_VALUE"""),660.5)</f>
        <v>660.5</v>
      </c>
      <c r="C24" s="4">
        <v>664.3008</v>
      </c>
    </row>
    <row r="25">
      <c r="A25" s="1">
        <f>IFERROR(__xludf.DUMMYFUNCTION("""COMPUTED_VALUE"""),44398.66666666667)</f>
        <v>44398.66667</v>
      </c>
      <c r="B25" s="2">
        <f>IFERROR(__xludf.DUMMYFUNCTION("""COMPUTED_VALUE"""),655.29)</f>
        <v>655.29</v>
      </c>
      <c r="C25" s="4">
        <v>661.3186</v>
      </c>
    </row>
    <row r="26">
      <c r="A26" s="1">
        <f>IFERROR(__xludf.DUMMYFUNCTION("""COMPUTED_VALUE"""),44399.66666666667)</f>
        <v>44399.66667</v>
      </c>
      <c r="B26" s="2">
        <f>IFERROR(__xludf.DUMMYFUNCTION("""COMPUTED_VALUE"""),649.26)</f>
        <v>649.26</v>
      </c>
      <c r="C26" s="4">
        <v>684.987</v>
      </c>
    </row>
    <row r="27">
      <c r="A27" s="1">
        <f>IFERROR(__xludf.DUMMYFUNCTION("""COMPUTED_VALUE"""),44400.66666666667)</f>
        <v>44400.66667</v>
      </c>
      <c r="B27" s="2">
        <f>IFERROR(__xludf.DUMMYFUNCTION("""COMPUTED_VALUE"""),643.38)</f>
        <v>643.38</v>
      </c>
      <c r="C27" s="4">
        <v>682.1125</v>
      </c>
    </row>
    <row r="28">
      <c r="A28" s="1">
        <f>IFERROR(__xludf.DUMMYFUNCTION("""COMPUTED_VALUE"""),44403.66666666667)</f>
        <v>44403.66667</v>
      </c>
      <c r="B28" s="2">
        <f>IFERROR(__xludf.DUMMYFUNCTION("""COMPUTED_VALUE"""),657.62)</f>
        <v>657.62</v>
      </c>
      <c r="C28" s="4">
        <v>687.5488</v>
      </c>
    </row>
    <row r="29">
      <c r="A29" s="1">
        <f>IFERROR(__xludf.DUMMYFUNCTION("""COMPUTED_VALUE"""),44404.66666666667)</f>
        <v>44404.66667</v>
      </c>
      <c r="B29" s="2">
        <f>IFERROR(__xludf.DUMMYFUNCTION("""COMPUTED_VALUE"""),644.78)</f>
        <v>644.78</v>
      </c>
      <c r="C29" s="4">
        <v>682.1659</v>
      </c>
    </row>
    <row r="30">
      <c r="A30" s="1">
        <f>IFERROR(__xludf.DUMMYFUNCTION("""COMPUTED_VALUE"""),44405.66666666667)</f>
        <v>44405.66667</v>
      </c>
      <c r="B30" s="2">
        <f>IFERROR(__xludf.DUMMYFUNCTION("""COMPUTED_VALUE"""),646.98)</f>
        <v>646.98</v>
      </c>
      <c r="C30" s="4">
        <v>679.1839</v>
      </c>
    </row>
    <row r="31">
      <c r="A31" s="1">
        <f>IFERROR(__xludf.DUMMYFUNCTION("""COMPUTED_VALUE"""),44406.66666666667)</f>
        <v>44406.66667</v>
      </c>
      <c r="B31" s="2">
        <f>IFERROR(__xludf.DUMMYFUNCTION("""COMPUTED_VALUE"""),677.35)</f>
        <v>677.35</v>
      </c>
      <c r="C31" s="4">
        <v>702.853</v>
      </c>
    </row>
    <row r="32">
      <c r="A32" s="1">
        <f>IFERROR(__xludf.DUMMYFUNCTION("""COMPUTED_VALUE"""),44407.66666666667)</f>
        <v>44407.66667</v>
      </c>
      <c r="B32" s="2">
        <f>IFERROR(__xludf.DUMMYFUNCTION("""COMPUTED_VALUE"""),687.2)</f>
        <v>687.2</v>
      </c>
      <c r="C32" s="4">
        <v>699.9785</v>
      </c>
    </row>
    <row r="33">
      <c r="A33" s="1">
        <f>IFERROR(__xludf.DUMMYFUNCTION("""COMPUTED_VALUE"""),44410.66666666667)</f>
        <v>44410.66667</v>
      </c>
      <c r="B33" s="2">
        <f>IFERROR(__xludf.DUMMYFUNCTION("""COMPUTED_VALUE"""),709.67)</f>
        <v>709.67</v>
      </c>
      <c r="C33" s="4">
        <v>705.4148</v>
      </c>
    </row>
    <row r="34">
      <c r="A34" s="1">
        <f>IFERROR(__xludf.DUMMYFUNCTION("""COMPUTED_VALUE"""),44411.66666666667)</f>
        <v>44411.66667</v>
      </c>
      <c r="B34" s="2">
        <f>IFERROR(__xludf.DUMMYFUNCTION("""COMPUTED_VALUE"""),709.74)</f>
        <v>709.74</v>
      </c>
      <c r="C34" s="4">
        <v>700.0319</v>
      </c>
    </row>
    <row r="35">
      <c r="A35" s="1">
        <f>IFERROR(__xludf.DUMMYFUNCTION("""COMPUTED_VALUE"""),44412.66666666667)</f>
        <v>44412.66667</v>
      </c>
      <c r="B35" s="2">
        <f>IFERROR(__xludf.DUMMYFUNCTION("""COMPUTED_VALUE"""),710.92)</f>
        <v>710.92</v>
      </c>
      <c r="C35" s="4">
        <v>697.0513</v>
      </c>
    </row>
    <row r="36">
      <c r="A36" s="1">
        <f>IFERROR(__xludf.DUMMYFUNCTION("""COMPUTED_VALUE"""),44413.66666666667)</f>
        <v>44413.66667</v>
      </c>
      <c r="B36" s="2">
        <f>IFERROR(__xludf.DUMMYFUNCTION("""COMPUTED_VALUE"""),714.63)</f>
        <v>714.63</v>
      </c>
      <c r="C36" s="4">
        <v>720.7246</v>
      </c>
    </row>
    <row r="37">
      <c r="A37" s="1">
        <f>IFERROR(__xludf.DUMMYFUNCTION("""COMPUTED_VALUE"""),44414.66666666667)</f>
        <v>44414.66667</v>
      </c>
      <c r="B37" s="2">
        <f>IFERROR(__xludf.DUMMYFUNCTION("""COMPUTED_VALUE"""),699.1)</f>
        <v>699.1</v>
      </c>
      <c r="C37" s="4">
        <v>717.8515</v>
      </c>
    </row>
    <row r="38">
      <c r="A38" s="1">
        <f>IFERROR(__xludf.DUMMYFUNCTION("""COMPUTED_VALUE"""),44417.66666666667)</f>
        <v>44417.66667</v>
      </c>
      <c r="B38" s="2">
        <f>IFERROR(__xludf.DUMMYFUNCTION("""COMPUTED_VALUE"""),713.76)</f>
        <v>713.76</v>
      </c>
      <c r="C38" s="4">
        <v>723.2892</v>
      </c>
    </row>
    <row r="39">
      <c r="A39" s="1">
        <f>IFERROR(__xludf.DUMMYFUNCTION("""COMPUTED_VALUE"""),44418.66666666667)</f>
        <v>44418.66667</v>
      </c>
      <c r="B39" s="2">
        <f>IFERROR(__xludf.DUMMYFUNCTION("""COMPUTED_VALUE"""),709.99)</f>
        <v>709.99</v>
      </c>
      <c r="C39" s="4">
        <v>717.9077</v>
      </c>
    </row>
    <row r="40">
      <c r="A40" s="1">
        <f>IFERROR(__xludf.DUMMYFUNCTION("""COMPUTED_VALUE"""),44419.66666666667)</f>
        <v>44419.66667</v>
      </c>
      <c r="B40" s="2">
        <f>IFERROR(__xludf.DUMMYFUNCTION("""COMPUTED_VALUE"""),707.82)</f>
        <v>707.82</v>
      </c>
      <c r="C40" s="4">
        <v>714.9271</v>
      </c>
    </row>
    <row r="41">
      <c r="A41" s="1">
        <f>IFERROR(__xludf.DUMMYFUNCTION("""COMPUTED_VALUE"""),44420.66666666667)</f>
        <v>44420.66667</v>
      </c>
      <c r="B41" s="2">
        <f>IFERROR(__xludf.DUMMYFUNCTION("""COMPUTED_VALUE"""),722.25)</f>
        <v>722.25</v>
      </c>
      <c r="C41" s="4">
        <v>738.6004</v>
      </c>
    </row>
    <row r="42">
      <c r="A42" s="1">
        <f>IFERROR(__xludf.DUMMYFUNCTION("""COMPUTED_VALUE"""),44421.66666666667)</f>
        <v>44421.66667</v>
      </c>
      <c r="B42" s="2">
        <f>IFERROR(__xludf.DUMMYFUNCTION("""COMPUTED_VALUE"""),717.17)</f>
        <v>717.17</v>
      </c>
      <c r="C42" s="4">
        <v>735.7274</v>
      </c>
    </row>
    <row r="43">
      <c r="A43" s="1">
        <f>IFERROR(__xludf.DUMMYFUNCTION("""COMPUTED_VALUE"""),44424.66666666667)</f>
        <v>44424.66667</v>
      </c>
      <c r="B43" s="2">
        <f>IFERROR(__xludf.DUMMYFUNCTION("""COMPUTED_VALUE"""),686.17)</f>
        <v>686.17</v>
      </c>
      <c r="C43" s="4">
        <v>741.2814</v>
      </c>
    </row>
    <row r="44">
      <c r="A44" s="1">
        <f>IFERROR(__xludf.DUMMYFUNCTION("""COMPUTED_VALUE"""),44425.66666666667)</f>
        <v>44425.66667</v>
      </c>
      <c r="B44" s="2">
        <f>IFERROR(__xludf.DUMMYFUNCTION("""COMPUTED_VALUE"""),665.71)</f>
        <v>665.71</v>
      </c>
      <c r="C44" s="4">
        <v>736.0162</v>
      </c>
    </row>
    <row r="45">
      <c r="A45" s="1">
        <f>IFERROR(__xludf.DUMMYFUNCTION("""COMPUTED_VALUE"""),44426.66666666667)</f>
        <v>44426.66667</v>
      </c>
      <c r="B45" s="2">
        <f>IFERROR(__xludf.DUMMYFUNCTION("""COMPUTED_VALUE"""),688.99)</f>
        <v>688.99</v>
      </c>
      <c r="C45" s="4">
        <v>733.1521</v>
      </c>
    </row>
    <row r="46">
      <c r="A46" s="1">
        <f>IFERROR(__xludf.DUMMYFUNCTION("""COMPUTED_VALUE"""),44427.66666666667)</f>
        <v>44427.66667</v>
      </c>
      <c r="B46" s="2">
        <f>IFERROR(__xludf.DUMMYFUNCTION("""COMPUTED_VALUE"""),673.47)</f>
        <v>673.47</v>
      </c>
      <c r="C46" s="4">
        <v>757.1745</v>
      </c>
    </row>
    <row r="47">
      <c r="A47" s="1">
        <f>IFERROR(__xludf.DUMMYFUNCTION("""COMPUTED_VALUE"""),44428.66666666667)</f>
        <v>44428.66667</v>
      </c>
      <c r="B47" s="2">
        <f>IFERROR(__xludf.DUMMYFUNCTION("""COMPUTED_VALUE"""),680.26)</f>
        <v>680.26</v>
      </c>
      <c r="C47" s="4">
        <v>754.4178</v>
      </c>
    </row>
    <row r="48">
      <c r="A48" s="1">
        <f>IFERROR(__xludf.DUMMYFUNCTION("""COMPUTED_VALUE"""),44431.66666666667)</f>
        <v>44431.66667</v>
      </c>
      <c r="B48" s="2">
        <f>IFERROR(__xludf.DUMMYFUNCTION("""COMPUTED_VALUE"""),706.3)</f>
        <v>706.3</v>
      </c>
      <c r="C48" s="4">
        <v>759.9718</v>
      </c>
    </row>
    <row r="49">
      <c r="A49" s="1">
        <f>IFERROR(__xludf.DUMMYFUNCTION("""COMPUTED_VALUE"""),44432.66666666667)</f>
        <v>44432.66667</v>
      </c>
      <c r="B49" s="2">
        <f>IFERROR(__xludf.DUMMYFUNCTION("""COMPUTED_VALUE"""),708.49)</f>
        <v>708.49</v>
      </c>
      <c r="C49" s="4">
        <v>754.7066</v>
      </c>
    </row>
    <row r="50">
      <c r="A50" s="1">
        <f>IFERROR(__xludf.DUMMYFUNCTION("""COMPUTED_VALUE"""),44433.66666666667)</f>
        <v>44433.66667</v>
      </c>
      <c r="B50" s="2">
        <f>IFERROR(__xludf.DUMMYFUNCTION("""COMPUTED_VALUE"""),711.2)</f>
        <v>711.2</v>
      </c>
      <c r="C50" s="4">
        <v>751.8424</v>
      </c>
    </row>
    <row r="51">
      <c r="A51" s="1">
        <f>IFERROR(__xludf.DUMMYFUNCTION("""COMPUTED_VALUE"""),44434.66666666667)</f>
        <v>44434.66667</v>
      </c>
      <c r="B51" s="2">
        <f>IFERROR(__xludf.DUMMYFUNCTION("""COMPUTED_VALUE"""),701.16)</f>
        <v>701.16</v>
      </c>
      <c r="C51" s="4">
        <v>776.1242</v>
      </c>
    </row>
    <row r="52">
      <c r="A52" s="1">
        <f>IFERROR(__xludf.DUMMYFUNCTION("""COMPUTED_VALUE"""),44435.66666666667)</f>
        <v>44435.66667</v>
      </c>
      <c r="B52" s="2">
        <f>IFERROR(__xludf.DUMMYFUNCTION("""COMPUTED_VALUE"""),711.92)</f>
        <v>711.92</v>
      </c>
      <c r="C52" s="4">
        <v>773.454</v>
      </c>
    </row>
    <row r="53">
      <c r="A53" s="1">
        <f>IFERROR(__xludf.DUMMYFUNCTION("""COMPUTED_VALUE"""),44438.66666666667)</f>
        <v>44438.66667</v>
      </c>
      <c r="B53" s="2">
        <f>IFERROR(__xludf.DUMMYFUNCTION("""COMPUTED_VALUE"""),730.91)</f>
        <v>730.91</v>
      </c>
      <c r="C53" s="4">
        <v>779.0945</v>
      </c>
    </row>
    <row r="54">
      <c r="A54" s="1">
        <f>IFERROR(__xludf.DUMMYFUNCTION("""COMPUTED_VALUE"""),44439.66666666667)</f>
        <v>44439.66667</v>
      </c>
      <c r="B54" s="2">
        <f>IFERROR(__xludf.DUMMYFUNCTION("""COMPUTED_VALUE"""),735.72)</f>
        <v>735.72</v>
      </c>
      <c r="C54" s="4">
        <v>773.9158</v>
      </c>
    </row>
    <row r="55">
      <c r="A55" s="1">
        <f>IFERROR(__xludf.DUMMYFUNCTION("""COMPUTED_VALUE"""),44440.66666666667)</f>
        <v>44440.66667</v>
      </c>
      <c r="B55" s="2">
        <f>IFERROR(__xludf.DUMMYFUNCTION("""COMPUTED_VALUE"""),734.09)</f>
        <v>734.09</v>
      </c>
      <c r="C55" s="4">
        <v>771.1381</v>
      </c>
    </row>
    <row r="56">
      <c r="A56" s="1">
        <f>IFERROR(__xludf.DUMMYFUNCTION("""COMPUTED_VALUE"""),44441.66666666667)</f>
        <v>44441.66667</v>
      </c>
      <c r="B56" s="2">
        <f>IFERROR(__xludf.DUMMYFUNCTION("""COMPUTED_VALUE"""),732.39)</f>
        <v>732.39</v>
      </c>
      <c r="C56" s="4">
        <v>792.7496</v>
      </c>
    </row>
    <row r="57">
      <c r="A57" s="1">
        <f>IFERROR(__xludf.DUMMYFUNCTION("""COMPUTED_VALUE"""),44442.66666666667)</f>
        <v>44442.66667</v>
      </c>
      <c r="B57" s="2">
        <f>IFERROR(__xludf.DUMMYFUNCTION("""COMPUTED_VALUE"""),733.57)</f>
        <v>733.57</v>
      </c>
      <c r="C57" s="4">
        <v>798.3901</v>
      </c>
    </row>
    <row r="58">
      <c r="A58" s="1">
        <f>IFERROR(__xludf.DUMMYFUNCTION("""COMPUTED_VALUE"""),44446.66666666667)</f>
        <v>44446.66667</v>
      </c>
      <c r="B58" s="2">
        <f>IFERROR(__xludf.DUMMYFUNCTION("""COMPUTED_VALUE"""),752.92)</f>
        <v>752.92</v>
      </c>
      <c r="C58" s="4">
        <v>793.2114</v>
      </c>
    </row>
    <row r="59">
      <c r="A59" s="1">
        <f>IFERROR(__xludf.DUMMYFUNCTION("""COMPUTED_VALUE"""),44447.66666666667)</f>
        <v>44447.66667</v>
      </c>
      <c r="B59" s="2">
        <f>IFERROR(__xludf.DUMMYFUNCTION("""COMPUTED_VALUE"""),753.87)</f>
        <v>753.87</v>
      </c>
      <c r="C59" s="4">
        <v>790.8761</v>
      </c>
    </row>
    <row r="60">
      <c r="A60" s="1">
        <f>IFERROR(__xludf.DUMMYFUNCTION("""COMPUTED_VALUE"""),44448.66666666667)</f>
        <v>44448.66667</v>
      </c>
      <c r="B60" s="2">
        <f>IFERROR(__xludf.DUMMYFUNCTION("""COMPUTED_VALUE"""),754.86)</f>
        <v>754.86</v>
      </c>
      <c r="C60" s="4">
        <v>816.4851</v>
      </c>
    </row>
    <row r="61">
      <c r="A61" s="1">
        <f>IFERROR(__xludf.DUMMYFUNCTION("""COMPUTED_VALUE"""),44449.66666666667)</f>
        <v>44449.66667</v>
      </c>
      <c r="B61" s="2">
        <f>IFERROR(__xludf.DUMMYFUNCTION("""COMPUTED_VALUE"""),736.27)</f>
        <v>736.27</v>
      </c>
      <c r="C61" s="4">
        <v>814.2572</v>
      </c>
    </row>
    <row r="62">
      <c r="A62" s="1">
        <f>IFERROR(__xludf.DUMMYFUNCTION("""COMPUTED_VALUE"""),44452.66666666667)</f>
        <v>44452.66667</v>
      </c>
      <c r="B62" s="2">
        <f>IFERROR(__xludf.DUMMYFUNCTION("""COMPUTED_VALUE"""),743.0)</f>
        <v>743</v>
      </c>
      <c r="C62" s="4">
        <v>820.3402</v>
      </c>
    </row>
    <row r="63">
      <c r="A63" s="1">
        <f>IFERROR(__xludf.DUMMYFUNCTION("""COMPUTED_VALUE"""),44453.66666666667)</f>
        <v>44453.66667</v>
      </c>
      <c r="B63" s="2">
        <f>IFERROR(__xludf.DUMMYFUNCTION("""COMPUTED_VALUE"""),744.49)</f>
        <v>744.49</v>
      </c>
      <c r="C63" s="4">
        <v>815.6038</v>
      </c>
    </row>
    <row r="64">
      <c r="A64" s="1">
        <f>IFERROR(__xludf.DUMMYFUNCTION("""COMPUTED_VALUE"""),44454.66666666667)</f>
        <v>44454.66667</v>
      </c>
      <c r="B64" s="2">
        <f>IFERROR(__xludf.DUMMYFUNCTION("""COMPUTED_VALUE"""),755.83)</f>
        <v>755.83</v>
      </c>
      <c r="C64" s="4">
        <v>813.2685</v>
      </c>
    </row>
    <row r="65">
      <c r="A65" s="1">
        <f>IFERROR(__xludf.DUMMYFUNCTION("""COMPUTED_VALUE"""),44455.66666666667)</f>
        <v>44455.66667</v>
      </c>
      <c r="B65" s="2">
        <f>IFERROR(__xludf.DUMMYFUNCTION("""COMPUTED_VALUE"""),756.99)</f>
        <v>756.99</v>
      </c>
      <c r="C65" s="4">
        <v>838.8775</v>
      </c>
    </row>
    <row r="66">
      <c r="A66" s="1">
        <f>IFERROR(__xludf.DUMMYFUNCTION("""COMPUTED_VALUE"""),44456.66666666667)</f>
        <v>44456.66667</v>
      </c>
      <c r="B66" s="2">
        <f>IFERROR(__xludf.DUMMYFUNCTION("""COMPUTED_VALUE"""),759.49)</f>
        <v>759.49</v>
      </c>
      <c r="C66" s="4">
        <v>836.6497</v>
      </c>
    </row>
    <row r="67">
      <c r="A67" s="1">
        <f>IFERROR(__xludf.DUMMYFUNCTION("""COMPUTED_VALUE"""),44459.66666666667)</f>
        <v>44459.66667</v>
      </c>
      <c r="B67" s="2">
        <f>IFERROR(__xludf.DUMMYFUNCTION("""COMPUTED_VALUE"""),730.17)</f>
        <v>730.17</v>
      </c>
      <c r="C67" s="4">
        <v>842.7343</v>
      </c>
    </row>
    <row r="68">
      <c r="A68" s="1">
        <f>IFERROR(__xludf.DUMMYFUNCTION("""COMPUTED_VALUE"""),44460.66666666667)</f>
        <v>44460.66667</v>
      </c>
      <c r="B68" s="2">
        <f>IFERROR(__xludf.DUMMYFUNCTION("""COMPUTED_VALUE"""),739.38)</f>
        <v>739.38</v>
      </c>
      <c r="C68" s="4">
        <v>837.9996</v>
      </c>
    </row>
    <row r="69">
      <c r="A69" s="1">
        <f>IFERROR(__xludf.DUMMYFUNCTION("""COMPUTED_VALUE"""),44461.66666666667)</f>
        <v>44461.66667</v>
      </c>
      <c r="B69" s="2">
        <f>IFERROR(__xludf.DUMMYFUNCTION("""COMPUTED_VALUE"""),751.94)</f>
        <v>751.94</v>
      </c>
      <c r="C69" s="4">
        <v>835.666</v>
      </c>
    </row>
    <row r="70">
      <c r="A70" s="1">
        <f>IFERROR(__xludf.DUMMYFUNCTION("""COMPUTED_VALUE"""),44462.66666666667)</f>
        <v>44462.66667</v>
      </c>
      <c r="B70" s="2">
        <f>IFERROR(__xludf.DUMMYFUNCTION("""COMPUTED_VALUE"""),753.64)</f>
        <v>753.64</v>
      </c>
      <c r="C70" s="4">
        <v>861.28</v>
      </c>
    </row>
    <row r="71">
      <c r="A71" s="1">
        <f>IFERROR(__xludf.DUMMYFUNCTION("""COMPUTED_VALUE"""),44463.66666666667)</f>
        <v>44463.66667</v>
      </c>
      <c r="B71" s="2">
        <f>IFERROR(__xludf.DUMMYFUNCTION("""COMPUTED_VALUE"""),774.39)</f>
        <v>774.39</v>
      </c>
      <c r="C71" s="4">
        <v>859.0539</v>
      </c>
    </row>
    <row r="72">
      <c r="A72" s="1">
        <f>IFERROR(__xludf.DUMMYFUNCTION("""COMPUTED_VALUE"""),44466.66666666667)</f>
        <v>44466.66667</v>
      </c>
      <c r="B72" s="2">
        <f>IFERROR(__xludf.DUMMYFUNCTION("""COMPUTED_VALUE"""),791.36)</f>
        <v>791.36</v>
      </c>
      <c r="C72" s="4">
        <v>865.1385</v>
      </c>
    </row>
    <row r="73">
      <c r="A73" s="1">
        <f>IFERROR(__xludf.DUMMYFUNCTION("""COMPUTED_VALUE"""),44467.66666666667)</f>
        <v>44467.66667</v>
      </c>
      <c r="B73" s="2">
        <f>IFERROR(__xludf.DUMMYFUNCTION("""COMPUTED_VALUE"""),777.56)</f>
        <v>777.56</v>
      </c>
      <c r="C73" s="4">
        <v>860.4039</v>
      </c>
    </row>
    <row r="74">
      <c r="A74" s="1">
        <f>IFERROR(__xludf.DUMMYFUNCTION("""COMPUTED_VALUE"""),44468.66666666667)</f>
        <v>44468.66667</v>
      </c>
      <c r="B74" s="2">
        <f>IFERROR(__xludf.DUMMYFUNCTION("""COMPUTED_VALUE"""),781.31)</f>
        <v>781.31</v>
      </c>
      <c r="C74" s="4">
        <v>858.0702</v>
      </c>
    </row>
    <row r="75">
      <c r="A75" s="1">
        <f>IFERROR(__xludf.DUMMYFUNCTION("""COMPUTED_VALUE"""),44469.66666666667)</f>
        <v>44469.66667</v>
      </c>
      <c r="B75" s="2">
        <f>IFERROR(__xludf.DUMMYFUNCTION("""COMPUTED_VALUE"""),775.48)</f>
        <v>775.48</v>
      </c>
      <c r="C75" s="4">
        <v>883.6843</v>
      </c>
    </row>
    <row r="76">
      <c r="A76" s="1">
        <f>IFERROR(__xludf.DUMMYFUNCTION("""COMPUTED_VALUE"""),44470.66666666667)</f>
        <v>44470.66667</v>
      </c>
      <c r="B76" s="2">
        <f>IFERROR(__xludf.DUMMYFUNCTION("""COMPUTED_VALUE"""),775.22)</f>
        <v>775.22</v>
      </c>
      <c r="C76" s="4">
        <v>881.4581</v>
      </c>
    </row>
    <row r="77">
      <c r="A77" s="1">
        <f>IFERROR(__xludf.DUMMYFUNCTION("""COMPUTED_VALUE"""),44473.66666666667)</f>
        <v>44473.66667</v>
      </c>
      <c r="B77" s="2">
        <f>IFERROR(__xludf.DUMMYFUNCTION("""COMPUTED_VALUE"""),781.53)</f>
        <v>781.53</v>
      </c>
      <c r="C77" s="4">
        <v>887.5427</v>
      </c>
    </row>
    <row r="78">
      <c r="A78" s="1">
        <f>IFERROR(__xludf.DUMMYFUNCTION("""COMPUTED_VALUE"""),44474.66666666667)</f>
        <v>44474.66667</v>
      </c>
      <c r="B78" s="2">
        <f>IFERROR(__xludf.DUMMYFUNCTION("""COMPUTED_VALUE"""),780.59)</f>
        <v>780.59</v>
      </c>
      <c r="C78" s="4">
        <v>882.8081</v>
      </c>
    </row>
    <row r="79">
      <c r="A79" s="1">
        <f>IFERROR(__xludf.DUMMYFUNCTION("""COMPUTED_VALUE"""),44475.66666666667)</f>
        <v>44475.66667</v>
      </c>
      <c r="B79" s="2">
        <f>IFERROR(__xludf.DUMMYFUNCTION("""COMPUTED_VALUE"""),782.75)</f>
        <v>782.75</v>
      </c>
      <c r="C79" s="4">
        <v>880.4744</v>
      </c>
    </row>
    <row r="80">
      <c r="A80" s="1">
        <f>IFERROR(__xludf.DUMMYFUNCTION("""COMPUTED_VALUE"""),44476.66666666667)</f>
        <v>44476.66667</v>
      </c>
      <c r="B80" s="2">
        <f>IFERROR(__xludf.DUMMYFUNCTION("""COMPUTED_VALUE"""),793.61)</f>
        <v>793.61</v>
      </c>
      <c r="C80" s="4">
        <v>906.0885</v>
      </c>
    </row>
    <row r="81">
      <c r="A81" s="1">
        <f>IFERROR(__xludf.DUMMYFUNCTION("""COMPUTED_VALUE"""),44477.66666666667)</f>
        <v>44477.66667</v>
      </c>
      <c r="B81" s="2">
        <f>IFERROR(__xludf.DUMMYFUNCTION("""COMPUTED_VALUE"""),785.49)</f>
        <v>785.49</v>
      </c>
      <c r="C81" s="4">
        <v>903.8623</v>
      </c>
    </row>
    <row r="82">
      <c r="A82" s="1">
        <f>IFERROR(__xludf.DUMMYFUNCTION("""COMPUTED_VALUE"""),44480.66666666667)</f>
        <v>44480.66667</v>
      </c>
      <c r="B82" s="2">
        <f>IFERROR(__xludf.DUMMYFUNCTION("""COMPUTED_VALUE"""),791.94)</f>
        <v>791.94</v>
      </c>
      <c r="C82" s="4">
        <v>909.9469</v>
      </c>
    </row>
    <row r="83">
      <c r="A83" s="1">
        <f>IFERROR(__xludf.DUMMYFUNCTION("""COMPUTED_VALUE"""),44481.66666666667)</f>
        <v>44481.66667</v>
      </c>
      <c r="B83" s="2">
        <f>IFERROR(__xludf.DUMMYFUNCTION("""COMPUTED_VALUE"""),805.72)</f>
        <v>805.72</v>
      </c>
      <c r="C83" s="4">
        <v>905.2123</v>
      </c>
    </row>
    <row r="84">
      <c r="A84" s="1">
        <f>IFERROR(__xludf.DUMMYFUNCTION("""COMPUTED_VALUE"""),44482.66666666667)</f>
        <v>44482.66667</v>
      </c>
      <c r="B84" s="2">
        <f>IFERROR(__xludf.DUMMYFUNCTION("""COMPUTED_VALUE"""),811.08)</f>
        <v>811.08</v>
      </c>
      <c r="C84" s="4">
        <v>902.8786</v>
      </c>
    </row>
    <row r="85">
      <c r="A85" s="1">
        <f>IFERROR(__xludf.DUMMYFUNCTION("""COMPUTED_VALUE"""),44483.66666666667)</f>
        <v>44483.66667</v>
      </c>
      <c r="B85" s="2">
        <f>IFERROR(__xludf.DUMMYFUNCTION("""COMPUTED_VALUE"""),818.32)</f>
        <v>818.32</v>
      </c>
      <c r="C85" s="4">
        <v>928.4927</v>
      </c>
    </row>
    <row r="86">
      <c r="A86" s="1">
        <f>IFERROR(__xludf.DUMMYFUNCTION("""COMPUTED_VALUE"""),44484.66666666667)</f>
        <v>44484.66667</v>
      </c>
      <c r="B86" s="2">
        <f>IFERROR(__xludf.DUMMYFUNCTION("""COMPUTED_VALUE"""),843.03)</f>
        <v>843.03</v>
      </c>
      <c r="C86" s="4">
        <v>926.2665</v>
      </c>
    </row>
    <row r="87">
      <c r="A87" s="1">
        <f>IFERROR(__xludf.DUMMYFUNCTION("""COMPUTED_VALUE"""),44487.66666666667)</f>
        <v>44487.66667</v>
      </c>
      <c r="B87" s="2">
        <f>IFERROR(__xludf.DUMMYFUNCTION("""COMPUTED_VALUE"""),870.11)</f>
        <v>870.11</v>
      </c>
      <c r="C87" s="4">
        <v>932.3511</v>
      </c>
    </row>
    <row r="88">
      <c r="A88" s="1">
        <f>IFERROR(__xludf.DUMMYFUNCTION("""COMPUTED_VALUE"""),44488.66666666667)</f>
        <v>44488.66667</v>
      </c>
      <c r="B88" s="2">
        <f>IFERROR(__xludf.DUMMYFUNCTION("""COMPUTED_VALUE"""),864.27)</f>
        <v>864.27</v>
      </c>
      <c r="C88" s="4">
        <v>927.6165</v>
      </c>
    </row>
    <row r="89">
      <c r="A89" s="1">
        <f>IFERROR(__xludf.DUMMYFUNCTION("""COMPUTED_VALUE"""),44489.66666666667)</f>
        <v>44489.66667</v>
      </c>
      <c r="B89" s="2">
        <f>IFERROR(__xludf.DUMMYFUNCTION("""COMPUTED_VALUE"""),865.8)</f>
        <v>865.8</v>
      </c>
      <c r="C89" s="4">
        <v>925.2829</v>
      </c>
    </row>
    <row r="90">
      <c r="A90" s="1">
        <f>IFERROR(__xludf.DUMMYFUNCTION("""COMPUTED_VALUE"""),44490.66666666667)</f>
        <v>44490.66667</v>
      </c>
      <c r="B90" s="2">
        <f>IFERROR(__xludf.DUMMYFUNCTION("""COMPUTED_VALUE"""),894.0)</f>
        <v>894</v>
      </c>
      <c r="C90" s="4">
        <v>950.8969</v>
      </c>
    </row>
    <row r="91">
      <c r="A91" s="1">
        <f>IFERROR(__xludf.DUMMYFUNCTION("""COMPUTED_VALUE"""),44491.66666666667)</f>
        <v>44491.66667</v>
      </c>
      <c r="B91" s="2">
        <f>IFERROR(__xludf.DUMMYFUNCTION("""COMPUTED_VALUE"""),909.68)</f>
        <v>909.68</v>
      </c>
      <c r="C91" s="4">
        <v>948.6708</v>
      </c>
    </row>
    <row r="92">
      <c r="A92" s="1">
        <f>IFERROR(__xludf.DUMMYFUNCTION("""COMPUTED_VALUE"""),44494.66666666667)</f>
        <v>44494.66667</v>
      </c>
      <c r="B92" s="2">
        <f>IFERROR(__xludf.DUMMYFUNCTION("""COMPUTED_VALUE"""),1024.86)</f>
        <v>1024.86</v>
      </c>
      <c r="C92" s="4">
        <v>954.7554</v>
      </c>
    </row>
    <row r="93">
      <c r="A93" s="1">
        <f>IFERROR(__xludf.DUMMYFUNCTION("""COMPUTED_VALUE"""),44495.66666666667)</f>
        <v>44495.66667</v>
      </c>
      <c r="B93" s="2">
        <f>IFERROR(__xludf.DUMMYFUNCTION("""COMPUTED_VALUE"""),1018.43)</f>
        <v>1018.43</v>
      </c>
      <c r="C93" s="4">
        <v>950.0207</v>
      </c>
    </row>
    <row r="94">
      <c r="A94" s="1">
        <f>IFERROR(__xludf.DUMMYFUNCTION("""COMPUTED_VALUE"""),44496.66666666667)</f>
        <v>44496.66667</v>
      </c>
      <c r="B94" s="2">
        <f>IFERROR(__xludf.DUMMYFUNCTION("""COMPUTED_VALUE"""),1037.86)</f>
        <v>1037.86</v>
      </c>
      <c r="C94" s="4">
        <v>947.6871</v>
      </c>
    </row>
    <row r="95">
      <c r="A95" s="1">
        <f>IFERROR(__xludf.DUMMYFUNCTION("""COMPUTED_VALUE"""),44497.66666666667)</f>
        <v>44497.66667</v>
      </c>
      <c r="B95" s="2">
        <f>IFERROR(__xludf.DUMMYFUNCTION("""COMPUTED_VALUE"""),1077.04)</f>
        <v>1077.04</v>
      </c>
      <c r="C95" s="4">
        <v>973.3011</v>
      </c>
    </row>
    <row r="96">
      <c r="A96" s="1">
        <f>IFERROR(__xludf.DUMMYFUNCTION("""COMPUTED_VALUE"""),44498.66666666667)</f>
        <v>44498.66667</v>
      </c>
      <c r="B96" s="2">
        <f>IFERROR(__xludf.DUMMYFUNCTION("""COMPUTED_VALUE"""),1114.0)</f>
        <v>1114</v>
      </c>
      <c r="C96" s="4">
        <v>971.075</v>
      </c>
    </row>
    <row r="97">
      <c r="A97" s="1">
        <f>IFERROR(__xludf.DUMMYFUNCTION("""COMPUTED_VALUE"""),44501.66666666667)</f>
        <v>44501.66667</v>
      </c>
      <c r="B97" s="2">
        <f>IFERROR(__xludf.DUMMYFUNCTION("""COMPUTED_VALUE"""),1208.59)</f>
        <v>1208.59</v>
      </c>
      <c r="C97" s="4">
        <v>977.1596</v>
      </c>
    </row>
    <row r="98">
      <c r="A98" s="1">
        <f>IFERROR(__xludf.DUMMYFUNCTION("""COMPUTED_VALUE"""),44502.66666666667)</f>
        <v>44502.66667</v>
      </c>
      <c r="B98" s="2">
        <f>IFERROR(__xludf.DUMMYFUNCTION("""COMPUTED_VALUE"""),1172.0)</f>
        <v>1172</v>
      </c>
      <c r="C98" s="4">
        <v>972.4249</v>
      </c>
    </row>
    <row r="99">
      <c r="A99" s="1">
        <f>IFERROR(__xludf.DUMMYFUNCTION("""COMPUTED_VALUE"""),44503.66666666667)</f>
        <v>44503.66667</v>
      </c>
      <c r="B99" s="2">
        <f>IFERROR(__xludf.DUMMYFUNCTION("""COMPUTED_VALUE"""),1213.86)</f>
        <v>1213.86</v>
      </c>
      <c r="C99" s="4">
        <v>969.519</v>
      </c>
    </row>
    <row r="100">
      <c r="A100" s="1">
        <f>IFERROR(__xludf.DUMMYFUNCTION("""COMPUTED_VALUE"""),44504.66666666667)</f>
        <v>44504.66667</v>
      </c>
      <c r="B100" s="2">
        <f>IFERROR(__xludf.DUMMYFUNCTION("""COMPUTED_VALUE"""),1229.91)</f>
        <v>1229.91</v>
      </c>
      <c r="C100" s="4">
        <v>993.4163</v>
      </c>
    </row>
    <row r="101">
      <c r="A101" s="1">
        <f>IFERROR(__xludf.DUMMYFUNCTION("""COMPUTED_VALUE"""),44505.66666666667)</f>
        <v>44505.66667</v>
      </c>
      <c r="B101" s="2">
        <f>IFERROR(__xludf.DUMMYFUNCTION("""COMPUTED_VALUE"""),1222.09)</f>
        <v>1222.09</v>
      </c>
      <c r="C101" s="4">
        <v>990.6179</v>
      </c>
    </row>
    <row r="102">
      <c r="A102" s="1">
        <f>IFERROR(__xludf.DUMMYFUNCTION("""COMPUTED_VALUE"""),44508.66666666667)</f>
        <v>44508.66667</v>
      </c>
      <c r="B102" s="2">
        <f>IFERROR(__xludf.DUMMYFUNCTION("""COMPUTED_VALUE"""),1162.94)</f>
        <v>1162.94</v>
      </c>
      <c r="C102" s="4">
        <v>996.1302</v>
      </c>
    </row>
    <row r="103">
      <c r="A103" s="1">
        <f>IFERROR(__xludf.DUMMYFUNCTION("""COMPUTED_VALUE"""),44509.66666666667)</f>
        <v>44509.66667</v>
      </c>
      <c r="B103" s="2">
        <f>IFERROR(__xludf.DUMMYFUNCTION("""COMPUTED_VALUE"""),1023.5)</f>
        <v>1023.5</v>
      </c>
      <c r="C103" s="4">
        <v>990.8233</v>
      </c>
    </row>
    <row r="104">
      <c r="A104" s="1">
        <f>IFERROR(__xludf.DUMMYFUNCTION("""COMPUTED_VALUE"""),44510.66666666667)</f>
        <v>44510.66667</v>
      </c>
      <c r="B104" s="2">
        <f>IFERROR(__xludf.DUMMYFUNCTION("""COMPUTED_VALUE"""),1067.95)</f>
        <v>1067.95</v>
      </c>
      <c r="C104" s="4">
        <v>987.9174</v>
      </c>
    </row>
    <row r="105">
      <c r="A105" s="1">
        <f>IFERROR(__xludf.DUMMYFUNCTION("""COMPUTED_VALUE"""),44511.66666666667)</f>
        <v>44511.66667</v>
      </c>
      <c r="B105" s="2">
        <f>IFERROR(__xludf.DUMMYFUNCTION("""COMPUTED_VALUE"""),1063.51)</f>
        <v>1063.51</v>
      </c>
      <c r="C105" s="4">
        <v>1011.815</v>
      </c>
    </row>
    <row r="106">
      <c r="A106" s="1">
        <f>IFERROR(__xludf.DUMMYFUNCTION("""COMPUTED_VALUE"""),44512.66666666667)</f>
        <v>44512.66667</v>
      </c>
      <c r="B106" s="2">
        <f>IFERROR(__xludf.DUMMYFUNCTION("""COMPUTED_VALUE"""),1033.42)</f>
        <v>1033.42</v>
      </c>
      <c r="C106" s="4">
        <v>1009.016</v>
      </c>
    </row>
    <row r="107">
      <c r="A107" s="1">
        <f>IFERROR(__xludf.DUMMYFUNCTION("""COMPUTED_VALUE"""),44515.66666666667)</f>
        <v>44515.66667</v>
      </c>
      <c r="B107" s="2">
        <f>IFERROR(__xludf.DUMMYFUNCTION("""COMPUTED_VALUE"""),1013.39)</f>
        <v>1013.39</v>
      </c>
      <c r="C107" s="4">
        <v>1013.271</v>
      </c>
    </row>
    <row r="108">
      <c r="A108" s="1">
        <f>IFERROR(__xludf.DUMMYFUNCTION("""COMPUTED_VALUE"""),44516.66666666667)</f>
        <v>44516.66667</v>
      </c>
      <c r="B108" s="2">
        <f>IFERROR(__xludf.DUMMYFUNCTION("""COMPUTED_VALUE"""),1054.73)</f>
        <v>1054.73</v>
      </c>
      <c r="C108" s="4">
        <v>1006.706</v>
      </c>
    </row>
    <row r="109">
      <c r="A109" s="1">
        <f>IFERROR(__xludf.DUMMYFUNCTION("""COMPUTED_VALUE"""),44517.66666666667)</f>
        <v>44517.66667</v>
      </c>
      <c r="B109" s="2">
        <f>IFERROR(__xludf.DUMMYFUNCTION("""COMPUTED_VALUE"""),1089.01)</f>
        <v>1089.01</v>
      </c>
      <c r="C109" s="4">
        <v>1002.543</v>
      </c>
    </row>
    <row r="110">
      <c r="A110" s="1">
        <f>IFERROR(__xludf.DUMMYFUNCTION("""COMPUTED_VALUE"""),44518.66666666667)</f>
        <v>44518.66667</v>
      </c>
      <c r="B110" s="2">
        <f>IFERROR(__xludf.DUMMYFUNCTION("""COMPUTED_VALUE"""),1096.38)</f>
        <v>1096.38</v>
      </c>
      <c r="C110" s="4">
        <v>1022.667</v>
      </c>
    </row>
    <row r="111">
      <c r="A111" s="1">
        <f>IFERROR(__xludf.DUMMYFUNCTION("""COMPUTED_VALUE"""),44519.66666666667)</f>
        <v>44519.66667</v>
      </c>
      <c r="B111" s="2">
        <f>IFERROR(__xludf.DUMMYFUNCTION("""COMPUTED_VALUE"""),1137.06)</f>
        <v>1137.06</v>
      </c>
      <c r="C111" s="4">
        <v>1018.611</v>
      </c>
    </row>
    <row r="112">
      <c r="A112" s="1">
        <f>IFERROR(__xludf.DUMMYFUNCTION("""COMPUTED_VALUE"""),44522.66666666667)</f>
        <v>44522.66667</v>
      </c>
      <c r="B112" s="2">
        <f>IFERROR(__xludf.DUMMYFUNCTION("""COMPUTED_VALUE"""),1156.87)</f>
        <v>1156.87</v>
      </c>
      <c r="C112" s="4">
        <v>1022.866</v>
      </c>
    </row>
    <row r="113">
      <c r="A113" s="1">
        <f>IFERROR(__xludf.DUMMYFUNCTION("""COMPUTED_VALUE"""),44523.66666666667)</f>
        <v>44523.66667</v>
      </c>
      <c r="B113" s="2">
        <f>IFERROR(__xludf.DUMMYFUNCTION("""COMPUTED_VALUE"""),1109.03)</f>
        <v>1109.03</v>
      </c>
      <c r="C113" s="4">
        <v>1012.137</v>
      </c>
    </row>
    <row r="114">
      <c r="A114" s="1">
        <f>IFERROR(__xludf.DUMMYFUNCTION("""COMPUTED_VALUE"""),44524.66666666667)</f>
        <v>44524.66667</v>
      </c>
      <c r="B114" s="2">
        <f>IFERROR(__xludf.DUMMYFUNCTION("""COMPUTED_VALUE"""),1116.0)</f>
        <v>1116</v>
      </c>
      <c r="C114" s="4">
        <v>1032.262</v>
      </c>
    </row>
    <row r="115">
      <c r="A115" s="1">
        <f>IFERROR(__xludf.DUMMYFUNCTION("""COMPUTED_VALUE"""),44526.54166666667)</f>
        <v>44526.54167</v>
      </c>
      <c r="B115" s="2">
        <f>IFERROR(__xludf.DUMMYFUNCTION("""COMPUTED_VALUE"""),1081.92)</f>
        <v>1081.92</v>
      </c>
      <c r="C115" s="4">
        <v>1026.928</v>
      </c>
    </row>
    <row r="116">
      <c r="A116" s="1">
        <f>IFERROR(__xludf.DUMMYFUNCTION("""COMPUTED_VALUE"""),44529.66666666667)</f>
        <v>44529.66667</v>
      </c>
      <c r="B116" s="2">
        <f>IFERROR(__xludf.DUMMYFUNCTION("""COMPUTED_VALUE"""),1136.99)</f>
        <v>1136.99</v>
      </c>
      <c r="C116" s="4">
        <v>1029.904</v>
      </c>
    </row>
    <row r="117">
      <c r="A117" s="1">
        <f>IFERROR(__xludf.DUMMYFUNCTION("""COMPUTED_VALUE"""),44530.66666666667)</f>
        <v>44530.66667</v>
      </c>
      <c r="B117" s="2">
        <f>IFERROR(__xludf.DUMMYFUNCTION("""COMPUTED_VALUE"""),1144.76)</f>
        <v>1144.76</v>
      </c>
      <c r="C117" s="4">
        <v>1022.062</v>
      </c>
    </row>
    <row r="118">
      <c r="A118" s="1">
        <f>IFERROR(__xludf.DUMMYFUNCTION("""COMPUTED_VALUE"""),44531.66666666667)</f>
        <v>44531.66667</v>
      </c>
      <c r="B118" s="2">
        <f>IFERROR(__xludf.DUMMYFUNCTION("""COMPUTED_VALUE"""),1095.0)</f>
        <v>1095</v>
      </c>
      <c r="C118" s="4">
        <v>1016.621</v>
      </c>
    </row>
    <row r="119">
      <c r="A119" s="1">
        <f>IFERROR(__xludf.DUMMYFUNCTION("""COMPUTED_VALUE"""),44532.66666666667)</f>
        <v>44532.66667</v>
      </c>
      <c r="B119" s="2">
        <f>IFERROR(__xludf.DUMMYFUNCTION("""COMPUTED_VALUE"""),1084.6)</f>
        <v>1084.6</v>
      </c>
      <c r="C119" s="4">
        <v>1032.911</v>
      </c>
    </row>
    <row r="120">
      <c r="A120" s="1">
        <f>IFERROR(__xludf.DUMMYFUNCTION("""COMPUTED_VALUE"""),44533.66666666667)</f>
        <v>44533.66667</v>
      </c>
      <c r="B120" s="2">
        <f>IFERROR(__xludf.DUMMYFUNCTION("""COMPUTED_VALUE"""),1014.97)</f>
        <v>1014.97</v>
      </c>
      <c r="C120" s="4">
        <v>1027.577</v>
      </c>
    </row>
    <row r="121">
      <c r="A121" s="1">
        <f>IFERROR(__xludf.DUMMYFUNCTION("""COMPUTED_VALUE"""),44536.66666666667)</f>
        <v>44536.66667</v>
      </c>
      <c r="B121" s="2">
        <f>IFERROR(__xludf.DUMMYFUNCTION("""COMPUTED_VALUE"""),1009.01)</f>
        <v>1009.01</v>
      </c>
      <c r="C121" s="4">
        <v>1030.554</v>
      </c>
    </row>
    <row r="122">
      <c r="A122" s="1">
        <f>IFERROR(__xludf.DUMMYFUNCTION("""COMPUTED_VALUE"""),44537.66666666667)</f>
        <v>44537.66667</v>
      </c>
      <c r="B122" s="2">
        <f>IFERROR(__xludf.DUMMYFUNCTION("""COMPUTED_VALUE"""),1051.75)</f>
        <v>1051.75</v>
      </c>
      <c r="C122" s="4">
        <v>1022.712</v>
      </c>
    </row>
    <row r="123">
      <c r="A123" s="1">
        <f>IFERROR(__xludf.DUMMYFUNCTION("""COMPUTED_VALUE"""),44538.66666666667)</f>
        <v>44538.66667</v>
      </c>
      <c r="B123" s="2">
        <f>IFERROR(__xludf.DUMMYFUNCTION("""COMPUTED_VALUE"""),1068.96)</f>
        <v>1068.96</v>
      </c>
      <c r="C123" s="4">
        <v>1016.453</v>
      </c>
    </row>
    <row r="124">
      <c r="A124" s="1">
        <f>IFERROR(__xludf.DUMMYFUNCTION("""COMPUTED_VALUE"""),44539.66666666667)</f>
        <v>44539.66667</v>
      </c>
      <c r="B124" s="2">
        <f>IFERROR(__xludf.DUMMYFUNCTION("""COMPUTED_VALUE"""),1003.8)</f>
        <v>1003.8</v>
      </c>
      <c r="C124" s="4">
        <v>1030.291</v>
      </c>
    </row>
    <row r="125">
      <c r="A125" s="1">
        <f>IFERROR(__xludf.DUMMYFUNCTION("""COMPUTED_VALUE"""),44540.66666666667)</f>
        <v>44540.66667</v>
      </c>
      <c r="B125" s="2">
        <f>IFERROR(__xludf.DUMMYFUNCTION("""COMPUTED_VALUE"""),1017.03)</f>
        <v>1017.03</v>
      </c>
      <c r="C125" s="4">
        <v>1024.14</v>
      </c>
    </row>
    <row r="126">
      <c r="A126" s="1">
        <f>IFERROR(__xludf.DUMMYFUNCTION("""COMPUTED_VALUE"""),44543.66666666667)</f>
        <v>44543.66667</v>
      </c>
      <c r="B126" s="2">
        <f>IFERROR(__xludf.DUMMYFUNCTION("""COMPUTED_VALUE"""),966.41)</f>
        <v>966.41</v>
      </c>
      <c r="C126" s="4">
        <v>1026.299</v>
      </c>
    </row>
    <row r="127">
      <c r="A127" s="1">
        <f>IFERROR(__xludf.DUMMYFUNCTION("""COMPUTED_VALUE"""),44544.66666666667)</f>
        <v>44544.66667</v>
      </c>
      <c r="B127" s="2">
        <f>IFERROR(__xludf.DUMMYFUNCTION("""COMPUTED_VALUE"""),958.51)</f>
        <v>958.51</v>
      </c>
      <c r="C127" s="4">
        <v>1017.639</v>
      </c>
    </row>
    <row r="128">
      <c r="A128" s="1">
        <f>IFERROR(__xludf.DUMMYFUNCTION("""COMPUTED_VALUE"""),44545.66666666667)</f>
        <v>44545.66667</v>
      </c>
      <c r="B128" s="2">
        <f>IFERROR(__xludf.DUMMYFUNCTION("""COMPUTED_VALUE"""),975.99)</f>
        <v>975.99</v>
      </c>
      <c r="C128" s="4">
        <v>1011.381</v>
      </c>
    </row>
    <row r="129">
      <c r="A129" s="1">
        <f>IFERROR(__xludf.DUMMYFUNCTION("""COMPUTED_VALUE"""),44546.66666666667)</f>
        <v>44546.66667</v>
      </c>
      <c r="B129" s="2">
        <f>IFERROR(__xludf.DUMMYFUNCTION("""COMPUTED_VALUE"""),926.92)</f>
        <v>926.92</v>
      </c>
      <c r="C129" s="4">
        <v>1025.219</v>
      </c>
    </row>
    <row r="130">
      <c r="A130" s="1">
        <f>IFERROR(__xludf.DUMMYFUNCTION("""COMPUTED_VALUE"""),44547.66666666667)</f>
        <v>44547.66667</v>
      </c>
      <c r="B130" s="2">
        <f>IFERROR(__xludf.DUMMYFUNCTION("""COMPUTED_VALUE"""),932.57)</f>
        <v>932.57</v>
      </c>
      <c r="C130" s="4">
        <v>1019.068</v>
      </c>
    </row>
    <row r="131">
      <c r="A131" s="1">
        <f>IFERROR(__xludf.DUMMYFUNCTION("""COMPUTED_VALUE"""),44550.66666666667)</f>
        <v>44550.66667</v>
      </c>
      <c r="B131" s="2">
        <f>IFERROR(__xludf.DUMMYFUNCTION("""COMPUTED_VALUE"""),899.94)</f>
        <v>899.94</v>
      </c>
      <c r="C131" s="4">
        <v>1020.908</v>
      </c>
    </row>
    <row r="132">
      <c r="A132" s="1">
        <f>IFERROR(__xludf.DUMMYFUNCTION("""COMPUTED_VALUE"""),44551.66666666667)</f>
        <v>44551.66667</v>
      </c>
      <c r="B132" s="2">
        <f>IFERROR(__xludf.DUMMYFUNCTION("""COMPUTED_VALUE"""),938.53)</f>
        <v>938.53</v>
      </c>
      <c r="C132" s="4">
        <v>1011.929</v>
      </c>
    </row>
    <row r="133">
      <c r="A133" s="1">
        <f>IFERROR(__xludf.DUMMYFUNCTION("""COMPUTED_VALUE"""),44552.66666666667)</f>
        <v>44552.66667</v>
      </c>
      <c r="B133" s="2">
        <f>IFERROR(__xludf.DUMMYFUNCTION("""COMPUTED_VALUE"""),1008.87)</f>
        <v>1008.87</v>
      </c>
      <c r="C133" s="4">
        <v>1018.231</v>
      </c>
    </row>
    <row r="134">
      <c r="A134" s="1">
        <f>IFERROR(__xludf.DUMMYFUNCTION("""COMPUTED_VALUE"""),44553.66666666667)</f>
        <v>44553.66667</v>
      </c>
      <c r="B134" s="2">
        <f>IFERROR(__xludf.DUMMYFUNCTION("""COMPUTED_VALUE"""),1067.0)</f>
        <v>1067</v>
      </c>
      <c r="C134" s="4">
        <v>1011.761</v>
      </c>
    </row>
    <row r="135">
      <c r="A135" s="1">
        <f>IFERROR(__xludf.DUMMYFUNCTION("""COMPUTED_VALUE"""),44557.66666666667)</f>
        <v>44557.66667</v>
      </c>
      <c r="B135" s="2">
        <f>IFERROR(__xludf.DUMMYFUNCTION("""COMPUTED_VALUE"""),1093.94)</f>
        <v>1093.94</v>
      </c>
      <c r="C135" s="4">
        <v>1013.601</v>
      </c>
    </row>
    <row r="136">
      <c r="A136" s="1">
        <f>IFERROR(__xludf.DUMMYFUNCTION("""COMPUTED_VALUE"""),44558.66666666667)</f>
        <v>44558.66667</v>
      </c>
      <c r="B136" s="2">
        <f>IFERROR(__xludf.DUMMYFUNCTION("""COMPUTED_VALUE"""),1088.47)</f>
        <v>1088.47</v>
      </c>
      <c r="C136" s="4">
        <v>1004.622</v>
      </c>
    </row>
    <row r="137">
      <c r="A137" s="1">
        <f>IFERROR(__xludf.DUMMYFUNCTION("""COMPUTED_VALUE"""),44559.66666666667)</f>
        <v>44559.66667</v>
      </c>
      <c r="B137" s="2">
        <f>IFERROR(__xludf.DUMMYFUNCTION("""COMPUTED_VALUE"""),1086.19)</f>
        <v>1086.19</v>
      </c>
      <c r="C137" s="4">
        <v>998.0437</v>
      </c>
    </row>
    <row r="138">
      <c r="A138" s="1">
        <f>IFERROR(__xludf.DUMMYFUNCTION("""COMPUTED_VALUE"""),44560.66666666667)</f>
        <v>44560.66667</v>
      </c>
      <c r="B138" s="2">
        <f>IFERROR(__xludf.DUMMYFUNCTION("""COMPUTED_VALUE"""),1070.34)</f>
        <v>1070.34</v>
      </c>
      <c r="C138" s="4">
        <v>1010.924</v>
      </c>
    </row>
    <row r="139">
      <c r="A139" s="1">
        <f>IFERROR(__xludf.DUMMYFUNCTION("""COMPUTED_VALUE"""),44561.66666666667)</f>
        <v>44561.66667</v>
      </c>
      <c r="B139" s="2">
        <f>IFERROR(__xludf.DUMMYFUNCTION("""COMPUTED_VALUE"""),1056.78)</f>
        <v>1056.78</v>
      </c>
      <c r="C139" s="4">
        <v>1004.453</v>
      </c>
    </row>
    <row r="140">
      <c r="A140" s="1">
        <f>IFERROR(__xludf.DUMMYFUNCTION("""COMPUTED_VALUE"""),44564.66666666667)</f>
        <v>44564.66667</v>
      </c>
      <c r="B140" s="2">
        <f>IFERROR(__xludf.DUMMYFUNCTION("""COMPUTED_VALUE"""),1199.78)</f>
        <v>1199.78</v>
      </c>
      <c r="C140" s="4">
        <v>1006.293</v>
      </c>
    </row>
    <row r="141">
      <c r="A141" s="1">
        <f>IFERROR(__xludf.DUMMYFUNCTION("""COMPUTED_VALUE"""),44565.66666666667)</f>
        <v>44565.66667</v>
      </c>
      <c r="B141" s="2">
        <f>IFERROR(__xludf.DUMMYFUNCTION("""COMPUTED_VALUE"""),1149.59)</f>
        <v>1149.59</v>
      </c>
      <c r="C141" s="4">
        <v>997.3132</v>
      </c>
    </row>
    <row r="142">
      <c r="A142" s="1">
        <f>IFERROR(__xludf.DUMMYFUNCTION("""COMPUTED_VALUE"""),44566.66666666667)</f>
        <v>44566.66667</v>
      </c>
      <c r="B142" s="2">
        <f>IFERROR(__xludf.DUMMYFUNCTION("""COMPUTED_VALUE"""),1088.12)</f>
        <v>1088.12</v>
      </c>
      <c r="C142" s="4">
        <v>990.7345</v>
      </c>
    </row>
    <row r="143">
      <c r="A143" s="1">
        <f>IFERROR(__xludf.DUMMYFUNCTION("""COMPUTED_VALUE"""),44567.66666666667)</f>
        <v>44567.66667</v>
      </c>
      <c r="B143" s="2">
        <f>IFERROR(__xludf.DUMMYFUNCTION("""COMPUTED_VALUE"""),1064.7)</f>
        <v>1064.7</v>
      </c>
      <c r="C143" s="4">
        <v>1003.614</v>
      </c>
    </row>
    <row r="144">
      <c r="A144" s="1">
        <f>IFERROR(__xludf.DUMMYFUNCTION("""COMPUTED_VALUE"""),44568.66666666667)</f>
        <v>44568.66667</v>
      </c>
      <c r="B144" s="2">
        <f>IFERROR(__xludf.DUMMYFUNCTION("""COMPUTED_VALUE"""),1026.96)</f>
        <v>1026.96</v>
      </c>
      <c r="C144" s="4">
        <v>997.1425</v>
      </c>
    </row>
    <row r="145">
      <c r="A145" s="1">
        <f>IFERROR(__xludf.DUMMYFUNCTION("""COMPUTED_VALUE"""),44571.66666666667)</f>
        <v>44571.66667</v>
      </c>
      <c r="B145" s="2">
        <f>IFERROR(__xludf.DUMMYFUNCTION("""COMPUTED_VALUE"""),1058.12)</f>
        <v>1058.12</v>
      </c>
      <c r="C145" s="4">
        <v>998.9821</v>
      </c>
    </row>
    <row r="146">
      <c r="A146" s="1">
        <f>IFERROR(__xludf.DUMMYFUNCTION("""COMPUTED_VALUE"""),44572.66666666667)</f>
        <v>44572.66667</v>
      </c>
      <c r="B146" s="2">
        <f>IFERROR(__xludf.DUMMYFUNCTION("""COMPUTED_VALUE"""),1064.4)</f>
        <v>1064.4</v>
      </c>
      <c r="C146" s="4">
        <v>990.0025</v>
      </c>
    </row>
    <row r="147">
      <c r="A147" s="1">
        <f>IFERROR(__xludf.DUMMYFUNCTION("""COMPUTED_VALUE"""),44573.66666666667)</f>
        <v>44573.66667</v>
      </c>
      <c r="B147" s="2">
        <f>IFERROR(__xludf.DUMMYFUNCTION("""COMPUTED_VALUE"""),1106.22)</f>
        <v>1106.22</v>
      </c>
      <c r="C147" s="4">
        <v>983.4239</v>
      </c>
    </row>
    <row r="148">
      <c r="A148" s="1">
        <f>IFERROR(__xludf.DUMMYFUNCTION("""COMPUTED_VALUE"""),44574.66666666667)</f>
        <v>44574.66667</v>
      </c>
      <c r="B148" s="2">
        <f>IFERROR(__xludf.DUMMYFUNCTION("""COMPUTED_VALUE"""),1031.56)</f>
        <v>1031.56</v>
      </c>
      <c r="C148" s="4">
        <v>989.8318</v>
      </c>
    </row>
    <row r="149">
      <c r="A149" s="1">
        <f>IFERROR(__xludf.DUMMYFUNCTION("""COMPUTED_VALUE"""),44575.66666666667)</f>
        <v>44575.66667</v>
      </c>
      <c r="B149" s="2">
        <f>IFERROR(__xludf.DUMMYFUNCTION("""COMPUTED_VALUE"""),1049.61)</f>
        <v>1049.61</v>
      </c>
      <c r="C149" s="4">
        <v>991.6714</v>
      </c>
    </row>
    <row r="150">
      <c r="A150" s="1">
        <f>IFERROR(__xludf.DUMMYFUNCTION("""COMPUTED_VALUE"""),44579.66666666667)</f>
        <v>44579.66667</v>
      </c>
      <c r="B150" s="2">
        <f>IFERROR(__xludf.DUMMYFUNCTION("""COMPUTED_VALUE"""),1030.51)</f>
        <v>1030.51</v>
      </c>
      <c r="C150" s="4">
        <v>982.6918</v>
      </c>
    </row>
    <row r="151">
      <c r="A151" s="1">
        <f>IFERROR(__xludf.DUMMYFUNCTION("""COMPUTED_VALUE"""),44580.66666666667)</f>
        <v>44580.66667</v>
      </c>
      <c r="B151" s="2">
        <f>IFERROR(__xludf.DUMMYFUNCTION("""COMPUTED_VALUE"""),995.65)</f>
        <v>995.65</v>
      </c>
      <c r="C151" s="4">
        <v>976.1132</v>
      </c>
    </row>
    <row r="152">
      <c r="A152" s="1">
        <f>IFERROR(__xludf.DUMMYFUNCTION("""COMPUTED_VALUE"""),44581.66666666667)</f>
        <v>44581.66667</v>
      </c>
      <c r="B152" s="2">
        <f>IFERROR(__xludf.DUMMYFUNCTION("""COMPUTED_VALUE"""),996.27)</f>
        <v>996.27</v>
      </c>
      <c r="C152" s="4">
        <v>988.9923</v>
      </c>
    </row>
    <row r="153">
      <c r="A153" s="1">
        <f>IFERROR(__xludf.DUMMYFUNCTION("""COMPUTED_VALUE"""),44582.66666666667)</f>
        <v>44582.66667</v>
      </c>
      <c r="B153" s="2">
        <f>IFERROR(__xludf.DUMMYFUNCTION("""COMPUTED_VALUE"""),943.9)</f>
        <v>943.9</v>
      </c>
      <c r="C153" s="4">
        <v>982.5211</v>
      </c>
    </row>
    <row r="154">
      <c r="A154" s="1">
        <f>IFERROR(__xludf.DUMMYFUNCTION("""COMPUTED_VALUE"""),44585.66666666667)</f>
        <v>44585.66667</v>
      </c>
      <c r="B154" s="2">
        <f>IFERROR(__xludf.DUMMYFUNCTION("""COMPUTED_VALUE"""),930.0)</f>
        <v>930</v>
      </c>
      <c r="C154" s="4">
        <v>984.3607</v>
      </c>
    </row>
    <row r="155">
      <c r="A155" s="1">
        <f>IFERROR(__xludf.DUMMYFUNCTION("""COMPUTED_VALUE"""),44586.66666666667)</f>
        <v>44586.66667</v>
      </c>
      <c r="B155" s="2">
        <f>IFERROR(__xludf.DUMMYFUNCTION("""COMPUTED_VALUE"""),918.4)</f>
        <v>918.4</v>
      </c>
      <c r="C155" s="4">
        <v>975.3811</v>
      </c>
    </row>
    <row r="156">
      <c r="A156" s="1">
        <f>IFERROR(__xludf.DUMMYFUNCTION("""COMPUTED_VALUE"""),44587.66666666667)</f>
        <v>44587.66667</v>
      </c>
      <c r="B156" s="2">
        <f>IFERROR(__xludf.DUMMYFUNCTION("""COMPUTED_VALUE"""),937.41)</f>
        <v>937.41</v>
      </c>
      <c r="C156" s="4">
        <v>968.8025</v>
      </c>
    </row>
    <row r="157">
      <c r="A157" s="1">
        <f>IFERROR(__xludf.DUMMYFUNCTION("""COMPUTED_VALUE"""),44588.66666666667)</f>
        <v>44588.66667</v>
      </c>
      <c r="B157" s="2">
        <f>IFERROR(__xludf.DUMMYFUNCTION("""COMPUTED_VALUE"""),829.1)</f>
        <v>829.1</v>
      </c>
      <c r="C157" s="4">
        <v>981.6816</v>
      </c>
    </row>
    <row r="158">
      <c r="A158" s="1">
        <f>IFERROR(__xludf.DUMMYFUNCTION("""COMPUTED_VALUE"""),44589.66666666667)</f>
        <v>44589.66667</v>
      </c>
      <c r="B158" s="2">
        <f>IFERROR(__xludf.DUMMYFUNCTION("""COMPUTED_VALUE"""),846.35)</f>
        <v>846.35</v>
      </c>
      <c r="C158" s="4">
        <v>975.2105</v>
      </c>
    </row>
    <row r="159">
      <c r="A159" s="1">
        <f>IFERROR(__xludf.DUMMYFUNCTION("""COMPUTED_VALUE"""),44592.66666666667)</f>
        <v>44592.66667</v>
      </c>
      <c r="B159" s="2">
        <f>IFERROR(__xludf.DUMMYFUNCTION("""COMPUTED_VALUE"""),936.72)</f>
        <v>936.72</v>
      </c>
      <c r="C159" s="4">
        <v>977.0501</v>
      </c>
    </row>
    <row r="160">
      <c r="A160" s="1">
        <f>IFERROR(__xludf.DUMMYFUNCTION("""COMPUTED_VALUE"""),44593.66666666667)</f>
        <v>44593.66667</v>
      </c>
      <c r="B160" s="2">
        <f>IFERROR(__xludf.DUMMYFUNCTION("""COMPUTED_VALUE"""),931.25)</f>
        <v>931.25</v>
      </c>
      <c r="C160" s="4">
        <v>968.0704</v>
      </c>
    </row>
    <row r="161">
      <c r="A161" s="1">
        <f>IFERROR(__xludf.DUMMYFUNCTION("""COMPUTED_VALUE"""),44594.66666666667)</f>
        <v>44594.66667</v>
      </c>
      <c r="B161" s="2">
        <f>IFERROR(__xludf.DUMMYFUNCTION("""COMPUTED_VALUE"""),905.66)</f>
        <v>905.66</v>
      </c>
      <c r="C161" s="4">
        <v>961.4918</v>
      </c>
    </row>
    <row r="162">
      <c r="A162" s="1">
        <f>IFERROR(__xludf.DUMMYFUNCTION("""COMPUTED_VALUE"""),44595.66666666667)</f>
        <v>44595.66667</v>
      </c>
      <c r="B162" s="2">
        <f>IFERROR(__xludf.DUMMYFUNCTION("""COMPUTED_VALUE"""),891.14)</f>
        <v>891.14</v>
      </c>
      <c r="C162" s="4">
        <v>974.3709</v>
      </c>
    </row>
    <row r="163">
      <c r="A163" s="1">
        <f>IFERROR(__xludf.DUMMYFUNCTION("""COMPUTED_VALUE"""),44596.66666666667)</f>
        <v>44596.66667</v>
      </c>
      <c r="B163" s="2">
        <f>IFERROR(__xludf.DUMMYFUNCTION("""COMPUTED_VALUE"""),923.32)</f>
        <v>923.32</v>
      </c>
      <c r="C163" s="4">
        <v>967.8998</v>
      </c>
    </row>
    <row r="164">
      <c r="A164" s="1">
        <f>IFERROR(__xludf.DUMMYFUNCTION("""COMPUTED_VALUE"""),44599.66666666667)</f>
        <v>44599.66667</v>
      </c>
      <c r="B164" s="2">
        <f>IFERROR(__xludf.DUMMYFUNCTION("""COMPUTED_VALUE"""),907.34)</f>
        <v>907.34</v>
      </c>
      <c r="C164" s="4">
        <v>969.7394</v>
      </c>
    </row>
    <row r="165">
      <c r="A165" s="1">
        <f>IFERROR(__xludf.DUMMYFUNCTION("""COMPUTED_VALUE"""),44600.66666666667)</f>
        <v>44600.66667</v>
      </c>
      <c r="B165" s="2">
        <f>IFERROR(__xludf.DUMMYFUNCTION("""COMPUTED_VALUE"""),922.0)</f>
        <v>922</v>
      </c>
      <c r="C165" s="4">
        <v>960.7598</v>
      </c>
    </row>
    <row r="166">
      <c r="A166" s="1">
        <f>IFERROR(__xludf.DUMMYFUNCTION("""COMPUTED_VALUE"""),44601.66666666667)</f>
        <v>44601.66667</v>
      </c>
      <c r="B166" s="2">
        <f>IFERROR(__xludf.DUMMYFUNCTION("""COMPUTED_VALUE"""),932.0)</f>
        <v>932</v>
      </c>
      <c r="C166" s="4">
        <v>954.1811</v>
      </c>
    </row>
    <row r="167">
      <c r="A167" s="1">
        <f>IFERROR(__xludf.DUMMYFUNCTION("""COMPUTED_VALUE"""),44602.66666666667)</f>
        <v>44602.66667</v>
      </c>
      <c r="B167" s="2">
        <f>IFERROR(__xludf.DUMMYFUNCTION("""COMPUTED_VALUE"""),904.55)</f>
        <v>904.55</v>
      </c>
      <c r="C167" s="4">
        <v>967.0602</v>
      </c>
    </row>
    <row r="168">
      <c r="A168" s="1">
        <f>IFERROR(__xludf.DUMMYFUNCTION("""COMPUTED_VALUE"""),44603.66666666667)</f>
        <v>44603.66667</v>
      </c>
      <c r="B168" s="2">
        <f>IFERROR(__xludf.DUMMYFUNCTION("""COMPUTED_VALUE"""),860.0)</f>
        <v>860</v>
      </c>
      <c r="C168" s="4">
        <v>960.5891</v>
      </c>
    </row>
    <row r="169">
      <c r="A169" s="1">
        <f>IFERROR(__xludf.DUMMYFUNCTION("""COMPUTED_VALUE"""),44606.66666666667)</f>
        <v>44606.66667</v>
      </c>
      <c r="B169" s="2">
        <f>IFERROR(__xludf.DUMMYFUNCTION("""COMPUTED_VALUE"""),875.76)</f>
        <v>875.76</v>
      </c>
      <c r="C169" s="4">
        <v>962.4287</v>
      </c>
    </row>
    <row r="170">
      <c r="A170" s="1">
        <f>IFERROR(__xludf.DUMMYFUNCTION("""COMPUTED_VALUE"""),44607.66666666667)</f>
        <v>44607.66667</v>
      </c>
      <c r="B170" s="2">
        <f>IFERROR(__xludf.DUMMYFUNCTION("""COMPUTED_VALUE"""),922.43)</f>
        <v>922.43</v>
      </c>
      <c r="C170" s="4">
        <v>953.4491</v>
      </c>
    </row>
    <row r="171">
      <c r="A171" s="1">
        <f>IFERROR(__xludf.DUMMYFUNCTION("""COMPUTED_VALUE"""),44608.66666666667)</f>
        <v>44608.66667</v>
      </c>
      <c r="B171" s="2">
        <f>IFERROR(__xludf.DUMMYFUNCTION("""COMPUTED_VALUE"""),923.39)</f>
        <v>923.39</v>
      </c>
      <c r="C171" s="4">
        <v>946.8705</v>
      </c>
    </row>
    <row r="172">
      <c r="A172" s="1">
        <f>IFERROR(__xludf.DUMMYFUNCTION("""COMPUTED_VALUE"""),44609.66666666667)</f>
        <v>44609.66667</v>
      </c>
      <c r="B172" s="2">
        <f>IFERROR(__xludf.DUMMYFUNCTION("""COMPUTED_VALUE"""),876.35)</f>
        <v>876.35</v>
      </c>
      <c r="C172" s="4">
        <v>953.2784</v>
      </c>
    </row>
    <row r="173">
      <c r="A173" s="1">
        <f>IFERROR(__xludf.DUMMYFUNCTION("""COMPUTED_VALUE"""),44610.66666666667)</f>
        <v>44610.66667</v>
      </c>
      <c r="B173" s="2">
        <f>IFERROR(__xludf.DUMMYFUNCTION("""COMPUTED_VALUE"""),856.98)</f>
        <v>856.98</v>
      </c>
      <c r="C173" s="4">
        <v>955.118</v>
      </c>
    </row>
    <row r="174">
      <c r="A174" s="1">
        <f>IFERROR(__xludf.DUMMYFUNCTION("""COMPUTED_VALUE"""),44614.66666666667)</f>
        <v>44614.66667</v>
      </c>
      <c r="B174" s="2">
        <f>IFERROR(__xludf.DUMMYFUNCTION("""COMPUTED_VALUE"""),821.53)</f>
        <v>821.53</v>
      </c>
      <c r="C174" s="4">
        <v>946.1384</v>
      </c>
    </row>
    <row r="175">
      <c r="A175" s="1">
        <f>IFERROR(__xludf.DUMMYFUNCTION("""COMPUTED_VALUE"""),44615.66666666667)</f>
        <v>44615.66667</v>
      </c>
      <c r="B175" s="2">
        <f>IFERROR(__xludf.DUMMYFUNCTION("""COMPUTED_VALUE"""),764.04)</f>
        <v>764.04</v>
      </c>
      <c r="C175" s="4">
        <v>939.5598</v>
      </c>
    </row>
    <row r="176">
      <c r="A176" s="1">
        <f>IFERROR(__xludf.DUMMYFUNCTION("""COMPUTED_VALUE"""),44616.66666666667)</f>
        <v>44616.66667</v>
      </c>
      <c r="B176" s="2">
        <f>IFERROR(__xludf.DUMMYFUNCTION("""COMPUTED_VALUE"""),800.77)</f>
        <v>800.77</v>
      </c>
      <c r="C176" s="4">
        <v>952.4389</v>
      </c>
    </row>
    <row r="177">
      <c r="A177" s="1">
        <f>IFERROR(__xludf.DUMMYFUNCTION("""COMPUTED_VALUE"""),44617.66666666667)</f>
        <v>44617.66667</v>
      </c>
      <c r="B177" s="2">
        <f>IFERROR(__xludf.DUMMYFUNCTION("""COMPUTED_VALUE"""),809.87)</f>
        <v>809.87</v>
      </c>
      <c r="C177" s="4">
        <v>945.9677</v>
      </c>
    </row>
    <row r="178">
      <c r="A178" s="1">
        <f>IFERROR(__xludf.DUMMYFUNCTION("""COMPUTED_VALUE"""),44620.66666666667)</f>
        <v>44620.66667</v>
      </c>
      <c r="B178" s="2">
        <f>IFERROR(__xludf.DUMMYFUNCTION("""COMPUTED_VALUE"""),870.43)</f>
        <v>870.43</v>
      </c>
      <c r="C178" s="4">
        <v>947.8073</v>
      </c>
    </row>
    <row r="179">
      <c r="A179" s="1">
        <f>IFERROR(__xludf.DUMMYFUNCTION("""COMPUTED_VALUE"""),44621.66666666667)</f>
        <v>44621.66667</v>
      </c>
      <c r="B179" s="2">
        <f>IFERROR(__xludf.DUMMYFUNCTION("""COMPUTED_VALUE"""),864.37)</f>
        <v>864.37</v>
      </c>
      <c r="C179" s="4">
        <v>938.8277</v>
      </c>
    </row>
    <row r="180">
      <c r="A180" s="1">
        <f>IFERROR(__xludf.DUMMYFUNCTION("""COMPUTED_VALUE"""),44622.66666666667)</f>
        <v>44622.66667</v>
      </c>
      <c r="B180" s="2">
        <f>IFERROR(__xludf.DUMMYFUNCTION("""COMPUTED_VALUE"""),879.89)</f>
        <v>879.89</v>
      </c>
      <c r="C180" s="4">
        <v>932.2491</v>
      </c>
    </row>
    <row r="181">
      <c r="A181" s="1">
        <f>IFERROR(__xludf.DUMMYFUNCTION("""COMPUTED_VALUE"""),44623.66666666667)</f>
        <v>44623.66667</v>
      </c>
      <c r="B181" s="2">
        <f>IFERROR(__xludf.DUMMYFUNCTION("""COMPUTED_VALUE"""),839.29)</f>
        <v>839.29</v>
      </c>
      <c r="C181" s="4">
        <v>945.1282</v>
      </c>
    </row>
    <row r="182">
      <c r="A182" s="1">
        <f>IFERROR(__xludf.DUMMYFUNCTION("""COMPUTED_VALUE"""),44624.66666666667)</f>
        <v>44624.66667</v>
      </c>
      <c r="B182" s="2">
        <f>IFERROR(__xludf.DUMMYFUNCTION("""COMPUTED_VALUE"""),838.29)</f>
        <v>838.29</v>
      </c>
      <c r="C182" s="4">
        <v>938.6571</v>
      </c>
    </row>
    <row r="183">
      <c r="A183" s="1">
        <f>IFERROR(__xludf.DUMMYFUNCTION("""COMPUTED_VALUE"""),44627.66666666667)</f>
        <v>44627.66667</v>
      </c>
      <c r="B183" s="2">
        <f>IFERROR(__xludf.DUMMYFUNCTION("""COMPUTED_VALUE"""),804.58)</f>
        <v>804.58</v>
      </c>
      <c r="C183" s="4">
        <v>940.4967</v>
      </c>
    </row>
    <row r="184">
      <c r="A184" s="1">
        <f>IFERROR(__xludf.DUMMYFUNCTION("""COMPUTED_VALUE"""),44628.66666666667)</f>
        <v>44628.66667</v>
      </c>
      <c r="B184" s="2">
        <f>IFERROR(__xludf.DUMMYFUNCTION("""COMPUTED_VALUE"""),824.4)</f>
        <v>824.4</v>
      </c>
      <c r="C184" s="4">
        <v>931.517</v>
      </c>
    </row>
    <row r="185">
      <c r="A185" s="1">
        <f>IFERROR(__xludf.DUMMYFUNCTION("""COMPUTED_VALUE"""),44629.66666666667)</f>
        <v>44629.66667</v>
      </c>
      <c r="B185" s="2">
        <f>IFERROR(__xludf.DUMMYFUNCTION("""COMPUTED_VALUE"""),858.97)</f>
        <v>858.97</v>
      </c>
      <c r="C185" s="4">
        <v>924.9384</v>
      </c>
    </row>
    <row r="186">
      <c r="A186" s="1">
        <f>IFERROR(__xludf.DUMMYFUNCTION("""COMPUTED_VALUE"""),44630.66666666667)</f>
        <v>44630.66667</v>
      </c>
      <c r="B186" s="2">
        <f>IFERROR(__xludf.DUMMYFUNCTION("""COMPUTED_VALUE"""),838.3)</f>
        <v>838.3</v>
      </c>
      <c r="C186" s="4">
        <v>937.8175</v>
      </c>
    </row>
    <row r="187">
      <c r="A187" s="1">
        <f>IFERROR(__xludf.DUMMYFUNCTION("""COMPUTED_VALUE"""),44631.66666666667)</f>
        <v>44631.66667</v>
      </c>
      <c r="B187" s="2">
        <f>IFERROR(__xludf.DUMMYFUNCTION("""COMPUTED_VALUE"""),795.35)</f>
        <v>795.35</v>
      </c>
      <c r="C187" s="4">
        <v>931.3464</v>
      </c>
    </row>
    <row r="188">
      <c r="A188" s="1">
        <f>IFERROR(__xludf.DUMMYFUNCTION("""COMPUTED_VALUE"""),44634.66666666667)</f>
        <v>44634.66667</v>
      </c>
      <c r="B188" s="2">
        <f>IFERROR(__xludf.DUMMYFUNCTION("""COMPUTED_VALUE"""),766.37)</f>
        <v>766.37</v>
      </c>
      <c r="C188" s="4">
        <v>933.186</v>
      </c>
    </row>
    <row r="189">
      <c r="A189" s="1">
        <f>IFERROR(__xludf.DUMMYFUNCTION("""COMPUTED_VALUE"""),44635.66666666667)</f>
        <v>44635.66667</v>
      </c>
      <c r="B189" s="2">
        <f>IFERROR(__xludf.DUMMYFUNCTION("""COMPUTED_VALUE"""),801.89)</f>
        <v>801.89</v>
      </c>
      <c r="C189" s="4">
        <v>924.2064</v>
      </c>
    </row>
    <row r="190">
      <c r="A190" s="1">
        <f>IFERROR(__xludf.DUMMYFUNCTION("""COMPUTED_VALUE"""),44636.66666666667)</f>
        <v>44636.66667</v>
      </c>
      <c r="B190" s="2">
        <f>IFERROR(__xludf.DUMMYFUNCTION("""COMPUTED_VALUE"""),840.23)</f>
        <v>840.23</v>
      </c>
      <c r="C190" s="4">
        <v>917.6277</v>
      </c>
    </row>
    <row r="191">
      <c r="A191" s="1">
        <f>IFERROR(__xludf.DUMMYFUNCTION("""COMPUTED_VALUE"""),44637.66666666667)</f>
        <v>44637.66667</v>
      </c>
      <c r="B191" s="2">
        <f>IFERROR(__xludf.DUMMYFUNCTION("""COMPUTED_VALUE"""),871.6)</f>
        <v>871.6</v>
      </c>
      <c r="C191" s="4">
        <v>930.5068</v>
      </c>
    </row>
    <row r="192">
      <c r="A192" s="1">
        <f>IFERROR(__xludf.DUMMYFUNCTION("""COMPUTED_VALUE"""),44638.66666666667)</f>
        <v>44638.66667</v>
      </c>
      <c r="B192" s="2">
        <f>IFERROR(__xludf.DUMMYFUNCTION("""COMPUTED_VALUE"""),905.39)</f>
        <v>905.39</v>
      </c>
      <c r="C192" s="4">
        <v>924.0357</v>
      </c>
    </row>
    <row r="193">
      <c r="A193" s="1">
        <f>IFERROR(__xludf.DUMMYFUNCTION("""COMPUTED_VALUE"""),44641.66666666667)</f>
        <v>44641.66667</v>
      </c>
      <c r="B193" s="2">
        <f>IFERROR(__xludf.DUMMYFUNCTION("""COMPUTED_VALUE"""),921.16)</f>
        <v>921.16</v>
      </c>
      <c r="C193" s="4">
        <v>925.8753</v>
      </c>
    </row>
    <row r="194">
      <c r="A194" s="1">
        <f>IFERROR(__xludf.DUMMYFUNCTION("""COMPUTED_VALUE"""),44642.66666666667)</f>
        <v>44642.66667</v>
      </c>
      <c r="B194" s="2">
        <f>IFERROR(__xludf.DUMMYFUNCTION("""COMPUTED_VALUE"""),993.98)</f>
        <v>993.98</v>
      </c>
      <c r="C194" s="4">
        <v>916.8957</v>
      </c>
    </row>
    <row r="195">
      <c r="A195" s="1">
        <f>IFERROR(__xludf.DUMMYFUNCTION("""COMPUTED_VALUE"""),44643.66666666667)</f>
        <v>44643.66667</v>
      </c>
      <c r="B195" s="2">
        <f>IFERROR(__xludf.DUMMYFUNCTION("""COMPUTED_VALUE"""),999.11)</f>
        <v>999.11</v>
      </c>
      <c r="C195" s="4">
        <v>910.1234</v>
      </c>
    </row>
    <row r="196">
      <c r="A196" s="1">
        <f>IFERROR(__xludf.DUMMYFUNCTION("""COMPUTED_VALUE"""),44644.66666666667)</f>
        <v>44644.66667</v>
      </c>
      <c r="B196" s="2">
        <f>IFERROR(__xludf.DUMMYFUNCTION("""COMPUTED_VALUE"""),1013.92)</f>
        <v>1013.92</v>
      </c>
      <c r="C196" s="4">
        <v>922.4215</v>
      </c>
    </row>
    <row r="197">
      <c r="A197" s="1">
        <f>IFERROR(__xludf.DUMMYFUNCTION("""COMPUTED_VALUE"""),44645.66666666667)</f>
        <v>44645.66667</v>
      </c>
      <c r="B197" s="2">
        <f>IFERROR(__xludf.DUMMYFUNCTION("""COMPUTED_VALUE"""),1010.64)</f>
        <v>1010.64</v>
      </c>
      <c r="C197" s="4">
        <v>915.7567</v>
      </c>
    </row>
    <row r="198">
      <c r="A198" s="1">
        <f>IFERROR(__xludf.DUMMYFUNCTION("""COMPUTED_VALUE"""),44648.66666666667)</f>
        <v>44648.66667</v>
      </c>
      <c r="B198" s="2">
        <f>IFERROR(__xludf.DUMMYFUNCTION("""COMPUTED_VALUE"""),1091.84)</f>
        <v>1091.84</v>
      </c>
      <c r="C198" s="4">
        <v>917.4027</v>
      </c>
    </row>
    <row r="199">
      <c r="A199" s="1">
        <f>IFERROR(__xludf.DUMMYFUNCTION("""COMPUTED_VALUE"""),44649.66666666667)</f>
        <v>44649.66667</v>
      </c>
      <c r="B199" s="2">
        <f>IFERROR(__xludf.DUMMYFUNCTION("""COMPUTED_VALUE"""),1099.57)</f>
        <v>1099.57</v>
      </c>
      <c r="C199" s="4">
        <v>908.2294</v>
      </c>
    </row>
    <row r="200">
      <c r="A200" s="1">
        <f>IFERROR(__xludf.DUMMYFUNCTION("""COMPUTED_VALUE"""),44650.66666666667)</f>
        <v>44650.66667</v>
      </c>
      <c r="B200" s="2">
        <f>IFERROR(__xludf.DUMMYFUNCTION("""COMPUTED_VALUE"""),1093.99)</f>
        <v>1093.99</v>
      </c>
      <c r="C200" s="4">
        <v>901.4571</v>
      </c>
    </row>
    <row r="201">
      <c r="A201" s="1">
        <f>IFERROR(__xludf.DUMMYFUNCTION("""COMPUTED_VALUE"""),44651.66666666667)</f>
        <v>44651.66667</v>
      </c>
      <c r="B201" s="2">
        <f>IFERROR(__xludf.DUMMYFUNCTION("""COMPUTED_VALUE"""),1077.6)</f>
        <v>1077.6</v>
      </c>
      <c r="C201" s="4">
        <v>913.7552</v>
      </c>
    </row>
    <row r="202">
      <c r="A202" s="1">
        <f>IFERROR(__xludf.DUMMYFUNCTION("""COMPUTED_VALUE"""),44652.66666666667)</f>
        <v>44652.66667</v>
      </c>
      <c r="B202" s="2">
        <f>IFERROR(__xludf.DUMMYFUNCTION("""COMPUTED_VALUE"""),1084.59)</f>
        <v>1084.59</v>
      </c>
      <c r="C202" s="4">
        <v>907.0904</v>
      </c>
    </row>
    <row r="203">
      <c r="A203" s="1">
        <f>IFERROR(__xludf.DUMMYFUNCTION("""COMPUTED_VALUE"""),44655.66666666667)</f>
        <v>44655.66667</v>
      </c>
      <c r="B203" s="2">
        <f>IFERROR(__xludf.DUMMYFUNCTION("""COMPUTED_VALUE"""),1145.45)</f>
        <v>1145.45</v>
      </c>
      <c r="C203" s="4">
        <v>907.4384</v>
      </c>
    </row>
    <row r="204">
      <c r="A204" s="1">
        <f>IFERROR(__xludf.DUMMYFUNCTION("""COMPUTED_VALUE"""),44656.66666666667)</f>
        <v>44656.66667</v>
      </c>
      <c r="B204" s="2">
        <f>IFERROR(__xludf.DUMMYFUNCTION("""COMPUTED_VALUE"""),1091.26)</f>
        <v>1091.26</v>
      </c>
      <c r="C204" s="4">
        <v>896.9672</v>
      </c>
    </row>
    <row r="205">
      <c r="A205" s="1">
        <f>IFERROR(__xludf.DUMMYFUNCTION("""COMPUTED_VALUE"""),44657.66666666667)</f>
        <v>44657.66667</v>
      </c>
      <c r="B205" s="2">
        <f>IFERROR(__xludf.DUMMYFUNCTION("""COMPUTED_VALUE"""),1045.76)</f>
        <v>1045.76</v>
      </c>
      <c r="C205" s="4">
        <v>888.897</v>
      </c>
    </row>
    <row r="206">
      <c r="A206" s="1">
        <f>IFERROR(__xludf.DUMMYFUNCTION("""COMPUTED_VALUE"""),44658.66666666667)</f>
        <v>44658.66667</v>
      </c>
      <c r="B206" s="2">
        <f>IFERROR(__xludf.DUMMYFUNCTION("""COMPUTED_VALUE"""),1057.26)</f>
        <v>1057.26</v>
      </c>
      <c r="C206" s="4">
        <v>897.3013</v>
      </c>
    </row>
    <row r="207">
      <c r="A207" s="1">
        <f>IFERROR(__xludf.DUMMYFUNCTION("""COMPUTED_VALUE"""),44659.66666666667)</f>
        <v>44659.66667</v>
      </c>
      <c r="B207" s="2">
        <f>IFERROR(__xludf.DUMMYFUNCTION("""COMPUTED_VALUE"""),1025.49)</f>
        <v>1025.49</v>
      </c>
      <c r="C207" s="4">
        <v>889.3386</v>
      </c>
    </row>
    <row r="208">
      <c r="A208" s="1">
        <f>IFERROR(__xludf.DUMMYFUNCTION("""COMPUTED_VALUE"""),44662.66666666667)</f>
        <v>44662.66667</v>
      </c>
      <c r="B208" s="2">
        <f>IFERROR(__xludf.DUMMYFUNCTION("""COMPUTED_VALUE"""),975.93)</f>
        <v>975.93</v>
      </c>
      <c r="C208" s="4">
        <v>889.6866</v>
      </c>
    </row>
    <row r="209">
      <c r="A209" s="1">
        <f>IFERROR(__xludf.DUMMYFUNCTION("""COMPUTED_VALUE"""),44663.66666666667)</f>
        <v>44663.66667</v>
      </c>
      <c r="B209" s="2">
        <f>IFERROR(__xludf.DUMMYFUNCTION("""COMPUTED_VALUE"""),986.95)</f>
        <v>986.95</v>
      </c>
      <c r="C209" s="4">
        <v>879.2154</v>
      </c>
    </row>
    <row r="210">
      <c r="A210" s="1">
        <f>IFERROR(__xludf.DUMMYFUNCTION("""COMPUTED_VALUE"""),44664.66666666667)</f>
        <v>44664.66667</v>
      </c>
      <c r="B210" s="2">
        <f>IFERROR(__xludf.DUMMYFUNCTION("""COMPUTED_VALUE"""),1022.37)</f>
        <v>1022.37</v>
      </c>
      <c r="C210" s="4">
        <v>879.5494</v>
      </c>
    </row>
    <row r="211">
      <c r="A211" s="1">
        <f>IFERROR(__xludf.DUMMYFUNCTION("""COMPUTED_VALUE"""),44665.66666666667)</f>
        <v>44665.66667</v>
      </c>
      <c r="B211" s="2">
        <f>IFERROR(__xludf.DUMMYFUNCTION("""COMPUTED_VALUE"""),985.0)</f>
        <v>985</v>
      </c>
      <c r="C211" s="4">
        <v>871.5867</v>
      </c>
    </row>
    <row r="212">
      <c r="A212" s="1">
        <f>IFERROR(__xludf.DUMMYFUNCTION("""COMPUTED_VALUE"""),44669.66666666667)</f>
        <v>44669.66667</v>
      </c>
      <c r="B212" s="2">
        <f>IFERROR(__xludf.DUMMYFUNCTION("""COMPUTED_VALUE"""),1004.29)</f>
        <v>1004.29</v>
      </c>
      <c r="C212" s="4">
        <v>871.9347</v>
      </c>
    </row>
    <row r="213">
      <c r="A213" s="1">
        <f>IFERROR(__xludf.DUMMYFUNCTION("""COMPUTED_VALUE"""),44670.66666666667)</f>
        <v>44670.66667</v>
      </c>
      <c r="B213" s="2">
        <f>IFERROR(__xludf.DUMMYFUNCTION("""COMPUTED_VALUE"""),1028.15)</f>
        <v>1028.15</v>
      </c>
      <c r="C213" s="4">
        <v>861.4635</v>
      </c>
    </row>
    <row r="214">
      <c r="A214" s="1">
        <f>IFERROR(__xludf.DUMMYFUNCTION("""COMPUTED_VALUE"""),44671.66666666667)</f>
        <v>44671.66667</v>
      </c>
      <c r="B214" s="2">
        <f>IFERROR(__xludf.DUMMYFUNCTION("""COMPUTED_VALUE"""),977.2)</f>
        <v>977.2</v>
      </c>
      <c r="C214" s="4">
        <v>853.3933</v>
      </c>
    </row>
    <row r="215">
      <c r="A215" s="1">
        <f>IFERROR(__xludf.DUMMYFUNCTION("""COMPUTED_VALUE"""),44672.66666666667)</f>
        <v>44672.66667</v>
      </c>
      <c r="B215" s="2">
        <f>IFERROR(__xludf.DUMMYFUNCTION("""COMPUTED_VALUE"""),1008.78)</f>
        <v>1008.78</v>
      </c>
      <c r="C215" s="4">
        <v>861.7975</v>
      </c>
    </row>
    <row r="216">
      <c r="A216" s="1">
        <f>IFERROR(__xludf.DUMMYFUNCTION("""COMPUTED_VALUE"""),44673.66666666667)</f>
        <v>44673.66667</v>
      </c>
      <c r="B216" s="2">
        <f>IFERROR(__xludf.DUMMYFUNCTION("""COMPUTED_VALUE"""),1005.05)</f>
        <v>1005.05</v>
      </c>
      <c r="C216" s="4">
        <v>853.8348</v>
      </c>
    </row>
    <row r="217">
      <c r="A217" s="1">
        <f>IFERROR(__xludf.DUMMYFUNCTION("""COMPUTED_VALUE"""),44676.66666666667)</f>
        <v>44676.66667</v>
      </c>
      <c r="B217" s="2">
        <f>IFERROR(__xludf.DUMMYFUNCTION("""COMPUTED_VALUE"""),998.02)</f>
        <v>998.02</v>
      </c>
      <c r="C217" s="4">
        <v>854.1828</v>
      </c>
    </row>
    <row r="218">
      <c r="A218" s="1">
        <f>IFERROR(__xludf.DUMMYFUNCTION("""COMPUTED_VALUE"""),44677.66666666667)</f>
        <v>44677.66667</v>
      </c>
      <c r="B218" s="2">
        <f>IFERROR(__xludf.DUMMYFUNCTION("""COMPUTED_VALUE"""),876.42)</f>
        <v>876.42</v>
      </c>
      <c r="C218" s="4">
        <v>843.7116</v>
      </c>
    </row>
    <row r="219">
      <c r="A219" s="1">
        <f>IFERROR(__xludf.DUMMYFUNCTION("""COMPUTED_VALUE"""),44678.66666666667)</f>
        <v>44678.66667</v>
      </c>
      <c r="B219" s="2">
        <f>IFERROR(__xludf.DUMMYFUNCTION("""COMPUTED_VALUE"""),881.51)</f>
        <v>881.51</v>
      </c>
      <c r="C219" s="4">
        <v>835.6414</v>
      </c>
    </row>
    <row r="220">
      <c r="A220" s="1">
        <f>IFERROR(__xludf.DUMMYFUNCTION("""COMPUTED_VALUE"""),44679.66666666667)</f>
        <v>44679.66667</v>
      </c>
      <c r="B220" s="2">
        <f>IFERROR(__xludf.DUMMYFUNCTION("""COMPUTED_VALUE"""),877.51)</f>
        <v>877.51</v>
      </c>
      <c r="C220" s="4">
        <v>844.0457</v>
      </c>
    </row>
    <row r="221">
      <c r="A221" s="1">
        <f>IFERROR(__xludf.DUMMYFUNCTION("""COMPUTED_VALUE"""),44680.66666666667)</f>
        <v>44680.66667</v>
      </c>
      <c r="B221" s="2">
        <f>IFERROR(__xludf.DUMMYFUNCTION("""COMPUTED_VALUE"""),870.76)</f>
        <v>870.76</v>
      </c>
      <c r="C221" s="4">
        <v>836.083</v>
      </c>
    </row>
    <row r="222">
      <c r="A222" s="1">
        <f>IFERROR(__xludf.DUMMYFUNCTION("""COMPUTED_VALUE"""),44683.66666666667)</f>
        <v>44683.66667</v>
      </c>
      <c r="B222" s="2">
        <f>IFERROR(__xludf.DUMMYFUNCTION("""COMPUTED_VALUE"""),902.94)</f>
        <v>902.94</v>
      </c>
      <c r="C222" s="4">
        <v>836.431</v>
      </c>
    </row>
    <row r="223">
      <c r="A223" s="1">
        <f>IFERROR(__xludf.DUMMYFUNCTION("""COMPUTED_VALUE"""),44684.66666666667)</f>
        <v>44684.66667</v>
      </c>
      <c r="B223" s="2">
        <f>IFERROR(__xludf.DUMMYFUNCTION("""COMPUTED_VALUE"""),909.25)</f>
        <v>909.25</v>
      </c>
      <c r="C223" s="4">
        <v>825.9597</v>
      </c>
    </row>
    <row r="224">
      <c r="A224" s="1">
        <f>IFERROR(__xludf.DUMMYFUNCTION("""COMPUTED_VALUE"""),44685.66666666667)</f>
        <v>44685.66667</v>
      </c>
      <c r="B224" s="2">
        <f>IFERROR(__xludf.DUMMYFUNCTION("""COMPUTED_VALUE"""),952.62)</f>
        <v>952.62</v>
      </c>
      <c r="C224" s="4">
        <v>817.8895</v>
      </c>
    </row>
    <row r="225">
      <c r="A225" s="1">
        <f>IFERROR(__xludf.DUMMYFUNCTION("""COMPUTED_VALUE"""),44686.66666666667)</f>
        <v>44686.66667</v>
      </c>
      <c r="B225" s="2">
        <f>IFERROR(__xludf.DUMMYFUNCTION("""COMPUTED_VALUE"""),873.28)</f>
        <v>873.28</v>
      </c>
      <c r="C225" s="4">
        <v>826.2938</v>
      </c>
    </row>
    <row r="226">
      <c r="A226" s="1">
        <f>IFERROR(__xludf.DUMMYFUNCTION("""COMPUTED_VALUE"""),44687.66666666667)</f>
        <v>44687.66667</v>
      </c>
      <c r="B226" s="2">
        <f>IFERROR(__xludf.DUMMYFUNCTION("""COMPUTED_VALUE"""),865.65)</f>
        <v>865.65</v>
      </c>
      <c r="C226" s="4">
        <v>818.3311</v>
      </c>
    </row>
    <row r="227">
      <c r="A227" s="1">
        <f>IFERROR(__xludf.DUMMYFUNCTION("""COMPUTED_VALUE"""),44690.66666666667)</f>
        <v>44690.66667</v>
      </c>
      <c r="B227" s="2">
        <f>IFERROR(__xludf.DUMMYFUNCTION("""COMPUTED_VALUE"""),787.11)</f>
        <v>787.11</v>
      </c>
      <c r="C227" s="4">
        <v>818.6791</v>
      </c>
    </row>
    <row r="228">
      <c r="A228" s="1">
        <f>IFERROR(__xludf.DUMMYFUNCTION("""COMPUTED_VALUE"""),44691.66666666667)</f>
        <v>44691.66667</v>
      </c>
      <c r="B228" s="2">
        <f>IFERROR(__xludf.DUMMYFUNCTION("""COMPUTED_VALUE"""),800.04)</f>
        <v>800.04</v>
      </c>
      <c r="C228" s="4">
        <v>808.2079</v>
      </c>
    </row>
    <row r="229">
      <c r="A229" s="1">
        <f>IFERROR(__xludf.DUMMYFUNCTION("""COMPUTED_VALUE"""),44692.66666666667)</f>
        <v>44692.66667</v>
      </c>
      <c r="B229" s="2">
        <f>IFERROR(__xludf.DUMMYFUNCTION("""COMPUTED_VALUE"""),734.0)</f>
        <v>734</v>
      </c>
      <c r="C229" s="4">
        <v>800.1376</v>
      </c>
    </row>
    <row r="230">
      <c r="A230" s="1">
        <f>IFERROR(__xludf.DUMMYFUNCTION("""COMPUTED_VALUE"""),44693.66666666667)</f>
        <v>44693.66667</v>
      </c>
      <c r="B230" s="2">
        <f>IFERROR(__xludf.DUMMYFUNCTION("""COMPUTED_VALUE"""),728.0)</f>
        <v>728</v>
      </c>
      <c r="C230" s="4">
        <v>808.5419</v>
      </c>
    </row>
    <row r="231">
      <c r="A231" s="1">
        <f>IFERROR(__xludf.DUMMYFUNCTION("""COMPUTED_VALUE"""),44694.66666666667)</f>
        <v>44694.66667</v>
      </c>
      <c r="B231" s="2">
        <f>IFERROR(__xludf.DUMMYFUNCTION("""COMPUTED_VALUE"""),769.59)</f>
        <v>769.59</v>
      </c>
      <c r="C231" s="4">
        <v>800.5792</v>
      </c>
    </row>
    <row r="232">
      <c r="A232" s="1">
        <f>IFERROR(__xludf.DUMMYFUNCTION("""COMPUTED_VALUE"""),44697.66666666667)</f>
        <v>44697.66667</v>
      </c>
      <c r="B232" s="2">
        <f>IFERROR(__xludf.DUMMYFUNCTION("""COMPUTED_VALUE"""),724.37)</f>
        <v>724.37</v>
      </c>
      <c r="C232" s="4">
        <v>800.9272</v>
      </c>
    </row>
    <row r="233">
      <c r="A233" s="1">
        <f>IFERROR(__xludf.DUMMYFUNCTION("""COMPUTED_VALUE"""),44698.66666666667)</f>
        <v>44698.66667</v>
      </c>
      <c r="B233" s="2">
        <f>IFERROR(__xludf.DUMMYFUNCTION("""COMPUTED_VALUE"""),761.61)</f>
        <v>761.61</v>
      </c>
      <c r="C233" s="4">
        <v>790.456</v>
      </c>
    </row>
    <row r="234">
      <c r="A234" s="1">
        <f>IFERROR(__xludf.DUMMYFUNCTION("""COMPUTED_VALUE"""),44699.66666666667)</f>
        <v>44699.66667</v>
      </c>
      <c r="B234" s="2">
        <f>IFERROR(__xludf.DUMMYFUNCTION("""COMPUTED_VALUE"""),709.81)</f>
        <v>709.81</v>
      </c>
      <c r="C234" s="4">
        <v>782.3858</v>
      </c>
    </row>
    <row r="235">
      <c r="A235" s="1">
        <f>IFERROR(__xludf.DUMMYFUNCTION("""COMPUTED_VALUE"""),44700.66666666667)</f>
        <v>44700.66667</v>
      </c>
      <c r="B235" s="2">
        <f>IFERROR(__xludf.DUMMYFUNCTION("""COMPUTED_VALUE"""),709.42)</f>
        <v>709.42</v>
      </c>
      <c r="C235" s="4">
        <v>790.7901</v>
      </c>
    </row>
    <row r="236">
      <c r="A236" s="1">
        <f>IFERROR(__xludf.DUMMYFUNCTION("""COMPUTED_VALUE"""),44701.66666666667)</f>
        <v>44701.66667</v>
      </c>
      <c r="B236" s="2">
        <f>IFERROR(__xludf.DUMMYFUNCTION("""COMPUTED_VALUE"""),663.9)</f>
        <v>663.9</v>
      </c>
      <c r="C236" s="4">
        <v>782.8273</v>
      </c>
    </row>
    <row r="237">
      <c r="A237" s="1">
        <f>IFERROR(__xludf.DUMMYFUNCTION("""COMPUTED_VALUE"""),44704.66666666667)</f>
        <v>44704.66667</v>
      </c>
      <c r="B237" s="2">
        <f>IFERROR(__xludf.DUMMYFUNCTION("""COMPUTED_VALUE"""),674.9)</f>
        <v>674.9</v>
      </c>
      <c r="C237" s="4">
        <v>783.1754</v>
      </c>
    </row>
    <row r="238">
      <c r="A238" s="1">
        <f>IFERROR(__xludf.DUMMYFUNCTION("""COMPUTED_VALUE"""),44705.66666666667)</f>
        <v>44705.66667</v>
      </c>
      <c r="B238" s="2">
        <f>IFERROR(__xludf.DUMMYFUNCTION("""COMPUTED_VALUE"""),628.16)</f>
        <v>628.16</v>
      </c>
      <c r="C238" s="4">
        <v>772.7041</v>
      </c>
    </row>
    <row r="239">
      <c r="A239" s="1">
        <f>IFERROR(__xludf.DUMMYFUNCTION("""COMPUTED_VALUE"""),44706.66666666667)</f>
        <v>44706.66667</v>
      </c>
      <c r="B239" s="2">
        <f>IFERROR(__xludf.DUMMYFUNCTION("""COMPUTED_VALUE"""),658.8)</f>
        <v>658.8</v>
      </c>
      <c r="C239" s="4">
        <v>764.6339</v>
      </c>
    </row>
    <row r="240">
      <c r="A240" s="1">
        <f>IFERROR(__xludf.DUMMYFUNCTION("""COMPUTED_VALUE"""),44707.66666666667)</f>
        <v>44707.66667</v>
      </c>
      <c r="B240" s="2">
        <f>IFERROR(__xludf.DUMMYFUNCTION("""COMPUTED_VALUE"""),707.73)</f>
        <v>707.73</v>
      </c>
      <c r="C240" s="4">
        <v>765.0755</v>
      </c>
    </row>
    <row r="241">
      <c r="A241" s="1">
        <f>IFERROR(__xludf.DUMMYFUNCTION("""COMPUTED_VALUE"""),44708.66666666667)</f>
        <v>44708.66667</v>
      </c>
      <c r="B241" s="2">
        <f>IFERROR(__xludf.DUMMYFUNCTION("""COMPUTED_VALUE"""),759.63)</f>
        <v>759.63</v>
      </c>
      <c r="C241" s="4">
        <v>765.4235</v>
      </c>
    </row>
    <row r="242">
      <c r="A242" s="1">
        <f>IFERROR(__xludf.DUMMYFUNCTION("""COMPUTED_VALUE"""),44712.66666666667)</f>
        <v>44712.66667</v>
      </c>
      <c r="B242" s="2">
        <f>IFERROR(__xludf.DUMMYFUNCTION("""COMPUTED_VALUE"""),758.26)</f>
        <v>758.26</v>
      </c>
      <c r="C242" s="4">
        <v>754.9523</v>
      </c>
    </row>
    <row r="243">
      <c r="A243" s="1">
        <f>IFERROR(__xludf.DUMMYFUNCTION("""COMPUTED_VALUE"""),44713.66666666667)</f>
        <v>44713.66667</v>
      </c>
      <c r="B243" s="2">
        <f>IFERROR(__xludf.DUMMYFUNCTION("""COMPUTED_VALUE"""),740.37)</f>
        <v>740.37</v>
      </c>
      <c r="C243" s="4">
        <v>746.882</v>
      </c>
    </row>
    <row r="244">
      <c r="A244" s="1">
        <f>IFERROR(__xludf.DUMMYFUNCTION("""COMPUTED_VALUE"""),44714.66666666667)</f>
        <v>44714.66667</v>
      </c>
      <c r="B244" s="2">
        <f>IFERROR(__xludf.DUMMYFUNCTION("""COMPUTED_VALUE"""),775.0)</f>
        <v>775</v>
      </c>
      <c r="C244" s="4">
        <v>755.2863</v>
      </c>
    </row>
    <row r="245">
      <c r="A245" s="1">
        <f>IFERROR(__xludf.DUMMYFUNCTION("""COMPUTED_VALUE"""),44715.66666666667)</f>
        <v>44715.66667</v>
      </c>
      <c r="B245" s="2">
        <f>IFERROR(__xludf.DUMMYFUNCTION("""COMPUTED_VALUE"""),703.55)</f>
        <v>703.55</v>
      </c>
      <c r="C245" s="4">
        <v>747.3236</v>
      </c>
    </row>
    <row r="246">
      <c r="A246" s="1">
        <f>IFERROR(__xludf.DUMMYFUNCTION("""COMPUTED_VALUE"""),44718.66666666667)</f>
        <v>44718.66667</v>
      </c>
      <c r="B246" s="2">
        <f>IFERROR(__xludf.DUMMYFUNCTION("""COMPUTED_VALUE"""),714.84)</f>
        <v>714.84</v>
      </c>
      <c r="C246" s="4">
        <v>747.6716</v>
      </c>
    </row>
    <row r="247">
      <c r="A247" s="1">
        <f>IFERROR(__xludf.DUMMYFUNCTION("""COMPUTED_VALUE"""),44719.66666666667)</f>
        <v>44719.66667</v>
      </c>
      <c r="B247" s="2">
        <f>IFERROR(__xludf.DUMMYFUNCTION("""COMPUTED_VALUE"""),716.66)</f>
        <v>716.66</v>
      </c>
      <c r="C247" s="4">
        <v>737.2004</v>
      </c>
    </row>
    <row r="248">
      <c r="A248" s="1">
        <f>IFERROR(__xludf.DUMMYFUNCTION("""COMPUTED_VALUE"""),44720.66666666667)</f>
        <v>44720.66667</v>
      </c>
      <c r="B248" s="2">
        <f>IFERROR(__xludf.DUMMYFUNCTION("""COMPUTED_VALUE"""),725.6)</f>
        <v>725.6</v>
      </c>
      <c r="C248" s="4">
        <v>729.1302</v>
      </c>
    </row>
    <row r="249">
      <c r="A249" s="1">
        <f>IFERROR(__xludf.DUMMYFUNCTION("""COMPUTED_VALUE"""),44721.66666666667)</f>
        <v>44721.66667</v>
      </c>
      <c r="B249" s="2">
        <f>IFERROR(__xludf.DUMMYFUNCTION("""COMPUTED_VALUE"""),719.12)</f>
        <v>719.12</v>
      </c>
      <c r="C249" s="4">
        <v>737.5345</v>
      </c>
    </row>
    <row r="250">
      <c r="A250" s="1">
        <f>IFERROR(__xludf.DUMMYFUNCTION("""COMPUTED_VALUE"""),44722.66666666667)</f>
        <v>44722.66667</v>
      </c>
      <c r="B250" s="2">
        <f>IFERROR(__xludf.DUMMYFUNCTION("""COMPUTED_VALUE"""),696.69)</f>
        <v>696.69</v>
      </c>
      <c r="C250" s="4">
        <v>729.5717</v>
      </c>
    </row>
    <row r="251">
      <c r="A251" s="1">
        <f>IFERROR(__xludf.DUMMYFUNCTION("""COMPUTED_VALUE"""),44725.66666666667)</f>
        <v>44725.66667</v>
      </c>
      <c r="B251" s="2">
        <f>IFERROR(__xludf.DUMMYFUNCTION("""COMPUTED_VALUE"""),647.21)</f>
        <v>647.21</v>
      </c>
      <c r="C251" s="4">
        <v>729.9198</v>
      </c>
    </row>
    <row r="252">
      <c r="A252" s="1">
        <f>IFERROR(__xludf.DUMMYFUNCTION("""COMPUTED_VALUE"""),44726.66666666667)</f>
        <v>44726.66667</v>
      </c>
      <c r="B252" s="2">
        <f>IFERROR(__xludf.DUMMYFUNCTION("""COMPUTED_VALUE"""),662.67)</f>
        <v>662.67</v>
      </c>
      <c r="C252" s="4">
        <v>719.4485</v>
      </c>
    </row>
    <row r="253">
      <c r="A253" s="1">
        <f>IFERROR(__xludf.DUMMYFUNCTION("""COMPUTED_VALUE"""),44727.66666666667)</f>
        <v>44727.66667</v>
      </c>
      <c r="B253" s="2">
        <f>IFERROR(__xludf.DUMMYFUNCTION("""COMPUTED_VALUE"""),699.0)</f>
        <v>699</v>
      </c>
      <c r="C253" s="4">
        <v>711.3783</v>
      </c>
    </row>
    <row r="254">
      <c r="A254" s="1">
        <f>IFERROR(__xludf.DUMMYFUNCTION("""COMPUTED_VALUE"""),44728.66666666667)</f>
        <v>44728.66667</v>
      </c>
      <c r="B254" s="2">
        <f>IFERROR(__xludf.DUMMYFUNCTION("""COMPUTED_VALUE"""),639.3)</f>
        <v>639.3</v>
      </c>
      <c r="C254" s="4">
        <v>735.7531</v>
      </c>
    </row>
    <row r="255">
      <c r="A255" s="1">
        <f>IFERROR(__xludf.DUMMYFUNCTION("""COMPUTED_VALUE"""),44729.66666666667)</f>
        <v>44729.66667</v>
      </c>
      <c r="B255" s="2">
        <f>IFERROR(__xludf.DUMMYFUNCTION("""COMPUTED_VALUE"""),650.28)</f>
        <v>650.28</v>
      </c>
      <c r="C255" s="4">
        <v>733.2171</v>
      </c>
    </row>
    <row r="256">
      <c r="A256" s="1"/>
      <c r="C256" s="4">
        <v>719.7826</v>
      </c>
    </row>
    <row r="257">
      <c r="A257" s="1"/>
      <c r="C257" s="4">
        <v>711.8199</v>
      </c>
    </row>
    <row r="258">
      <c r="A258" s="1"/>
      <c r="C258" s="4">
        <v>712.1679</v>
      </c>
    </row>
    <row r="259">
      <c r="A259" s="1"/>
      <c r="C259" s="4">
        <v>701.6967</v>
      </c>
    </row>
    <row r="260">
      <c r="A260" s="1"/>
      <c r="C260" s="4">
        <v>693.6264</v>
      </c>
    </row>
    <row r="261">
      <c r="A261" s="1"/>
      <c r="C261" s="4">
        <v>718.0012</v>
      </c>
    </row>
    <row r="262">
      <c r="A262" s="1"/>
      <c r="C262" s="4">
        <v>715.4652</v>
      </c>
    </row>
    <row r="263">
      <c r="A263" s="1"/>
      <c r="C263" s="4">
        <v>702.0307</v>
      </c>
    </row>
    <row r="264">
      <c r="A264" s="1"/>
      <c r="C264" s="4">
        <v>694.068</v>
      </c>
    </row>
    <row r="265">
      <c r="A265" s="1"/>
      <c r="C265" s="4">
        <v>694.416</v>
      </c>
    </row>
    <row r="266">
      <c r="A266" s="1"/>
      <c r="C266" s="4">
        <v>683.9448</v>
      </c>
    </row>
    <row r="267">
      <c r="A267" s="1"/>
      <c r="C267" s="4">
        <v>675.8746</v>
      </c>
    </row>
    <row r="268">
      <c r="A268" s="1"/>
      <c r="C268" s="4">
        <v>700.2494</v>
      </c>
    </row>
    <row r="269">
      <c r="A269" s="1"/>
      <c r="C269" s="4">
        <v>697.7134</v>
      </c>
    </row>
    <row r="270">
      <c r="A270" s="1"/>
      <c r="C270" s="4">
        <v>684.2789</v>
      </c>
    </row>
    <row r="271">
      <c r="A271" s="1"/>
      <c r="C271" s="4">
        <v>676.3161</v>
      </c>
    </row>
    <row r="272">
      <c r="A272" s="1"/>
      <c r="C272" s="4">
        <v>676.6642</v>
      </c>
    </row>
    <row r="273">
      <c r="A273" s="1"/>
      <c r="C273" s="4">
        <v>666.1929</v>
      </c>
    </row>
    <row r="274">
      <c r="A274" s="1"/>
      <c r="C274" s="4">
        <v>658.1227</v>
      </c>
    </row>
    <row r="275">
      <c r="A275" s="1"/>
      <c r="C275" s="4">
        <v>682.4975</v>
      </c>
    </row>
    <row r="276">
      <c r="A276" s="1"/>
      <c r="C276" s="4">
        <v>679.9615</v>
      </c>
    </row>
    <row r="277">
      <c r="A277" s="1"/>
      <c r="C277" s="4">
        <v>666.527</v>
      </c>
    </row>
    <row r="278">
      <c r="A278" s="1"/>
      <c r="C278" s="4">
        <v>658.5643</v>
      </c>
    </row>
    <row r="279">
      <c r="A279" s="1"/>
      <c r="C279" s="4">
        <v>658.9123</v>
      </c>
    </row>
    <row r="280">
      <c r="A280" s="1"/>
      <c r="C280" s="4">
        <v>648.4411</v>
      </c>
    </row>
    <row r="281">
      <c r="A281" s="1"/>
      <c r="C281" s="4">
        <v>640.3708</v>
      </c>
    </row>
    <row r="282">
      <c r="A282" s="1"/>
      <c r="C282" s="4">
        <v>664.7456</v>
      </c>
    </row>
    <row r="283">
      <c r="A283" s="1"/>
      <c r="C283" s="4">
        <v>662.2096</v>
      </c>
    </row>
    <row r="284">
      <c r="A284" s="1"/>
      <c r="C284" s="5"/>
    </row>
    <row r="285">
      <c r="A285" s="1"/>
      <c r="C285" s="5"/>
    </row>
    <row r="286">
      <c r="A286" s="1"/>
      <c r="C286" s="5"/>
    </row>
    <row r="287">
      <c r="A287" s="1"/>
      <c r="C287" s="5"/>
    </row>
    <row r="288">
      <c r="A288" s="1"/>
      <c r="C288" s="5"/>
    </row>
    <row r="289">
      <c r="A289" s="1"/>
      <c r="C289" s="5"/>
    </row>
    <row r="290">
      <c r="A290" s="1"/>
      <c r="C290" s="5"/>
    </row>
    <row r="291">
      <c r="A291" s="1"/>
      <c r="C291" s="5"/>
    </row>
    <row r="292">
      <c r="A292" s="1"/>
      <c r="C292" s="5"/>
    </row>
    <row r="293">
      <c r="A293" s="1"/>
      <c r="C293" s="5"/>
    </row>
    <row r="294">
      <c r="A294" s="1"/>
      <c r="C294" s="5"/>
    </row>
    <row r="295">
      <c r="A295" s="1"/>
      <c r="C295" s="5"/>
    </row>
    <row r="296">
      <c r="A296" s="1"/>
      <c r="C296" s="5"/>
    </row>
    <row r="297">
      <c r="A297" s="1"/>
      <c r="C297" s="5"/>
    </row>
    <row r="298">
      <c r="A298" s="1"/>
      <c r="C298" s="5"/>
    </row>
    <row r="299">
      <c r="A299" s="1"/>
      <c r="C299" s="5"/>
    </row>
    <row r="300">
      <c r="A300" s="1"/>
      <c r="C300" s="5"/>
    </row>
    <row r="301">
      <c r="A301" s="1"/>
      <c r="C301" s="5"/>
    </row>
    <row r="302">
      <c r="A302" s="1"/>
      <c r="C302" s="5"/>
    </row>
    <row r="303">
      <c r="A303" s="1"/>
      <c r="C303" s="5"/>
    </row>
    <row r="304">
      <c r="A304" s="1"/>
      <c r="C304" s="5"/>
    </row>
    <row r="305">
      <c r="A305" s="1"/>
      <c r="C305" s="5"/>
    </row>
    <row r="306">
      <c r="A306" s="1"/>
      <c r="C306" s="5"/>
    </row>
    <row r="307">
      <c r="A307" s="1"/>
      <c r="C307" s="5"/>
    </row>
    <row r="308">
      <c r="A308" s="1"/>
      <c r="C308" s="5"/>
    </row>
    <row r="309">
      <c r="A309" s="1"/>
      <c r="C309" s="5"/>
    </row>
    <row r="310">
      <c r="A310" s="1"/>
      <c r="C310" s="5"/>
    </row>
    <row r="311">
      <c r="A311" s="1"/>
      <c r="C311" s="5"/>
    </row>
    <row r="312">
      <c r="A312" s="1"/>
      <c r="C312" s="5"/>
    </row>
    <row r="313">
      <c r="A313" s="1"/>
      <c r="C313" s="5"/>
    </row>
    <row r="314">
      <c r="A314" s="1"/>
      <c r="C314" s="5"/>
    </row>
    <row r="315">
      <c r="A315" s="1"/>
      <c r="C315" s="5"/>
    </row>
    <row r="316">
      <c r="A316" s="1"/>
      <c r="C316" s="5"/>
    </row>
    <row r="317">
      <c r="A317" s="1"/>
      <c r="C317" s="5"/>
    </row>
    <row r="318">
      <c r="A318" s="1"/>
      <c r="C318" s="5"/>
    </row>
    <row r="319">
      <c r="A319" s="1"/>
      <c r="C319" s="5"/>
    </row>
    <row r="320">
      <c r="A320" s="1"/>
      <c r="C320" s="5"/>
    </row>
    <row r="321">
      <c r="A321" s="1"/>
      <c r="C321" s="5"/>
    </row>
    <row r="322">
      <c r="A322" s="1"/>
      <c r="C322" s="5"/>
    </row>
    <row r="323">
      <c r="A323" s="1"/>
      <c r="C323" s="5"/>
    </row>
    <row r="324">
      <c r="A324" s="1"/>
      <c r="C324" s="5"/>
    </row>
    <row r="325">
      <c r="A325" s="1"/>
      <c r="C325" s="5"/>
    </row>
    <row r="326">
      <c r="A326" s="1"/>
      <c r="C326" s="5"/>
    </row>
    <row r="327">
      <c r="A327" s="1"/>
      <c r="C327" s="5"/>
    </row>
    <row r="328">
      <c r="A328" s="1"/>
      <c r="C328" s="5"/>
    </row>
    <row r="329">
      <c r="A329" s="1"/>
      <c r="C329" s="5"/>
    </row>
    <row r="330">
      <c r="A330" s="1"/>
      <c r="C330" s="5"/>
    </row>
    <row r="331">
      <c r="A331" s="1"/>
      <c r="C331" s="5"/>
    </row>
    <row r="332">
      <c r="A332" s="1"/>
      <c r="C332" s="5"/>
    </row>
    <row r="333">
      <c r="A333" s="1"/>
      <c r="C333" s="5"/>
    </row>
    <row r="334">
      <c r="A334" s="1"/>
      <c r="C334" s="5"/>
    </row>
    <row r="335">
      <c r="A335" s="1"/>
      <c r="C335" s="5"/>
    </row>
    <row r="336">
      <c r="A336" s="1"/>
      <c r="C336" s="5"/>
    </row>
    <row r="337">
      <c r="A337" s="1"/>
      <c r="C337" s="5"/>
    </row>
    <row r="338">
      <c r="A338" s="1"/>
      <c r="C338" s="5"/>
    </row>
    <row r="339">
      <c r="A339" s="1"/>
      <c r="C339" s="5"/>
    </row>
    <row r="340">
      <c r="A340" s="1"/>
      <c r="C340" s="5"/>
    </row>
    <row r="341">
      <c r="A341" s="1"/>
      <c r="C341" s="5"/>
    </row>
    <row r="342">
      <c r="A342" s="1"/>
      <c r="C342" s="5"/>
    </row>
    <row r="343">
      <c r="A343" s="1"/>
      <c r="C343" s="5"/>
    </row>
    <row r="344">
      <c r="A344" s="1"/>
      <c r="C344" s="5"/>
    </row>
    <row r="345">
      <c r="A345" s="1"/>
      <c r="C345" s="5"/>
    </row>
    <row r="346">
      <c r="A346" s="1"/>
      <c r="C346" s="5"/>
    </row>
    <row r="347">
      <c r="A347" s="1"/>
      <c r="C347" s="5"/>
    </row>
    <row r="348">
      <c r="A348" s="1"/>
      <c r="C348" s="5"/>
    </row>
    <row r="349">
      <c r="A349" s="1"/>
      <c r="C349" s="5"/>
    </row>
    <row r="350">
      <c r="A350" s="1"/>
      <c r="C350" s="5"/>
    </row>
    <row r="351">
      <c r="A351" s="1"/>
      <c r="C351" s="5"/>
    </row>
    <row r="352">
      <c r="A352" s="1"/>
      <c r="C352" s="5"/>
    </row>
    <row r="353">
      <c r="A353" s="1"/>
      <c r="C353" s="5"/>
    </row>
    <row r="354">
      <c r="A354" s="1"/>
      <c r="C354" s="5"/>
    </row>
    <row r="355">
      <c r="A355" s="1"/>
      <c r="C355" s="5"/>
    </row>
    <row r="356">
      <c r="A356" s="1"/>
      <c r="C356" s="5"/>
    </row>
    <row r="357">
      <c r="A357" s="1"/>
      <c r="C357" s="5"/>
    </row>
    <row r="358">
      <c r="A358" s="1"/>
      <c r="C358" s="5"/>
    </row>
    <row r="359">
      <c r="A359" s="1"/>
      <c r="C359" s="5"/>
    </row>
    <row r="360">
      <c r="A360" s="1"/>
      <c r="C360" s="5"/>
    </row>
    <row r="361">
      <c r="A361" s="1"/>
      <c r="C361" s="5"/>
    </row>
    <row r="362">
      <c r="A362" s="1"/>
      <c r="C362" s="5"/>
    </row>
    <row r="363">
      <c r="A363" s="1"/>
      <c r="C363" s="5"/>
    </row>
    <row r="364">
      <c r="A364" s="1"/>
      <c r="C364" s="5"/>
    </row>
    <row r="365">
      <c r="A365" s="1"/>
      <c r="C365" s="5"/>
    </row>
    <row r="366">
      <c r="A366" s="1"/>
      <c r="C366" s="5"/>
    </row>
    <row r="367">
      <c r="A367" s="1"/>
      <c r="C367" s="5"/>
    </row>
    <row r="368">
      <c r="A368" s="1"/>
      <c r="C368" s="5"/>
    </row>
    <row r="369">
      <c r="A369" s="1"/>
      <c r="C369" s="5"/>
    </row>
    <row r="370">
      <c r="A370" s="1"/>
      <c r="C370" s="5"/>
    </row>
    <row r="371">
      <c r="A371" s="1"/>
      <c r="C371" s="5"/>
    </row>
    <row r="372">
      <c r="A372" s="1"/>
      <c r="C372" s="5"/>
    </row>
    <row r="373">
      <c r="A373" s="1"/>
      <c r="C373" s="5"/>
    </row>
    <row r="374">
      <c r="A374" s="1"/>
      <c r="C374" s="5"/>
    </row>
    <row r="375">
      <c r="A375" s="1"/>
      <c r="C375" s="5"/>
    </row>
    <row r="376">
      <c r="A376" s="1"/>
      <c r="C376" s="5"/>
    </row>
    <row r="377">
      <c r="A377" s="1"/>
      <c r="C377" s="5"/>
    </row>
    <row r="378">
      <c r="A378" s="1"/>
      <c r="C378" s="5"/>
    </row>
    <row r="379">
      <c r="A379" s="1"/>
      <c r="C379" s="5"/>
    </row>
    <row r="380">
      <c r="A380" s="1"/>
      <c r="C380" s="5"/>
    </row>
    <row r="381">
      <c r="A381" s="1"/>
      <c r="C381" s="5"/>
    </row>
    <row r="382">
      <c r="A382" s="1"/>
      <c r="C382" s="5"/>
    </row>
    <row r="383">
      <c r="A383" s="1"/>
      <c r="C383" s="5"/>
    </row>
    <row r="384">
      <c r="A384" s="1"/>
      <c r="C384" s="5"/>
    </row>
    <row r="385">
      <c r="A385" s="1"/>
      <c r="C385" s="5"/>
    </row>
    <row r="386">
      <c r="A386" s="1"/>
      <c r="C386" s="5"/>
    </row>
    <row r="387">
      <c r="A387" s="1"/>
      <c r="C387" s="5"/>
    </row>
    <row r="388">
      <c r="A388" s="1"/>
      <c r="C388" s="5"/>
    </row>
    <row r="389">
      <c r="A389" s="1"/>
      <c r="C389" s="5"/>
    </row>
    <row r="390">
      <c r="A390" s="1"/>
      <c r="C390" s="5"/>
    </row>
    <row r="391">
      <c r="A391" s="1"/>
      <c r="C391" s="5"/>
    </row>
    <row r="392">
      <c r="A392" s="1"/>
      <c r="C392" s="5"/>
    </row>
    <row r="393">
      <c r="A393" s="1"/>
      <c r="C393" s="5"/>
    </row>
    <row r="394">
      <c r="A394" s="1"/>
      <c r="C394" s="5"/>
    </row>
    <row r="395">
      <c r="A395" s="1"/>
      <c r="C395" s="5"/>
    </row>
    <row r="396">
      <c r="A396" s="1"/>
      <c r="C396" s="5"/>
    </row>
    <row r="397">
      <c r="A397" s="1"/>
      <c r="C397" s="5"/>
    </row>
    <row r="398">
      <c r="A398" s="1"/>
      <c r="C398" s="5"/>
    </row>
    <row r="399">
      <c r="A399" s="1"/>
      <c r="C399" s="5"/>
    </row>
    <row r="400">
      <c r="A400" s="1"/>
      <c r="C400" s="5"/>
    </row>
    <row r="401">
      <c r="A401" s="1"/>
      <c r="C401" s="5"/>
    </row>
    <row r="402">
      <c r="A402" s="1"/>
      <c r="C402" s="5"/>
    </row>
    <row r="403">
      <c r="A403" s="1"/>
      <c r="C403" s="5"/>
    </row>
    <row r="404">
      <c r="A404" s="1"/>
      <c r="C404" s="5"/>
    </row>
    <row r="405">
      <c r="A405" s="1"/>
      <c r="C405" s="5"/>
    </row>
    <row r="406">
      <c r="A406" s="1"/>
      <c r="C406" s="5"/>
    </row>
    <row r="407">
      <c r="A407" s="1"/>
      <c r="C407" s="5"/>
    </row>
    <row r="408">
      <c r="A408" s="1"/>
      <c r="C408" s="5"/>
    </row>
    <row r="409">
      <c r="A409" s="1"/>
      <c r="C409" s="5"/>
    </row>
    <row r="410">
      <c r="A410" s="1"/>
      <c r="C410" s="5"/>
    </row>
    <row r="411">
      <c r="A411" s="1"/>
      <c r="C411" s="5"/>
    </row>
    <row r="412">
      <c r="A412" s="1"/>
      <c r="C412" s="5"/>
    </row>
    <row r="413">
      <c r="A413" s="1"/>
      <c r="C413" s="5"/>
    </row>
    <row r="414">
      <c r="A414" s="1"/>
      <c r="C414" s="5"/>
    </row>
    <row r="415">
      <c r="A415" s="1"/>
      <c r="C415" s="5"/>
    </row>
    <row r="416">
      <c r="A416" s="1"/>
      <c r="C416" s="5"/>
    </row>
    <row r="417">
      <c r="A417" s="1"/>
      <c r="C417" s="5"/>
    </row>
    <row r="418">
      <c r="A418" s="1"/>
      <c r="C418" s="5"/>
    </row>
    <row r="419">
      <c r="A419" s="1"/>
      <c r="C419" s="5"/>
    </row>
    <row r="420">
      <c r="A420" s="1"/>
      <c r="C420" s="5"/>
    </row>
    <row r="421">
      <c r="A421" s="1"/>
      <c r="C421" s="5"/>
    </row>
    <row r="422">
      <c r="A422" s="1"/>
      <c r="C422" s="5"/>
    </row>
    <row r="423">
      <c r="A423" s="1"/>
      <c r="C423" s="5"/>
    </row>
    <row r="424">
      <c r="A424" s="1"/>
      <c r="C424" s="5"/>
    </row>
    <row r="425">
      <c r="A425" s="1"/>
      <c r="C425" s="5"/>
    </row>
    <row r="426">
      <c r="A426" s="1"/>
      <c r="C426" s="5"/>
    </row>
    <row r="427">
      <c r="A427" s="1"/>
      <c r="C427" s="5"/>
    </row>
    <row r="428">
      <c r="A428" s="1"/>
      <c r="C428" s="5"/>
    </row>
    <row r="429">
      <c r="A429" s="1"/>
      <c r="C429" s="5"/>
    </row>
    <row r="430">
      <c r="A430" s="1"/>
      <c r="C430" s="5"/>
    </row>
    <row r="431">
      <c r="A431" s="1"/>
      <c r="C431" s="5"/>
    </row>
    <row r="432">
      <c r="A432" s="1"/>
      <c r="C432" s="5"/>
    </row>
    <row r="433">
      <c r="A433" s="1"/>
      <c r="C433" s="5"/>
    </row>
    <row r="434">
      <c r="A434" s="1"/>
      <c r="C434" s="5"/>
    </row>
    <row r="435">
      <c r="A435" s="1"/>
      <c r="C435" s="5"/>
    </row>
    <row r="436">
      <c r="A436" s="1"/>
      <c r="C436" s="5"/>
    </row>
    <row r="437">
      <c r="A437" s="1"/>
      <c r="C437" s="5"/>
    </row>
    <row r="438">
      <c r="A438" s="1"/>
      <c r="C438" s="5"/>
    </row>
    <row r="439">
      <c r="A439" s="1"/>
      <c r="C439" s="5"/>
    </row>
    <row r="440">
      <c r="A440" s="1"/>
      <c r="C440" s="5"/>
    </row>
    <row r="441">
      <c r="A441" s="1"/>
      <c r="C441" s="5"/>
    </row>
    <row r="442">
      <c r="A442" s="1"/>
      <c r="C442" s="5"/>
    </row>
    <row r="443">
      <c r="A443" s="1"/>
      <c r="C443" s="5"/>
    </row>
    <row r="444">
      <c r="A444" s="1"/>
      <c r="C444" s="5"/>
    </row>
    <row r="445">
      <c r="A445" s="1"/>
      <c r="C445" s="5"/>
    </row>
    <row r="446">
      <c r="A446" s="1"/>
      <c r="C446" s="5"/>
    </row>
    <row r="447">
      <c r="A447" s="1"/>
      <c r="C447" s="5"/>
    </row>
    <row r="448">
      <c r="A448" s="1"/>
      <c r="C448" s="5"/>
    </row>
    <row r="449">
      <c r="A449" s="1"/>
      <c r="C449" s="5"/>
    </row>
    <row r="450">
      <c r="A450" s="1"/>
      <c r="C450" s="5"/>
    </row>
    <row r="451">
      <c r="A451" s="1"/>
      <c r="C451" s="5"/>
    </row>
    <row r="452">
      <c r="A452" s="1"/>
      <c r="C452" s="5"/>
    </row>
    <row r="453">
      <c r="A453" s="1"/>
      <c r="C453" s="5"/>
    </row>
    <row r="454">
      <c r="A454" s="1"/>
      <c r="C454" s="5"/>
    </row>
    <row r="455">
      <c r="A455" s="1"/>
      <c r="C455" s="5"/>
    </row>
    <row r="456">
      <c r="A456" s="1"/>
      <c r="C456" s="5"/>
    </row>
    <row r="457">
      <c r="A457" s="1"/>
      <c r="C457" s="5"/>
    </row>
    <row r="458">
      <c r="A458" s="1"/>
      <c r="C458" s="5"/>
    </row>
    <row r="459">
      <c r="A459" s="1"/>
      <c r="C459" s="5"/>
    </row>
    <row r="460">
      <c r="A460" s="1"/>
      <c r="C460" s="5"/>
    </row>
    <row r="461">
      <c r="A461" s="1"/>
      <c r="C461" s="5"/>
    </row>
    <row r="462">
      <c r="A462" s="1"/>
      <c r="C462" s="5"/>
    </row>
    <row r="463">
      <c r="A463" s="1"/>
      <c r="C463" s="5"/>
    </row>
    <row r="464">
      <c r="A464" s="1"/>
      <c r="C464" s="5"/>
    </row>
    <row r="465">
      <c r="A465" s="1"/>
      <c r="C465" s="5"/>
    </row>
    <row r="466">
      <c r="A466" s="1"/>
      <c r="C466" s="5"/>
    </row>
    <row r="467">
      <c r="A467" s="1"/>
      <c r="C467" s="5"/>
    </row>
    <row r="468">
      <c r="A468" s="1"/>
      <c r="C468" s="5"/>
    </row>
    <row r="469">
      <c r="A469" s="1"/>
      <c r="C469" s="5"/>
    </row>
    <row r="470">
      <c r="A470" s="1"/>
      <c r="C470" s="5"/>
    </row>
    <row r="471">
      <c r="A471" s="1"/>
      <c r="C471" s="5"/>
    </row>
    <row r="472">
      <c r="A472" s="1"/>
      <c r="C472" s="5"/>
    </row>
    <row r="473">
      <c r="A473" s="1"/>
      <c r="C473" s="5"/>
    </row>
    <row r="474">
      <c r="A474" s="1"/>
      <c r="C474" s="5"/>
    </row>
    <row r="475">
      <c r="A475" s="1"/>
      <c r="C475" s="5"/>
    </row>
    <row r="476">
      <c r="A476" s="1"/>
      <c r="C476" s="5"/>
    </row>
    <row r="477">
      <c r="A477" s="1"/>
      <c r="C477" s="5"/>
    </row>
    <row r="478">
      <c r="A478" s="1"/>
      <c r="C478" s="5"/>
    </row>
    <row r="479">
      <c r="A479" s="1"/>
      <c r="C479" s="5"/>
    </row>
    <row r="480">
      <c r="A480" s="1"/>
      <c r="C480" s="5"/>
    </row>
    <row r="481">
      <c r="A481" s="1"/>
      <c r="C481" s="5"/>
    </row>
    <row r="482">
      <c r="A482" s="1"/>
      <c r="C482" s="5"/>
    </row>
    <row r="483">
      <c r="A483" s="1"/>
      <c r="C483" s="5"/>
    </row>
    <row r="484">
      <c r="A484" s="1"/>
      <c r="C484" s="5"/>
    </row>
    <row r="485">
      <c r="A485" s="1"/>
      <c r="C485" s="5"/>
    </row>
    <row r="486">
      <c r="A486" s="1"/>
      <c r="C486" s="5"/>
    </row>
    <row r="487">
      <c r="A487" s="1"/>
      <c r="C487" s="5"/>
    </row>
    <row r="488">
      <c r="A488" s="1"/>
      <c r="C488" s="5"/>
    </row>
    <row r="489">
      <c r="A489" s="1"/>
      <c r="C489" s="5"/>
    </row>
    <row r="490">
      <c r="A490" s="1"/>
      <c r="C490" s="5"/>
    </row>
    <row r="491">
      <c r="A491" s="1"/>
      <c r="C491" s="5"/>
    </row>
    <row r="492">
      <c r="A492" s="1"/>
      <c r="C492" s="5"/>
    </row>
    <row r="493">
      <c r="A493" s="1"/>
      <c r="C493" s="5"/>
    </row>
    <row r="494">
      <c r="A494" s="1"/>
      <c r="C494" s="5"/>
    </row>
    <row r="495">
      <c r="A495" s="1"/>
      <c r="C495" s="5"/>
    </row>
    <row r="496">
      <c r="A496" s="1"/>
      <c r="C496" s="5"/>
    </row>
    <row r="497">
      <c r="A497" s="1"/>
      <c r="C497" s="5"/>
    </row>
    <row r="498">
      <c r="A498" s="1"/>
      <c r="C498" s="5"/>
    </row>
    <row r="499">
      <c r="A499" s="1"/>
      <c r="C499" s="5"/>
    </row>
    <row r="500">
      <c r="A500" s="1"/>
      <c r="C500" s="5"/>
    </row>
    <row r="501">
      <c r="A501" s="1"/>
      <c r="C501" s="5"/>
    </row>
    <row r="502">
      <c r="A502" s="1"/>
      <c r="C502" s="5"/>
    </row>
    <row r="503">
      <c r="A503" s="1"/>
      <c r="C503" s="5"/>
    </row>
    <row r="504">
      <c r="A504" s="1"/>
      <c r="C504" s="5"/>
    </row>
    <row r="505">
      <c r="A505" s="1"/>
      <c r="C505" s="5"/>
    </row>
    <row r="506">
      <c r="A506" s="1"/>
      <c r="C506" s="5"/>
    </row>
    <row r="507">
      <c r="A507" s="1"/>
      <c r="C507" s="5"/>
    </row>
    <row r="508">
      <c r="A508" s="1"/>
      <c r="C508" s="5"/>
    </row>
    <row r="509">
      <c r="A509" s="1"/>
      <c r="C509" s="5"/>
    </row>
    <row r="510">
      <c r="A510" s="1"/>
      <c r="C510" s="5"/>
    </row>
    <row r="511">
      <c r="A511" s="1"/>
      <c r="C511" s="5"/>
    </row>
    <row r="512">
      <c r="A512" s="1"/>
      <c r="C512" s="5"/>
    </row>
    <row r="513">
      <c r="A513" s="1"/>
      <c r="C513" s="5"/>
    </row>
    <row r="514">
      <c r="A514" s="1"/>
      <c r="C514" s="5"/>
    </row>
    <row r="515">
      <c r="A515" s="1"/>
      <c r="C515" s="5"/>
    </row>
    <row r="516">
      <c r="A516" s="1"/>
      <c r="C516" s="5"/>
    </row>
    <row r="517">
      <c r="A517" s="1"/>
      <c r="C517" s="5"/>
    </row>
    <row r="518">
      <c r="A518" s="1"/>
      <c r="C518" s="5"/>
    </row>
    <row r="519">
      <c r="A519" s="1"/>
      <c r="C519" s="5"/>
    </row>
    <row r="520">
      <c r="A520" s="1"/>
      <c r="C520" s="5"/>
    </row>
    <row r="521">
      <c r="A521" s="1"/>
      <c r="C521" s="5"/>
    </row>
    <row r="522">
      <c r="A522" s="1"/>
      <c r="C522" s="5"/>
    </row>
    <row r="523">
      <c r="A523" s="1"/>
      <c r="C523" s="5"/>
    </row>
    <row r="524">
      <c r="A524" s="1"/>
      <c r="C524" s="5"/>
    </row>
    <row r="525">
      <c r="A525" s="1"/>
      <c r="C525" s="5"/>
    </row>
    <row r="526">
      <c r="A526" s="1"/>
      <c r="C526" s="5"/>
    </row>
    <row r="527">
      <c r="A527" s="1"/>
      <c r="C527" s="5"/>
    </row>
    <row r="528">
      <c r="A528" s="1"/>
      <c r="C528" s="5"/>
    </row>
    <row r="529">
      <c r="A529" s="1"/>
      <c r="C529" s="5"/>
    </row>
    <row r="530">
      <c r="A530" s="1"/>
      <c r="C530" s="5"/>
    </row>
    <row r="531">
      <c r="A531" s="1"/>
      <c r="C531" s="5"/>
    </row>
    <row r="532">
      <c r="A532" s="1"/>
      <c r="C532" s="5"/>
    </row>
    <row r="533">
      <c r="A533" s="1"/>
      <c r="C533" s="5"/>
    </row>
    <row r="534">
      <c r="A534" s="1"/>
      <c r="C534" s="5"/>
    </row>
    <row r="535">
      <c r="A535" s="1"/>
      <c r="C535" s="5"/>
    </row>
    <row r="536">
      <c r="A536" s="1"/>
      <c r="C536" s="5"/>
    </row>
    <row r="537">
      <c r="A537" s="1"/>
      <c r="C537" s="5"/>
    </row>
    <row r="538">
      <c r="A538" s="1"/>
      <c r="C538" s="5"/>
    </row>
    <row r="539">
      <c r="A539" s="1"/>
      <c r="C539" s="5"/>
    </row>
    <row r="540">
      <c r="A540" s="1"/>
      <c r="C540" s="5"/>
    </row>
    <row r="541">
      <c r="A541" s="1"/>
      <c r="C541" s="5"/>
    </row>
    <row r="542">
      <c r="A542" s="1"/>
      <c r="C542" s="5"/>
    </row>
    <row r="543">
      <c r="A543" s="1"/>
      <c r="C543" s="5"/>
    </row>
    <row r="544">
      <c r="A544" s="1"/>
      <c r="C544" s="5"/>
    </row>
    <row r="545">
      <c r="A545" s="1"/>
      <c r="C545" s="5"/>
    </row>
    <row r="546">
      <c r="A546" s="1"/>
      <c r="C546" s="5"/>
    </row>
    <row r="547">
      <c r="A547" s="1"/>
      <c r="C547" s="5"/>
    </row>
    <row r="548">
      <c r="A548" s="1"/>
      <c r="C548" s="5"/>
    </row>
    <row r="549">
      <c r="A549" s="1"/>
      <c r="C549" s="5"/>
    </row>
    <row r="550">
      <c r="A550" s="1"/>
      <c r="C550" s="5"/>
    </row>
    <row r="551">
      <c r="A551" s="1"/>
      <c r="C551" s="5"/>
    </row>
    <row r="552">
      <c r="A552" s="1"/>
      <c r="C552" s="5"/>
    </row>
    <row r="553">
      <c r="A553" s="1"/>
      <c r="C553" s="5"/>
    </row>
    <row r="554">
      <c r="A554" s="1"/>
      <c r="C554" s="5"/>
    </row>
    <row r="555">
      <c r="A555" s="1"/>
      <c r="C555" s="5"/>
    </row>
    <row r="556">
      <c r="A556" s="1"/>
      <c r="C556" s="5"/>
    </row>
    <row r="557">
      <c r="A557" s="1"/>
      <c r="C557" s="5"/>
    </row>
    <row r="558">
      <c r="A558" s="1"/>
      <c r="C558" s="5"/>
    </row>
    <row r="559">
      <c r="A559" s="1"/>
      <c r="C559" s="5"/>
    </row>
    <row r="560">
      <c r="A560" s="1"/>
      <c r="C560" s="5"/>
    </row>
    <row r="561">
      <c r="A561" s="1"/>
      <c r="C561" s="5"/>
    </row>
    <row r="562">
      <c r="A562" s="1"/>
      <c r="C562" s="5"/>
    </row>
    <row r="563">
      <c r="A563" s="1"/>
      <c r="C563" s="5"/>
    </row>
    <row r="564">
      <c r="A564" s="1"/>
      <c r="C564" s="5"/>
    </row>
    <row r="565">
      <c r="A565" s="1"/>
      <c r="C565" s="5"/>
    </row>
    <row r="566">
      <c r="A566" s="1"/>
      <c r="C566" s="5"/>
    </row>
    <row r="567">
      <c r="A567" s="1"/>
      <c r="C567" s="5"/>
    </row>
    <row r="568">
      <c r="A568" s="1"/>
      <c r="C568" s="5"/>
    </row>
    <row r="569">
      <c r="A569" s="1"/>
      <c r="C569" s="5"/>
    </row>
    <row r="570">
      <c r="A570" s="1"/>
      <c r="C570" s="5"/>
    </row>
    <row r="571">
      <c r="A571" s="1"/>
      <c r="C571" s="5"/>
    </row>
    <row r="572">
      <c r="A572" s="1"/>
      <c r="C572" s="5"/>
    </row>
    <row r="573">
      <c r="A573" s="1"/>
      <c r="C573" s="5"/>
    </row>
    <row r="574">
      <c r="A574" s="1"/>
      <c r="C574" s="5"/>
    </row>
    <row r="575">
      <c r="A575" s="1"/>
      <c r="C575" s="5"/>
    </row>
    <row r="576">
      <c r="A576" s="1"/>
      <c r="C576" s="5"/>
    </row>
    <row r="577">
      <c r="A577" s="1"/>
      <c r="C577" s="5"/>
    </row>
    <row r="578">
      <c r="A578" s="1"/>
      <c r="C578" s="5"/>
    </row>
    <row r="579">
      <c r="A579" s="1"/>
      <c r="C579" s="5"/>
    </row>
    <row r="580">
      <c r="A580" s="1"/>
      <c r="C580" s="5"/>
    </row>
    <row r="581">
      <c r="A581" s="1"/>
      <c r="C581" s="5"/>
    </row>
    <row r="582">
      <c r="A582" s="1"/>
      <c r="C582" s="5"/>
    </row>
    <row r="583">
      <c r="A583" s="1"/>
      <c r="C583" s="5"/>
    </row>
    <row r="584">
      <c r="A584" s="1"/>
      <c r="C584" s="5"/>
    </row>
    <row r="585">
      <c r="A585" s="1"/>
      <c r="C585" s="5"/>
    </row>
    <row r="586">
      <c r="A586" s="1"/>
      <c r="C586" s="5"/>
    </row>
    <row r="587">
      <c r="A587" s="1"/>
      <c r="C587" s="5"/>
    </row>
    <row r="588">
      <c r="A588" s="1"/>
      <c r="C588" s="5"/>
    </row>
    <row r="589">
      <c r="A589" s="1"/>
      <c r="C589" s="5"/>
    </row>
    <row r="590">
      <c r="A590" s="1"/>
      <c r="C590" s="5"/>
    </row>
    <row r="591">
      <c r="A591" s="1"/>
      <c r="C591" s="5"/>
    </row>
    <row r="592">
      <c r="A592" s="1"/>
      <c r="C592" s="5"/>
    </row>
    <row r="593">
      <c r="A593" s="1"/>
      <c r="C593" s="5"/>
    </row>
    <row r="594">
      <c r="A594" s="1"/>
      <c r="C594" s="5"/>
    </row>
    <row r="595">
      <c r="A595" s="1"/>
      <c r="C595" s="5"/>
    </row>
    <row r="596">
      <c r="A596" s="1"/>
      <c r="C596" s="5"/>
    </row>
    <row r="597">
      <c r="A597" s="1"/>
      <c r="C597" s="5"/>
    </row>
    <row r="598">
      <c r="A598" s="1"/>
      <c r="C598" s="5"/>
    </row>
    <row r="599">
      <c r="A599" s="1"/>
      <c r="C599" s="5"/>
    </row>
    <row r="600">
      <c r="A600" s="1"/>
      <c r="C600" s="5"/>
    </row>
    <row r="601">
      <c r="A601" s="1"/>
      <c r="C601" s="5"/>
    </row>
    <row r="602">
      <c r="A602" s="1"/>
      <c r="C602" s="5"/>
    </row>
    <row r="603">
      <c r="A603" s="1"/>
      <c r="C603" s="5"/>
    </row>
    <row r="604">
      <c r="A604" s="1"/>
      <c r="C604" s="5"/>
    </row>
    <row r="605">
      <c r="A605" s="1"/>
      <c r="C605" s="5"/>
    </row>
    <row r="606">
      <c r="A606" s="1"/>
      <c r="C606" s="5"/>
    </row>
    <row r="607">
      <c r="A607" s="1"/>
      <c r="C607" s="5"/>
    </row>
    <row r="608">
      <c r="A608" s="1"/>
      <c r="C608" s="5"/>
    </row>
    <row r="609">
      <c r="A609" s="1"/>
      <c r="C609" s="5"/>
    </row>
    <row r="610">
      <c r="A610" s="1"/>
      <c r="C610" s="5"/>
    </row>
    <row r="611">
      <c r="A611" s="1"/>
      <c r="C611" s="5"/>
    </row>
    <row r="612">
      <c r="A612" s="1"/>
      <c r="C612" s="5"/>
    </row>
    <row r="613">
      <c r="A613" s="1"/>
      <c r="C613" s="5"/>
    </row>
    <row r="614">
      <c r="A614" s="1"/>
      <c r="C614" s="5"/>
    </row>
    <row r="615">
      <c r="A615" s="1"/>
      <c r="C615" s="5"/>
    </row>
    <row r="616">
      <c r="A616" s="1"/>
      <c r="C616" s="5"/>
    </row>
    <row r="617">
      <c r="A617" s="1"/>
      <c r="C617" s="5"/>
    </row>
    <row r="618">
      <c r="A618" s="1"/>
      <c r="C618" s="5"/>
    </row>
    <row r="619">
      <c r="A619" s="1"/>
      <c r="C619" s="5"/>
    </row>
    <row r="620">
      <c r="A620" s="1"/>
      <c r="C620" s="5"/>
    </row>
    <row r="621">
      <c r="A621" s="1"/>
      <c r="C621" s="5"/>
    </row>
    <row r="622">
      <c r="A622" s="1"/>
      <c r="C622" s="5"/>
    </row>
    <row r="623">
      <c r="A623" s="1"/>
      <c r="C623" s="5"/>
    </row>
    <row r="624">
      <c r="A624" s="1"/>
      <c r="C624" s="5"/>
    </row>
    <row r="625">
      <c r="A625" s="1"/>
      <c r="C625" s="5"/>
    </row>
    <row r="626">
      <c r="A626" s="1"/>
      <c r="C626" s="5"/>
    </row>
    <row r="627">
      <c r="A627" s="1"/>
      <c r="C627" s="5"/>
    </row>
    <row r="628">
      <c r="A628" s="1"/>
      <c r="C628" s="5"/>
    </row>
    <row r="629">
      <c r="A629" s="1"/>
      <c r="C629" s="5"/>
    </row>
    <row r="630">
      <c r="A630" s="1"/>
      <c r="C630" s="5"/>
    </row>
    <row r="631">
      <c r="A631" s="1"/>
      <c r="C631" s="5"/>
    </row>
    <row r="632">
      <c r="A632" s="1"/>
      <c r="C632" s="5"/>
    </row>
    <row r="633">
      <c r="A633" s="1"/>
      <c r="C633" s="5"/>
    </row>
    <row r="634">
      <c r="A634" s="1"/>
      <c r="C634" s="5"/>
    </row>
    <row r="635">
      <c r="A635" s="1"/>
      <c r="C635" s="5"/>
    </row>
    <row r="636">
      <c r="A636" s="1"/>
      <c r="C636" s="5"/>
    </row>
    <row r="637">
      <c r="A637" s="1"/>
      <c r="C637" s="5"/>
    </row>
    <row r="638">
      <c r="A638" s="1"/>
      <c r="C638" s="5"/>
    </row>
    <row r="639">
      <c r="A639" s="1"/>
      <c r="C639" s="5"/>
    </row>
    <row r="640">
      <c r="A640" s="1"/>
      <c r="C640" s="5"/>
    </row>
    <row r="641">
      <c r="A641" s="1"/>
      <c r="C641" s="5"/>
    </row>
    <row r="642">
      <c r="A642" s="1"/>
      <c r="C642" s="5"/>
    </row>
    <row r="643">
      <c r="A643" s="1"/>
      <c r="C643" s="5"/>
    </row>
    <row r="644">
      <c r="A644" s="1"/>
      <c r="C644" s="5"/>
    </row>
    <row r="645">
      <c r="A645" s="1"/>
      <c r="C645" s="5"/>
    </row>
    <row r="646">
      <c r="A646" s="1"/>
      <c r="C646" s="5"/>
    </row>
    <row r="647">
      <c r="A647" s="1"/>
      <c r="C647" s="5"/>
    </row>
    <row r="648">
      <c r="A648" s="1"/>
      <c r="C648" s="5"/>
    </row>
    <row r="649">
      <c r="A649" s="1"/>
      <c r="C649" s="5"/>
    </row>
    <row r="650">
      <c r="A650" s="1"/>
      <c r="C650" s="5"/>
    </row>
    <row r="651">
      <c r="A651" s="1"/>
      <c r="C651" s="5"/>
    </row>
    <row r="652">
      <c r="A652" s="1"/>
      <c r="C652" s="5"/>
    </row>
    <row r="653">
      <c r="A653" s="1"/>
      <c r="C653" s="5"/>
    </row>
    <row r="654">
      <c r="A654" s="1"/>
      <c r="C654" s="5"/>
    </row>
    <row r="655">
      <c r="A655" s="1"/>
      <c r="C655" s="5"/>
    </row>
    <row r="656">
      <c r="A656" s="1"/>
      <c r="C656" s="5"/>
    </row>
    <row r="657">
      <c r="A657" s="1"/>
      <c r="C657" s="5"/>
    </row>
    <row r="658">
      <c r="A658" s="1"/>
      <c r="C658" s="5"/>
    </row>
    <row r="659">
      <c r="A659" s="1"/>
      <c r="C659" s="5"/>
    </row>
    <row r="660">
      <c r="A660" s="1"/>
      <c r="C660" s="5"/>
    </row>
    <row r="661">
      <c r="A661" s="1"/>
      <c r="C661" s="5"/>
    </row>
    <row r="662">
      <c r="A662" s="1"/>
      <c r="C662" s="5"/>
    </row>
    <row r="663">
      <c r="A663" s="1"/>
      <c r="C663" s="5"/>
    </row>
    <row r="664">
      <c r="A664" s="1"/>
      <c r="C664" s="5"/>
    </row>
    <row r="665">
      <c r="A665" s="1"/>
      <c r="C665" s="5"/>
    </row>
    <row r="666">
      <c r="A666" s="1"/>
      <c r="C666" s="5"/>
    </row>
    <row r="667">
      <c r="A667" s="1"/>
      <c r="C667" s="5"/>
    </row>
    <row r="668">
      <c r="A668" s="1"/>
      <c r="C668" s="5"/>
    </row>
    <row r="669">
      <c r="A669" s="1"/>
      <c r="C669" s="5"/>
    </row>
    <row r="670">
      <c r="A670" s="1"/>
      <c r="C670" s="5"/>
    </row>
    <row r="671">
      <c r="A671" s="1"/>
      <c r="C671" s="5"/>
    </row>
    <row r="672">
      <c r="A672" s="1"/>
      <c r="C672" s="5"/>
    </row>
    <row r="673">
      <c r="A673" s="1"/>
      <c r="C673" s="5"/>
    </row>
    <row r="674">
      <c r="A674" s="1"/>
      <c r="C674" s="5"/>
    </row>
    <row r="675">
      <c r="A675" s="1"/>
      <c r="C675" s="5"/>
    </row>
    <row r="676">
      <c r="A676" s="1"/>
      <c r="C676" s="5"/>
    </row>
    <row r="677">
      <c r="A677" s="1"/>
      <c r="C677" s="5"/>
    </row>
    <row r="678">
      <c r="A678" s="1"/>
      <c r="C678" s="5"/>
    </row>
    <row r="679">
      <c r="A679" s="1"/>
      <c r="C679" s="5"/>
    </row>
    <row r="680">
      <c r="A680" s="1"/>
      <c r="C680" s="5"/>
    </row>
    <row r="681">
      <c r="A681" s="1"/>
      <c r="C681" s="5"/>
    </row>
    <row r="682">
      <c r="A682" s="1"/>
      <c r="C682" s="5"/>
    </row>
    <row r="683">
      <c r="A683" s="1"/>
      <c r="C683" s="5"/>
    </row>
    <row r="684">
      <c r="A684" s="1"/>
      <c r="C684" s="5"/>
    </row>
    <row r="685">
      <c r="A685" s="1"/>
      <c r="C685" s="5"/>
    </row>
    <row r="686">
      <c r="A686" s="1"/>
      <c r="C686" s="5"/>
    </row>
    <row r="687">
      <c r="A687" s="1"/>
      <c r="C687" s="5"/>
    </row>
    <row r="688">
      <c r="A688" s="1"/>
      <c r="C688" s="5"/>
    </row>
    <row r="689">
      <c r="A689" s="1"/>
      <c r="C689" s="5"/>
    </row>
    <row r="690">
      <c r="A690" s="1"/>
      <c r="C690" s="5"/>
    </row>
    <row r="691">
      <c r="A691" s="1"/>
      <c r="C691" s="5"/>
    </row>
    <row r="692">
      <c r="A692" s="1"/>
      <c r="C692" s="5"/>
    </row>
    <row r="693">
      <c r="A693" s="1"/>
      <c r="C693" s="5"/>
    </row>
    <row r="694">
      <c r="A694" s="1"/>
      <c r="C694" s="5"/>
    </row>
    <row r="695">
      <c r="A695" s="1"/>
      <c r="C695" s="5"/>
    </row>
    <row r="696">
      <c r="A696" s="1"/>
      <c r="C696" s="5"/>
    </row>
    <row r="697">
      <c r="A697" s="1"/>
      <c r="C697" s="5"/>
    </row>
    <row r="698">
      <c r="A698" s="1"/>
      <c r="C698" s="5"/>
    </row>
    <row r="699">
      <c r="A699" s="1"/>
      <c r="C699" s="5"/>
    </row>
    <row r="700">
      <c r="A700" s="1"/>
      <c r="C700" s="5"/>
    </row>
    <row r="701">
      <c r="A701" s="1"/>
      <c r="C701" s="5"/>
    </row>
    <row r="702">
      <c r="A702" s="1"/>
      <c r="C702" s="5"/>
    </row>
    <row r="703">
      <c r="A703" s="1"/>
      <c r="C703" s="5"/>
    </row>
    <row r="704">
      <c r="A704" s="1"/>
      <c r="C704" s="5"/>
    </row>
    <row r="705">
      <c r="A705" s="1"/>
      <c r="C705" s="5"/>
    </row>
    <row r="706">
      <c r="A706" s="1"/>
      <c r="C706" s="5"/>
    </row>
    <row r="707">
      <c r="A707" s="1"/>
      <c r="C707" s="5"/>
    </row>
    <row r="708">
      <c r="A708" s="1"/>
      <c r="C708" s="5"/>
    </row>
    <row r="709">
      <c r="A709" s="1"/>
      <c r="C709" s="5"/>
    </row>
    <row r="710">
      <c r="A710" s="1"/>
      <c r="C710" s="5"/>
    </row>
    <row r="711">
      <c r="A711" s="1"/>
      <c r="C711" s="5"/>
    </row>
    <row r="712">
      <c r="A712" s="1"/>
      <c r="C712" s="5"/>
    </row>
    <row r="713">
      <c r="A713" s="1"/>
      <c r="C713" s="5"/>
    </row>
    <row r="714">
      <c r="A714" s="1"/>
      <c r="C714" s="5"/>
    </row>
    <row r="715">
      <c r="A715" s="1"/>
      <c r="C715" s="5"/>
    </row>
    <row r="716">
      <c r="A716" s="1"/>
      <c r="C716" s="5"/>
    </row>
    <row r="717">
      <c r="A717" s="1"/>
      <c r="C717" s="5"/>
    </row>
    <row r="718">
      <c r="A718" s="1"/>
      <c r="C718" s="5"/>
    </row>
    <row r="719">
      <c r="A719" s="1"/>
      <c r="C719" s="5"/>
    </row>
    <row r="720">
      <c r="A720" s="1"/>
      <c r="C720" s="5"/>
    </row>
    <row r="721">
      <c r="A721" s="1"/>
      <c r="C721" s="5"/>
    </row>
    <row r="722">
      <c r="A722" s="1"/>
      <c r="C722" s="5"/>
    </row>
    <row r="723">
      <c r="A723" s="1"/>
      <c r="C723" s="5"/>
    </row>
    <row r="724">
      <c r="A724" s="1"/>
      <c r="C724" s="5"/>
    </row>
    <row r="725">
      <c r="A725" s="1"/>
      <c r="C725" s="5"/>
    </row>
    <row r="726">
      <c r="A726" s="1"/>
      <c r="C726" s="5"/>
    </row>
    <row r="727">
      <c r="A727" s="1"/>
      <c r="C727" s="5"/>
    </row>
    <row r="728">
      <c r="A728" s="1"/>
      <c r="C728" s="5"/>
    </row>
    <row r="729">
      <c r="A729" s="1"/>
      <c r="C729" s="5"/>
    </row>
    <row r="730">
      <c r="A730" s="1"/>
      <c r="C730" s="5"/>
    </row>
    <row r="731">
      <c r="A731" s="1"/>
      <c r="C731" s="5"/>
    </row>
    <row r="732">
      <c r="A732" s="1"/>
      <c r="C732" s="5"/>
    </row>
    <row r="733">
      <c r="A733" s="1"/>
      <c r="C733" s="5"/>
    </row>
    <row r="734">
      <c r="A734" s="1"/>
      <c r="C734" s="5"/>
    </row>
    <row r="735">
      <c r="A735" s="1"/>
      <c r="C735" s="5"/>
    </row>
    <row r="736">
      <c r="A736" s="1"/>
      <c r="C736" s="5"/>
    </row>
    <row r="737">
      <c r="A737" s="1"/>
      <c r="C737" s="5"/>
    </row>
    <row r="738">
      <c r="A738" s="1"/>
      <c r="C738" s="5"/>
    </row>
    <row r="739">
      <c r="A739" s="1"/>
      <c r="C739" s="5"/>
    </row>
    <row r="740">
      <c r="A740" s="1"/>
      <c r="C740" s="5"/>
    </row>
    <row r="741">
      <c r="A741" s="1"/>
      <c r="C741" s="5"/>
    </row>
    <row r="742">
      <c r="A742" s="1"/>
      <c r="C742" s="5"/>
    </row>
    <row r="743">
      <c r="A743" s="1"/>
      <c r="C743" s="5"/>
    </row>
    <row r="744">
      <c r="A744" s="1"/>
      <c r="C744" s="5"/>
    </row>
    <row r="745">
      <c r="A745" s="1"/>
      <c r="C745" s="5"/>
    </row>
    <row r="746">
      <c r="A746" s="1"/>
      <c r="C746" s="5"/>
    </row>
    <row r="747">
      <c r="A747" s="1"/>
      <c r="C747" s="5"/>
    </row>
    <row r="748">
      <c r="A748" s="1"/>
      <c r="C748" s="5"/>
    </row>
    <row r="749">
      <c r="A749" s="1"/>
      <c r="C749" s="5"/>
    </row>
    <row r="750">
      <c r="A750" s="1"/>
      <c r="C750" s="5"/>
    </row>
    <row r="751">
      <c r="A751" s="1"/>
      <c r="C751" s="5"/>
    </row>
    <row r="752">
      <c r="A752" s="1"/>
      <c r="C752" s="5"/>
    </row>
    <row r="753">
      <c r="A753" s="1"/>
      <c r="C753" s="5"/>
    </row>
    <row r="754">
      <c r="A754" s="1"/>
      <c r="C754" s="5"/>
    </row>
    <row r="755">
      <c r="A755" s="1"/>
      <c r="C755" s="5"/>
    </row>
    <row r="756">
      <c r="A756" s="1"/>
      <c r="C756" s="5"/>
    </row>
    <row r="757">
      <c r="A757" s="1"/>
      <c r="C757" s="5"/>
    </row>
    <row r="758">
      <c r="A758" s="1"/>
      <c r="C758" s="5"/>
    </row>
    <row r="759">
      <c r="A759" s="1"/>
      <c r="C759" s="5"/>
    </row>
    <row r="760">
      <c r="A760" s="1"/>
      <c r="C760" s="5"/>
    </row>
    <row r="761">
      <c r="A761" s="1"/>
      <c r="C761" s="5"/>
    </row>
    <row r="762">
      <c r="A762" s="1"/>
      <c r="C762" s="5"/>
    </row>
    <row r="763">
      <c r="A763" s="1"/>
      <c r="C763" s="5"/>
    </row>
    <row r="764">
      <c r="A764" s="1"/>
      <c r="C764" s="5"/>
    </row>
    <row r="765">
      <c r="A765" s="1"/>
      <c r="C765" s="5"/>
    </row>
    <row r="766">
      <c r="A766" s="1"/>
      <c r="C766" s="5"/>
    </row>
    <row r="767">
      <c r="A767" s="1"/>
      <c r="C767" s="5"/>
    </row>
    <row r="768">
      <c r="A768" s="1"/>
      <c r="C768" s="5"/>
    </row>
    <row r="769">
      <c r="A769" s="1"/>
      <c r="C769" s="5"/>
    </row>
    <row r="770">
      <c r="A770" s="1"/>
      <c r="C770" s="5"/>
    </row>
    <row r="771">
      <c r="A771" s="1"/>
      <c r="C771" s="5"/>
    </row>
    <row r="772">
      <c r="A772" s="1"/>
      <c r="C772" s="5"/>
    </row>
    <row r="773">
      <c r="A773" s="1"/>
      <c r="C773" s="5"/>
    </row>
    <row r="774">
      <c r="A774" s="1"/>
      <c r="C774" s="5"/>
    </row>
    <row r="775">
      <c r="A775" s="1"/>
      <c r="C775" s="5"/>
    </row>
    <row r="776">
      <c r="A776" s="1"/>
      <c r="C776" s="5"/>
    </row>
    <row r="777">
      <c r="A777" s="1"/>
      <c r="C777" s="5"/>
    </row>
    <row r="778">
      <c r="A778" s="1"/>
      <c r="C778" s="5"/>
    </row>
    <row r="779">
      <c r="A779" s="1"/>
      <c r="C779" s="5"/>
    </row>
    <row r="780">
      <c r="A780" s="1"/>
      <c r="C780" s="5"/>
    </row>
    <row r="781">
      <c r="A781" s="1"/>
      <c r="C781" s="5"/>
    </row>
    <row r="782">
      <c r="A782" s="1"/>
      <c r="C782" s="5"/>
    </row>
    <row r="783">
      <c r="A783" s="1"/>
      <c r="C783" s="5"/>
    </row>
    <row r="784">
      <c r="A784" s="1"/>
      <c r="C784" s="5"/>
    </row>
    <row r="785">
      <c r="A785" s="1"/>
      <c r="C785" s="5"/>
    </row>
    <row r="786">
      <c r="A786" s="1"/>
      <c r="C786" s="5"/>
    </row>
    <row r="787">
      <c r="A787" s="1"/>
      <c r="C787" s="5"/>
    </row>
    <row r="788">
      <c r="A788" s="1"/>
      <c r="C788" s="5"/>
    </row>
    <row r="789">
      <c r="A789" s="1"/>
      <c r="C789" s="5"/>
    </row>
    <row r="790">
      <c r="A790" s="1"/>
      <c r="C790" s="5"/>
    </row>
    <row r="791">
      <c r="A791" s="1"/>
      <c r="C791" s="5"/>
    </row>
    <row r="792">
      <c r="A792" s="1"/>
      <c r="C792" s="5"/>
    </row>
    <row r="793">
      <c r="A793" s="1"/>
      <c r="C793" s="5"/>
    </row>
    <row r="794">
      <c r="A794" s="1"/>
      <c r="C794" s="5"/>
    </row>
    <row r="795">
      <c r="A795" s="1"/>
      <c r="C795" s="5"/>
    </row>
    <row r="796">
      <c r="A796" s="1"/>
      <c r="C796" s="5"/>
    </row>
    <row r="797">
      <c r="A797" s="1"/>
      <c r="C797" s="5"/>
    </row>
    <row r="798">
      <c r="A798" s="1"/>
      <c r="C798" s="5"/>
    </row>
    <row r="799">
      <c r="A799" s="1"/>
      <c r="C799" s="5"/>
    </row>
    <row r="800">
      <c r="A800" s="1"/>
      <c r="C800" s="5"/>
    </row>
    <row r="801">
      <c r="A801" s="1"/>
      <c r="C801" s="5"/>
    </row>
    <row r="802">
      <c r="A802" s="1"/>
      <c r="C802" s="5"/>
    </row>
    <row r="803">
      <c r="A803" s="1"/>
      <c r="C803" s="5"/>
    </row>
    <row r="804">
      <c r="A804" s="1"/>
      <c r="C804" s="5"/>
    </row>
    <row r="805">
      <c r="A805" s="1"/>
      <c r="C805" s="5"/>
    </row>
    <row r="806">
      <c r="A806" s="1"/>
      <c r="C806" s="5"/>
    </row>
    <row r="807">
      <c r="A807" s="1"/>
      <c r="C807" s="5"/>
    </row>
    <row r="808">
      <c r="A808" s="1"/>
      <c r="C808" s="5"/>
    </row>
    <row r="809">
      <c r="A809" s="1"/>
      <c r="C809" s="5"/>
    </row>
    <row r="810">
      <c r="A810" s="1"/>
      <c r="C810" s="5"/>
    </row>
    <row r="811">
      <c r="A811" s="1"/>
      <c r="C811" s="5"/>
    </row>
    <row r="812">
      <c r="A812" s="1"/>
      <c r="C812" s="5"/>
    </row>
    <row r="813">
      <c r="A813" s="1"/>
      <c r="C813" s="5"/>
    </row>
    <row r="814">
      <c r="A814" s="1"/>
      <c r="C814" s="5"/>
    </row>
    <row r="815">
      <c r="A815" s="1"/>
      <c r="C815" s="5"/>
    </row>
    <row r="816">
      <c r="A816" s="1"/>
      <c r="C816" s="5"/>
    </row>
    <row r="817">
      <c r="A817" s="1"/>
      <c r="C817" s="5"/>
    </row>
    <row r="818">
      <c r="A818" s="1"/>
      <c r="C818" s="5"/>
    </row>
    <row r="819">
      <c r="A819" s="1"/>
      <c r="C819" s="5"/>
    </row>
    <row r="820">
      <c r="A820" s="1"/>
      <c r="C820" s="5"/>
    </row>
    <row r="821">
      <c r="A821" s="1"/>
      <c r="C821" s="5"/>
    </row>
    <row r="822">
      <c r="A822" s="1"/>
      <c r="C822" s="5"/>
    </row>
    <row r="823">
      <c r="A823" s="1"/>
      <c r="C823" s="5"/>
    </row>
    <row r="824">
      <c r="A824" s="1"/>
      <c r="C824" s="5"/>
    </row>
    <row r="825">
      <c r="A825" s="1"/>
      <c r="C825" s="5"/>
    </row>
    <row r="826">
      <c r="A826" s="1"/>
      <c r="C826" s="5"/>
    </row>
    <row r="827">
      <c r="A827" s="1"/>
      <c r="C827" s="5"/>
    </row>
    <row r="828">
      <c r="A828" s="1"/>
      <c r="C828" s="5"/>
    </row>
    <row r="829">
      <c r="A829" s="1"/>
      <c r="C829" s="5"/>
    </row>
    <row r="830">
      <c r="A830" s="1"/>
      <c r="C830" s="5"/>
    </row>
    <row r="831">
      <c r="A831" s="1"/>
      <c r="C831" s="5"/>
    </row>
    <row r="832">
      <c r="A832" s="1"/>
      <c r="C832" s="5"/>
    </row>
    <row r="833">
      <c r="A833" s="1"/>
      <c r="C833" s="5"/>
    </row>
    <row r="834">
      <c r="A834" s="1"/>
      <c r="C834" s="5"/>
    </row>
    <row r="835">
      <c r="A835" s="1"/>
      <c r="C835" s="5"/>
    </row>
    <row r="836">
      <c r="A836" s="1"/>
      <c r="C836" s="5"/>
    </row>
    <row r="837">
      <c r="A837" s="1"/>
      <c r="C837" s="5"/>
    </row>
    <row r="838">
      <c r="A838" s="1"/>
      <c r="C838" s="5"/>
    </row>
    <row r="839">
      <c r="A839" s="1"/>
      <c r="C839" s="5"/>
    </row>
    <row r="840">
      <c r="A840" s="1"/>
      <c r="C840" s="5"/>
    </row>
    <row r="841">
      <c r="A841" s="1"/>
      <c r="C841" s="5"/>
    </row>
    <row r="842">
      <c r="A842" s="1"/>
      <c r="C842" s="5"/>
    </row>
    <row r="843">
      <c r="A843" s="1"/>
      <c r="C843" s="5"/>
    </row>
    <row r="844">
      <c r="A844" s="1"/>
      <c r="C844" s="5"/>
    </row>
    <row r="845">
      <c r="A845" s="1"/>
      <c r="C845" s="5"/>
    </row>
    <row r="846">
      <c r="A846" s="1"/>
      <c r="C846" s="5"/>
    </row>
    <row r="847">
      <c r="A847" s="1"/>
      <c r="C847" s="5"/>
    </row>
    <row r="848">
      <c r="A848" s="1"/>
      <c r="C848" s="5"/>
    </row>
    <row r="849">
      <c r="A849" s="1"/>
      <c r="C849" s="5"/>
    </row>
    <row r="850">
      <c r="A850" s="1"/>
      <c r="C850" s="5"/>
    </row>
    <row r="851">
      <c r="A851" s="1"/>
      <c r="C851" s="5"/>
    </row>
    <row r="852">
      <c r="A852" s="1"/>
      <c r="C852" s="5"/>
    </row>
    <row r="853">
      <c r="A853" s="1"/>
      <c r="C853" s="5"/>
    </row>
    <row r="854">
      <c r="A854" s="1"/>
      <c r="C854" s="5"/>
    </row>
    <row r="855">
      <c r="A855" s="1"/>
      <c r="C855" s="5"/>
    </row>
    <row r="856">
      <c r="A856" s="1"/>
      <c r="C856" s="5"/>
    </row>
    <row r="857">
      <c r="A857" s="1"/>
      <c r="C857" s="5"/>
    </row>
    <row r="858">
      <c r="A858" s="1"/>
      <c r="C858" s="5"/>
    </row>
    <row r="859">
      <c r="A859" s="1"/>
      <c r="C859" s="5"/>
    </row>
    <row r="860">
      <c r="A860" s="1"/>
      <c r="C860" s="5"/>
    </row>
    <row r="861">
      <c r="A861" s="1"/>
      <c r="C861" s="5"/>
    </row>
    <row r="862">
      <c r="A862" s="1"/>
      <c r="C862" s="5"/>
    </row>
    <row r="863">
      <c r="A863" s="1"/>
      <c r="C863" s="5"/>
    </row>
    <row r="864">
      <c r="A864" s="1"/>
      <c r="C864" s="5"/>
    </row>
    <row r="865">
      <c r="A865" s="1"/>
      <c r="C865" s="5"/>
    </row>
    <row r="866">
      <c r="A866" s="1"/>
      <c r="C866" s="5"/>
    </row>
    <row r="867">
      <c r="A867" s="1"/>
      <c r="C867" s="5"/>
    </row>
    <row r="868">
      <c r="A868" s="1"/>
      <c r="C868" s="5"/>
    </row>
    <row r="869">
      <c r="A869" s="1"/>
      <c r="C869" s="5"/>
    </row>
    <row r="870">
      <c r="A870" s="1"/>
      <c r="C870" s="5"/>
    </row>
    <row r="871">
      <c r="A871" s="1"/>
      <c r="C871" s="5"/>
    </row>
    <row r="872">
      <c r="A872" s="1"/>
      <c r="C872" s="5"/>
    </row>
    <row r="873">
      <c r="A873" s="1"/>
      <c r="C873" s="5"/>
    </row>
    <row r="874">
      <c r="A874" s="1"/>
      <c r="C874" s="5"/>
    </row>
    <row r="875">
      <c r="A875" s="1"/>
      <c r="C875" s="5"/>
    </row>
    <row r="876">
      <c r="A876" s="1"/>
      <c r="C876" s="5"/>
    </row>
    <row r="877">
      <c r="A877" s="1"/>
      <c r="C877" s="5"/>
    </row>
    <row r="878">
      <c r="A878" s="1"/>
      <c r="C878" s="5"/>
    </row>
    <row r="879">
      <c r="A879" s="1"/>
      <c r="C879" s="5"/>
    </row>
    <row r="880">
      <c r="A880" s="1"/>
      <c r="C880" s="5"/>
    </row>
    <row r="881">
      <c r="A881" s="1"/>
      <c r="C881" s="5"/>
    </row>
    <row r="882">
      <c r="A882" s="1"/>
      <c r="C882" s="5"/>
    </row>
    <row r="883">
      <c r="A883" s="1"/>
      <c r="C883" s="5"/>
    </row>
    <row r="884">
      <c r="A884" s="1"/>
      <c r="C884" s="5"/>
    </row>
    <row r="885">
      <c r="A885" s="1"/>
      <c r="C885" s="5"/>
    </row>
    <row r="886">
      <c r="A886" s="1"/>
      <c r="C886" s="5"/>
    </row>
    <row r="887">
      <c r="A887" s="1"/>
      <c r="C887" s="5"/>
    </row>
    <row r="888">
      <c r="A888" s="1"/>
      <c r="C888" s="5"/>
    </row>
    <row r="889">
      <c r="A889" s="1"/>
      <c r="C889" s="5"/>
    </row>
    <row r="890">
      <c r="A890" s="1"/>
      <c r="C890" s="5"/>
    </row>
    <row r="891">
      <c r="A891" s="1"/>
      <c r="C891" s="5"/>
    </row>
    <row r="892">
      <c r="A892" s="1"/>
      <c r="C892" s="5"/>
    </row>
    <row r="893">
      <c r="A893" s="1"/>
      <c r="C893" s="5"/>
    </row>
    <row r="894">
      <c r="A894" s="1"/>
      <c r="C894" s="5"/>
    </row>
    <row r="895">
      <c r="A895" s="1"/>
      <c r="C895" s="5"/>
    </row>
    <row r="896">
      <c r="A896" s="1"/>
      <c r="C896" s="5"/>
    </row>
    <row r="897">
      <c r="A897" s="1"/>
      <c r="C897" s="5"/>
    </row>
    <row r="898">
      <c r="A898" s="1"/>
      <c r="C898" s="5"/>
    </row>
    <row r="899">
      <c r="A899" s="1"/>
      <c r="C899" s="5"/>
    </row>
    <row r="900">
      <c r="A900" s="1"/>
      <c r="C900" s="5"/>
    </row>
    <row r="901">
      <c r="A901" s="1"/>
      <c r="C901" s="5"/>
    </row>
    <row r="902">
      <c r="A902" s="1"/>
      <c r="C902" s="5"/>
    </row>
    <row r="903">
      <c r="A903" s="1"/>
      <c r="C903" s="5"/>
    </row>
    <row r="904">
      <c r="A904" s="1"/>
      <c r="C904" s="5"/>
    </row>
    <row r="905">
      <c r="A905" s="1"/>
      <c r="C905" s="5"/>
    </row>
    <row r="906">
      <c r="A906" s="1"/>
      <c r="C906" s="5"/>
    </row>
    <row r="907">
      <c r="A907" s="1"/>
      <c r="C907" s="5"/>
    </row>
    <row r="908">
      <c r="A908" s="1"/>
      <c r="C908" s="5"/>
    </row>
    <row r="909">
      <c r="A909" s="1"/>
      <c r="C909" s="5"/>
    </row>
    <row r="910">
      <c r="A910" s="1"/>
      <c r="C910" s="5"/>
    </row>
    <row r="911">
      <c r="A911" s="1"/>
      <c r="C911" s="5"/>
    </row>
    <row r="912">
      <c r="A912" s="1"/>
      <c r="C912" s="5"/>
    </row>
    <row r="913">
      <c r="A913" s="1"/>
      <c r="C913" s="5"/>
    </row>
    <row r="914">
      <c r="A914" s="1"/>
      <c r="C914" s="5"/>
    </row>
    <row r="915">
      <c r="A915" s="1"/>
      <c r="C915" s="5"/>
    </row>
    <row r="916">
      <c r="A916" s="1"/>
      <c r="C916" s="5"/>
    </row>
    <row r="917">
      <c r="A917" s="1"/>
      <c r="C917" s="5"/>
    </row>
    <row r="918">
      <c r="A918" s="1"/>
      <c r="C918" s="5"/>
    </row>
    <row r="919">
      <c r="A919" s="1"/>
      <c r="C919" s="5"/>
    </row>
    <row r="920">
      <c r="A920" s="1"/>
      <c r="C920" s="5"/>
    </row>
    <row r="921">
      <c r="A921" s="1"/>
      <c r="C921" s="5"/>
    </row>
    <row r="922">
      <c r="A922" s="1"/>
      <c r="C922" s="5"/>
    </row>
    <row r="923">
      <c r="A923" s="1"/>
      <c r="C923" s="5"/>
    </row>
    <row r="924">
      <c r="A924" s="1"/>
      <c r="C924" s="5"/>
    </row>
    <row r="925">
      <c r="A925" s="1"/>
      <c r="C925" s="5"/>
    </row>
    <row r="926">
      <c r="A926" s="1"/>
      <c r="C926" s="5"/>
    </row>
    <row r="927">
      <c r="A927" s="1"/>
      <c r="C927" s="5"/>
    </row>
    <row r="928">
      <c r="A928" s="1"/>
      <c r="C928" s="5"/>
    </row>
    <row r="929">
      <c r="A929" s="1"/>
      <c r="C929" s="5"/>
    </row>
    <row r="930">
      <c r="A930" s="1"/>
      <c r="C930" s="5"/>
    </row>
    <row r="931">
      <c r="A931" s="1"/>
      <c r="C931" s="5"/>
    </row>
    <row r="932">
      <c r="A932" s="1"/>
      <c r="C932" s="5"/>
    </row>
    <row r="933">
      <c r="A933" s="1"/>
      <c r="C933" s="5"/>
    </row>
    <row r="934">
      <c r="A934" s="1"/>
      <c r="C934" s="5"/>
    </row>
    <row r="935">
      <c r="A935" s="1"/>
      <c r="C935" s="5"/>
    </row>
    <row r="936">
      <c r="A936" s="1"/>
      <c r="C936" s="5"/>
    </row>
    <row r="937">
      <c r="A937" s="1"/>
      <c r="C937" s="5"/>
    </row>
    <row r="938">
      <c r="A938" s="1"/>
      <c r="C938" s="5"/>
    </row>
    <row r="939">
      <c r="A939" s="1"/>
      <c r="C939" s="5"/>
    </row>
    <row r="940">
      <c r="A940" s="1"/>
      <c r="C940" s="5"/>
    </row>
    <row r="941">
      <c r="A941" s="1"/>
      <c r="C941" s="5"/>
    </row>
    <row r="942">
      <c r="A942" s="1"/>
      <c r="C942" s="5"/>
    </row>
    <row r="943">
      <c r="A943" s="1"/>
      <c r="C943" s="5"/>
    </row>
    <row r="944">
      <c r="A944" s="1"/>
      <c r="C944" s="5"/>
    </row>
    <row r="945">
      <c r="A945" s="1"/>
      <c r="C945" s="5"/>
    </row>
    <row r="946">
      <c r="A946" s="1"/>
      <c r="C946" s="5"/>
    </row>
    <row r="947">
      <c r="A947" s="1"/>
      <c r="C947" s="5"/>
    </row>
    <row r="948">
      <c r="A948" s="1"/>
      <c r="C948" s="5"/>
    </row>
    <row r="949">
      <c r="A949" s="1"/>
      <c r="C949" s="5"/>
    </row>
    <row r="950">
      <c r="A950" s="1"/>
      <c r="C950" s="5"/>
    </row>
    <row r="951">
      <c r="A951" s="1"/>
      <c r="C951" s="5"/>
    </row>
    <row r="952">
      <c r="A952" s="1"/>
      <c r="C952" s="5"/>
    </row>
    <row r="953">
      <c r="A953" s="1"/>
      <c r="C953" s="5"/>
    </row>
    <row r="954">
      <c r="A954" s="1"/>
      <c r="C954" s="5"/>
    </row>
    <row r="955">
      <c r="A955" s="1"/>
      <c r="C955" s="5"/>
    </row>
    <row r="956">
      <c r="A956" s="1"/>
      <c r="C956" s="5"/>
    </row>
    <row r="957">
      <c r="A957" s="1"/>
      <c r="C957" s="5"/>
    </row>
    <row r="958">
      <c r="A958" s="1"/>
      <c r="C958" s="5"/>
    </row>
    <row r="959">
      <c r="A959" s="1"/>
      <c r="C959" s="5"/>
    </row>
    <row r="960">
      <c r="A960" s="1"/>
      <c r="C960" s="5"/>
    </row>
    <row r="961">
      <c r="A961" s="1"/>
      <c r="C961" s="5"/>
    </row>
    <row r="962">
      <c r="A962" s="1"/>
      <c r="C962" s="5"/>
    </row>
    <row r="963">
      <c r="A963" s="1"/>
      <c r="C963" s="5"/>
    </row>
    <row r="964">
      <c r="A964" s="1"/>
      <c r="C964" s="5"/>
    </row>
    <row r="965">
      <c r="A965" s="1"/>
      <c r="C965" s="5"/>
    </row>
    <row r="966">
      <c r="A966" s="1"/>
      <c r="C966" s="5"/>
    </row>
    <row r="967">
      <c r="A967" s="1"/>
      <c r="C967" s="5"/>
    </row>
    <row r="968">
      <c r="A968" s="1"/>
      <c r="C968" s="5"/>
    </row>
    <row r="969">
      <c r="A969" s="1"/>
      <c r="C969" s="5"/>
    </row>
    <row r="970">
      <c r="A970" s="1"/>
      <c r="C970" s="5"/>
    </row>
    <row r="971">
      <c r="A971" s="1"/>
      <c r="C971" s="5"/>
    </row>
    <row r="972">
      <c r="A972" s="1"/>
      <c r="C972" s="5"/>
    </row>
    <row r="973">
      <c r="A973" s="1"/>
      <c r="C973" s="5"/>
    </row>
    <row r="974">
      <c r="A974" s="1"/>
      <c r="C974" s="5"/>
    </row>
    <row r="975">
      <c r="A975" s="1"/>
      <c r="C975" s="5"/>
    </row>
    <row r="976">
      <c r="A976" s="1"/>
      <c r="C976" s="5"/>
    </row>
    <row r="977">
      <c r="A977" s="1"/>
      <c r="C977" s="5"/>
    </row>
    <row r="978">
      <c r="A978" s="1"/>
      <c r="C978" s="5"/>
    </row>
    <row r="979">
      <c r="A979" s="1"/>
      <c r="C979" s="5"/>
    </row>
    <row r="980">
      <c r="A980" s="1"/>
      <c r="C980" s="5"/>
    </row>
    <row r="981">
      <c r="A981" s="1"/>
      <c r="C981" s="5"/>
    </row>
    <row r="982">
      <c r="A982" s="1"/>
      <c r="C982" s="5"/>
    </row>
    <row r="983">
      <c r="A983" s="1"/>
      <c r="C983" s="5"/>
    </row>
    <row r="984">
      <c r="A984" s="1"/>
      <c r="C984" s="5"/>
    </row>
    <row r="985">
      <c r="A985" s="1"/>
      <c r="C985" s="5"/>
    </row>
    <row r="986">
      <c r="A986" s="1"/>
      <c r="C986" s="5"/>
    </row>
    <row r="987">
      <c r="A987" s="1"/>
      <c r="C987" s="5"/>
    </row>
    <row r="988">
      <c r="A988" s="1"/>
      <c r="C988" s="5"/>
    </row>
    <row r="989">
      <c r="A989" s="1"/>
      <c r="C989" s="5"/>
    </row>
    <row r="990">
      <c r="A990" s="1"/>
      <c r="C990" s="5"/>
    </row>
    <row r="991">
      <c r="A991" s="1"/>
      <c r="C991" s="5"/>
    </row>
    <row r="992">
      <c r="A992" s="1"/>
      <c r="C992" s="5"/>
    </row>
    <row r="993">
      <c r="A993" s="1"/>
      <c r="C993" s="5"/>
    </row>
    <row r="994">
      <c r="A994" s="1"/>
      <c r="C994" s="5"/>
    </row>
    <row r="995">
      <c r="A995" s="1"/>
      <c r="C995" s="5"/>
    </row>
    <row r="996">
      <c r="A996" s="1"/>
      <c r="C996" s="5"/>
    </row>
    <row r="997">
      <c r="A997" s="1"/>
      <c r="C997" s="5"/>
    </row>
    <row r="998">
      <c r="A998" s="1"/>
      <c r="C998" s="5"/>
    </row>
    <row r="999">
      <c r="A999" s="1"/>
      <c r="C999" s="5"/>
    </row>
    <row r="1000">
      <c r="A1000" s="1"/>
      <c r="C1000" s="5"/>
    </row>
  </sheetData>
  <drawing r:id="rId1"/>
</worksheet>
</file>