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1E407499-B404-4C91-A73A-1AA0F6754D0C}" xr6:coauthVersionLast="47" xr6:coauthVersionMax="47" xr10:uidLastSave="{00000000-0000-0000-0000-000000000000}"/>
  <bookViews>
    <workbookView xWindow="-120" yWindow="-120" windowWidth="19440" windowHeight="12240" activeTab="2" xr2:uid="{00000000-000D-0000-FFFF-FFFF00000000}"/>
  </bookViews>
  <sheets>
    <sheet name="DATA" sheetId="1" r:id="rId1"/>
    <sheet name="Weights" sheetId="15" r:id="rId2"/>
    <sheet name="Model" sheetId="9" r:id="rId3"/>
    <sheet name="Forecast" sheetId="11" r:id="rId4"/>
  </sheets>
  <definedNames>
    <definedName name="_xlnm._FilterDatabase" localSheetId="0" hidden="1">DATA!$B$6:$D$1826</definedName>
    <definedName name="_xlnm._FilterDatabase" localSheetId="2" hidden="1">Model!$B$7:$E$1827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G39" i="11"/>
  <c r="H39" i="11" s="1"/>
  <c r="I39" i="11" s="1"/>
  <c r="J39" i="11" s="1"/>
  <c r="K39" i="11" s="1"/>
  <c r="L39" i="11" s="1"/>
  <c r="M39" i="11" s="1"/>
  <c r="N39" i="11" s="1"/>
  <c r="F10" i="11"/>
  <c r="J372" i="9" s="1"/>
  <c r="F11" i="11"/>
  <c r="J485" i="9" s="1"/>
  <c r="F12" i="11"/>
  <c r="J1354" i="9" s="1"/>
  <c r="F13" i="11"/>
  <c r="J431" i="9" s="1"/>
  <c r="F14" i="11"/>
  <c r="J180" i="9" s="1"/>
  <c r="F15" i="11"/>
  <c r="J125" i="9" s="1"/>
  <c r="F16" i="11"/>
  <c r="J1526" i="9" s="1"/>
  <c r="F17" i="11"/>
  <c r="J463" i="9" s="1"/>
  <c r="F18" i="11"/>
  <c r="J996" i="9" s="1"/>
  <c r="F19" i="11"/>
  <c r="J1697" i="9" s="1"/>
  <c r="F20" i="11"/>
  <c r="J774" i="9" s="1"/>
  <c r="F21" i="11"/>
  <c r="J1167" i="9" s="1"/>
  <c r="F22" i="11"/>
  <c r="J1784" i="9" s="1"/>
  <c r="F23" i="11"/>
  <c r="J1393" i="9" s="1"/>
  <c r="F24" i="11"/>
  <c r="J918" i="9" s="1"/>
  <c r="F25" i="11"/>
  <c r="J1647" i="9" s="1"/>
  <c r="F26" i="11"/>
  <c r="J1704" i="9" s="1"/>
  <c r="F27" i="11"/>
  <c r="J389" i="9" s="1"/>
  <c r="F28" i="11"/>
  <c r="J1762" i="9" s="1"/>
  <c r="F29" i="11"/>
  <c r="F30" i="11"/>
  <c r="F31" i="11"/>
  <c r="J1429" i="9" s="1"/>
  <c r="F32" i="11"/>
  <c r="J1514" i="9" s="1"/>
  <c r="F33" i="11"/>
  <c r="J563" i="9" s="1"/>
  <c r="F34" i="11"/>
  <c r="J676" i="9" s="1"/>
  <c r="F35" i="11"/>
  <c r="J1461" i="9" s="1"/>
  <c r="F36" i="11"/>
  <c r="J1322" i="9" s="1"/>
  <c r="F37" i="11"/>
  <c r="J1071" i="9" s="1"/>
  <c r="H46" i="11"/>
  <c r="G46" i="11"/>
  <c r="I40" i="11"/>
  <c r="I46" i="11" s="1"/>
  <c r="B1827" i="9"/>
  <c r="B1826" i="9"/>
  <c r="B1825" i="9"/>
  <c r="B1824" i="9"/>
  <c r="B1823" i="9"/>
  <c r="B1822" i="9"/>
  <c r="B1821" i="9"/>
  <c r="B1820" i="9"/>
  <c r="B1819" i="9"/>
  <c r="B1818" i="9"/>
  <c r="B1817" i="9"/>
  <c r="B1816" i="9"/>
  <c r="B1815" i="9"/>
  <c r="B1814" i="9"/>
  <c r="B1813" i="9"/>
  <c r="B1812" i="9"/>
  <c r="B1811" i="9"/>
  <c r="B1810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D7" i="11"/>
  <c r="H1827" i="9"/>
  <c r="I1827" i="9" s="1"/>
  <c r="H1826" i="9"/>
  <c r="I1826" i="9" s="1"/>
  <c r="H1825" i="9"/>
  <c r="I1825" i="9" s="1"/>
  <c r="H1824" i="9"/>
  <c r="I1824" i="9" s="1"/>
  <c r="H1823" i="9"/>
  <c r="I1823" i="9" s="1"/>
  <c r="H1822" i="9"/>
  <c r="I1822" i="9" s="1"/>
  <c r="H1821" i="9"/>
  <c r="I1821" i="9" s="1"/>
  <c r="H1820" i="9"/>
  <c r="I1820" i="9" s="1"/>
  <c r="H1819" i="9"/>
  <c r="I1819" i="9" s="1"/>
  <c r="H1818" i="9"/>
  <c r="I1818" i="9" s="1"/>
  <c r="H1817" i="9"/>
  <c r="I1817" i="9" s="1"/>
  <c r="H1816" i="9"/>
  <c r="I1816" i="9" s="1"/>
  <c r="H1815" i="9"/>
  <c r="I1815" i="9" s="1"/>
  <c r="H1814" i="9"/>
  <c r="I1814" i="9" s="1"/>
  <c r="H1813" i="9"/>
  <c r="I1813" i="9" s="1"/>
  <c r="H1812" i="9"/>
  <c r="I1812" i="9" s="1"/>
  <c r="H1811" i="9"/>
  <c r="I1811" i="9" s="1"/>
  <c r="H1810" i="9"/>
  <c r="I1810" i="9" s="1"/>
  <c r="H1809" i="9"/>
  <c r="I1809" i="9" s="1"/>
  <c r="H1808" i="9"/>
  <c r="I1808" i="9" s="1"/>
  <c r="H1807" i="9"/>
  <c r="I1807" i="9" s="1"/>
  <c r="H1806" i="9"/>
  <c r="I1806" i="9" s="1"/>
  <c r="H1805" i="9"/>
  <c r="I1805" i="9" s="1"/>
  <c r="H1804" i="9"/>
  <c r="I1804" i="9" s="1"/>
  <c r="H1803" i="9"/>
  <c r="I1803" i="9" s="1"/>
  <c r="H1802" i="9"/>
  <c r="I1802" i="9" s="1"/>
  <c r="H1801" i="9"/>
  <c r="H1800" i="9"/>
  <c r="H1799" i="9"/>
  <c r="K1799" i="9" s="1"/>
  <c r="H1798" i="9"/>
  <c r="K1798" i="9" s="1"/>
  <c r="H1797" i="9"/>
  <c r="H1796" i="9"/>
  <c r="H1795" i="9"/>
  <c r="K1795" i="9" s="1"/>
  <c r="H1794" i="9"/>
  <c r="K1794" i="9" s="1"/>
  <c r="H1793" i="9"/>
  <c r="K1793" i="9" s="1"/>
  <c r="H1792" i="9"/>
  <c r="H1791" i="9"/>
  <c r="K1791" i="9" s="1"/>
  <c r="H1790" i="9"/>
  <c r="H1789" i="9"/>
  <c r="K1789" i="9" s="1"/>
  <c r="H1788" i="9"/>
  <c r="K1788" i="9" s="1"/>
  <c r="H1787" i="9"/>
  <c r="K1787" i="9" s="1"/>
  <c r="H1786" i="9"/>
  <c r="K1786" i="9" s="1"/>
  <c r="H1785" i="9"/>
  <c r="H1784" i="9"/>
  <c r="H1783" i="9"/>
  <c r="K1783" i="9" s="1"/>
  <c r="H1782" i="9"/>
  <c r="K1782" i="9" s="1"/>
  <c r="H1781" i="9"/>
  <c r="K1781" i="9" s="1"/>
  <c r="H1780" i="9"/>
  <c r="H1779" i="9"/>
  <c r="K1779" i="9" s="1"/>
  <c r="H1778" i="9"/>
  <c r="H1777" i="9"/>
  <c r="K1777" i="9" s="1"/>
  <c r="H1776" i="9"/>
  <c r="K1776" i="9" s="1"/>
  <c r="H1775" i="9"/>
  <c r="K1775" i="9" s="1"/>
  <c r="H1774" i="9"/>
  <c r="K1774" i="9" s="1"/>
  <c r="H1773" i="9"/>
  <c r="H1772" i="9"/>
  <c r="H1771" i="9"/>
  <c r="H1770" i="9"/>
  <c r="H1769" i="9"/>
  <c r="H1768" i="9"/>
  <c r="H1767" i="9"/>
  <c r="H1766" i="9"/>
  <c r="H1765" i="9"/>
  <c r="H1764" i="9"/>
  <c r="H1763" i="9"/>
  <c r="H1762" i="9"/>
  <c r="H1761" i="9"/>
  <c r="H1760" i="9"/>
  <c r="H1759" i="9"/>
  <c r="H1758" i="9"/>
  <c r="H1757" i="9"/>
  <c r="H1756" i="9"/>
  <c r="H1755" i="9"/>
  <c r="H1754" i="9"/>
  <c r="H1753" i="9"/>
  <c r="H1752" i="9"/>
  <c r="H1751" i="9"/>
  <c r="H1750" i="9"/>
  <c r="H1749" i="9"/>
  <c r="H1748" i="9"/>
  <c r="H1747" i="9"/>
  <c r="H1746" i="9"/>
  <c r="K1746" i="9" s="1"/>
  <c r="H1745" i="9"/>
  <c r="K1745" i="9" s="1"/>
  <c r="H1744" i="9"/>
  <c r="K1744" i="9" s="1"/>
  <c r="H1743" i="9"/>
  <c r="K1743" i="9" s="1"/>
  <c r="H1742" i="9"/>
  <c r="K1742" i="9" s="1"/>
  <c r="H1741" i="9"/>
  <c r="K1741" i="9" s="1"/>
  <c r="H1740" i="9"/>
  <c r="K1740" i="9" s="1"/>
  <c r="H1739" i="9"/>
  <c r="K1739" i="9" s="1"/>
  <c r="H1738" i="9"/>
  <c r="K1738" i="9" s="1"/>
  <c r="H1737" i="9"/>
  <c r="K1737" i="9" s="1"/>
  <c r="H1736" i="9"/>
  <c r="K1736" i="9" s="1"/>
  <c r="H1735" i="9"/>
  <c r="K1735" i="9" s="1"/>
  <c r="H1734" i="9"/>
  <c r="K1734" i="9" s="1"/>
  <c r="H1733" i="9"/>
  <c r="K1733" i="9" s="1"/>
  <c r="H1732" i="9"/>
  <c r="K1732" i="9" s="1"/>
  <c r="H1731" i="9"/>
  <c r="K1731" i="9" s="1"/>
  <c r="H1730" i="9"/>
  <c r="K1730" i="9" s="1"/>
  <c r="H1729" i="9"/>
  <c r="K1729" i="9" s="1"/>
  <c r="H1728" i="9"/>
  <c r="K1728" i="9" s="1"/>
  <c r="H1727" i="9"/>
  <c r="K1727" i="9" s="1"/>
  <c r="H1726" i="9"/>
  <c r="K1726" i="9" s="1"/>
  <c r="H1725" i="9"/>
  <c r="K1725" i="9" s="1"/>
  <c r="H1724" i="9"/>
  <c r="K1724" i="9" s="1"/>
  <c r="H1723" i="9"/>
  <c r="K1723" i="9" s="1"/>
  <c r="H1722" i="9"/>
  <c r="K1722" i="9" s="1"/>
  <c r="H1721" i="9"/>
  <c r="K1721" i="9" s="1"/>
  <c r="H1720" i="9"/>
  <c r="K1720" i="9" s="1"/>
  <c r="H1719" i="9"/>
  <c r="K1719" i="9" s="1"/>
  <c r="H1718" i="9"/>
  <c r="K1718" i="9" s="1"/>
  <c r="H1717" i="9"/>
  <c r="K1717" i="9" s="1"/>
  <c r="H1716" i="9"/>
  <c r="K1716" i="9" s="1"/>
  <c r="H1715" i="9"/>
  <c r="K1715" i="9" s="1"/>
  <c r="H1714" i="9"/>
  <c r="K1714" i="9" s="1"/>
  <c r="H1713" i="9"/>
  <c r="K1713" i="9" s="1"/>
  <c r="H1712" i="9"/>
  <c r="K1712" i="9" s="1"/>
  <c r="H1711" i="9"/>
  <c r="K1711" i="9" s="1"/>
  <c r="H1710" i="9"/>
  <c r="K1710" i="9" s="1"/>
  <c r="H1709" i="9"/>
  <c r="K1709" i="9" s="1"/>
  <c r="H1708" i="9"/>
  <c r="K1708" i="9" s="1"/>
  <c r="H1707" i="9"/>
  <c r="K1707" i="9" s="1"/>
  <c r="H1706" i="9"/>
  <c r="K1706" i="9" s="1"/>
  <c r="H1705" i="9"/>
  <c r="K1705" i="9" s="1"/>
  <c r="H1704" i="9"/>
  <c r="K1704" i="9" s="1"/>
  <c r="H1703" i="9"/>
  <c r="K1703" i="9" s="1"/>
  <c r="H1702" i="9"/>
  <c r="K1702" i="9" s="1"/>
  <c r="H1701" i="9"/>
  <c r="K1701" i="9" s="1"/>
  <c r="H1700" i="9"/>
  <c r="K1700" i="9" s="1"/>
  <c r="H1699" i="9"/>
  <c r="K1699" i="9" s="1"/>
  <c r="H1698" i="9"/>
  <c r="K1698" i="9" s="1"/>
  <c r="H1697" i="9"/>
  <c r="K1697" i="9" s="1"/>
  <c r="H1696" i="9"/>
  <c r="K1696" i="9" s="1"/>
  <c r="H1695" i="9"/>
  <c r="K1695" i="9" s="1"/>
  <c r="H1694" i="9"/>
  <c r="K1694" i="9" s="1"/>
  <c r="H1693" i="9"/>
  <c r="K1693" i="9" s="1"/>
  <c r="H1692" i="9"/>
  <c r="K1692" i="9" s="1"/>
  <c r="H1691" i="9"/>
  <c r="K1691" i="9" s="1"/>
  <c r="H1690" i="9"/>
  <c r="K1690" i="9" s="1"/>
  <c r="H1689" i="9"/>
  <c r="K1689" i="9" s="1"/>
  <c r="H1688" i="9"/>
  <c r="K1688" i="9" s="1"/>
  <c r="H1687" i="9"/>
  <c r="K1687" i="9" s="1"/>
  <c r="H1686" i="9"/>
  <c r="K1686" i="9" s="1"/>
  <c r="H1685" i="9"/>
  <c r="K1685" i="9" s="1"/>
  <c r="H1684" i="9"/>
  <c r="K1684" i="9" s="1"/>
  <c r="H1683" i="9"/>
  <c r="K1683" i="9" s="1"/>
  <c r="H1682" i="9"/>
  <c r="K1682" i="9" s="1"/>
  <c r="H1681" i="9"/>
  <c r="K1681" i="9" s="1"/>
  <c r="H1680" i="9"/>
  <c r="K1680" i="9" s="1"/>
  <c r="H1679" i="9"/>
  <c r="K1679" i="9" s="1"/>
  <c r="H1678" i="9"/>
  <c r="K1678" i="9" s="1"/>
  <c r="H1677" i="9"/>
  <c r="K1677" i="9" s="1"/>
  <c r="H1676" i="9"/>
  <c r="K1676" i="9" s="1"/>
  <c r="H1675" i="9"/>
  <c r="K1675" i="9" s="1"/>
  <c r="H1674" i="9"/>
  <c r="K1674" i="9" s="1"/>
  <c r="H1673" i="9"/>
  <c r="K1673" i="9" s="1"/>
  <c r="H1672" i="9"/>
  <c r="K1672" i="9" s="1"/>
  <c r="H1671" i="9"/>
  <c r="K1671" i="9" s="1"/>
  <c r="H1670" i="9"/>
  <c r="K1670" i="9" s="1"/>
  <c r="H1669" i="9"/>
  <c r="K1669" i="9" s="1"/>
  <c r="H1668" i="9"/>
  <c r="K1668" i="9" s="1"/>
  <c r="H1667" i="9"/>
  <c r="K1667" i="9" s="1"/>
  <c r="H1666" i="9"/>
  <c r="K1666" i="9" s="1"/>
  <c r="H1665" i="9"/>
  <c r="K1665" i="9" s="1"/>
  <c r="H1664" i="9"/>
  <c r="K1664" i="9" s="1"/>
  <c r="H1663" i="9"/>
  <c r="K1663" i="9" s="1"/>
  <c r="H1662" i="9"/>
  <c r="K1662" i="9" s="1"/>
  <c r="H1661" i="9"/>
  <c r="K1661" i="9" s="1"/>
  <c r="H1660" i="9"/>
  <c r="K1660" i="9" s="1"/>
  <c r="H1659" i="9"/>
  <c r="K1659" i="9" s="1"/>
  <c r="H1658" i="9"/>
  <c r="K1658" i="9" s="1"/>
  <c r="H1657" i="9"/>
  <c r="K1657" i="9" s="1"/>
  <c r="H1656" i="9"/>
  <c r="K1656" i="9" s="1"/>
  <c r="H1655" i="9"/>
  <c r="K1655" i="9" s="1"/>
  <c r="H1654" i="9"/>
  <c r="K1654" i="9" s="1"/>
  <c r="H1653" i="9"/>
  <c r="K1653" i="9" s="1"/>
  <c r="H1652" i="9"/>
  <c r="K1652" i="9" s="1"/>
  <c r="H1651" i="9"/>
  <c r="K1651" i="9" s="1"/>
  <c r="H1650" i="9"/>
  <c r="K1650" i="9" s="1"/>
  <c r="H1649" i="9"/>
  <c r="K1649" i="9" s="1"/>
  <c r="H1648" i="9"/>
  <c r="K1648" i="9" s="1"/>
  <c r="H1647" i="9"/>
  <c r="K1647" i="9" s="1"/>
  <c r="H1646" i="9"/>
  <c r="K1646" i="9" s="1"/>
  <c r="H1645" i="9"/>
  <c r="K1645" i="9" s="1"/>
  <c r="H1644" i="9"/>
  <c r="K1644" i="9" s="1"/>
  <c r="H1643" i="9"/>
  <c r="K1643" i="9" s="1"/>
  <c r="H1642" i="9"/>
  <c r="K1642" i="9" s="1"/>
  <c r="H1641" i="9"/>
  <c r="K1641" i="9" s="1"/>
  <c r="H1640" i="9"/>
  <c r="K1640" i="9" s="1"/>
  <c r="H1639" i="9"/>
  <c r="K1639" i="9" s="1"/>
  <c r="H1638" i="9"/>
  <c r="K1638" i="9" s="1"/>
  <c r="H1637" i="9"/>
  <c r="K1637" i="9" s="1"/>
  <c r="H1636" i="9"/>
  <c r="K1636" i="9" s="1"/>
  <c r="H1635" i="9"/>
  <c r="K1635" i="9" s="1"/>
  <c r="H1634" i="9"/>
  <c r="K1634" i="9" s="1"/>
  <c r="H1633" i="9"/>
  <c r="K1633" i="9" s="1"/>
  <c r="H1632" i="9"/>
  <c r="K1632" i="9" s="1"/>
  <c r="H1631" i="9"/>
  <c r="K1631" i="9" s="1"/>
  <c r="H1630" i="9"/>
  <c r="K1630" i="9" s="1"/>
  <c r="H1629" i="9"/>
  <c r="K1629" i="9" s="1"/>
  <c r="H1628" i="9"/>
  <c r="K1628" i="9" s="1"/>
  <c r="H1627" i="9"/>
  <c r="K1627" i="9" s="1"/>
  <c r="H1626" i="9"/>
  <c r="K1626" i="9" s="1"/>
  <c r="H1625" i="9"/>
  <c r="K1625" i="9" s="1"/>
  <c r="H1624" i="9"/>
  <c r="K1624" i="9" s="1"/>
  <c r="H1623" i="9"/>
  <c r="K1623" i="9" s="1"/>
  <c r="H1622" i="9"/>
  <c r="K1622" i="9" s="1"/>
  <c r="H1621" i="9"/>
  <c r="K1621" i="9" s="1"/>
  <c r="H1620" i="9"/>
  <c r="K1620" i="9" s="1"/>
  <c r="H1619" i="9"/>
  <c r="K1619" i="9" s="1"/>
  <c r="H1618" i="9"/>
  <c r="K1618" i="9" s="1"/>
  <c r="H1617" i="9"/>
  <c r="K1617" i="9" s="1"/>
  <c r="H1616" i="9"/>
  <c r="K1616" i="9" s="1"/>
  <c r="H1615" i="9"/>
  <c r="K1615" i="9" s="1"/>
  <c r="H1614" i="9"/>
  <c r="K1614" i="9" s="1"/>
  <c r="H1613" i="9"/>
  <c r="K1613" i="9" s="1"/>
  <c r="H1612" i="9"/>
  <c r="K1612" i="9" s="1"/>
  <c r="H1611" i="9"/>
  <c r="K1611" i="9" s="1"/>
  <c r="H1610" i="9"/>
  <c r="K1610" i="9" s="1"/>
  <c r="H1609" i="9"/>
  <c r="K1609" i="9" s="1"/>
  <c r="H1608" i="9"/>
  <c r="K1608" i="9" s="1"/>
  <c r="H1607" i="9"/>
  <c r="K1607" i="9" s="1"/>
  <c r="H1606" i="9"/>
  <c r="K1606" i="9" s="1"/>
  <c r="H1605" i="9"/>
  <c r="K1605" i="9" s="1"/>
  <c r="H1604" i="9"/>
  <c r="K1604" i="9" s="1"/>
  <c r="H1603" i="9"/>
  <c r="K1603" i="9" s="1"/>
  <c r="H1602" i="9"/>
  <c r="K1602" i="9" s="1"/>
  <c r="H1601" i="9"/>
  <c r="K1601" i="9" s="1"/>
  <c r="H1600" i="9"/>
  <c r="K1600" i="9" s="1"/>
  <c r="H1599" i="9"/>
  <c r="K1599" i="9" s="1"/>
  <c r="H1598" i="9"/>
  <c r="K1598" i="9" s="1"/>
  <c r="H1597" i="9"/>
  <c r="K1597" i="9" s="1"/>
  <c r="H1596" i="9"/>
  <c r="K1596" i="9" s="1"/>
  <c r="H1595" i="9"/>
  <c r="K1595" i="9" s="1"/>
  <c r="H1594" i="9"/>
  <c r="K1594" i="9" s="1"/>
  <c r="H1593" i="9"/>
  <c r="K1593" i="9" s="1"/>
  <c r="H1592" i="9"/>
  <c r="K1592" i="9" s="1"/>
  <c r="H1591" i="9"/>
  <c r="K1591" i="9" s="1"/>
  <c r="H1590" i="9"/>
  <c r="K1590" i="9" s="1"/>
  <c r="H1589" i="9"/>
  <c r="K1589" i="9" s="1"/>
  <c r="H1588" i="9"/>
  <c r="K1588" i="9" s="1"/>
  <c r="H1587" i="9"/>
  <c r="K1587" i="9" s="1"/>
  <c r="H1586" i="9"/>
  <c r="K1586" i="9" s="1"/>
  <c r="H1585" i="9"/>
  <c r="K1585" i="9" s="1"/>
  <c r="H1584" i="9"/>
  <c r="K1584" i="9" s="1"/>
  <c r="H1583" i="9"/>
  <c r="K1583" i="9" s="1"/>
  <c r="H1582" i="9"/>
  <c r="K1582" i="9" s="1"/>
  <c r="H1581" i="9"/>
  <c r="K1581" i="9" s="1"/>
  <c r="H1580" i="9"/>
  <c r="K1580" i="9" s="1"/>
  <c r="H1579" i="9"/>
  <c r="K1579" i="9" s="1"/>
  <c r="H1578" i="9"/>
  <c r="K1578" i="9" s="1"/>
  <c r="H1577" i="9"/>
  <c r="K1577" i="9" s="1"/>
  <c r="H1576" i="9"/>
  <c r="K1576" i="9" s="1"/>
  <c r="H1575" i="9"/>
  <c r="K1575" i="9" s="1"/>
  <c r="H1574" i="9"/>
  <c r="K1574" i="9" s="1"/>
  <c r="H1573" i="9"/>
  <c r="K1573" i="9" s="1"/>
  <c r="H1572" i="9"/>
  <c r="K1572" i="9" s="1"/>
  <c r="H1571" i="9"/>
  <c r="K1571" i="9" s="1"/>
  <c r="H1570" i="9"/>
  <c r="K1570" i="9" s="1"/>
  <c r="H1569" i="9"/>
  <c r="K1569" i="9" s="1"/>
  <c r="H1568" i="9"/>
  <c r="K1568" i="9" s="1"/>
  <c r="H1567" i="9"/>
  <c r="K1567" i="9" s="1"/>
  <c r="H1566" i="9"/>
  <c r="K1566" i="9" s="1"/>
  <c r="H1565" i="9"/>
  <c r="K1565" i="9" s="1"/>
  <c r="H1564" i="9"/>
  <c r="K1564" i="9" s="1"/>
  <c r="H1563" i="9"/>
  <c r="K1563" i="9" s="1"/>
  <c r="H1562" i="9"/>
  <c r="K1562" i="9" s="1"/>
  <c r="H1561" i="9"/>
  <c r="K1561" i="9" s="1"/>
  <c r="H1560" i="9"/>
  <c r="K1560" i="9" s="1"/>
  <c r="H1559" i="9"/>
  <c r="K1559" i="9" s="1"/>
  <c r="H1558" i="9"/>
  <c r="K1558" i="9" s="1"/>
  <c r="H1557" i="9"/>
  <c r="K1557" i="9" s="1"/>
  <c r="H1556" i="9"/>
  <c r="K1556" i="9" s="1"/>
  <c r="H1555" i="9"/>
  <c r="K1555" i="9" s="1"/>
  <c r="H1554" i="9"/>
  <c r="K1554" i="9" s="1"/>
  <c r="H1553" i="9"/>
  <c r="K1553" i="9" s="1"/>
  <c r="H1552" i="9"/>
  <c r="K1552" i="9" s="1"/>
  <c r="H1551" i="9"/>
  <c r="K1551" i="9" s="1"/>
  <c r="H1550" i="9"/>
  <c r="K1550" i="9" s="1"/>
  <c r="H1549" i="9"/>
  <c r="K1549" i="9" s="1"/>
  <c r="H1548" i="9"/>
  <c r="K1548" i="9" s="1"/>
  <c r="H1547" i="9"/>
  <c r="K1547" i="9" s="1"/>
  <c r="H1546" i="9"/>
  <c r="K1546" i="9" s="1"/>
  <c r="H1545" i="9"/>
  <c r="K1545" i="9" s="1"/>
  <c r="H1544" i="9"/>
  <c r="K1544" i="9" s="1"/>
  <c r="H1543" i="9"/>
  <c r="K1543" i="9" s="1"/>
  <c r="H1542" i="9"/>
  <c r="K1542" i="9" s="1"/>
  <c r="H1541" i="9"/>
  <c r="K1541" i="9" s="1"/>
  <c r="H1540" i="9"/>
  <c r="K1540" i="9" s="1"/>
  <c r="H1539" i="9"/>
  <c r="K1539" i="9" s="1"/>
  <c r="H1538" i="9"/>
  <c r="K1538" i="9" s="1"/>
  <c r="H1537" i="9"/>
  <c r="K1537" i="9" s="1"/>
  <c r="H1536" i="9"/>
  <c r="K1536" i="9" s="1"/>
  <c r="H1535" i="9"/>
  <c r="K1535" i="9" s="1"/>
  <c r="H1534" i="9"/>
  <c r="K1534" i="9" s="1"/>
  <c r="H1533" i="9"/>
  <c r="K1533" i="9" s="1"/>
  <c r="H1532" i="9"/>
  <c r="K1532" i="9" s="1"/>
  <c r="H1531" i="9"/>
  <c r="K1531" i="9" s="1"/>
  <c r="H1530" i="9"/>
  <c r="K1530" i="9" s="1"/>
  <c r="H1529" i="9"/>
  <c r="K1529" i="9" s="1"/>
  <c r="H1528" i="9"/>
  <c r="K1528" i="9" s="1"/>
  <c r="H1527" i="9"/>
  <c r="K1527" i="9" s="1"/>
  <c r="H1526" i="9"/>
  <c r="K1526" i="9" s="1"/>
  <c r="H1525" i="9"/>
  <c r="K1525" i="9" s="1"/>
  <c r="H1524" i="9"/>
  <c r="K1524" i="9" s="1"/>
  <c r="H1523" i="9"/>
  <c r="K1523" i="9" s="1"/>
  <c r="H1522" i="9"/>
  <c r="K1522" i="9" s="1"/>
  <c r="H1521" i="9"/>
  <c r="K1521" i="9" s="1"/>
  <c r="H1520" i="9"/>
  <c r="K1520" i="9" s="1"/>
  <c r="H1519" i="9"/>
  <c r="K1519" i="9" s="1"/>
  <c r="H1518" i="9"/>
  <c r="K1518" i="9" s="1"/>
  <c r="H1517" i="9"/>
  <c r="K1517" i="9" s="1"/>
  <c r="H1516" i="9"/>
  <c r="K1516" i="9" s="1"/>
  <c r="H1515" i="9"/>
  <c r="K1515" i="9" s="1"/>
  <c r="H1514" i="9"/>
  <c r="K1514" i="9" s="1"/>
  <c r="H1513" i="9"/>
  <c r="K1513" i="9" s="1"/>
  <c r="H1512" i="9"/>
  <c r="K1512" i="9" s="1"/>
  <c r="H1511" i="9"/>
  <c r="K1511" i="9" s="1"/>
  <c r="H1510" i="9"/>
  <c r="K1510" i="9" s="1"/>
  <c r="H1509" i="9"/>
  <c r="K1509" i="9" s="1"/>
  <c r="H1508" i="9"/>
  <c r="K1508" i="9" s="1"/>
  <c r="H1507" i="9"/>
  <c r="K1507" i="9" s="1"/>
  <c r="H1506" i="9"/>
  <c r="K1506" i="9" s="1"/>
  <c r="H1505" i="9"/>
  <c r="K1505" i="9" s="1"/>
  <c r="H1504" i="9"/>
  <c r="K1504" i="9" s="1"/>
  <c r="H1503" i="9"/>
  <c r="K1503" i="9" s="1"/>
  <c r="H1502" i="9"/>
  <c r="K1502" i="9" s="1"/>
  <c r="H1501" i="9"/>
  <c r="K1501" i="9" s="1"/>
  <c r="H1500" i="9"/>
  <c r="K1500" i="9" s="1"/>
  <c r="H1499" i="9"/>
  <c r="K1499" i="9" s="1"/>
  <c r="H1498" i="9"/>
  <c r="K1498" i="9" s="1"/>
  <c r="H1497" i="9"/>
  <c r="K1497" i="9" s="1"/>
  <c r="H1496" i="9"/>
  <c r="K1496" i="9" s="1"/>
  <c r="H1495" i="9"/>
  <c r="K1495" i="9" s="1"/>
  <c r="H1494" i="9"/>
  <c r="K1494" i="9" s="1"/>
  <c r="H1493" i="9"/>
  <c r="K1493" i="9" s="1"/>
  <c r="H1492" i="9"/>
  <c r="K1492" i="9" s="1"/>
  <c r="H1491" i="9"/>
  <c r="K1491" i="9" s="1"/>
  <c r="H1490" i="9"/>
  <c r="K1490" i="9" s="1"/>
  <c r="H1489" i="9"/>
  <c r="K1489" i="9" s="1"/>
  <c r="H1488" i="9"/>
  <c r="K1488" i="9" s="1"/>
  <c r="H1487" i="9"/>
  <c r="K1487" i="9" s="1"/>
  <c r="H1486" i="9"/>
  <c r="K1486" i="9" s="1"/>
  <c r="H1485" i="9"/>
  <c r="K1485" i="9" s="1"/>
  <c r="H1484" i="9"/>
  <c r="K1484" i="9" s="1"/>
  <c r="H1483" i="9"/>
  <c r="K1483" i="9" s="1"/>
  <c r="H1482" i="9"/>
  <c r="K1482" i="9" s="1"/>
  <c r="H1481" i="9"/>
  <c r="K1481" i="9" s="1"/>
  <c r="H1480" i="9"/>
  <c r="K1480" i="9" s="1"/>
  <c r="H1479" i="9"/>
  <c r="K1479" i="9" s="1"/>
  <c r="H1478" i="9"/>
  <c r="K1478" i="9" s="1"/>
  <c r="H1477" i="9"/>
  <c r="K1477" i="9" s="1"/>
  <c r="H1476" i="9"/>
  <c r="K1476" i="9" s="1"/>
  <c r="H1475" i="9"/>
  <c r="K1475" i="9" s="1"/>
  <c r="H1474" i="9"/>
  <c r="K1474" i="9" s="1"/>
  <c r="H1473" i="9"/>
  <c r="K1473" i="9" s="1"/>
  <c r="H1472" i="9"/>
  <c r="K1472" i="9" s="1"/>
  <c r="H1471" i="9"/>
  <c r="K1471" i="9" s="1"/>
  <c r="H1470" i="9"/>
  <c r="K1470" i="9" s="1"/>
  <c r="H1469" i="9"/>
  <c r="K1469" i="9" s="1"/>
  <c r="H1468" i="9"/>
  <c r="K1468" i="9" s="1"/>
  <c r="H1467" i="9"/>
  <c r="K1467" i="9" s="1"/>
  <c r="H1466" i="9"/>
  <c r="K1466" i="9" s="1"/>
  <c r="H1465" i="9"/>
  <c r="K1465" i="9" s="1"/>
  <c r="H1464" i="9"/>
  <c r="K1464" i="9" s="1"/>
  <c r="H1463" i="9"/>
  <c r="K1463" i="9" s="1"/>
  <c r="H1462" i="9"/>
  <c r="K1462" i="9" s="1"/>
  <c r="H1461" i="9"/>
  <c r="K1461" i="9" s="1"/>
  <c r="H1460" i="9"/>
  <c r="K1460" i="9" s="1"/>
  <c r="H1459" i="9"/>
  <c r="K1459" i="9" s="1"/>
  <c r="H1458" i="9"/>
  <c r="K1458" i="9" s="1"/>
  <c r="H1457" i="9"/>
  <c r="K1457" i="9" s="1"/>
  <c r="H1456" i="9"/>
  <c r="K1456" i="9" s="1"/>
  <c r="H1455" i="9"/>
  <c r="K1455" i="9" s="1"/>
  <c r="H1454" i="9"/>
  <c r="K1454" i="9" s="1"/>
  <c r="H1453" i="9"/>
  <c r="K1453" i="9" s="1"/>
  <c r="H1452" i="9"/>
  <c r="K1452" i="9" s="1"/>
  <c r="H1451" i="9"/>
  <c r="K1451" i="9" s="1"/>
  <c r="H1450" i="9"/>
  <c r="K1450" i="9" s="1"/>
  <c r="H1449" i="9"/>
  <c r="K1449" i="9" s="1"/>
  <c r="H1448" i="9"/>
  <c r="K1448" i="9" s="1"/>
  <c r="H1447" i="9"/>
  <c r="K1447" i="9" s="1"/>
  <c r="H1446" i="9"/>
  <c r="K1446" i="9" s="1"/>
  <c r="H1445" i="9"/>
  <c r="K1445" i="9" s="1"/>
  <c r="H1444" i="9"/>
  <c r="K1444" i="9" s="1"/>
  <c r="H1443" i="9"/>
  <c r="K1443" i="9" s="1"/>
  <c r="H1442" i="9"/>
  <c r="K1442" i="9" s="1"/>
  <c r="H1441" i="9"/>
  <c r="K1441" i="9" s="1"/>
  <c r="H1440" i="9"/>
  <c r="K1440" i="9" s="1"/>
  <c r="H1439" i="9"/>
  <c r="K1439" i="9" s="1"/>
  <c r="H1438" i="9"/>
  <c r="K1438" i="9" s="1"/>
  <c r="H1437" i="9"/>
  <c r="K1437" i="9" s="1"/>
  <c r="H1436" i="9"/>
  <c r="K1436" i="9" s="1"/>
  <c r="H1435" i="9"/>
  <c r="K1435" i="9" s="1"/>
  <c r="H1434" i="9"/>
  <c r="K1434" i="9" s="1"/>
  <c r="H1433" i="9"/>
  <c r="K1433" i="9" s="1"/>
  <c r="H1432" i="9"/>
  <c r="K1432" i="9" s="1"/>
  <c r="H1431" i="9"/>
  <c r="K1431" i="9" s="1"/>
  <c r="H1430" i="9"/>
  <c r="K1430" i="9" s="1"/>
  <c r="H1429" i="9"/>
  <c r="K1429" i="9" s="1"/>
  <c r="H1428" i="9"/>
  <c r="K1428" i="9" s="1"/>
  <c r="H1427" i="9"/>
  <c r="K1427" i="9" s="1"/>
  <c r="H1426" i="9"/>
  <c r="K1426" i="9" s="1"/>
  <c r="H1425" i="9"/>
  <c r="K1425" i="9" s="1"/>
  <c r="H1424" i="9"/>
  <c r="K1424" i="9" s="1"/>
  <c r="H1423" i="9"/>
  <c r="K1423" i="9" s="1"/>
  <c r="H1422" i="9"/>
  <c r="K1422" i="9" s="1"/>
  <c r="H1421" i="9"/>
  <c r="K1421" i="9" s="1"/>
  <c r="H1420" i="9"/>
  <c r="K1420" i="9" s="1"/>
  <c r="H1419" i="9"/>
  <c r="K1419" i="9" s="1"/>
  <c r="H1418" i="9"/>
  <c r="K1418" i="9" s="1"/>
  <c r="H1417" i="9"/>
  <c r="K1417" i="9" s="1"/>
  <c r="H1416" i="9"/>
  <c r="K1416" i="9" s="1"/>
  <c r="H1415" i="9"/>
  <c r="K1415" i="9" s="1"/>
  <c r="H1414" i="9"/>
  <c r="K1414" i="9" s="1"/>
  <c r="H1413" i="9"/>
  <c r="K1413" i="9" s="1"/>
  <c r="H1412" i="9"/>
  <c r="K1412" i="9" s="1"/>
  <c r="H1411" i="9"/>
  <c r="K1411" i="9" s="1"/>
  <c r="H1410" i="9"/>
  <c r="K1410" i="9" s="1"/>
  <c r="H1409" i="9"/>
  <c r="K1409" i="9" s="1"/>
  <c r="H1408" i="9"/>
  <c r="K1408" i="9" s="1"/>
  <c r="H1407" i="9"/>
  <c r="K1407" i="9" s="1"/>
  <c r="H1406" i="9"/>
  <c r="K1406" i="9" s="1"/>
  <c r="H1405" i="9"/>
  <c r="K1405" i="9" s="1"/>
  <c r="H1404" i="9"/>
  <c r="K1404" i="9" s="1"/>
  <c r="H1403" i="9"/>
  <c r="K1403" i="9" s="1"/>
  <c r="H1402" i="9"/>
  <c r="K1402" i="9" s="1"/>
  <c r="H1401" i="9"/>
  <c r="K1401" i="9" s="1"/>
  <c r="H1400" i="9"/>
  <c r="K1400" i="9" s="1"/>
  <c r="H1399" i="9"/>
  <c r="K1399" i="9" s="1"/>
  <c r="H1398" i="9"/>
  <c r="K1398" i="9" s="1"/>
  <c r="H1397" i="9"/>
  <c r="K1397" i="9" s="1"/>
  <c r="H1396" i="9"/>
  <c r="K1396" i="9" s="1"/>
  <c r="H1395" i="9"/>
  <c r="K1395" i="9" s="1"/>
  <c r="H1394" i="9"/>
  <c r="K1394" i="9" s="1"/>
  <c r="H1393" i="9"/>
  <c r="K1393" i="9" s="1"/>
  <c r="H1392" i="9"/>
  <c r="K1392" i="9" s="1"/>
  <c r="H1391" i="9"/>
  <c r="K1391" i="9" s="1"/>
  <c r="H1390" i="9"/>
  <c r="K1390" i="9" s="1"/>
  <c r="H1389" i="9"/>
  <c r="K1389" i="9" s="1"/>
  <c r="H1388" i="9"/>
  <c r="K1388" i="9" s="1"/>
  <c r="H1387" i="9"/>
  <c r="K1387" i="9" s="1"/>
  <c r="H1386" i="9"/>
  <c r="K1386" i="9" s="1"/>
  <c r="H1385" i="9"/>
  <c r="K1385" i="9" s="1"/>
  <c r="H1384" i="9"/>
  <c r="K1384" i="9" s="1"/>
  <c r="H1383" i="9"/>
  <c r="K1383" i="9" s="1"/>
  <c r="H1382" i="9"/>
  <c r="K1382" i="9" s="1"/>
  <c r="H1381" i="9"/>
  <c r="K1381" i="9" s="1"/>
  <c r="H1380" i="9"/>
  <c r="K1380" i="9" s="1"/>
  <c r="H1379" i="9"/>
  <c r="K1379" i="9" s="1"/>
  <c r="H1378" i="9"/>
  <c r="K1378" i="9" s="1"/>
  <c r="H1377" i="9"/>
  <c r="K1377" i="9" s="1"/>
  <c r="H1376" i="9"/>
  <c r="K1376" i="9" s="1"/>
  <c r="H1375" i="9"/>
  <c r="K1375" i="9" s="1"/>
  <c r="H1374" i="9"/>
  <c r="K1374" i="9" s="1"/>
  <c r="H1373" i="9"/>
  <c r="K1373" i="9" s="1"/>
  <c r="H1372" i="9"/>
  <c r="K1372" i="9" s="1"/>
  <c r="H1371" i="9"/>
  <c r="K1371" i="9" s="1"/>
  <c r="H1370" i="9"/>
  <c r="K1370" i="9" s="1"/>
  <c r="H1369" i="9"/>
  <c r="K1369" i="9" s="1"/>
  <c r="H1368" i="9"/>
  <c r="K1368" i="9" s="1"/>
  <c r="H1367" i="9"/>
  <c r="K1367" i="9" s="1"/>
  <c r="H1366" i="9"/>
  <c r="K1366" i="9" s="1"/>
  <c r="H1365" i="9"/>
  <c r="K1365" i="9" s="1"/>
  <c r="H1364" i="9"/>
  <c r="K1364" i="9" s="1"/>
  <c r="H1363" i="9"/>
  <c r="K1363" i="9" s="1"/>
  <c r="H1362" i="9"/>
  <c r="K1362" i="9" s="1"/>
  <c r="H1361" i="9"/>
  <c r="K1361" i="9" s="1"/>
  <c r="H1360" i="9"/>
  <c r="K1360" i="9" s="1"/>
  <c r="H1359" i="9"/>
  <c r="K1359" i="9" s="1"/>
  <c r="H1358" i="9"/>
  <c r="K1358" i="9" s="1"/>
  <c r="H1357" i="9"/>
  <c r="K1357" i="9" s="1"/>
  <c r="H1356" i="9"/>
  <c r="K1356" i="9" s="1"/>
  <c r="H1355" i="9"/>
  <c r="K1355" i="9" s="1"/>
  <c r="H1354" i="9"/>
  <c r="K1354" i="9" s="1"/>
  <c r="H1353" i="9"/>
  <c r="K1353" i="9" s="1"/>
  <c r="H1352" i="9"/>
  <c r="K1352" i="9" s="1"/>
  <c r="H1351" i="9"/>
  <c r="K1351" i="9" s="1"/>
  <c r="H1350" i="9"/>
  <c r="K1350" i="9" s="1"/>
  <c r="H1349" i="9"/>
  <c r="K1349" i="9" s="1"/>
  <c r="H1348" i="9"/>
  <c r="K1348" i="9" s="1"/>
  <c r="H1347" i="9"/>
  <c r="K1347" i="9" s="1"/>
  <c r="H1346" i="9"/>
  <c r="K1346" i="9" s="1"/>
  <c r="H1345" i="9"/>
  <c r="K1345" i="9" s="1"/>
  <c r="H1344" i="9"/>
  <c r="K1344" i="9" s="1"/>
  <c r="H1343" i="9"/>
  <c r="K1343" i="9" s="1"/>
  <c r="H1342" i="9"/>
  <c r="K1342" i="9" s="1"/>
  <c r="H1341" i="9"/>
  <c r="K1341" i="9" s="1"/>
  <c r="H1340" i="9"/>
  <c r="K1340" i="9" s="1"/>
  <c r="H1339" i="9"/>
  <c r="K1339" i="9" s="1"/>
  <c r="H1338" i="9"/>
  <c r="K1338" i="9" s="1"/>
  <c r="H1337" i="9"/>
  <c r="K1337" i="9" s="1"/>
  <c r="H1336" i="9"/>
  <c r="K1336" i="9" s="1"/>
  <c r="H1335" i="9"/>
  <c r="K1335" i="9" s="1"/>
  <c r="H1334" i="9"/>
  <c r="K1334" i="9" s="1"/>
  <c r="H1333" i="9"/>
  <c r="K1333" i="9" s="1"/>
  <c r="H1332" i="9"/>
  <c r="K1332" i="9" s="1"/>
  <c r="H1331" i="9"/>
  <c r="K1331" i="9" s="1"/>
  <c r="H1330" i="9"/>
  <c r="K1330" i="9" s="1"/>
  <c r="H1329" i="9"/>
  <c r="K1329" i="9" s="1"/>
  <c r="H1328" i="9"/>
  <c r="K1328" i="9" s="1"/>
  <c r="H1327" i="9"/>
  <c r="K1327" i="9" s="1"/>
  <c r="H1326" i="9"/>
  <c r="K1326" i="9" s="1"/>
  <c r="H1325" i="9"/>
  <c r="K1325" i="9" s="1"/>
  <c r="H1324" i="9"/>
  <c r="K1324" i="9" s="1"/>
  <c r="H1323" i="9"/>
  <c r="K1323" i="9" s="1"/>
  <c r="H1322" i="9"/>
  <c r="K1322" i="9" s="1"/>
  <c r="H1321" i="9"/>
  <c r="K1321" i="9" s="1"/>
  <c r="H1320" i="9"/>
  <c r="K1320" i="9" s="1"/>
  <c r="H1319" i="9"/>
  <c r="K1319" i="9" s="1"/>
  <c r="H1318" i="9"/>
  <c r="K1318" i="9" s="1"/>
  <c r="H1317" i="9"/>
  <c r="K1317" i="9" s="1"/>
  <c r="H1316" i="9"/>
  <c r="K1316" i="9" s="1"/>
  <c r="H1315" i="9"/>
  <c r="K1315" i="9" s="1"/>
  <c r="H1314" i="9"/>
  <c r="K1314" i="9" s="1"/>
  <c r="H1313" i="9"/>
  <c r="K1313" i="9" s="1"/>
  <c r="H1312" i="9"/>
  <c r="K1312" i="9" s="1"/>
  <c r="H1311" i="9"/>
  <c r="K1311" i="9" s="1"/>
  <c r="H1310" i="9"/>
  <c r="K1310" i="9" s="1"/>
  <c r="H1309" i="9"/>
  <c r="K1309" i="9" s="1"/>
  <c r="H1308" i="9"/>
  <c r="K1308" i="9" s="1"/>
  <c r="H1307" i="9"/>
  <c r="K1307" i="9" s="1"/>
  <c r="H1306" i="9"/>
  <c r="K1306" i="9" s="1"/>
  <c r="H1305" i="9"/>
  <c r="K1305" i="9" s="1"/>
  <c r="H1304" i="9"/>
  <c r="K1304" i="9" s="1"/>
  <c r="H1303" i="9"/>
  <c r="K1303" i="9" s="1"/>
  <c r="H1302" i="9"/>
  <c r="K1302" i="9" s="1"/>
  <c r="H1301" i="9"/>
  <c r="K1301" i="9" s="1"/>
  <c r="H1300" i="9"/>
  <c r="K1300" i="9" s="1"/>
  <c r="H1299" i="9"/>
  <c r="K1299" i="9" s="1"/>
  <c r="H1298" i="9"/>
  <c r="K1298" i="9" s="1"/>
  <c r="H1297" i="9"/>
  <c r="K1297" i="9" s="1"/>
  <c r="H1296" i="9"/>
  <c r="K1296" i="9" s="1"/>
  <c r="H1295" i="9"/>
  <c r="K1295" i="9" s="1"/>
  <c r="H1294" i="9"/>
  <c r="K1294" i="9" s="1"/>
  <c r="H1293" i="9"/>
  <c r="K1293" i="9" s="1"/>
  <c r="H1292" i="9"/>
  <c r="K1292" i="9" s="1"/>
  <c r="H1291" i="9"/>
  <c r="K1291" i="9" s="1"/>
  <c r="H1290" i="9"/>
  <c r="K1290" i="9" s="1"/>
  <c r="H1289" i="9"/>
  <c r="K1289" i="9" s="1"/>
  <c r="H1288" i="9"/>
  <c r="K1288" i="9" s="1"/>
  <c r="H1287" i="9"/>
  <c r="K1287" i="9" s="1"/>
  <c r="H1286" i="9"/>
  <c r="K1286" i="9" s="1"/>
  <c r="H1285" i="9"/>
  <c r="K1285" i="9" s="1"/>
  <c r="H1284" i="9"/>
  <c r="K1284" i="9" s="1"/>
  <c r="H1283" i="9"/>
  <c r="K1283" i="9" s="1"/>
  <c r="H1282" i="9"/>
  <c r="K1282" i="9" s="1"/>
  <c r="H1281" i="9"/>
  <c r="K1281" i="9" s="1"/>
  <c r="H1280" i="9"/>
  <c r="K1280" i="9" s="1"/>
  <c r="H1279" i="9"/>
  <c r="K1279" i="9" s="1"/>
  <c r="H1278" i="9"/>
  <c r="K1278" i="9" s="1"/>
  <c r="H1277" i="9"/>
  <c r="K1277" i="9" s="1"/>
  <c r="H1276" i="9"/>
  <c r="K1276" i="9" s="1"/>
  <c r="H1275" i="9"/>
  <c r="K1275" i="9" s="1"/>
  <c r="H1274" i="9"/>
  <c r="K1274" i="9" s="1"/>
  <c r="H1273" i="9"/>
  <c r="K1273" i="9" s="1"/>
  <c r="H1272" i="9"/>
  <c r="K1272" i="9" s="1"/>
  <c r="H1271" i="9"/>
  <c r="K1271" i="9" s="1"/>
  <c r="H1270" i="9"/>
  <c r="K1270" i="9" s="1"/>
  <c r="H1269" i="9"/>
  <c r="K1269" i="9" s="1"/>
  <c r="H1268" i="9"/>
  <c r="K1268" i="9" s="1"/>
  <c r="H1267" i="9"/>
  <c r="K1267" i="9" s="1"/>
  <c r="H1266" i="9"/>
  <c r="K1266" i="9" s="1"/>
  <c r="H1265" i="9"/>
  <c r="K1265" i="9" s="1"/>
  <c r="H1264" i="9"/>
  <c r="K1264" i="9" s="1"/>
  <c r="H1263" i="9"/>
  <c r="K1263" i="9" s="1"/>
  <c r="H1262" i="9"/>
  <c r="K1262" i="9" s="1"/>
  <c r="H1261" i="9"/>
  <c r="K1261" i="9" s="1"/>
  <c r="H1260" i="9"/>
  <c r="K1260" i="9" s="1"/>
  <c r="H1259" i="9"/>
  <c r="K1259" i="9" s="1"/>
  <c r="H1258" i="9"/>
  <c r="K1258" i="9" s="1"/>
  <c r="H1257" i="9"/>
  <c r="K1257" i="9" s="1"/>
  <c r="H1256" i="9"/>
  <c r="K1256" i="9" s="1"/>
  <c r="H1255" i="9"/>
  <c r="K1255" i="9" s="1"/>
  <c r="H1254" i="9"/>
  <c r="K1254" i="9" s="1"/>
  <c r="H1253" i="9"/>
  <c r="K1253" i="9" s="1"/>
  <c r="H1252" i="9"/>
  <c r="K1252" i="9" s="1"/>
  <c r="H1251" i="9"/>
  <c r="K1251" i="9" s="1"/>
  <c r="H1250" i="9"/>
  <c r="K1250" i="9" s="1"/>
  <c r="H1249" i="9"/>
  <c r="K1249" i="9" s="1"/>
  <c r="H1248" i="9"/>
  <c r="K1248" i="9" s="1"/>
  <c r="H1247" i="9"/>
  <c r="K1247" i="9" s="1"/>
  <c r="H1246" i="9"/>
  <c r="K1246" i="9" s="1"/>
  <c r="H1245" i="9"/>
  <c r="K1245" i="9" s="1"/>
  <c r="H1244" i="9"/>
  <c r="K1244" i="9" s="1"/>
  <c r="H1243" i="9"/>
  <c r="K1243" i="9" s="1"/>
  <c r="H1242" i="9"/>
  <c r="K1242" i="9" s="1"/>
  <c r="H1241" i="9"/>
  <c r="K1241" i="9" s="1"/>
  <c r="H1240" i="9"/>
  <c r="K1240" i="9" s="1"/>
  <c r="H1239" i="9"/>
  <c r="K1239" i="9" s="1"/>
  <c r="H1238" i="9"/>
  <c r="K1238" i="9" s="1"/>
  <c r="H1237" i="9"/>
  <c r="K1237" i="9" s="1"/>
  <c r="H1236" i="9"/>
  <c r="K1236" i="9" s="1"/>
  <c r="H1235" i="9"/>
  <c r="K1235" i="9" s="1"/>
  <c r="H1234" i="9"/>
  <c r="K1234" i="9" s="1"/>
  <c r="H1233" i="9"/>
  <c r="K1233" i="9" s="1"/>
  <c r="H1232" i="9"/>
  <c r="K1232" i="9" s="1"/>
  <c r="H1231" i="9"/>
  <c r="K1231" i="9" s="1"/>
  <c r="H1230" i="9"/>
  <c r="K1230" i="9" s="1"/>
  <c r="H1229" i="9"/>
  <c r="K1229" i="9" s="1"/>
  <c r="H1228" i="9"/>
  <c r="K1228" i="9" s="1"/>
  <c r="H1227" i="9"/>
  <c r="K1227" i="9" s="1"/>
  <c r="H1226" i="9"/>
  <c r="K1226" i="9" s="1"/>
  <c r="H1225" i="9"/>
  <c r="K1225" i="9" s="1"/>
  <c r="H1224" i="9"/>
  <c r="K1224" i="9" s="1"/>
  <c r="H1223" i="9"/>
  <c r="K1223" i="9" s="1"/>
  <c r="H1222" i="9"/>
  <c r="K1222" i="9" s="1"/>
  <c r="H1221" i="9"/>
  <c r="K1221" i="9" s="1"/>
  <c r="H1220" i="9"/>
  <c r="K1220" i="9" s="1"/>
  <c r="H1219" i="9"/>
  <c r="K1219" i="9" s="1"/>
  <c r="H1218" i="9"/>
  <c r="K1218" i="9" s="1"/>
  <c r="H1217" i="9"/>
  <c r="K1217" i="9" s="1"/>
  <c r="H1216" i="9"/>
  <c r="K1216" i="9" s="1"/>
  <c r="H1215" i="9"/>
  <c r="K1215" i="9" s="1"/>
  <c r="H1214" i="9"/>
  <c r="K1214" i="9" s="1"/>
  <c r="H1213" i="9"/>
  <c r="K1213" i="9" s="1"/>
  <c r="H1212" i="9"/>
  <c r="K1212" i="9" s="1"/>
  <c r="H1211" i="9"/>
  <c r="K1211" i="9" s="1"/>
  <c r="H1210" i="9"/>
  <c r="K1210" i="9" s="1"/>
  <c r="H1209" i="9"/>
  <c r="K1209" i="9" s="1"/>
  <c r="H1208" i="9"/>
  <c r="K1208" i="9" s="1"/>
  <c r="H1207" i="9"/>
  <c r="K1207" i="9" s="1"/>
  <c r="H1206" i="9"/>
  <c r="K1206" i="9" s="1"/>
  <c r="H1205" i="9"/>
  <c r="K1205" i="9" s="1"/>
  <c r="H1204" i="9"/>
  <c r="K1204" i="9" s="1"/>
  <c r="H1203" i="9"/>
  <c r="K1203" i="9" s="1"/>
  <c r="H1202" i="9"/>
  <c r="K1202" i="9" s="1"/>
  <c r="H1201" i="9"/>
  <c r="K1201" i="9" s="1"/>
  <c r="H1200" i="9"/>
  <c r="K1200" i="9" s="1"/>
  <c r="H1199" i="9"/>
  <c r="K1199" i="9" s="1"/>
  <c r="H1198" i="9"/>
  <c r="K1198" i="9" s="1"/>
  <c r="H1197" i="9"/>
  <c r="K1197" i="9" s="1"/>
  <c r="H1196" i="9"/>
  <c r="K1196" i="9" s="1"/>
  <c r="H1195" i="9"/>
  <c r="K1195" i="9" s="1"/>
  <c r="H1194" i="9"/>
  <c r="K1194" i="9" s="1"/>
  <c r="H1193" i="9"/>
  <c r="K1193" i="9" s="1"/>
  <c r="H1192" i="9"/>
  <c r="K1192" i="9" s="1"/>
  <c r="H1191" i="9"/>
  <c r="K1191" i="9" s="1"/>
  <c r="H1190" i="9"/>
  <c r="K1190" i="9" s="1"/>
  <c r="H1189" i="9"/>
  <c r="K1189" i="9" s="1"/>
  <c r="H1188" i="9"/>
  <c r="K1188" i="9" s="1"/>
  <c r="H1187" i="9"/>
  <c r="K1187" i="9" s="1"/>
  <c r="H1186" i="9"/>
  <c r="K1186" i="9" s="1"/>
  <c r="H1185" i="9"/>
  <c r="K1185" i="9" s="1"/>
  <c r="H1184" i="9"/>
  <c r="K1184" i="9" s="1"/>
  <c r="H1183" i="9"/>
  <c r="K1183" i="9" s="1"/>
  <c r="H1182" i="9"/>
  <c r="K1182" i="9" s="1"/>
  <c r="H1181" i="9"/>
  <c r="K1181" i="9" s="1"/>
  <c r="H1180" i="9"/>
  <c r="K1180" i="9" s="1"/>
  <c r="H1179" i="9"/>
  <c r="K1179" i="9" s="1"/>
  <c r="H1178" i="9"/>
  <c r="K1178" i="9" s="1"/>
  <c r="H1177" i="9"/>
  <c r="K1177" i="9" s="1"/>
  <c r="H1176" i="9"/>
  <c r="K1176" i="9" s="1"/>
  <c r="H1175" i="9"/>
  <c r="K1175" i="9" s="1"/>
  <c r="H1174" i="9"/>
  <c r="K1174" i="9" s="1"/>
  <c r="H1173" i="9"/>
  <c r="K1173" i="9" s="1"/>
  <c r="H1172" i="9"/>
  <c r="K1172" i="9" s="1"/>
  <c r="H1171" i="9"/>
  <c r="K1171" i="9" s="1"/>
  <c r="H1170" i="9"/>
  <c r="K1170" i="9" s="1"/>
  <c r="H1169" i="9"/>
  <c r="K1169" i="9" s="1"/>
  <c r="H1168" i="9"/>
  <c r="K1168" i="9" s="1"/>
  <c r="H1167" i="9"/>
  <c r="K1167" i="9" s="1"/>
  <c r="H1166" i="9"/>
  <c r="K1166" i="9" s="1"/>
  <c r="H1165" i="9"/>
  <c r="K1165" i="9" s="1"/>
  <c r="H1164" i="9"/>
  <c r="K1164" i="9" s="1"/>
  <c r="H1163" i="9"/>
  <c r="K1163" i="9" s="1"/>
  <c r="H1162" i="9"/>
  <c r="K1162" i="9" s="1"/>
  <c r="H1161" i="9"/>
  <c r="K1161" i="9" s="1"/>
  <c r="H1160" i="9"/>
  <c r="K1160" i="9" s="1"/>
  <c r="H1159" i="9"/>
  <c r="K1159" i="9" s="1"/>
  <c r="H1158" i="9"/>
  <c r="K1158" i="9" s="1"/>
  <c r="H1157" i="9"/>
  <c r="K1157" i="9" s="1"/>
  <c r="H1156" i="9"/>
  <c r="K1156" i="9" s="1"/>
  <c r="H1155" i="9"/>
  <c r="K1155" i="9" s="1"/>
  <c r="H1154" i="9"/>
  <c r="K1154" i="9" s="1"/>
  <c r="H1153" i="9"/>
  <c r="K1153" i="9" s="1"/>
  <c r="H1152" i="9"/>
  <c r="K1152" i="9" s="1"/>
  <c r="H1151" i="9"/>
  <c r="K1151" i="9" s="1"/>
  <c r="H1150" i="9"/>
  <c r="K1150" i="9" s="1"/>
  <c r="H1149" i="9"/>
  <c r="K1149" i="9" s="1"/>
  <c r="H1148" i="9"/>
  <c r="K1148" i="9" s="1"/>
  <c r="H1147" i="9"/>
  <c r="K1147" i="9" s="1"/>
  <c r="H1146" i="9"/>
  <c r="K1146" i="9" s="1"/>
  <c r="H1145" i="9"/>
  <c r="K1145" i="9" s="1"/>
  <c r="H1144" i="9"/>
  <c r="K1144" i="9" s="1"/>
  <c r="H1143" i="9"/>
  <c r="K1143" i="9" s="1"/>
  <c r="H1142" i="9"/>
  <c r="K1142" i="9" s="1"/>
  <c r="H1141" i="9"/>
  <c r="K1141" i="9" s="1"/>
  <c r="H1140" i="9"/>
  <c r="K1140" i="9" s="1"/>
  <c r="H1139" i="9"/>
  <c r="K1139" i="9" s="1"/>
  <c r="H1138" i="9"/>
  <c r="K1138" i="9" s="1"/>
  <c r="H1137" i="9"/>
  <c r="K1137" i="9" s="1"/>
  <c r="H1136" i="9"/>
  <c r="K1136" i="9" s="1"/>
  <c r="H1135" i="9"/>
  <c r="K1135" i="9" s="1"/>
  <c r="H1134" i="9"/>
  <c r="K1134" i="9" s="1"/>
  <c r="H1133" i="9"/>
  <c r="K1133" i="9" s="1"/>
  <c r="H1132" i="9"/>
  <c r="K1132" i="9" s="1"/>
  <c r="H1131" i="9"/>
  <c r="K1131" i="9" s="1"/>
  <c r="H1130" i="9"/>
  <c r="K1130" i="9" s="1"/>
  <c r="H1129" i="9"/>
  <c r="K1129" i="9" s="1"/>
  <c r="H1128" i="9"/>
  <c r="K1128" i="9" s="1"/>
  <c r="H1127" i="9"/>
  <c r="K1127" i="9" s="1"/>
  <c r="H1126" i="9"/>
  <c r="K1126" i="9" s="1"/>
  <c r="H1125" i="9"/>
  <c r="K1125" i="9" s="1"/>
  <c r="H1124" i="9"/>
  <c r="K1124" i="9" s="1"/>
  <c r="H1123" i="9"/>
  <c r="K1123" i="9" s="1"/>
  <c r="H1122" i="9"/>
  <c r="K1122" i="9" s="1"/>
  <c r="H1121" i="9"/>
  <c r="K1121" i="9" s="1"/>
  <c r="H1120" i="9"/>
  <c r="K1120" i="9" s="1"/>
  <c r="H1119" i="9"/>
  <c r="K1119" i="9" s="1"/>
  <c r="H1118" i="9"/>
  <c r="K1118" i="9" s="1"/>
  <c r="H1117" i="9"/>
  <c r="K1117" i="9" s="1"/>
  <c r="H1116" i="9"/>
  <c r="K1116" i="9" s="1"/>
  <c r="H1115" i="9"/>
  <c r="K1115" i="9" s="1"/>
  <c r="H1114" i="9"/>
  <c r="K1114" i="9" s="1"/>
  <c r="H1113" i="9"/>
  <c r="K1113" i="9" s="1"/>
  <c r="H1112" i="9"/>
  <c r="K1112" i="9" s="1"/>
  <c r="H1111" i="9"/>
  <c r="K1111" i="9" s="1"/>
  <c r="H1110" i="9"/>
  <c r="K1110" i="9" s="1"/>
  <c r="H1109" i="9"/>
  <c r="K1109" i="9" s="1"/>
  <c r="H1108" i="9"/>
  <c r="K1108" i="9" s="1"/>
  <c r="H1107" i="9"/>
  <c r="K1107" i="9" s="1"/>
  <c r="H1106" i="9"/>
  <c r="K1106" i="9" s="1"/>
  <c r="H1105" i="9"/>
  <c r="K1105" i="9" s="1"/>
  <c r="H1104" i="9"/>
  <c r="K1104" i="9" s="1"/>
  <c r="H1103" i="9"/>
  <c r="K1103" i="9" s="1"/>
  <c r="H1102" i="9"/>
  <c r="K1102" i="9" s="1"/>
  <c r="H1101" i="9"/>
  <c r="K1101" i="9" s="1"/>
  <c r="H1100" i="9"/>
  <c r="K1100" i="9" s="1"/>
  <c r="H1099" i="9"/>
  <c r="K1099" i="9" s="1"/>
  <c r="H1098" i="9"/>
  <c r="K1098" i="9" s="1"/>
  <c r="H1097" i="9"/>
  <c r="K1097" i="9" s="1"/>
  <c r="H1096" i="9"/>
  <c r="K1096" i="9" s="1"/>
  <c r="H1095" i="9"/>
  <c r="K1095" i="9" s="1"/>
  <c r="H1094" i="9"/>
  <c r="K1094" i="9" s="1"/>
  <c r="H1093" i="9"/>
  <c r="K1093" i="9" s="1"/>
  <c r="H1092" i="9"/>
  <c r="K1092" i="9" s="1"/>
  <c r="H1091" i="9"/>
  <c r="K1091" i="9" s="1"/>
  <c r="H1090" i="9"/>
  <c r="K1090" i="9" s="1"/>
  <c r="H1089" i="9"/>
  <c r="K1089" i="9" s="1"/>
  <c r="H1088" i="9"/>
  <c r="K1088" i="9" s="1"/>
  <c r="H1087" i="9"/>
  <c r="K1087" i="9" s="1"/>
  <c r="H1086" i="9"/>
  <c r="K1086" i="9" s="1"/>
  <c r="H1085" i="9"/>
  <c r="K1085" i="9" s="1"/>
  <c r="H1084" i="9"/>
  <c r="K1084" i="9" s="1"/>
  <c r="H1083" i="9"/>
  <c r="K1083" i="9" s="1"/>
  <c r="H1082" i="9"/>
  <c r="K1082" i="9" s="1"/>
  <c r="H1081" i="9"/>
  <c r="K1081" i="9" s="1"/>
  <c r="H1080" i="9"/>
  <c r="K1080" i="9" s="1"/>
  <c r="H1079" i="9"/>
  <c r="K1079" i="9" s="1"/>
  <c r="H1078" i="9"/>
  <c r="K1078" i="9" s="1"/>
  <c r="H1077" i="9"/>
  <c r="K1077" i="9" s="1"/>
  <c r="H1076" i="9"/>
  <c r="K1076" i="9" s="1"/>
  <c r="H1075" i="9"/>
  <c r="K1075" i="9" s="1"/>
  <c r="H1074" i="9"/>
  <c r="K1074" i="9" s="1"/>
  <c r="H1073" i="9"/>
  <c r="K1073" i="9" s="1"/>
  <c r="H1072" i="9"/>
  <c r="K1072" i="9" s="1"/>
  <c r="H1071" i="9"/>
  <c r="K1071" i="9" s="1"/>
  <c r="H1070" i="9"/>
  <c r="K1070" i="9" s="1"/>
  <c r="H1069" i="9"/>
  <c r="K1069" i="9" s="1"/>
  <c r="H1068" i="9"/>
  <c r="K1068" i="9" s="1"/>
  <c r="H1067" i="9"/>
  <c r="K1067" i="9" s="1"/>
  <c r="H1066" i="9"/>
  <c r="K1066" i="9" s="1"/>
  <c r="H1065" i="9"/>
  <c r="K1065" i="9" s="1"/>
  <c r="H1064" i="9"/>
  <c r="K1064" i="9" s="1"/>
  <c r="H1063" i="9"/>
  <c r="K1063" i="9" s="1"/>
  <c r="H1062" i="9"/>
  <c r="K1062" i="9" s="1"/>
  <c r="H1061" i="9"/>
  <c r="K1061" i="9" s="1"/>
  <c r="H1060" i="9"/>
  <c r="K1060" i="9" s="1"/>
  <c r="H1059" i="9"/>
  <c r="K1059" i="9" s="1"/>
  <c r="H1058" i="9"/>
  <c r="K1058" i="9" s="1"/>
  <c r="H1057" i="9"/>
  <c r="K1057" i="9" s="1"/>
  <c r="H1056" i="9"/>
  <c r="K1056" i="9" s="1"/>
  <c r="H1055" i="9"/>
  <c r="K1055" i="9" s="1"/>
  <c r="H1054" i="9"/>
  <c r="K1054" i="9" s="1"/>
  <c r="H1053" i="9"/>
  <c r="K1053" i="9" s="1"/>
  <c r="H1052" i="9"/>
  <c r="K1052" i="9" s="1"/>
  <c r="H1051" i="9"/>
  <c r="K1051" i="9" s="1"/>
  <c r="H1050" i="9"/>
  <c r="K1050" i="9" s="1"/>
  <c r="H1049" i="9"/>
  <c r="K1049" i="9" s="1"/>
  <c r="H1048" i="9"/>
  <c r="K1048" i="9" s="1"/>
  <c r="H1047" i="9"/>
  <c r="K1047" i="9" s="1"/>
  <c r="H1046" i="9"/>
  <c r="K1046" i="9" s="1"/>
  <c r="H1045" i="9"/>
  <c r="K1045" i="9" s="1"/>
  <c r="H1044" i="9"/>
  <c r="K1044" i="9" s="1"/>
  <c r="H1043" i="9"/>
  <c r="K1043" i="9" s="1"/>
  <c r="H1042" i="9"/>
  <c r="K1042" i="9" s="1"/>
  <c r="H1041" i="9"/>
  <c r="K1041" i="9" s="1"/>
  <c r="H1040" i="9"/>
  <c r="K1040" i="9" s="1"/>
  <c r="H1039" i="9"/>
  <c r="K1039" i="9" s="1"/>
  <c r="H1038" i="9"/>
  <c r="K1038" i="9" s="1"/>
  <c r="H1037" i="9"/>
  <c r="K1037" i="9" s="1"/>
  <c r="H1036" i="9"/>
  <c r="K1036" i="9" s="1"/>
  <c r="H1035" i="9"/>
  <c r="K1035" i="9" s="1"/>
  <c r="H1034" i="9"/>
  <c r="K1034" i="9" s="1"/>
  <c r="H1033" i="9"/>
  <c r="K1033" i="9" s="1"/>
  <c r="H1032" i="9"/>
  <c r="K1032" i="9" s="1"/>
  <c r="H1031" i="9"/>
  <c r="K1031" i="9" s="1"/>
  <c r="H1030" i="9"/>
  <c r="K1030" i="9" s="1"/>
  <c r="H1029" i="9"/>
  <c r="K1029" i="9" s="1"/>
  <c r="H1028" i="9"/>
  <c r="K1028" i="9" s="1"/>
  <c r="H1027" i="9"/>
  <c r="K1027" i="9" s="1"/>
  <c r="H1026" i="9"/>
  <c r="K1026" i="9" s="1"/>
  <c r="H1025" i="9"/>
  <c r="K1025" i="9" s="1"/>
  <c r="H1024" i="9"/>
  <c r="K1024" i="9" s="1"/>
  <c r="H1023" i="9"/>
  <c r="K1023" i="9" s="1"/>
  <c r="H1022" i="9"/>
  <c r="K1022" i="9" s="1"/>
  <c r="H1021" i="9"/>
  <c r="K1021" i="9" s="1"/>
  <c r="H1020" i="9"/>
  <c r="K1020" i="9" s="1"/>
  <c r="H1019" i="9"/>
  <c r="K1019" i="9" s="1"/>
  <c r="H1018" i="9"/>
  <c r="K1018" i="9" s="1"/>
  <c r="H1017" i="9"/>
  <c r="K1017" i="9" s="1"/>
  <c r="H1016" i="9"/>
  <c r="K1016" i="9" s="1"/>
  <c r="H1015" i="9"/>
  <c r="K1015" i="9" s="1"/>
  <c r="H1014" i="9"/>
  <c r="K1014" i="9" s="1"/>
  <c r="H1013" i="9"/>
  <c r="K1013" i="9" s="1"/>
  <c r="H1012" i="9"/>
  <c r="K1012" i="9" s="1"/>
  <c r="H1011" i="9"/>
  <c r="K1011" i="9" s="1"/>
  <c r="H1010" i="9"/>
  <c r="K1010" i="9" s="1"/>
  <c r="H1009" i="9"/>
  <c r="K1009" i="9" s="1"/>
  <c r="H1008" i="9"/>
  <c r="K1008" i="9" s="1"/>
  <c r="H1007" i="9"/>
  <c r="K1007" i="9" s="1"/>
  <c r="H1006" i="9"/>
  <c r="K1006" i="9" s="1"/>
  <c r="H1005" i="9"/>
  <c r="K1005" i="9" s="1"/>
  <c r="H1004" i="9"/>
  <c r="K1004" i="9" s="1"/>
  <c r="H1003" i="9"/>
  <c r="K1003" i="9" s="1"/>
  <c r="H1002" i="9"/>
  <c r="K1002" i="9" s="1"/>
  <c r="H1001" i="9"/>
  <c r="K1001" i="9" s="1"/>
  <c r="H1000" i="9"/>
  <c r="K1000" i="9" s="1"/>
  <c r="H999" i="9"/>
  <c r="K999" i="9" s="1"/>
  <c r="H998" i="9"/>
  <c r="K998" i="9" s="1"/>
  <c r="H997" i="9"/>
  <c r="K997" i="9" s="1"/>
  <c r="H996" i="9"/>
  <c r="K996" i="9" s="1"/>
  <c r="H995" i="9"/>
  <c r="K995" i="9" s="1"/>
  <c r="H994" i="9"/>
  <c r="K994" i="9" s="1"/>
  <c r="H993" i="9"/>
  <c r="K993" i="9" s="1"/>
  <c r="H992" i="9"/>
  <c r="K992" i="9" s="1"/>
  <c r="H991" i="9"/>
  <c r="K991" i="9" s="1"/>
  <c r="H990" i="9"/>
  <c r="K990" i="9" s="1"/>
  <c r="H989" i="9"/>
  <c r="K989" i="9" s="1"/>
  <c r="H988" i="9"/>
  <c r="K988" i="9" s="1"/>
  <c r="H987" i="9"/>
  <c r="K987" i="9" s="1"/>
  <c r="H986" i="9"/>
  <c r="K986" i="9" s="1"/>
  <c r="H985" i="9"/>
  <c r="K985" i="9" s="1"/>
  <c r="H984" i="9"/>
  <c r="K984" i="9" s="1"/>
  <c r="H983" i="9"/>
  <c r="K983" i="9" s="1"/>
  <c r="H982" i="9"/>
  <c r="K982" i="9" s="1"/>
  <c r="H981" i="9"/>
  <c r="K981" i="9" s="1"/>
  <c r="H980" i="9"/>
  <c r="K980" i="9" s="1"/>
  <c r="H979" i="9"/>
  <c r="K979" i="9" s="1"/>
  <c r="H978" i="9"/>
  <c r="K978" i="9" s="1"/>
  <c r="H977" i="9"/>
  <c r="K977" i="9" s="1"/>
  <c r="H976" i="9"/>
  <c r="K976" i="9" s="1"/>
  <c r="H975" i="9"/>
  <c r="K975" i="9" s="1"/>
  <c r="H974" i="9"/>
  <c r="K974" i="9" s="1"/>
  <c r="H973" i="9"/>
  <c r="K973" i="9" s="1"/>
  <c r="H972" i="9"/>
  <c r="K972" i="9" s="1"/>
  <c r="H971" i="9"/>
  <c r="K971" i="9" s="1"/>
  <c r="H970" i="9"/>
  <c r="K970" i="9" s="1"/>
  <c r="H969" i="9"/>
  <c r="K969" i="9" s="1"/>
  <c r="H968" i="9"/>
  <c r="K968" i="9" s="1"/>
  <c r="H967" i="9"/>
  <c r="K967" i="9" s="1"/>
  <c r="H966" i="9"/>
  <c r="K966" i="9" s="1"/>
  <c r="H965" i="9"/>
  <c r="K965" i="9" s="1"/>
  <c r="H964" i="9"/>
  <c r="K964" i="9" s="1"/>
  <c r="H963" i="9"/>
  <c r="K963" i="9" s="1"/>
  <c r="H962" i="9"/>
  <c r="K962" i="9" s="1"/>
  <c r="H961" i="9"/>
  <c r="K961" i="9" s="1"/>
  <c r="H960" i="9"/>
  <c r="K960" i="9" s="1"/>
  <c r="H959" i="9"/>
  <c r="K959" i="9" s="1"/>
  <c r="H958" i="9"/>
  <c r="K958" i="9" s="1"/>
  <c r="H957" i="9"/>
  <c r="K957" i="9" s="1"/>
  <c r="H956" i="9"/>
  <c r="K956" i="9" s="1"/>
  <c r="H955" i="9"/>
  <c r="K955" i="9" s="1"/>
  <c r="H954" i="9"/>
  <c r="K954" i="9" s="1"/>
  <c r="H953" i="9"/>
  <c r="K953" i="9" s="1"/>
  <c r="H952" i="9"/>
  <c r="K952" i="9" s="1"/>
  <c r="H951" i="9"/>
  <c r="K951" i="9" s="1"/>
  <c r="H950" i="9"/>
  <c r="K950" i="9" s="1"/>
  <c r="H949" i="9"/>
  <c r="K949" i="9" s="1"/>
  <c r="H948" i="9"/>
  <c r="K948" i="9" s="1"/>
  <c r="H947" i="9"/>
  <c r="K947" i="9" s="1"/>
  <c r="H946" i="9"/>
  <c r="K946" i="9" s="1"/>
  <c r="H945" i="9"/>
  <c r="K945" i="9" s="1"/>
  <c r="H944" i="9"/>
  <c r="K944" i="9" s="1"/>
  <c r="H943" i="9"/>
  <c r="K943" i="9" s="1"/>
  <c r="H942" i="9"/>
  <c r="K942" i="9" s="1"/>
  <c r="H941" i="9"/>
  <c r="K941" i="9" s="1"/>
  <c r="H940" i="9"/>
  <c r="K940" i="9" s="1"/>
  <c r="H939" i="9"/>
  <c r="K939" i="9" s="1"/>
  <c r="H938" i="9"/>
  <c r="K938" i="9" s="1"/>
  <c r="H937" i="9"/>
  <c r="K937" i="9" s="1"/>
  <c r="H936" i="9"/>
  <c r="K936" i="9" s="1"/>
  <c r="H935" i="9"/>
  <c r="K935" i="9" s="1"/>
  <c r="H934" i="9"/>
  <c r="K934" i="9" s="1"/>
  <c r="H933" i="9"/>
  <c r="K933" i="9" s="1"/>
  <c r="H932" i="9"/>
  <c r="K932" i="9" s="1"/>
  <c r="H931" i="9"/>
  <c r="K931" i="9" s="1"/>
  <c r="H930" i="9"/>
  <c r="K930" i="9" s="1"/>
  <c r="H929" i="9"/>
  <c r="K929" i="9" s="1"/>
  <c r="H928" i="9"/>
  <c r="K928" i="9" s="1"/>
  <c r="H927" i="9"/>
  <c r="K927" i="9" s="1"/>
  <c r="H926" i="9"/>
  <c r="K926" i="9" s="1"/>
  <c r="H925" i="9"/>
  <c r="K925" i="9" s="1"/>
  <c r="H924" i="9"/>
  <c r="K924" i="9" s="1"/>
  <c r="H923" i="9"/>
  <c r="K923" i="9" s="1"/>
  <c r="H922" i="9"/>
  <c r="K922" i="9" s="1"/>
  <c r="H921" i="9"/>
  <c r="K921" i="9" s="1"/>
  <c r="H920" i="9"/>
  <c r="K920" i="9" s="1"/>
  <c r="H919" i="9"/>
  <c r="K919" i="9" s="1"/>
  <c r="H918" i="9"/>
  <c r="K918" i="9" s="1"/>
  <c r="H917" i="9"/>
  <c r="K917" i="9" s="1"/>
  <c r="H916" i="9"/>
  <c r="K916" i="9" s="1"/>
  <c r="H915" i="9"/>
  <c r="K915" i="9" s="1"/>
  <c r="H914" i="9"/>
  <c r="K914" i="9" s="1"/>
  <c r="H913" i="9"/>
  <c r="K913" i="9" s="1"/>
  <c r="H912" i="9"/>
  <c r="K912" i="9" s="1"/>
  <c r="H911" i="9"/>
  <c r="K911" i="9" s="1"/>
  <c r="H910" i="9"/>
  <c r="K910" i="9" s="1"/>
  <c r="H909" i="9"/>
  <c r="K909" i="9" s="1"/>
  <c r="H908" i="9"/>
  <c r="K908" i="9" s="1"/>
  <c r="H907" i="9"/>
  <c r="K907" i="9" s="1"/>
  <c r="H906" i="9"/>
  <c r="K906" i="9" s="1"/>
  <c r="H905" i="9"/>
  <c r="K905" i="9" s="1"/>
  <c r="H904" i="9"/>
  <c r="K904" i="9" s="1"/>
  <c r="H903" i="9"/>
  <c r="K903" i="9" s="1"/>
  <c r="H902" i="9"/>
  <c r="K902" i="9" s="1"/>
  <c r="H901" i="9"/>
  <c r="K901" i="9" s="1"/>
  <c r="H900" i="9"/>
  <c r="K900" i="9" s="1"/>
  <c r="H899" i="9"/>
  <c r="K899" i="9" s="1"/>
  <c r="H898" i="9"/>
  <c r="K898" i="9" s="1"/>
  <c r="H897" i="9"/>
  <c r="K897" i="9" s="1"/>
  <c r="H896" i="9"/>
  <c r="K896" i="9" s="1"/>
  <c r="H895" i="9"/>
  <c r="K895" i="9" s="1"/>
  <c r="H894" i="9"/>
  <c r="K894" i="9" s="1"/>
  <c r="H893" i="9"/>
  <c r="K893" i="9" s="1"/>
  <c r="H892" i="9"/>
  <c r="K892" i="9" s="1"/>
  <c r="H891" i="9"/>
  <c r="K891" i="9" s="1"/>
  <c r="H890" i="9"/>
  <c r="K890" i="9" s="1"/>
  <c r="H889" i="9"/>
  <c r="K889" i="9" s="1"/>
  <c r="H888" i="9"/>
  <c r="K888" i="9" s="1"/>
  <c r="H887" i="9"/>
  <c r="K887" i="9" s="1"/>
  <c r="H886" i="9"/>
  <c r="K886" i="9" s="1"/>
  <c r="H885" i="9"/>
  <c r="K885" i="9" s="1"/>
  <c r="H884" i="9"/>
  <c r="K884" i="9" s="1"/>
  <c r="H883" i="9"/>
  <c r="K883" i="9" s="1"/>
  <c r="H882" i="9"/>
  <c r="K882" i="9" s="1"/>
  <c r="H881" i="9"/>
  <c r="K881" i="9" s="1"/>
  <c r="H880" i="9"/>
  <c r="K880" i="9" s="1"/>
  <c r="H879" i="9"/>
  <c r="K879" i="9" s="1"/>
  <c r="H878" i="9"/>
  <c r="K878" i="9" s="1"/>
  <c r="H877" i="9"/>
  <c r="K877" i="9" s="1"/>
  <c r="H876" i="9"/>
  <c r="K876" i="9" s="1"/>
  <c r="H875" i="9"/>
  <c r="K875" i="9" s="1"/>
  <c r="H874" i="9"/>
  <c r="K874" i="9" s="1"/>
  <c r="H873" i="9"/>
  <c r="K873" i="9" s="1"/>
  <c r="H872" i="9"/>
  <c r="K872" i="9" s="1"/>
  <c r="H871" i="9"/>
  <c r="K871" i="9" s="1"/>
  <c r="H870" i="9"/>
  <c r="K870" i="9" s="1"/>
  <c r="H869" i="9"/>
  <c r="K869" i="9" s="1"/>
  <c r="H868" i="9"/>
  <c r="K868" i="9" s="1"/>
  <c r="H867" i="9"/>
  <c r="K867" i="9" s="1"/>
  <c r="H866" i="9"/>
  <c r="K866" i="9" s="1"/>
  <c r="H865" i="9"/>
  <c r="K865" i="9" s="1"/>
  <c r="H864" i="9"/>
  <c r="K864" i="9" s="1"/>
  <c r="H863" i="9"/>
  <c r="K863" i="9" s="1"/>
  <c r="H862" i="9"/>
  <c r="K862" i="9" s="1"/>
  <c r="H861" i="9"/>
  <c r="K861" i="9" s="1"/>
  <c r="H860" i="9"/>
  <c r="K860" i="9" s="1"/>
  <c r="H859" i="9"/>
  <c r="K859" i="9" s="1"/>
  <c r="H858" i="9"/>
  <c r="K858" i="9" s="1"/>
  <c r="H857" i="9"/>
  <c r="K857" i="9" s="1"/>
  <c r="H856" i="9"/>
  <c r="K856" i="9" s="1"/>
  <c r="H855" i="9"/>
  <c r="K855" i="9" s="1"/>
  <c r="H854" i="9"/>
  <c r="K854" i="9" s="1"/>
  <c r="H853" i="9"/>
  <c r="K853" i="9" s="1"/>
  <c r="H852" i="9"/>
  <c r="K852" i="9" s="1"/>
  <c r="H851" i="9"/>
  <c r="K851" i="9" s="1"/>
  <c r="H850" i="9"/>
  <c r="K850" i="9" s="1"/>
  <c r="H849" i="9"/>
  <c r="K849" i="9" s="1"/>
  <c r="H848" i="9"/>
  <c r="K848" i="9" s="1"/>
  <c r="H847" i="9"/>
  <c r="K847" i="9" s="1"/>
  <c r="H846" i="9"/>
  <c r="K846" i="9" s="1"/>
  <c r="H845" i="9"/>
  <c r="K845" i="9" s="1"/>
  <c r="H844" i="9"/>
  <c r="K844" i="9" s="1"/>
  <c r="H843" i="9"/>
  <c r="K843" i="9" s="1"/>
  <c r="H842" i="9"/>
  <c r="K842" i="9" s="1"/>
  <c r="H841" i="9"/>
  <c r="K841" i="9" s="1"/>
  <c r="H840" i="9"/>
  <c r="K840" i="9" s="1"/>
  <c r="H839" i="9"/>
  <c r="K839" i="9" s="1"/>
  <c r="H838" i="9"/>
  <c r="K838" i="9" s="1"/>
  <c r="H837" i="9"/>
  <c r="K837" i="9" s="1"/>
  <c r="H836" i="9"/>
  <c r="K836" i="9" s="1"/>
  <c r="H835" i="9"/>
  <c r="K835" i="9" s="1"/>
  <c r="H834" i="9"/>
  <c r="K834" i="9" s="1"/>
  <c r="H833" i="9"/>
  <c r="K833" i="9" s="1"/>
  <c r="H832" i="9"/>
  <c r="K832" i="9" s="1"/>
  <c r="H831" i="9"/>
  <c r="K831" i="9" s="1"/>
  <c r="H830" i="9"/>
  <c r="K830" i="9" s="1"/>
  <c r="H829" i="9"/>
  <c r="K829" i="9" s="1"/>
  <c r="H828" i="9"/>
  <c r="K828" i="9" s="1"/>
  <c r="H827" i="9"/>
  <c r="K827" i="9" s="1"/>
  <c r="H826" i="9"/>
  <c r="K826" i="9" s="1"/>
  <c r="H825" i="9"/>
  <c r="K825" i="9" s="1"/>
  <c r="H824" i="9"/>
  <c r="K824" i="9" s="1"/>
  <c r="H823" i="9"/>
  <c r="K823" i="9" s="1"/>
  <c r="H822" i="9"/>
  <c r="K822" i="9" s="1"/>
  <c r="H821" i="9"/>
  <c r="K821" i="9" s="1"/>
  <c r="H820" i="9"/>
  <c r="K820" i="9" s="1"/>
  <c r="H819" i="9"/>
  <c r="K819" i="9" s="1"/>
  <c r="H818" i="9"/>
  <c r="K818" i="9" s="1"/>
  <c r="H817" i="9"/>
  <c r="K817" i="9" s="1"/>
  <c r="H816" i="9"/>
  <c r="K816" i="9" s="1"/>
  <c r="H815" i="9"/>
  <c r="K815" i="9" s="1"/>
  <c r="H814" i="9"/>
  <c r="K814" i="9" s="1"/>
  <c r="H813" i="9"/>
  <c r="K813" i="9" s="1"/>
  <c r="H812" i="9"/>
  <c r="K812" i="9" s="1"/>
  <c r="H811" i="9"/>
  <c r="K811" i="9" s="1"/>
  <c r="H810" i="9"/>
  <c r="K810" i="9" s="1"/>
  <c r="H809" i="9"/>
  <c r="K809" i="9" s="1"/>
  <c r="H808" i="9"/>
  <c r="K808" i="9" s="1"/>
  <c r="H807" i="9"/>
  <c r="K807" i="9" s="1"/>
  <c r="H806" i="9"/>
  <c r="K806" i="9" s="1"/>
  <c r="H805" i="9"/>
  <c r="K805" i="9" s="1"/>
  <c r="H804" i="9"/>
  <c r="K804" i="9" s="1"/>
  <c r="H803" i="9"/>
  <c r="K803" i="9" s="1"/>
  <c r="H802" i="9"/>
  <c r="K802" i="9" s="1"/>
  <c r="H801" i="9"/>
  <c r="K801" i="9" s="1"/>
  <c r="H800" i="9"/>
  <c r="K800" i="9" s="1"/>
  <c r="H799" i="9"/>
  <c r="K799" i="9" s="1"/>
  <c r="H798" i="9"/>
  <c r="K798" i="9" s="1"/>
  <c r="H797" i="9"/>
  <c r="K797" i="9" s="1"/>
  <c r="H796" i="9"/>
  <c r="K796" i="9" s="1"/>
  <c r="H795" i="9"/>
  <c r="K795" i="9" s="1"/>
  <c r="H794" i="9"/>
  <c r="K794" i="9" s="1"/>
  <c r="H793" i="9"/>
  <c r="K793" i="9" s="1"/>
  <c r="H792" i="9"/>
  <c r="K792" i="9" s="1"/>
  <c r="H791" i="9"/>
  <c r="K791" i="9" s="1"/>
  <c r="H790" i="9"/>
  <c r="K790" i="9" s="1"/>
  <c r="H789" i="9"/>
  <c r="K789" i="9" s="1"/>
  <c r="H788" i="9"/>
  <c r="K788" i="9" s="1"/>
  <c r="H787" i="9"/>
  <c r="K787" i="9" s="1"/>
  <c r="H786" i="9"/>
  <c r="K786" i="9" s="1"/>
  <c r="H785" i="9"/>
  <c r="K785" i="9" s="1"/>
  <c r="H784" i="9"/>
  <c r="K784" i="9" s="1"/>
  <c r="H783" i="9"/>
  <c r="K783" i="9" s="1"/>
  <c r="H782" i="9"/>
  <c r="K782" i="9" s="1"/>
  <c r="H781" i="9"/>
  <c r="K781" i="9" s="1"/>
  <c r="H780" i="9"/>
  <c r="K780" i="9" s="1"/>
  <c r="H779" i="9"/>
  <c r="K779" i="9" s="1"/>
  <c r="H778" i="9"/>
  <c r="K778" i="9" s="1"/>
  <c r="H777" i="9"/>
  <c r="K777" i="9" s="1"/>
  <c r="H776" i="9"/>
  <c r="K776" i="9" s="1"/>
  <c r="H775" i="9"/>
  <c r="K775" i="9" s="1"/>
  <c r="H774" i="9"/>
  <c r="K774" i="9" s="1"/>
  <c r="H773" i="9"/>
  <c r="K773" i="9" s="1"/>
  <c r="H772" i="9"/>
  <c r="K772" i="9" s="1"/>
  <c r="H771" i="9"/>
  <c r="K771" i="9" s="1"/>
  <c r="H770" i="9"/>
  <c r="K770" i="9" s="1"/>
  <c r="H769" i="9"/>
  <c r="K769" i="9" s="1"/>
  <c r="H768" i="9"/>
  <c r="K768" i="9" s="1"/>
  <c r="H767" i="9"/>
  <c r="K767" i="9" s="1"/>
  <c r="H766" i="9"/>
  <c r="K766" i="9" s="1"/>
  <c r="H765" i="9"/>
  <c r="K765" i="9" s="1"/>
  <c r="H764" i="9"/>
  <c r="K764" i="9" s="1"/>
  <c r="H763" i="9"/>
  <c r="K763" i="9" s="1"/>
  <c r="H762" i="9"/>
  <c r="K762" i="9" s="1"/>
  <c r="H761" i="9"/>
  <c r="K761" i="9" s="1"/>
  <c r="H760" i="9"/>
  <c r="K760" i="9" s="1"/>
  <c r="H759" i="9"/>
  <c r="K759" i="9" s="1"/>
  <c r="H758" i="9"/>
  <c r="K758" i="9" s="1"/>
  <c r="H757" i="9"/>
  <c r="K757" i="9" s="1"/>
  <c r="H756" i="9"/>
  <c r="K756" i="9" s="1"/>
  <c r="H755" i="9"/>
  <c r="K755" i="9" s="1"/>
  <c r="H754" i="9"/>
  <c r="K754" i="9" s="1"/>
  <c r="H753" i="9"/>
  <c r="K753" i="9" s="1"/>
  <c r="H752" i="9"/>
  <c r="K752" i="9" s="1"/>
  <c r="H751" i="9"/>
  <c r="K751" i="9" s="1"/>
  <c r="H750" i="9"/>
  <c r="K750" i="9" s="1"/>
  <c r="H749" i="9"/>
  <c r="K749" i="9" s="1"/>
  <c r="H748" i="9"/>
  <c r="K748" i="9" s="1"/>
  <c r="H747" i="9"/>
  <c r="K747" i="9" s="1"/>
  <c r="H746" i="9"/>
  <c r="K746" i="9" s="1"/>
  <c r="H745" i="9"/>
  <c r="K745" i="9" s="1"/>
  <c r="H744" i="9"/>
  <c r="K744" i="9" s="1"/>
  <c r="H743" i="9"/>
  <c r="K743" i="9" s="1"/>
  <c r="H742" i="9"/>
  <c r="K742" i="9" s="1"/>
  <c r="H741" i="9"/>
  <c r="K741" i="9" s="1"/>
  <c r="H740" i="9"/>
  <c r="K740" i="9" s="1"/>
  <c r="H739" i="9"/>
  <c r="K739" i="9" s="1"/>
  <c r="H738" i="9"/>
  <c r="K738" i="9" s="1"/>
  <c r="H737" i="9"/>
  <c r="K737" i="9" s="1"/>
  <c r="H736" i="9"/>
  <c r="K736" i="9" s="1"/>
  <c r="H735" i="9"/>
  <c r="K735" i="9" s="1"/>
  <c r="H734" i="9"/>
  <c r="K734" i="9" s="1"/>
  <c r="H733" i="9"/>
  <c r="K733" i="9" s="1"/>
  <c r="H732" i="9"/>
  <c r="K732" i="9" s="1"/>
  <c r="H731" i="9"/>
  <c r="K731" i="9" s="1"/>
  <c r="H730" i="9"/>
  <c r="K730" i="9" s="1"/>
  <c r="H729" i="9"/>
  <c r="K729" i="9" s="1"/>
  <c r="H728" i="9"/>
  <c r="K728" i="9" s="1"/>
  <c r="H727" i="9"/>
  <c r="K727" i="9" s="1"/>
  <c r="H726" i="9"/>
  <c r="K726" i="9" s="1"/>
  <c r="H725" i="9"/>
  <c r="K725" i="9" s="1"/>
  <c r="H724" i="9"/>
  <c r="K724" i="9" s="1"/>
  <c r="H723" i="9"/>
  <c r="K723" i="9" s="1"/>
  <c r="H722" i="9"/>
  <c r="K722" i="9" s="1"/>
  <c r="H721" i="9"/>
  <c r="K721" i="9" s="1"/>
  <c r="H720" i="9"/>
  <c r="K720" i="9" s="1"/>
  <c r="H719" i="9"/>
  <c r="K719" i="9" s="1"/>
  <c r="H718" i="9"/>
  <c r="K718" i="9" s="1"/>
  <c r="H717" i="9"/>
  <c r="K717" i="9" s="1"/>
  <c r="H716" i="9"/>
  <c r="K716" i="9" s="1"/>
  <c r="H715" i="9"/>
  <c r="K715" i="9" s="1"/>
  <c r="H714" i="9"/>
  <c r="K714" i="9" s="1"/>
  <c r="H713" i="9"/>
  <c r="K713" i="9" s="1"/>
  <c r="H712" i="9"/>
  <c r="K712" i="9" s="1"/>
  <c r="H711" i="9"/>
  <c r="K711" i="9" s="1"/>
  <c r="H710" i="9"/>
  <c r="K710" i="9" s="1"/>
  <c r="H709" i="9"/>
  <c r="K709" i="9" s="1"/>
  <c r="H708" i="9"/>
  <c r="K708" i="9" s="1"/>
  <c r="H707" i="9"/>
  <c r="K707" i="9" s="1"/>
  <c r="H706" i="9"/>
  <c r="K706" i="9" s="1"/>
  <c r="H705" i="9"/>
  <c r="K705" i="9" s="1"/>
  <c r="H704" i="9"/>
  <c r="K704" i="9" s="1"/>
  <c r="H703" i="9"/>
  <c r="K703" i="9" s="1"/>
  <c r="H702" i="9"/>
  <c r="K702" i="9" s="1"/>
  <c r="H701" i="9"/>
  <c r="K701" i="9" s="1"/>
  <c r="H700" i="9"/>
  <c r="K700" i="9" s="1"/>
  <c r="H699" i="9"/>
  <c r="K699" i="9" s="1"/>
  <c r="H698" i="9"/>
  <c r="K698" i="9" s="1"/>
  <c r="H697" i="9"/>
  <c r="K697" i="9" s="1"/>
  <c r="H696" i="9"/>
  <c r="K696" i="9" s="1"/>
  <c r="H695" i="9"/>
  <c r="K695" i="9" s="1"/>
  <c r="H694" i="9"/>
  <c r="K694" i="9" s="1"/>
  <c r="H693" i="9"/>
  <c r="K693" i="9" s="1"/>
  <c r="H692" i="9"/>
  <c r="K692" i="9" s="1"/>
  <c r="H691" i="9"/>
  <c r="K691" i="9" s="1"/>
  <c r="H690" i="9"/>
  <c r="K690" i="9" s="1"/>
  <c r="H689" i="9"/>
  <c r="K689" i="9" s="1"/>
  <c r="H688" i="9"/>
  <c r="K688" i="9" s="1"/>
  <c r="H687" i="9"/>
  <c r="K687" i="9" s="1"/>
  <c r="H686" i="9"/>
  <c r="K686" i="9" s="1"/>
  <c r="H685" i="9"/>
  <c r="K685" i="9" s="1"/>
  <c r="H684" i="9"/>
  <c r="K684" i="9" s="1"/>
  <c r="H683" i="9"/>
  <c r="K683" i="9" s="1"/>
  <c r="H682" i="9"/>
  <c r="K682" i="9" s="1"/>
  <c r="H681" i="9"/>
  <c r="K681" i="9" s="1"/>
  <c r="H680" i="9"/>
  <c r="K680" i="9" s="1"/>
  <c r="H679" i="9"/>
  <c r="K679" i="9" s="1"/>
  <c r="H678" i="9"/>
  <c r="K678" i="9" s="1"/>
  <c r="H677" i="9"/>
  <c r="K677" i="9" s="1"/>
  <c r="H676" i="9"/>
  <c r="K676" i="9" s="1"/>
  <c r="H675" i="9"/>
  <c r="K675" i="9" s="1"/>
  <c r="H674" i="9"/>
  <c r="K674" i="9" s="1"/>
  <c r="H673" i="9"/>
  <c r="K673" i="9" s="1"/>
  <c r="H672" i="9"/>
  <c r="K672" i="9" s="1"/>
  <c r="H671" i="9"/>
  <c r="K671" i="9" s="1"/>
  <c r="H670" i="9"/>
  <c r="K670" i="9" s="1"/>
  <c r="H669" i="9"/>
  <c r="K669" i="9" s="1"/>
  <c r="H668" i="9"/>
  <c r="K668" i="9" s="1"/>
  <c r="H667" i="9"/>
  <c r="K667" i="9" s="1"/>
  <c r="H666" i="9"/>
  <c r="K666" i="9" s="1"/>
  <c r="H665" i="9"/>
  <c r="K665" i="9" s="1"/>
  <c r="H664" i="9"/>
  <c r="K664" i="9" s="1"/>
  <c r="H663" i="9"/>
  <c r="K663" i="9" s="1"/>
  <c r="H662" i="9"/>
  <c r="K662" i="9" s="1"/>
  <c r="H661" i="9"/>
  <c r="K661" i="9" s="1"/>
  <c r="H660" i="9"/>
  <c r="K660" i="9" s="1"/>
  <c r="H659" i="9"/>
  <c r="K659" i="9" s="1"/>
  <c r="H658" i="9"/>
  <c r="K658" i="9" s="1"/>
  <c r="H657" i="9"/>
  <c r="K657" i="9" s="1"/>
  <c r="H656" i="9"/>
  <c r="K656" i="9" s="1"/>
  <c r="H655" i="9"/>
  <c r="K655" i="9" s="1"/>
  <c r="H654" i="9"/>
  <c r="K654" i="9" s="1"/>
  <c r="H653" i="9"/>
  <c r="K653" i="9" s="1"/>
  <c r="H652" i="9"/>
  <c r="K652" i="9" s="1"/>
  <c r="H651" i="9"/>
  <c r="K651" i="9" s="1"/>
  <c r="H650" i="9"/>
  <c r="K650" i="9" s="1"/>
  <c r="H649" i="9"/>
  <c r="K649" i="9" s="1"/>
  <c r="H648" i="9"/>
  <c r="K648" i="9" s="1"/>
  <c r="H647" i="9"/>
  <c r="K647" i="9" s="1"/>
  <c r="H646" i="9"/>
  <c r="K646" i="9" s="1"/>
  <c r="H645" i="9"/>
  <c r="K645" i="9" s="1"/>
  <c r="H644" i="9"/>
  <c r="K644" i="9" s="1"/>
  <c r="H643" i="9"/>
  <c r="K643" i="9" s="1"/>
  <c r="H642" i="9"/>
  <c r="K642" i="9" s="1"/>
  <c r="H641" i="9"/>
  <c r="K641" i="9" s="1"/>
  <c r="H640" i="9"/>
  <c r="K640" i="9" s="1"/>
  <c r="H639" i="9"/>
  <c r="K639" i="9" s="1"/>
  <c r="H638" i="9"/>
  <c r="K638" i="9" s="1"/>
  <c r="H637" i="9"/>
  <c r="K637" i="9" s="1"/>
  <c r="H636" i="9"/>
  <c r="K636" i="9" s="1"/>
  <c r="H635" i="9"/>
  <c r="K635" i="9" s="1"/>
  <c r="H634" i="9"/>
  <c r="K634" i="9" s="1"/>
  <c r="H633" i="9"/>
  <c r="K633" i="9" s="1"/>
  <c r="H632" i="9"/>
  <c r="K632" i="9" s="1"/>
  <c r="H631" i="9"/>
  <c r="K631" i="9" s="1"/>
  <c r="H630" i="9"/>
  <c r="K630" i="9" s="1"/>
  <c r="H629" i="9"/>
  <c r="K629" i="9" s="1"/>
  <c r="H628" i="9"/>
  <c r="K628" i="9" s="1"/>
  <c r="H627" i="9"/>
  <c r="K627" i="9" s="1"/>
  <c r="H626" i="9"/>
  <c r="K626" i="9" s="1"/>
  <c r="H625" i="9"/>
  <c r="K625" i="9" s="1"/>
  <c r="H624" i="9"/>
  <c r="K624" i="9" s="1"/>
  <c r="H623" i="9"/>
  <c r="K623" i="9" s="1"/>
  <c r="H622" i="9"/>
  <c r="K622" i="9" s="1"/>
  <c r="H621" i="9"/>
  <c r="K621" i="9" s="1"/>
  <c r="H620" i="9"/>
  <c r="K620" i="9" s="1"/>
  <c r="H619" i="9"/>
  <c r="K619" i="9" s="1"/>
  <c r="H618" i="9"/>
  <c r="K618" i="9" s="1"/>
  <c r="H617" i="9"/>
  <c r="K617" i="9" s="1"/>
  <c r="H616" i="9"/>
  <c r="K616" i="9" s="1"/>
  <c r="H615" i="9"/>
  <c r="K615" i="9" s="1"/>
  <c r="H614" i="9"/>
  <c r="K614" i="9" s="1"/>
  <c r="H613" i="9"/>
  <c r="K613" i="9" s="1"/>
  <c r="H612" i="9"/>
  <c r="K612" i="9" s="1"/>
  <c r="H611" i="9"/>
  <c r="K611" i="9" s="1"/>
  <c r="H610" i="9"/>
  <c r="K610" i="9" s="1"/>
  <c r="H609" i="9"/>
  <c r="K609" i="9" s="1"/>
  <c r="H608" i="9"/>
  <c r="K608" i="9" s="1"/>
  <c r="H607" i="9"/>
  <c r="K607" i="9" s="1"/>
  <c r="H606" i="9"/>
  <c r="K606" i="9" s="1"/>
  <c r="H605" i="9"/>
  <c r="K605" i="9" s="1"/>
  <c r="H604" i="9"/>
  <c r="K604" i="9" s="1"/>
  <c r="H603" i="9"/>
  <c r="K603" i="9" s="1"/>
  <c r="H602" i="9"/>
  <c r="K602" i="9" s="1"/>
  <c r="H601" i="9"/>
  <c r="K601" i="9" s="1"/>
  <c r="H600" i="9"/>
  <c r="K600" i="9" s="1"/>
  <c r="H599" i="9"/>
  <c r="K599" i="9" s="1"/>
  <c r="H598" i="9"/>
  <c r="K598" i="9" s="1"/>
  <c r="H597" i="9"/>
  <c r="K597" i="9" s="1"/>
  <c r="H596" i="9"/>
  <c r="K596" i="9" s="1"/>
  <c r="H595" i="9"/>
  <c r="K595" i="9" s="1"/>
  <c r="H594" i="9"/>
  <c r="K594" i="9" s="1"/>
  <c r="H593" i="9"/>
  <c r="K593" i="9" s="1"/>
  <c r="H592" i="9"/>
  <c r="K592" i="9" s="1"/>
  <c r="H591" i="9"/>
  <c r="K591" i="9" s="1"/>
  <c r="H590" i="9"/>
  <c r="K590" i="9" s="1"/>
  <c r="H589" i="9"/>
  <c r="K589" i="9" s="1"/>
  <c r="H588" i="9"/>
  <c r="K588" i="9" s="1"/>
  <c r="H587" i="9"/>
  <c r="K587" i="9" s="1"/>
  <c r="H586" i="9"/>
  <c r="K586" i="9" s="1"/>
  <c r="H585" i="9"/>
  <c r="K585" i="9" s="1"/>
  <c r="H584" i="9"/>
  <c r="K584" i="9" s="1"/>
  <c r="H583" i="9"/>
  <c r="K583" i="9" s="1"/>
  <c r="H582" i="9"/>
  <c r="K582" i="9" s="1"/>
  <c r="H581" i="9"/>
  <c r="K581" i="9" s="1"/>
  <c r="H580" i="9"/>
  <c r="K580" i="9" s="1"/>
  <c r="H579" i="9"/>
  <c r="K579" i="9" s="1"/>
  <c r="H578" i="9"/>
  <c r="K578" i="9" s="1"/>
  <c r="H577" i="9"/>
  <c r="K577" i="9" s="1"/>
  <c r="H576" i="9"/>
  <c r="K576" i="9" s="1"/>
  <c r="H575" i="9"/>
  <c r="K575" i="9" s="1"/>
  <c r="H574" i="9"/>
  <c r="K574" i="9" s="1"/>
  <c r="H573" i="9"/>
  <c r="K573" i="9" s="1"/>
  <c r="H572" i="9"/>
  <c r="K572" i="9" s="1"/>
  <c r="H571" i="9"/>
  <c r="K571" i="9" s="1"/>
  <c r="H570" i="9"/>
  <c r="K570" i="9" s="1"/>
  <c r="H569" i="9"/>
  <c r="K569" i="9" s="1"/>
  <c r="H568" i="9"/>
  <c r="K568" i="9" s="1"/>
  <c r="H567" i="9"/>
  <c r="K567" i="9" s="1"/>
  <c r="H566" i="9"/>
  <c r="K566" i="9" s="1"/>
  <c r="H565" i="9"/>
  <c r="K565" i="9" s="1"/>
  <c r="H564" i="9"/>
  <c r="K564" i="9" s="1"/>
  <c r="H563" i="9"/>
  <c r="K563" i="9" s="1"/>
  <c r="H562" i="9"/>
  <c r="K562" i="9" s="1"/>
  <c r="H561" i="9"/>
  <c r="K561" i="9" s="1"/>
  <c r="H560" i="9"/>
  <c r="K560" i="9" s="1"/>
  <c r="H559" i="9"/>
  <c r="K559" i="9" s="1"/>
  <c r="H558" i="9"/>
  <c r="K558" i="9" s="1"/>
  <c r="H557" i="9"/>
  <c r="K557" i="9" s="1"/>
  <c r="H556" i="9"/>
  <c r="K556" i="9" s="1"/>
  <c r="H555" i="9"/>
  <c r="K555" i="9" s="1"/>
  <c r="H554" i="9"/>
  <c r="K554" i="9" s="1"/>
  <c r="H553" i="9"/>
  <c r="K553" i="9" s="1"/>
  <c r="H552" i="9"/>
  <c r="K552" i="9" s="1"/>
  <c r="H551" i="9"/>
  <c r="K551" i="9" s="1"/>
  <c r="H550" i="9"/>
  <c r="K550" i="9" s="1"/>
  <c r="H549" i="9"/>
  <c r="K549" i="9" s="1"/>
  <c r="H548" i="9"/>
  <c r="K548" i="9" s="1"/>
  <c r="H547" i="9"/>
  <c r="K547" i="9" s="1"/>
  <c r="H546" i="9"/>
  <c r="K546" i="9" s="1"/>
  <c r="H545" i="9"/>
  <c r="K545" i="9" s="1"/>
  <c r="H544" i="9"/>
  <c r="K544" i="9" s="1"/>
  <c r="H543" i="9"/>
  <c r="K543" i="9" s="1"/>
  <c r="H542" i="9"/>
  <c r="K542" i="9" s="1"/>
  <c r="H541" i="9"/>
  <c r="K541" i="9" s="1"/>
  <c r="H540" i="9"/>
  <c r="K540" i="9" s="1"/>
  <c r="H539" i="9"/>
  <c r="K539" i="9" s="1"/>
  <c r="H538" i="9"/>
  <c r="K538" i="9" s="1"/>
  <c r="H537" i="9"/>
  <c r="K537" i="9" s="1"/>
  <c r="H536" i="9"/>
  <c r="K536" i="9" s="1"/>
  <c r="H535" i="9"/>
  <c r="K535" i="9" s="1"/>
  <c r="H534" i="9"/>
  <c r="K534" i="9" s="1"/>
  <c r="H533" i="9"/>
  <c r="K533" i="9" s="1"/>
  <c r="H532" i="9"/>
  <c r="K532" i="9" s="1"/>
  <c r="H531" i="9"/>
  <c r="K531" i="9" s="1"/>
  <c r="H530" i="9"/>
  <c r="K530" i="9" s="1"/>
  <c r="H529" i="9"/>
  <c r="K529" i="9" s="1"/>
  <c r="H528" i="9"/>
  <c r="K528" i="9" s="1"/>
  <c r="H527" i="9"/>
  <c r="K527" i="9" s="1"/>
  <c r="H526" i="9"/>
  <c r="K526" i="9" s="1"/>
  <c r="H525" i="9"/>
  <c r="K525" i="9" s="1"/>
  <c r="H524" i="9"/>
  <c r="K524" i="9" s="1"/>
  <c r="H523" i="9"/>
  <c r="K523" i="9" s="1"/>
  <c r="H522" i="9"/>
  <c r="K522" i="9" s="1"/>
  <c r="H521" i="9"/>
  <c r="K521" i="9" s="1"/>
  <c r="H520" i="9"/>
  <c r="K520" i="9" s="1"/>
  <c r="H519" i="9"/>
  <c r="K519" i="9" s="1"/>
  <c r="H518" i="9"/>
  <c r="K518" i="9" s="1"/>
  <c r="H517" i="9"/>
  <c r="K517" i="9" s="1"/>
  <c r="H516" i="9"/>
  <c r="K516" i="9" s="1"/>
  <c r="H515" i="9"/>
  <c r="K515" i="9" s="1"/>
  <c r="H514" i="9"/>
  <c r="K514" i="9" s="1"/>
  <c r="H513" i="9"/>
  <c r="K513" i="9" s="1"/>
  <c r="H512" i="9"/>
  <c r="K512" i="9" s="1"/>
  <c r="H511" i="9"/>
  <c r="K511" i="9" s="1"/>
  <c r="H510" i="9"/>
  <c r="K510" i="9" s="1"/>
  <c r="H509" i="9"/>
  <c r="K509" i="9" s="1"/>
  <c r="H508" i="9"/>
  <c r="K508" i="9" s="1"/>
  <c r="H507" i="9"/>
  <c r="K507" i="9" s="1"/>
  <c r="H506" i="9"/>
  <c r="K506" i="9" s="1"/>
  <c r="H505" i="9"/>
  <c r="K505" i="9" s="1"/>
  <c r="H504" i="9"/>
  <c r="K504" i="9" s="1"/>
  <c r="H503" i="9"/>
  <c r="K503" i="9" s="1"/>
  <c r="H502" i="9"/>
  <c r="K502" i="9" s="1"/>
  <c r="H501" i="9"/>
  <c r="K501" i="9" s="1"/>
  <c r="H500" i="9"/>
  <c r="K500" i="9" s="1"/>
  <c r="H499" i="9"/>
  <c r="K499" i="9" s="1"/>
  <c r="H498" i="9"/>
  <c r="K498" i="9" s="1"/>
  <c r="H497" i="9"/>
  <c r="K497" i="9" s="1"/>
  <c r="H496" i="9"/>
  <c r="K496" i="9" s="1"/>
  <c r="H495" i="9"/>
  <c r="K495" i="9" s="1"/>
  <c r="H494" i="9"/>
  <c r="K494" i="9" s="1"/>
  <c r="H493" i="9"/>
  <c r="K493" i="9" s="1"/>
  <c r="H492" i="9"/>
  <c r="K492" i="9" s="1"/>
  <c r="H491" i="9"/>
  <c r="K491" i="9" s="1"/>
  <c r="H490" i="9"/>
  <c r="K490" i="9" s="1"/>
  <c r="H489" i="9"/>
  <c r="K489" i="9" s="1"/>
  <c r="H488" i="9"/>
  <c r="K488" i="9" s="1"/>
  <c r="H487" i="9"/>
  <c r="K487" i="9" s="1"/>
  <c r="H486" i="9"/>
  <c r="K486" i="9" s="1"/>
  <c r="H485" i="9"/>
  <c r="K485" i="9" s="1"/>
  <c r="H484" i="9"/>
  <c r="K484" i="9" s="1"/>
  <c r="H483" i="9"/>
  <c r="K483" i="9" s="1"/>
  <c r="H482" i="9"/>
  <c r="K482" i="9" s="1"/>
  <c r="H481" i="9"/>
  <c r="K481" i="9" s="1"/>
  <c r="H480" i="9"/>
  <c r="K480" i="9" s="1"/>
  <c r="H479" i="9"/>
  <c r="K479" i="9" s="1"/>
  <c r="H478" i="9"/>
  <c r="K478" i="9" s="1"/>
  <c r="H477" i="9"/>
  <c r="K477" i="9" s="1"/>
  <c r="H476" i="9"/>
  <c r="K476" i="9" s="1"/>
  <c r="H475" i="9"/>
  <c r="K475" i="9" s="1"/>
  <c r="H474" i="9"/>
  <c r="K474" i="9" s="1"/>
  <c r="H473" i="9"/>
  <c r="K473" i="9" s="1"/>
  <c r="H472" i="9"/>
  <c r="K472" i="9" s="1"/>
  <c r="H471" i="9"/>
  <c r="K471" i="9" s="1"/>
  <c r="H470" i="9"/>
  <c r="K470" i="9" s="1"/>
  <c r="H469" i="9"/>
  <c r="K469" i="9" s="1"/>
  <c r="H468" i="9"/>
  <c r="K468" i="9" s="1"/>
  <c r="H467" i="9"/>
  <c r="K467" i="9" s="1"/>
  <c r="H466" i="9"/>
  <c r="K466" i="9" s="1"/>
  <c r="H465" i="9"/>
  <c r="K465" i="9" s="1"/>
  <c r="H464" i="9"/>
  <c r="K464" i="9" s="1"/>
  <c r="H463" i="9"/>
  <c r="K463" i="9" s="1"/>
  <c r="H462" i="9"/>
  <c r="K462" i="9" s="1"/>
  <c r="H461" i="9"/>
  <c r="K461" i="9" s="1"/>
  <c r="H460" i="9"/>
  <c r="K460" i="9" s="1"/>
  <c r="H459" i="9"/>
  <c r="K459" i="9" s="1"/>
  <c r="H458" i="9"/>
  <c r="K458" i="9" s="1"/>
  <c r="H457" i="9"/>
  <c r="K457" i="9" s="1"/>
  <c r="H456" i="9"/>
  <c r="K456" i="9" s="1"/>
  <c r="H455" i="9"/>
  <c r="K455" i="9" s="1"/>
  <c r="H454" i="9"/>
  <c r="K454" i="9" s="1"/>
  <c r="H453" i="9"/>
  <c r="K453" i="9" s="1"/>
  <c r="H452" i="9"/>
  <c r="K452" i="9" s="1"/>
  <c r="H451" i="9"/>
  <c r="K451" i="9" s="1"/>
  <c r="H450" i="9"/>
  <c r="K450" i="9" s="1"/>
  <c r="H449" i="9"/>
  <c r="K449" i="9" s="1"/>
  <c r="H448" i="9"/>
  <c r="K448" i="9" s="1"/>
  <c r="H447" i="9"/>
  <c r="K447" i="9" s="1"/>
  <c r="H446" i="9"/>
  <c r="K446" i="9" s="1"/>
  <c r="H445" i="9"/>
  <c r="K445" i="9" s="1"/>
  <c r="H444" i="9"/>
  <c r="K444" i="9" s="1"/>
  <c r="H443" i="9"/>
  <c r="K443" i="9" s="1"/>
  <c r="H442" i="9"/>
  <c r="K442" i="9" s="1"/>
  <c r="H441" i="9"/>
  <c r="K441" i="9" s="1"/>
  <c r="H440" i="9"/>
  <c r="K440" i="9" s="1"/>
  <c r="H439" i="9"/>
  <c r="K439" i="9" s="1"/>
  <c r="H438" i="9"/>
  <c r="K438" i="9" s="1"/>
  <c r="H437" i="9"/>
  <c r="K437" i="9" s="1"/>
  <c r="H436" i="9"/>
  <c r="K436" i="9" s="1"/>
  <c r="H435" i="9"/>
  <c r="K435" i="9" s="1"/>
  <c r="H434" i="9"/>
  <c r="K434" i="9" s="1"/>
  <c r="H433" i="9"/>
  <c r="K433" i="9" s="1"/>
  <c r="H432" i="9"/>
  <c r="K432" i="9" s="1"/>
  <c r="H431" i="9"/>
  <c r="K431" i="9" s="1"/>
  <c r="H430" i="9"/>
  <c r="K430" i="9" s="1"/>
  <c r="H429" i="9"/>
  <c r="K429" i="9" s="1"/>
  <c r="H428" i="9"/>
  <c r="K428" i="9" s="1"/>
  <c r="H427" i="9"/>
  <c r="K427" i="9" s="1"/>
  <c r="H426" i="9"/>
  <c r="K426" i="9" s="1"/>
  <c r="H425" i="9"/>
  <c r="K425" i="9" s="1"/>
  <c r="H424" i="9"/>
  <c r="K424" i="9" s="1"/>
  <c r="H423" i="9"/>
  <c r="K423" i="9" s="1"/>
  <c r="H422" i="9"/>
  <c r="K422" i="9" s="1"/>
  <c r="H421" i="9"/>
  <c r="K421" i="9" s="1"/>
  <c r="H420" i="9"/>
  <c r="K420" i="9" s="1"/>
  <c r="H419" i="9"/>
  <c r="K419" i="9" s="1"/>
  <c r="H418" i="9"/>
  <c r="K418" i="9" s="1"/>
  <c r="H417" i="9"/>
  <c r="K417" i="9" s="1"/>
  <c r="H416" i="9"/>
  <c r="K416" i="9" s="1"/>
  <c r="H415" i="9"/>
  <c r="K415" i="9" s="1"/>
  <c r="H414" i="9"/>
  <c r="K414" i="9" s="1"/>
  <c r="H413" i="9"/>
  <c r="K413" i="9" s="1"/>
  <c r="H412" i="9"/>
  <c r="K412" i="9" s="1"/>
  <c r="H411" i="9"/>
  <c r="K411" i="9" s="1"/>
  <c r="H410" i="9"/>
  <c r="K410" i="9" s="1"/>
  <c r="H409" i="9"/>
  <c r="K409" i="9" s="1"/>
  <c r="H408" i="9"/>
  <c r="K408" i="9" s="1"/>
  <c r="H407" i="9"/>
  <c r="K407" i="9" s="1"/>
  <c r="H406" i="9"/>
  <c r="K406" i="9" s="1"/>
  <c r="H405" i="9"/>
  <c r="K405" i="9" s="1"/>
  <c r="H404" i="9"/>
  <c r="K404" i="9" s="1"/>
  <c r="H403" i="9"/>
  <c r="K403" i="9" s="1"/>
  <c r="H402" i="9"/>
  <c r="K402" i="9" s="1"/>
  <c r="H401" i="9"/>
  <c r="K401" i="9" s="1"/>
  <c r="H400" i="9"/>
  <c r="K400" i="9" s="1"/>
  <c r="H399" i="9"/>
  <c r="K399" i="9" s="1"/>
  <c r="H398" i="9"/>
  <c r="K398" i="9" s="1"/>
  <c r="H397" i="9"/>
  <c r="K397" i="9" s="1"/>
  <c r="H396" i="9"/>
  <c r="K396" i="9" s="1"/>
  <c r="H395" i="9"/>
  <c r="K395" i="9" s="1"/>
  <c r="H394" i="9"/>
  <c r="K394" i="9" s="1"/>
  <c r="H393" i="9"/>
  <c r="K393" i="9" s="1"/>
  <c r="H392" i="9"/>
  <c r="K392" i="9" s="1"/>
  <c r="H391" i="9"/>
  <c r="K391" i="9" s="1"/>
  <c r="H390" i="9"/>
  <c r="K390" i="9" s="1"/>
  <c r="H389" i="9"/>
  <c r="K389" i="9" s="1"/>
  <c r="H388" i="9"/>
  <c r="K388" i="9" s="1"/>
  <c r="H387" i="9"/>
  <c r="K387" i="9" s="1"/>
  <c r="H386" i="9"/>
  <c r="K386" i="9" s="1"/>
  <c r="H385" i="9"/>
  <c r="K385" i="9" s="1"/>
  <c r="H384" i="9"/>
  <c r="K384" i="9" s="1"/>
  <c r="H383" i="9"/>
  <c r="K383" i="9" s="1"/>
  <c r="H382" i="9"/>
  <c r="K382" i="9" s="1"/>
  <c r="H381" i="9"/>
  <c r="K381" i="9" s="1"/>
  <c r="H380" i="9"/>
  <c r="K380" i="9" s="1"/>
  <c r="H379" i="9"/>
  <c r="K379" i="9" s="1"/>
  <c r="H378" i="9"/>
  <c r="K378" i="9" s="1"/>
  <c r="H377" i="9"/>
  <c r="K377" i="9" s="1"/>
  <c r="H376" i="9"/>
  <c r="K376" i="9" s="1"/>
  <c r="H375" i="9"/>
  <c r="K375" i="9" s="1"/>
  <c r="H374" i="9"/>
  <c r="K374" i="9" s="1"/>
  <c r="H373" i="9"/>
  <c r="K373" i="9" s="1"/>
  <c r="H372" i="9"/>
  <c r="K372" i="9" s="1"/>
  <c r="H371" i="9"/>
  <c r="K371" i="9" s="1"/>
  <c r="H370" i="9"/>
  <c r="K370" i="9" s="1"/>
  <c r="H369" i="9"/>
  <c r="K369" i="9" s="1"/>
  <c r="H368" i="9"/>
  <c r="K368" i="9" s="1"/>
  <c r="H367" i="9"/>
  <c r="K367" i="9" s="1"/>
  <c r="H366" i="9"/>
  <c r="K366" i="9" s="1"/>
  <c r="H365" i="9"/>
  <c r="K365" i="9" s="1"/>
  <c r="H364" i="9"/>
  <c r="K364" i="9" s="1"/>
  <c r="H363" i="9"/>
  <c r="K363" i="9" s="1"/>
  <c r="H362" i="9"/>
  <c r="K362" i="9" s="1"/>
  <c r="H361" i="9"/>
  <c r="K361" i="9" s="1"/>
  <c r="H360" i="9"/>
  <c r="K360" i="9" s="1"/>
  <c r="H359" i="9"/>
  <c r="K359" i="9" s="1"/>
  <c r="H358" i="9"/>
  <c r="K358" i="9" s="1"/>
  <c r="H357" i="9"/>
  <c r="K357" i="9" s="1"/>
  <c r="H356" i="9"/>
  <c r="K356" i="9" s="1"/>
  <c r="H355" i="9"/>
  <c r="K355" i="9" s="1"/>
  <c r="H354" i="9"/>
  <c r="K354" i="9" s="1"/>
  <c r="H353" i="9"/>
  <c r="K353" i="9" s="1"/>
  <c r="H352" i="9"/>
  <c r="K352" i="9" s="1"/>
  <c r="H351" i="9"/>
  <c r="K351" i="9" s="1"/>
  <c r="H350" i="9"/>
  <c r="K350" i="9" s="1"/>
  <c r="H349" i="9"/>
  <c r="K349" i="9" s="1"/>
  <c r="H348" i="9"/>
  <c r="K348" i="9" s="1"/>
  <c r="H347" i="9"/>
  <c r="K347" i="9" s="1"/>
  <c r="H346" i="9"/>
  <c r="K346" i="9" s="1"/>
  <c r="H345" i="9"/>
  <c r="K345" i="9" s="1"/>
  <c r="H344" i="9"/>
  <c r="K344" i="9" s="1"/>
  <c r="H343" i="9"/>
  <c r="K343" i="9" s="1"/>
  <c r="H342" i="9"/>
  <c r="K342" i="9" s="1"/>
  <c r="H341" i="9"/>
  <c r="K341" i="9" s="1"/>
  <c r="H340" i="9"/>
  <c r="K340" i="9" s="1"/>
  <c r="H339" i="9"/>
  <c r="K339" i="9" s="1"/>
  <c r="H338" i="9"/>
  <c r="K338" i="9" s="1"/>
  <c r="H337" i="9"/>
  <c r="K337" i="9" s="1"/>
  <c r="H336" i="9"/>
  <c r="K336" i="9" s="1"/>
  <c r="H335" i="9"/>
  <c r="K335" i="9" s="1"/>
  <c r="H334" i="9"/>
  <c r="K334" i="9" s="1"/>
  <c r="H333" i="9"/>
  <c r="K333" i="9" s="1"/>
  <c r="H332" i="9"/>
  <c r="K332" i="9" s="1"/>
  <c r="H331" i="9"/>
  <c r="K331" i="9" s="1"/>
  <c r="H330" i="9"/>
  <c r="K330" i="9" s="1"/>
  <c r="H329" i="9"/>
  <c r="K329" i="9" s="1"/>
  <c r="H328" i="9"/>
  <c r="K328" i="9" s="1"/>
  <c r="H327" i="9"/>
  <c r="K327" i="9" s="1"/>
  <c r="H326" i="9"/>
  <c r="K326" i="9" s="1"/>
  <c r="H325" i="9"/>
  <c r="K325" i="9" s="1"/>
  <c r="H324" i="9"/>
  <c r="K324" i="9" s="1"/>
  <c r="H323" i="9"/>
  <c r="K323" i="9" s="1"/>
  <c r="H322" i="9"/>
  <c r="K322" i="9" s="1"/>
  <c r="H321" i="9"/>
  <c r="K321" i="9" s="1"/>
  <c r="H320" i="9"/>
  <c r="K320" i="9" s="1"/>
  <c r="H319" i="9"/>
  <c r="K319" i="9" s="1"/>
  <c r="H318" i="9"/>
  <c r="K318" i="9" s="1"/>
  <c r="H317" i="9"/>
  <c r="K317" i="9" s="1"/>
  <c r="H316" i="9"/>
  <c r="K316" i="9" s="1"/>
  <c r="H315" i="9"/>
  <c r="K315" i="9" s="1"/>
  <c r="H314" i="9"/>
  <c r="K314" i="9" s="1"/>
  <c r="H313" i="9"/>
  <c r="K313" i="9" s="1"/>
  <c r="H312" i="9"/>
  <c r="K312" i="9" s="1"/>
  <c r="H311" i="9"/>
  <c r="K311" i="9" s="1"/>
  <c r="H310" i="9"/>
  <c r="K310" i="9" s="1"/>
  <c r="H309" i="9"/>
  <c r="K309" i="9" s="1"/>
  <c r="H308" i="9"/>
  <c r="K308" i="9" s="1"/>
  <c r="H307" i="9"/>
  <c r="K307" i="9" s="1"/>
  <c r="H306" i="9"/>
  <c r="K306" i="9" s="1"/>
  <c r="H305" i="9"/>
  <c r="K305" i="9" s="1"/>
  <c r="H304" i="9"/>
  <c r="K304" i="9" s="1"/>
  <c r="H303" i="9"/>
  <c r="K303" i="9" s="1"/>
  <c r="H302" i="9"/>
  <c r="K302" i="9" s="1"/>
  <c r="H301" i="9"/>
  <c r="K301" i="9" s="1"/>
  <c r="H300" i="9"/>
  <c r="K300" i="9" s="1"/>
  <c r="H299" i="9"/>
  <c r="K299" i="9" s="1"/>
  <c r="H298" i="9"/>
  <c r="K298" i="9" s="1"/>
  <c r="H297" i="9"/>
  <c r="K297" i="9" s="1"/>
  <c r="H296" i="9"/>
  <c r="K296" i="9" s="1"/>
  <c r="H295" i="9"/>
  <c r="K295" i="9" s="1"/>
  <c r="H294" i="9"/>
  <c r="K294" i="9" s="1"/>
  <c r="H293" i="9"/>
  <c r="K293" i="9" s="1"/>
  <c r="H292" i="9"/>
  <c r="K292" i="9" s="1"/>
  <c r="H291" i="9"/>
  <c r="K291" i="9" s="1"/>
  <c r="H290" i="9"/>
  <c r="K290" i="9" s="1"/>
  <c r="H289" i="9"/>
  <c r="K289" i="9" s="1"/>
  <c r="H288" i="9"/>
  <c r="K288" i="9" s="1"/>
  <c r="H287" i="9"/>
  <c r="K287" i="9" s="1"/>
  <c r="H286" i="9"/>
  <c r="K286" i="9" s="1"/>
  <c r="H285" i="9"/>
  <c r="K285" i="9" s="1"/>
  <c r="H284" i="9"/>
  <c r="K284" i="9" s="1"/>
  <c r="H283" i="9"/>
  <c r="K283" i="9" s="1"/>
  <c r="H282" i="9"/>
  <c r="K282" i="9" s="1"/>
  <c r="H281" i="9"/>
  <c r="K281" i="9" s="1"/>
  <c r="H280" i="9"/>
  <c r="K280" i="9" s="1"/>
  <c r="H279" i="9"/>
  <c r="K279" i="9" s="1"/>
  <c r="H278" i="9"/>
  <c r="K278" i="9" s="1"/>
  <c r="H277" i="9"/>
  <c r="K277" i="9" s="1"/>
  <c r="H276" i="9"/>
  <c r="K276" i="9" s="1"/>
  <c r="H275" i="9"/>
  <c r="K275" i="9" s="1"/>
  <c r="H274" i="9"/>
  <c r="K274" i="9" s="1"/>
  <c r="H273" i="9"/>
  <c r="K273" i="9" s="1"/>
  <c r="H272" i="9"/>
  <c r="K272" i="9" s="1"/>
  <c r="H271" i="9"/>
  <c r="K271" i="9" s="1"/>
  <c r="H270" i="9"/>
  <c r="K270" i="9" s="1"/>
  <c r="H269" i="9"/>
  <c r="K269" i="9" s="1"/>
  <c r="H268" i="9"/>
  <c r="K268" i="9" s="1"/>
  <c r="H267" i="9"/>
  <c r="K267" i="9" s="1"/>
  <c r="H266" i="9"/>
  <c r="K266" i="9" s="1"/>
  <c r="H265" i="9"/>
  <c r="K265" i="9" s="1"/>
  <c r="H264" i="9"/>
  <c r="K264" i="9" s="1"/>
  <c r="H263" i="9"/>
  <c r="K263" i="9" s="1"/>
  <c r="H262" i="9"/>
  <c r="K262" i="9" s="1"/>
  <c r="H261" i="9"/>
  <c r="K261" i="9" s="1"/>
  <c r="H260" i="9"/>
  <c r="K260" i="9" s="1"/>
  <c r="H259" i="9"/>
  <c r="K259" i="9" s="1"/>
  <c r="H258" i="9"/>
  <c r="K258" i="9" s="1"/>
  <c r="H257" i="9"/>
  <c r="K257" i="9" s="1"/>
  <c r="H256" i="9"/>
  <c r="K256" i="9" s="1"/>
  <c r="H255" i="9"/>
  <c r="K255" i="9" s="1"/>
  <c r="H254" i="9"/>
  <c r="K254" i="9" s="1"/>
  <c r="H253" i="9"/>
  <c r="K253" i="9" s="1"/>
  <c r="H252" i="9"/>
  <c r="K252" i="9" s="1"/>
  <c r="H251" i="9"/>
  <c r="K251" i="9" s="1"/>
  <c r="H250" i="9"/>
  <c r="K250" i="9" s="1"/>
  <c r="H249" i="9"/>
  <c r="K249" i="9" s="1"/>
  <c r="H248" i="9"/>
  <c r="K248" i="9" s="1"/>
  <c r="H247" i="9"/>
  <c r="K247" i="9" s="1"/>
  <c r="H246" i="9"/>
  <c r="K246" i="9" s="1"/>
  <c r="H245" i="9"/>
  <c r="K245" i="9" s="1"/>
  <c r="H244" i="9"/>
  <c r="K244" i="9" s="1"/>
  <c r="H243" i="9"/>
  <c r="K243" i="9" s="1"/>
  <c r="H242" i="9"/>
  <c r="K242" i="9" s="1"/>
  <c r="H241" i="9"/>
  <c r="K241" i="9" s="1"/>
  <c r="H240" i="9"/>
  <c r="K240" i="9" s="1"/>
  <c r="H239" i="9"/>
  <c r="K239" i="9" s="1"/>
  <c r="H238" i="9"/>
  <c r="K238" i="9" s="1"/>
  <c r="H237" i="9"/>
  <c r="K237" i="9" s="1"/>
  <c r="H236" i="9"/>
  <c r="K236" i="9" s="1"/>
  <c r="H235" i="9"/>
  <c r="K235" i="9" s="1"/>
  <c r="H234" i="9"/>
  <c r="K234" i="9" s="1"/>
  <c r="H233" i="9"/>
  <c r="K233" i="9" s="1"/>
  <c r="H232" i="9"/>
  <c r="K232" i="9" s="1"/>
  <c r="H231" i="9"/>
  <c r="K231" i="9" s="1"/>
  <c r="H230" i="9"/>
  <c r="K230" i="9" s="1"/>
  <c r="H229" i="9"/>
  <c r="K229" i="9" s="1"/>
  <c r="H228" i="9"/>
  <c r="K228" i="9" s="1"/>
  <c r="H227" i="9"/>
  <c r="K227" i="9" s="1"/>
  <c r="H226" i="9"/>
  <c r="K226" i="9" s="1"/>
  <c r="H225" i="9"/>
  <c r="K225" i="9" s="1"/>
  <c r="H224" i="9"/>
  <c r="K224" i="9" s="1"/>
  <c r="H223" i="9"/>
  <c r="K223" i="9" s="1"/>
  <c r="H222" i="9"/>
  <c r="K222" i="9" s="1"/>
  <c r="H221" i="9"/>
  <c r="K221" i="9" s="1"/>
  <c r="H220" i="9"/>
  <c r="K220" i="9" s="1"/>
  <c r="H219" i="9"/>
  <c r="K219" i="9" s="1"/>
  <c r="H218" i="9"/>
  <c r="K218" i="9" s="1"/>
  <c r="H217" i="9"/>
  <c r="K217" i="9" s="1"/>
  <c r="H216" i="9"/>
  <c r="K216" i="9" s="1"/>
  <c r="H215" i="9"/>
  <c r="K215" i="9" s="1"/>
  <c r="H214" i="9"/>
  <c r="K214" i="9" s="1"/>
  <c r="H213" i="9"/>
  <c r="K213" i="9" s="1"/>
  <c r="H212" i="9"/>
  <c r="K212" i="9" s="1"/>
  <c r="H211" i="9"/>
  <c r="K211" i="9" s="1"/>
  <c r="H210" i="9"/>
  <c r="K210" i="9" s="1"/>
  <c r="H209" i="9"/>
  <c r="K209" i="9" s="1"/>
  <c r="H208" i="9"/>
  <c r="K208" i="9" s="1"/>
  <c r="H207" i="9"/>
  <c r="K207" i="9" s="1"/>
  <c r="H206" i="9"/>
  <c r="K206" i="9" s="1"/>
  <c r="H205" i="9"/>
  <c r="K205" i="9" s="1"/>
  <c r="H204" i="9"/>
  <c r="K204" i="9" s="1"/>
  <c r="H203" i="9"/>
  <c r="K203" i="9" s="1"/>
  <c r="H202" i="9"/>
  <c r="K202" i="9" s="1"/>
  <c r="H201" i="9"/>
  <c r="K201" i="9" s="1"/>
  <c r="H200" i="9"/>
  <c r="K200" i="9" s="1"/>
  <c r="H199" i="9"/>
  <c r="K199" i="9" s="1"/>
  <c r="H198" i="9"/>
  <c r="K198" i="9" s="1"/>
  <c r="H197" i="9"/>
  <c r="K197" i="9" s="1"/>
  <c r="H196" i="9"/>
  <c r="K196" i="9" s="1"/>
  <c r="H195" i="9"/>
  <c r="K195" i="9" s="1"/>
  <c r="H194" i="9"/>
  <c r="K194" i="9" s="1"/>
  <c r="H193" i="9"/>
  <c r="K193" i="9" s="1"/>
  <c r="H192" i="9"/>
  <c r="K192" i="9" s="1"/>
  <c r="H191" i="9"/>
  <c r="K191" i="9" s="1"/>
  <c r="H190" i="9"/>
  <c r="K190" i="9" s="1"/>
  <c r="H189" i="9"/>
  <c r="K189" i="9" s="1"/>
  <c r="H188" i="9"/>
  <c r="K188" i="9" s="1"/>
  <c r="H187" i="9"/>
  <c r="K187" i="9" s="1"/>
  <c r="H186" i="9"/>
  <c r="K186" i="9" s="1"/>
  <c r="H185" i="9"/>
  <c r="K185" i="9" s="1"/>
  <c r="H184" i="9"/>
  <c r="K184" i="9" s="1"/>
  <c r="H183" i="9"/>
  <c r="K183" i="9" s="1"/>
  <c r="H182" i="9"/>
  <c r="K182" i="9" s="1"/>
  <c r="H181" i="9"/>
  <c r="K181" i="9" s="1"/>
  <c r="H180" i="9"/>
  <c r="K180" i="9" s="1"/>
  <c r="H179" i="9"/>
  <c r="K179" i="9" s="1"/>
  <c r="H178" i="9"/>
  <c r="K178" i="9" s="1"/>
  <c r="H177" i="9"/>
  <c r="K177" i="9" s="1"/>
  <c r="H176" i="9"/>
  <c r="K176" i="9" s="1"/>
  <c r="H175" i="9"/>
  <c r="K175" i="9" s="1"/>
  <c r="H174" i="9"/>
  <c r="K174" i="9" s="1"/>
  <c r="H173" i="9"/>
  <c r="K173" i="9" s="1"/>
  <c r="H172" i="9"/>
  <c r="K172" i="9" s="1"/>
  <c r="H171" i="9"/>
  <c r="K171" i="9" s="1"/>
  <c r="H170" i="9"/>
  <c r="K170" i="9" s="1"/>
  <c r="H169" i="9"/>
  <c r="K169" i="9" s="1"/>
  <c r="H168" i="9"/>
  <c r="K168" i="9" s="1"/>
  <c r="H167" i="9"/>
  <c r="K167" i="9" s="1"/>
  <c r="H166" i="9"/>
  <c r="K166" i="9" s="1"/>
  <c r="H165" i="9"/>
  <c r="K165" i="9" s="1"/>
  <c r="H164" i="9"/>
  <c r="K164" i="9" s="1"/>
  <c r="H163" i="9"/>
  <c r="K163" i="9" s="1"/>
  <c r="H162" i="9"/>
  <c r="K162" i="9" s="1"/>
  <c r="H161" i="9"/>
  <c r="K161" i="9" s="1"/>
  <c r="H160" i="9"/>
  <c r="K160" i="9" s="1"/>
  <c r="H159" i="9"/>
  <c r="K159" i="9" s="1"/>
  <c r="H158" i="9"/>
  <c r="K158" i="9" s="1"/>
  <c r="H157" i="9"/>
  <c r="K157" i="9" s="1"/>
  <c r="H156" i="9"/>
  <c r="K156" i="9" s="1"/>
  <c r="H155" i="9"/>
  <c r="K155" i="9" s="1"/>
  <c r="H154" i="9"/>
  <c r="K154" i="9" s="1"/>
  <c r="H153" i="9"/>
  <c r="K153" i="9" s="1"/>
  <c r="H152" i="9"/>
  <c r="K152" i="9" s="1"/>
  <c r="H151" i="9"/>
  <c r="K151" i="9" s="1"/>
  <c r="H150" i="9"/>
  <c r="K150" i="9" s="1"/>
  <c r="H149" i="9"/>
  <c r="K149" i="9" s="1"/>
  <c r="H148" i="9"/>
  <c r="K148" i="9" s="1"/>
  <c r="H147" i="9"/>
  <c r="K147" i="9" s="1"/>
  <c r="H146" i="9"/>
  <c r="K146" i="9" s="1"/>
  <c r="H145" i="9"/>
  <c r="K145" i="9" s="1"/>
  <c r="H144" i="9"/>
  <c r="K144" i="9" s="1"/>
  <c r="H143" i="9"/>
  <c r="K143" i="9" s="1"/>
  <c r="H142" i="9"/>
  <c r="K142" i="9" s="1"/>
  <c r="H141" i="9"/>
  <c r="K141" i="9" s="1"/>
  <c r="H140" i="9"/>
  <c r="K140" i="9" s="1"/>
  <c r="H139" i="9"/>
  <c r="K139" i="9" s="1"/>
  <c r="H138" i="9"/>
  <c r="K138" i="9" s="1"/>
  <c r="H137" i="9"/>
  <c r="K137" i="9" s="1"/>
  <c r="H136" i="9"/>
  <c r="K136" i="9" s="1"/>
  <c r="H135" i="9"/>
  <c r="K135" i="9" s="1"/>
  <c r="H134" i="9"/>
  <c r="K134" i="9" s="1"/>
  <c r="H133" i="9"/>
  <c r="K133" i="9" s="1"/>
  <c r="H132" i="9"/>
  <c r="K132" i="9" s="1"/>
  <c r="H131" i="9"/>
  <c r="K131" i="9" s="1"/>
  <c r="H130" i="9"/>
  <c r="K130" i="9" s="1"/>
  <c r="H129" i="9"/>
  <c r="K129" i="9" s="1"/>
  <c r="H128" i="9"/>
  <c r="K128" i="9" s="1"/>
  <c r="H127" i="9"/>
  <c r="K127" i="9" s="1"/>
  <c r="H126" i="9"/>
  <c r="K126" i="9" s="1"/>
  <c r="H125" i="9"/>
  <c r="K125" i="9" s="1"/>
  <c r="H124" i="9"/>
  <c r="K124" i="9" s="1"/>
  <c r="H123" i="9"/>
  <c r="K123" i="9" s="1"/>
  <c r="H122" i="9"/>
  <c r="K122" i="9" s="1"/>
  <c r="H121" i="9"/>
  <c r="K121" i="9" s="1"/>
  <c r="H120" i="9"/>
  <c r="K120" i="9" s="1"/>
  <c r="H119" i="9"/>
  <c r="K119" i="9" s="1"/>
  <c r="H118" i="9"/>
  <c r="K118" i="9" s="1"/>
  <c r="H117" i="9"/>
  <c r="K117" i="9" s="1"/>
  <c r="H116" i="9"/>
  <c r="K116" i="9" s="1"/>
  <c r="H115" i="9"/>
  <c r="K115" i="9" s="1"/>
  <c r="H114" i="9"/>
  <c r="K114" i="9" s="1"/>
  <c r="H113" i="9"/>
  <c r="K113" i="9" s="1"/>
  <c r="H112" i="9"/>
  <c r="K112" i="9" s="1"/>
  <c r="H111" i="9"/>
  <c r="K111" i="9" s="1"/>
  <c r="H110" i="9"/>
  <c r="K110" i="9" s="1"/>
  <c r="H109" i="9"/>
  <c r="K109" i="9" s="1"/>
  <c r="H108" i="9"/>
  <c r="K108" i="9" s="1"/>
  <c r="H107" i="9"/>
  <c r="K107" i="9" s="1"/>
  <c r="H106" i="9"/>
  <c r="K106" i="9" s="1"/>
  <c r="H105" i="9"/>
  <c r="K105" i="9" s="1"/>
  <c r="H104" i="9"/>
  <c r="K104" i="9" s="1"/>
  <c r="H103" i="9"/>
  <c r="K103" i="9" s="1"/>
  <c r="H102" i="9"/>
  <c r="K102" i="9" s="1"/>
  <c r="H101" i="9"/>
  <c r="K101" i="9" s="1"/>
  <c r="H100" i="9"/>
  <c r="K100" i="9" s="1"/>
  <c r="H99" i="9"/>
  <c r="K99" i="9" s="1"/>
  <c r="H98" i="9"/>
  <c r="K98" i="9" s="1"/>
  <c r="H97" i="9"/>
  <c r="K97" i="9" s="1"/>
  <c r="H96" i="9"/>
  <c r="K96" i="9" s="1"/>
  <c r="H95" i="9"/>
  <c r="K95" i="9" s="1"/>
  <c r="H94" i="9"/>
  <c r="K94" i="9" s="1"/>
  <c r="H93" i="9"/>
  <c r="K93" i="9" s="1"/>
  <c r="H92" i="9"/>
  <c r="K92" i="9" s="1"/>
  <c r="H91" i="9"/>
  <c r="K91" i="9" s="1"/>
  <c r="H90" i="9"/>
  <c r="K90" i="9" s="1"/>
  <c r="H89" i="9"/>
  <c r="K89" i="9" s="1"/>
  <c r="H88" i="9"/>
  <c r="K88" i="9" s="1"/>
  <c r="H87" i="9"/>
  <c r="K87" i="9" s="1"/>
  <c r="H86" i="9"/>
  <c r="K86" i="9" s="1"/>
  <c r="H85" i="9"/>
  <c r="K85" i="9" s="1"/>
  <c r="H84" i="9"/>
  <c r="K84" i="9" s="1"/>
  <c r="H83" i="9"/>
  <c r="K83" i="9" s="1"/>
  <c r="H82" i="9"/>
  <c r="K82" i="9" s="1"/>
  <c r="H81" i="9"/>
  <c r="K81" i="9" s="1"/>
  <c r="H80" i="9"/>
  <c r="K80" i="9" s="1"/>
  <c r="H79" i="9"/>
  <c r="K79" i="9" s="1"/>
  <c r="H78" i="9"/>
  <c r="K78" i="9" s="1"/>
  <c r="H77" i="9"/>
  <c r="K77" i="9" s="1"/>
  <c r="H76" i="9"/>
  <c r="K76" i="9" s="1"/>
  <c r="H75" i="9"/>
  <c r="K75" i="9" s="1"/>
  <c r="H74" i="9"/>
  <c r="K74" i="9" s="1"/>
  <c r="H73" i="9"/>
  <c r="K73" i="9" s="1"/>
  <c r="H72" i="9"/>
  <c r="K72" i="9" s="1"/>
  <c r="H71" i="9"/>
  <c r="K71" i="9" s="1"/>
  <c r="H70" i="9"/>
  <c r="K70" i="9" s="1"/>
  <c r="H69" i="9"/>
  <c r="K69" i="9" s="1"/>
  <c r="H68" i="9"/>
  <c r="K68" i="9" s="1"/>
  <c r="H67" i="9"/>
  <c r="K67" i="9" s="1"/>
  <c r="H66" i="9"/>
  <c r="K66" i="9" s="1"/>
  <c r="H65" i="9"/>
  <c r="K65" i="9" s="1"/>
  <c r="H64" i="9"/>
  <c r="K64" i="9" s="1"/>
  <c r="H63" i="9"/>
  <c r="K63" i="9" s="1"/>
  <c r="H62" i="9"/>
  <c r="K62" i="9" s="1"/>
  <c r="H61" i="9"/>
  <c r="K61" i="9" s="1"/>
  <c r="H60" i="9"/>
  <c r="K60" i="9" s="1"/>
  <c r="H59" i="9"/>
  <c r="K59" i="9" s="1"/>
  <c r="H58" i="9"/>
  <c r="K58" i="9" s="1"/>
  <c r="H57" i="9"/>
  <c r="K57" i="9" s="1"/>
  <c r="H56" i="9"/>
  <c r="K56" i="9" s="1"/>
  <c r="H55" i="9"/>
  <c r="K55" i="9" s="1"/>
  <c r="H54" i="9"/>
  <c r="K54" i="9" s="1"/>
  <c r="H53" i="9"/>
  <c r="K53" i="9" s="1"/>
  <c r="H52" i="9"/>
  <c r="K52" i="9" s="1"/>
  <c r="H51" i="9"/>
  <c r="K51" i="9" s="1"/>
  <c r="H50" i="9"/>
  <c r="K50" i="9" s="1"/>
  <c r="H49" i="9"/>
  <c r="K49" i="9" s="1"/>
  <c r="H48" i="9"/>
  <c r="K48" i="9" s="1"/>
  <c r="H47" i="9"/>
  <c r="K47" i="9" s="1"/>
  <c r="H46" i="9"/>
  <c r="K46" i="9" s="1"/>
  <c r="H45" i="9"/>
  <c r="K45" i="9" s="1"/>
  <c r="H44" i="9"/>
  <c r="K44" i="9" s="1"/>
  <c r="H43" i="9"/>
  <c r="K43" i="9" s="1"/>
  <c r="H42" i="9"/>
  <c r="K42" i="9" s="1"/>
  <c r="H41" i="9"/>
  <c r="K41" i="9" s="1"/>
  <c r="H40" i="9"/>
  <c r="K40" i="9" s="1"/>
  <c r="H39" i="9"/>
  <c r="K39" i="9" s="1"/>
  <c r="H38" i="9"/>
  <c r="K38" i="9" s="1"/>
  <c r="H37" i="9"/>
  <c r="K37" i="9" s="1"/>
  <c r="H36" i="9"/>
  <c r="K36" i="9" s="1"/>
  <c r="H35" i="9"/>
  <c r="K35" i="9" s="1"/>
  <c r="G37" i="11" s="1"/>
  <c r="H34" i="9"/>
  <c r="K34" i="9" s="1"/>
  <c r="G36" i="11" s="1"/>
  <c r="H33" i="9"/>
  <c r="K33" i="9" s="1"/>
  <c r="G35" i="11" s="1"/>
  <c r="H32" i="9"/>
  <c r="K32" i="9" s="1"/>
  <c r="G34" i="11" s="1"/>
  <c r="H31" i="9"/>
  <c r="K31" i="9" s="1"/>
  <c r="G33" i="11" s="1"/>
  <c r="H30" i="9"/>
  <c r="K30" i="9" s="1"/>
  <c r="G32" i="11" s="1"/>
  <c r="H29" i="9"/>
  <c r="K29" i="9" s="1"/>
  <c r="G31" i="11" s="1"/>
  <c r="H28" i="9"/>
  <c r="K28" i="9" s="1"/>
  <c r="G30" i="11" s="1"/>
  <c r="H27" i="9"/>
  <c r="K27" i="9" s="1"/>
  <c r="G29" i="11" s="1"/>
  <c r="H26" i="9"/>
  <c r="K26" i="9" s="1"/>
  <c r="G28" i="11" s="1"/>
  <c r="H25" i="9"/>
  <c r="K25" i="9" s="1"/>
  <c r="G27" i="11" s="1"/>
  <c r="H24" i="9"/>
  <c r="K24" i="9" s="1"/>
  <c r="G26" i="11" s="1"/>
  <c r="H23" i="9"/>
  <c r="K23" i="9" s="1"/>
  <c r="G25" i="11" s="1"/>
  <c r="H22" i="9"/>
  <c r="K22" i="9" s="1"/>
  <c r="G24" i="11" s="1"/>
  <c r="H21" i="9"/>
  <c r="K21" i="9" s="1"/>
  <c r="G23" i="11" s="1"/>
  <c r="H20" i="9"/>
  <c r="K20" i="9" s="1"/>
  <c r="G22" i="11" s="1"/>
  <c r="H19" i="9"/>
  <c r="H18" i="9"/>
  <c r="K18" i="9" s="1"/>
  <c r="G20" i="11" s="1"/>
  <c r="H17" i="9"/>
  <c r="K17" i="9" s="1"/>
  <c r="G19" i="11" s="1"/>
  <c r="H16" i="9"/>
  <c r="K16" i="9" s="1"/>
  <c r="G18" i="11" s="1"/>
  <c r="H15" i="9"/>
  <c r="K15" i="9" s="1"/>
  <c r="G17" i="11" s="1"/>
  <c r="H14" i="9"/>
  <c r="K14" i="9" s="1"/>
  <c r="G16" i="11" s="1"/>
  <c r="H13" i="9"/>
  <c r="K13" i="9" s="1"/>
  <c r="G15" i="11" s="1"/>
  <c r="H12" i="9"/>
  <c r="K12" i="9" s="1"/>
  <c r="G14" i="11" s="1"/>
  <c r="H11" i="9"/>
  <c r="K11" i="9" s="1"/>
  <c r="G13" i="11" s="1"/>
  <c r="H10" i="9"/>
  <c r="K10" i="9" s="1"/>
  <c r="G12" i="11" s="1"/>
  <c r="H9" i="9"/>
  <c r="H8" i="9"/>
  <c r="G1825" i="1"/>
  <c r="G1824" i="1"/>
  <c r="G1823" i="1"/>
  <c r="G1815" i="1"/>
  <c r="G1814" i="1"/>
  <c r="G1812" i="1"/>
  <c r="G1811" i="1"/>
  <c r="G1803" i="1"/>
  <c r="G1801" i="1"/>
  <c r="G1800" i="1"/>
  <c r="G1799" i="1"/>
  <c r="G1791" i="1"/>
  <c r="H1791" i="1" s="1"/>
  <c r="G1788" i="1"/>
  <c r="H1788" i="1" s="1"/>
  <c r="G1779" i="1"/>
  <c r="H1779" i="1" s="1"/>
  <c r="H1751" i="1" s="1"/>
  <c r="G1776" i="1"/>
  <c r="H1776" i="1" s="1"/>
  <c r="G1767" i="1"/>
  <c r="G1766" i="1"/>
  <c r="G1764" i="1"/>
  <c r="G1755" i="1"/>
  <c r="G1753" i="1"/>
  <c r="G1752" i="1"/>
  <c r="G1751" i="1"/>
  <c r="G1743" i="1"/>
  <c r="G1740" i="1"/>
  <c r="G1739" i="1"/>
  <c r="G1731" i="1"/>
  <c r="G1729" i="1"/>
  <c r="G1728" i="1"/>
  <c r="G1727" i="1"/>
  <c r="G1719" i="1"/>
  <c r="G1716" i="1"/>
  <c r="G1707" i="1"/>
  <c r="G1704" i="1"/>
  <c r="G1695" i="1"/>
  <c r="G1694" i="1"/>
  <c r="G1692" i="1"/>
  <c r="G1683" i="1"/>
  <c r="G1681" i="1"/>
  <c r="G1680" i="1"/>
  <c r="G1679" i="1"/>
  <c r="G1671" i="1"/>
  <c r="G1668" i="1"/>
  <c r="G1667" i="1"/>
  <c r="G1659" i="1"/>
  <c r="G1657" i="1"/>
  <c r="G1656" i="1"/>
  <c r="G1655" i="1"/>
  <c r="G1647" i="1"/>
  <c r="G1644" i="1"/>
  <c r="G1635" i="1"/>
  <c r="G1632" i="1"/>
  <c r="G1623" i="1"/>
  <c r="G1622" i="1"/>
  <c r="G1620" i="1"/>
  <c r="G1611" i="1"/>
  <c r="G1609" i="1"/>
  <c r="G1608" i="1"/>
  <c r="G1607" i="1"/>
  <c r="G1599" i="1"/>
  <c r="G1596" i="1"/>
  <c r="G1595" i="1"/>
  <c r="G1587" i="1"/>
  <c r="G1585" i="1"/>
  <c r="G1584" i="1"/>
  <c r="G1583" i="1"/>
  <c r="G1575" i="1"/>
  <c r="G1572" i="1"/>
  <c r="G1563" i="1"/>
  <c r="G1560" i="1"/>
  <c r="G1551" i="1"/>
  <c r="G1550" i="1"/>
  <c r="G1548" i="1"/>
  <c r="G1539" i="1"/>
  <c r="G1537" i="1"/>
  <c r="G1536" i="1"/>
  <c r="G1535" i="1"/>
  <c r="G1527" i="1"/>
  <c r="G1524" i="1"/>
  <c r="G1523" i="1"/>
  <c r="G1515" i="1"/>
  <c r="G1513" i="1"/>
  <c r="G1512" i="1"/>
  <c r="G1511" i="1"/>
  <c r="G1503" i="1"/>
  <c r="G1500" i="1"/>
  <c r="G1491" i="1"/>
  <c r="G1488" i="1"/>
  <c r="G1479" i="1"/>
  <c r="G1478" i="1"/>
  <c r="G1476" i="1"/>
  <c r="G1467" i="1"/>
  <c r="G1465" i="1"/>
  <c r="G1464" i="1"/>
  <c r="G1463" i="1"/>
  <c r="G1455" i="1"/>
  <c r="G1452" i="1"/>
  <c r="G1451" i="1"/>
  <c r="G1443" i="1"/>
  <c r="G1441" i="1"/>
  <c r="G1440" i="1"/>
  <c r="G1439" i="1"/>
  <c r="G1431" i="1"/>
  <c r="G1428" i="1"/>
  <c r="G1419" i="1"/>
  <c r="G1416" i="1"/>
  <c r="G1407" i="1"/>
  <c r="G1406" i="1"/>
  <c r="G1404" i="1"/>
  <c r="G1395" i="1"/>
  <c r="G1393" i="1"/>
  <c r="G1392" i="1"/>
  <c r="G1391" i="1"/>
  <c r="G1383" i="1"/>
  <c r="G1380" i="1"/>
  <c r="G1379" i="1"/>
  <c r="G1378" i="1"/>
  <c r="G1371" i="1"/>
  <c r="G1369" i="1"/>
  <c r="G1368" i="1"/>
  <c r="G1367" i="1"/>
  <c r="G1359" i="1"/>
  <c r="G1356" i="1"/>
  <c r="G1355" i="1"/>
  <c r="G1347" i="1"/>
  <c r="G1344" i="1"/>
  <c r="G1343" i="1"/>
  <c r="G1335" i="1"/>
  <c r="G1334" i="1"/>
  <c r="G1332" i="1"/>
  <c r="G1323" i="1"/>
  <c r="G1321" i="1"/>
  <c r="G1320" i="1"/>
  <c r="G1319" i="1"/>
  <c r="G1311" i="1"/>
  <c r="G1308" i="1"/>
  <c r="G1307" i="1"/>
  <c r="G1306" i="1"/>
  <c r="G1299" i="1"/>
  <c r="G1297" i="1"/>
  <c r="G1296" i="1"/>
  <c r="G1295" i="1"/>
  <c r="G1287" i="1"/>
  <c r="G1284" i="1"/>
  <c r="G1275" i="1"/>
  <c r="G1272" i="1"/>
  <c r="G1263" i="1"/>
  <c r="G1262" i="1"/>
  <c r="G1260" i="1"/>
  <c r="G1259" i="1"/>
  <c r="G1251" i="1"/>
  <c r="G1249" i="1"/>
  <c r="G1248" i="1"/>
  <c r="G1247" i="1"/>
  <c r="G1239" i="1"/>
  <c r="G1236" i="1"/>
  <c r="G1235" i="1"/>
  <c r="G1234" i="1"/>
  <c r="G1227" i="1"/>
  <c r="G1225" i="1"/>
  <c r="G1224" i="1"/>
  <c r="G1223" i="1"/>
  <c r="G1215" i="1"/>
  <c r="G1212" i="1"/>
  <c r="G1211" i="1"/>
  <c r="G1203" i="1"/>
  <c r="G1200" i="1"/>
  <c r="G1191" i="1"/>
  <c r="G1190" i="1"/>
  <c r="G1188" i="1"/>
  <c r="G1179" i="1"/>
  <c r="G1177" i="1"/>
  <c r="G1176" i="1"/>
  <c r="G1175" i="1"/>
  <c r="G1167" i="1"/>
  <c r="G1164" i="1"/>
  <c r="G1163" i="1"/>
  <c r="G1162" i="1"/>
  <c r="G1155" i="1"/>
  <c r="G1153" i="1"/>
  <c r="G1152" i="1"/>
  <c r="G1151" i="1"/>
  <c r="G1143" i="1"/>
  <c r="G1140" i="1"/>
  <c r="G1131" i="1"/>
  <c r="G1128" i="1"/>
  <c r="G1127" i="1"/>
  <c r="G1119" i="1"/>
  <c r="G1118" i="1"/>
  <c r="G1116" i="1"/>
  <c r="G1115" i="1"/>
  <c r="G1107" i="1"/>
  <c r="G1105" i="1"/>
  <c r="G1104" i="1"/>
  <c r="G1103" i="1"/>
  <c r="G1095" i="1"/>
  <c r="G1092" i="1"/>
  <c r="G1091" i="1"/>
  <c r="G1090" i="1"/>
  <c r="G1083" i="1"/>
  <c r="G1081" i="1"/>
  <c r="G1080" i="1"/>
  <c r="G1079" i="1"/>
  <c r="G1071" i="1"/>
  <c r="G1068" i="1"/>
  <c r="G1059" i="1"/>
  <c r="G1056" i="1"/>
  <c r="G1047" i="1"/>
  <c r="G1046" i="1"/>
  <c r="G1044" i="1"/>
  <c r="G1035" i="1"/>
  <c r="G1033" i="1"/>
  <c r="G1032" i="1"/>
  <c r="G1031" i="1"/>
  <c r="G1023" i="1"/>
  <c r="G1020" i="1"/>
  <c r="G1019" i="1"/>
  <c r="G1018" i="1"/>
  <c r="G1011" i="1"/>
  <c r="G1009" i="1"/>
  <c r="G1008" i="1"/>
  <c r="G1007" i="1"/>
  <c r="G999" i="1"/>
  <c r="G996" i="1"/>
  <c r="G995" i="1"/>
  <c r="G987" i="1"/>
  <c r="G984" i="1"/>
  <c r="G983" i="1"/>
  <c r="G975" i="1"/>
  <c r="G974" i="1"/>
  <c r="G972" i="1"/>
  <c r="G971" i="1"/>
  <c r="G963" i="1"/>
  <c r="G961" i="1"/>
  <c r="G960" i="1"/>
  <c r="G959" i="1"/>
  <c r="G951" i="1"/>
  <c r="G948" i="1"/>
  <c r="G947" i="1"/>
  <c r="G946" i="1"/>
  <c r="G939" i="1"/>
  <c r="G937" i="1"/>
  <c r="G936" i="1"/>
  <c r="G935" i="1"/>
  <c r="G927" i="1"/>
  <c r="G924" i="1"/>
  <c r="G915" i="1"/>
  <c r="G912" i="1"/>
  <c r="G903" i="1"/>
  <c r="G902" i="1"/>
  <c r="G900" i="1"/>
  <c r="G899" i="1"/>
  <c r="G891" i="1"/>
  <c r="G889" i="1"/>
  <c r="G888" i="1"/>
  <c r="G887" i="1"/>
  <c r="G879" i="1"/>
  <c r="G876" i="1"/>
  <c r="G875" i="1"/>
  <c r="G874" i="1"/>
  <c r="G867" i="1"/>
  <c r="G865" i="1"/>
  <c r="G864" i="1"/>
  <c r="G863" i="1"/>
  <c r="G855" i="1"/>
  <c r="G852" i="1"/>
  <c r="G851" i="1"/>
  <c r="G843" i="1"/>
  <c r="G840" i="1"/>
  <c r="G839" i="1"/>
  <c r="G831" i="1"/>
  <c r="G830" i="1"/>
  <c r="G828" i="1"/>
  <c r="G819" i="1"/>
  <c r="G817" i="1"/>
  <c r="G816" i="1"/>
  <c r="G815" i="1"/>
  <c r="G807" i="1"/>
  <c r="G804" i="1"/>
  <c r="G803" i="1"/>
  <c r="G802" i="1"/>
  <c r="G795" i="1"/>
  <c r="G792" i="1"/>
  <c r="G791" i="1"/>
  <c r="G790" i="1"/>
  <c r="G783" i="1"/>
  <c r="G779" i="1"/>
  <c r="G778" i="1"/>
  <c r="G771" i="1"/>
  <c r="G767" i="1"/>
  <c r="G766" i="1"/>
  <c r="G759" i="1"/>
  <c r="G756" i="1"/>
  <c r="G755" i="1"/>
  <c r="G754" i="1"/>
  <c r="G747" i="1"/>
  <c r="G744" i="1"/>
  <c r="G743" i="1"/>
  <c r="G742" i="1"/>
  <c r="G735" i="1"/>
  <c r="G731" i="1"/>
  <c r="G730" i="1"/>
  <c r="G723" i="1"/>
  <c r="G722" i="1"/>
  <c r="G719" i="1"/>
  <c r="G718" i="1"/>
  <c r="G711" i="1"/>
  <c r="G710" i="1"/>
  <c r="G708" i="1"/>
  <c r="G707" i="1"/>
  <c r="G706" i="1"/>
  <c r="G699" i="1"/>
  <c r="G698" i="1"/>
  <c r="G695" i="1"/>
  <c r="G694" i="1"/>
  <c r="G687" i="1"/>
  <c r="G686" i="1"/>
  <c r="G683" i="1"/>
  <c r="G682" i="1"/>
  <c r="G675" i="1"/>
  <c r="G674" i="1"/>
  <c r="G672" i="1"/>
  <c r="G671" i="1"/>
  <c r="G670" i="1"/>
  <c r="G663" i="1"/>
  <c r="G662" i="1"/>
  <c r="G659" i="1"/>
  <c r="G658" i="1"/>
  <c r="G651" i="1"/>
  <c r="G650" i="1"/>
  <c r="G647" i="1"/>
  <c r="G646" i="1"/>
  <c r="G639" i="1"/>
  <c r="G638" i="1"/>
  <c r="G636" i="1"/>
  <c r="G635" i="1"/>
  <c r="G634" i="1"/>
  <c r="G627" i="1"/>
  <c r="G626" i="1"/>
  <c r="G623" i="1"/>
  <c r="G622" i="1"/>
  <c r="G615" i="1"/>
  <c r="G614" i="1"/>
  <c r="G611" i="1"/>
  <c r="G610" i="1"/>
  <c r="G603" i="1"/>
  <c r="G602" i="1"/>
  <c r="G600" i="1"/>
  <c r="G599" i="1"/>
  <c r="G598" i="1"/>
  <c r="G591" i="1"/>
  <c r="G590" i="1"/>
  <c r="G587" i="1"/>
  <c r="G586" i="1"/>
  <c r="G579" i="1"/>
  <c r="G578" i="1"/>
  <c r="G577" i="1"/>
  <c r="G575" i="1"/>
  <c r="G574" i="1"/>
  <c r="G567" i="1"/>
  <c r="G566" i="1"/>
  <c r="G565" i="1"/>
  <c r="G564" i="1"/>
  <c r="G563" i="1"/>
  <c r="G562" i="1"/>
  <c r="G555" i="1"/>
  <c r="G554" i="1"/>
  <c r="G551" i="1"/>
  <c r="G550" i="1"/>
  <c r="G543" i="1"/>
  <c r="G542" i="1"/>
  <c r="G541" i="1"/>
  <c r="G539" i="1"/>
  <c r="G538" i="1"/>
  <c r="G531" i="1"/>
  <c r="G530" i="1"/>
  <c r="G529" i="1"/>
  <c r="G528" i="1"/>
  <c r="G527" i="1"/>
  <c r="G526" i="1"/>
  <c r="G519" i="1"/>
  <c r="G518" i="1"/>
  <c r="G515" i="1"/>
  <c r="G514" i="1"/>
  <c r="G507" i="1"/>
  <c r="G506" i="1"/>
  <c r="G505" i="1"/>
  <c r="G503" i="1"/>
  <c r="G502" i="1"/>
  <c r="G495" i="1"/>
  <c r="G494" i="1"/>
  <c r="G493" i="1"/>
  <c r="G492" i="1"/>
  <c r="G491" i="1"/>
  <c r="G490" i="1"/>
  <c r="G483" i="1"/>
  <c r="G482" i="1"/>
  <c r="G479" i="1"/>
  <c r="G478" i="1"/>
  <c r="G471" i="1"/>
  <c r="G467" i="1"/>
  <c r="G466" i="1"/>
  <c r="G459" i="1"/>
  <c r="G458" i="1"/>
  <c r="G457" i="1"/>
  <c r="G456" i="1"/>
  <c r="G455" i="1"/>
  <c r="G454" i="1"/>
  <c r="G447" i="1"/>
  <c r="G446" i="1"/>
  <c r="G443" i="1"/>
  <c r="G442" i="1"/>
  <c r="G435" i="1"/>
  <c r="G434" i="1"/>
  <c r="G431" i="1"/>
  <c r="G430" i="1"/>
  <c r="G423" i="1"/>
  <c r="G422" i="1"/>
  <c r="G421" i="1"/>
  <c r="G420" i="1"/>
  <c r="G419" i="1"/>
  <c r="G418" i="1"/>
  <c r="G411" i="1"/>
  <c r="G408" i="1"/>
  <c r="G407" i="1"/>
  <c r="G406" i="1"/>
  <c r="G399" i="1"/>
  <c r="G395" i="1"/>
  <c r="G394" i="1"/>
  <c r="G387" i="1"/>
  <c r="G386" i="1"/>
  <c r="G383" i="1"/>
  <c r="G382" i="1"/>
  <c r="G375" i="1"/>
  <c r="G374" i="1"/>
  <c r="G373" i="1"/>
  <c r="G372" i="1"/>
  <c r="G371" i="1"/>
  <c r="G370" i="1"/>
  <c r="G363" i="1"/>
  <c r="G360" i="1"/>
  <c r="G359" i="1"/>
  <c r="G358" i="1"/>
  <c r="G351" i="1"/>
  <c r="G347" i="1"/>
  <c r="G346" i="1"/>
  <c r="G339" i="1"/>
  <c r="G338" i="1"/>
  <c r="G335" i="1"/>
  <c r="G334" i="1"/>
  <c r="G327" i="1"/>
  <c r="G326" i="1"/>
  <c r="G325" i="1"/>
  <c r="G324" i="1"/>
  <c r="G323" i="1"/>
  <c r="G322" i="1"/>
  <c r="G315" i="1"/>
  <c r="G312" i="1"/>
  <c r="G311" i="1"/>
  <c r="G310" i="1"/>
  <c r="G303" i="1"/>
  <c r="G299" i="1"/>
  <c r="G298" i="1"/>
  <c r="G291" i="1"/>
  <c r="G290" i="1"/>
  <c r="G287" i="1"/>
  <c r="G286" i="1"/>
  <c r="G279" i="1"/>
  <c r="G278" i="1"/>
  <c r="G277" i="1"/>
  <c r="G276" i="1"/>
  <c r="G275" i="1"/>
  <c r="G274" i="1"/>
  <c r="G267" i="1"/>
  <c r="G264" i="1"/>
  <c r="G263" i="1"/>
  <c r="G262" i="1"/>
  <c r="G255" i="1"/>
  <c r="G251" i="1"/>
  <c r="G250" i="1"/>
  <c r="G243" i="1"/>
  <c r="G242" i="1"/>
  <c r="G239" i="1"/>
  <c r="G238" i="1"/>
  <c r="G231" i="1"/>
  <c r="G230" i="1"/>
  <c r="G229" i="1"/>
  <c r="G228" i="1"/>
  <c r="G227" i="1"/>
  <c r="G226" i="1"/>
  <c r="G219" i="1"/>
  <c r="G216" i="1"/>
  <c r="G215" i="1"/>
  <c r="G214" i="1"/>
  <c r="G207" i="1"/>
  <c r="G203" i="1"/>
  <c r="G202" i="1"/>
  <c r="G195" i="1"/>
  <c r="G194" i="1"/>
  <c r="G191" i="1"/>
  <c r="G190" i="1"/>
  <c r="G183" i="1"/>
  <c r="G182" i="1"/>
  <c r="G181" i="1"/>
  <c r="G180" i="1"/>
  <c r="G179" i="1"/>
  <c r="G178" i="1"/>
  <c r="G171" i="1"/>
  <c r="G168" i="1"/>
  <c r="G167" i="1"/>
  <c r="G166" i="1"/>
  <c r="G159" i="1"/>
  <c r="G155" i="1"/>
  <c r="G154" i="1"/>
  <c r="G147" i="1"/>
  <c r="G146" i="1"/>
  <c r="G143" i="1"/>
  <c r="G142" i="1"/>
  <c r="G135" i="1"/>
  <c r="G134" i="1"/>
  <c r="G133" i="1"/>
  <c r="G132" i="1"/>
  <c r="G131" i="1"/>
  <c r="G130" i="1"/>
  <c r="G123" i="1"/>
  <c r="G120" i="1"/>
  <c r="G119" i="1"/>
  <c r="G118" i="1"/>
  <c r="G111" i="1"/>
  <c r="G107" i="1"/>
  <c r="G106" i="1"/>
  <c r="G99" i="1"/>
  <c r="G98" i="1"/>
  <c r="G95" i="1"/>
  <c r="G94" i="1"/>
  <c r="G87" i="1"/>
  <c r="G86" i="1"/>
  <c r="G85" i="1"/>
  <c r="G84" i="1"/>
  <c r="G83" i="1"/>
  <c r="G82" i="1"/>
  <c r="G75" i="1"/>
  <c r="G72" i="1"/>
  <c r="G71" i="1"/>
  <c r="G70" i="1"/>
  <c r="G63" i="1"/>
  <c r="G59" i="1"/>
  <c r="G58" i="1"/>
  <c r="G51" i="1"/>
  <c r="G47" i="1"/>
  <c r="G46" i="1"/>
  <c r="G39" i="1"/>
  <c r="G38" i="1"/>
  <c r="G37" i="1"/>
  <c r="G35" i="1"/>
  <c r="G34" i="1"/>
  <c r="G27" i="1"/>
  <c r="G26" i="1"/>
  <c r="G25" i="1"/>
  <c r="G24" i="1"/>
  <c r="G23" i="1"/>
  <c r="G22" i="1"/>
  <c r="G15" i="1"/>
  <c r="G13" i="1"/>
  <c r="G12" i="1"/>
  <c r="G11" i="1"/>
  <c r="G10" i="1"/>
  <c r="G1826" i="1"/>
  <c r="G1822" i="1"/>
  <c r="G1821" i="1"/>
  <c r="G1820" i="1"/>
  <c r="G1819" i="1"/>
  <c r="G1818" i="1"/>
  <c r="G1817" i="1"/>
  <c r="G1816" i="1"/>
  <c r="G1813" i="1"/>
  <c r="G1810" i="1"/>
  <c r="G1809" i="1"/>
  <c r="G1808" i="1"/>
  <c r="G1807" i="1"/>
  <c r="G1806" i="1"/>
  <c r="G1805" i="1"/>
  <c r="G1804" i="1"/>
  <c r="G1802" i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0" i="1"/>
  <c r="H1790" i="1" s="1"/>
  <c r="G1789" i="1"/>
  <c r="H1789" i="1" s="1"/>
  <c r="G1787" i="1"/>
  <c r="H1787" i="1" s="1"/>
  <c r="G1786" i="1"/>
  <c r="H1786" i="1" s="1"/>
  <c r="G1785" i="1"/>
  <c r="H1785" i="1" s="1"/>
  <c r="H1757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8" i="1"/>
  <c r="H1778" i="1" s="1"/>
  <c r="G1777" i="1"/>
  <c r="H1777" i="1" s="1"/>
  <c r="G1775" i="1"/>
  <c r="H1775" i="1" s="1"/>
  <c r="G1774" i="1"/>
  <c r="H1774" i="1" s="1"/>
  <c r="H1746" i="1" s="1"/>
  <c r="H1718" i="1" s="1"/>
  <c r="G1773" i="1"/>
  <c r="H1773" i="1" s="1"/>
  <c r="G1772" i="1"/>
  <c r="H1772" i="1" s="1"/>
  <c r="G1771" i="1"/>
  <c r="H1771" i="1" s="1"/>
  <c r="H1743" i="1" s="1"/>
  <c r="G1770" i="1"/>
  <c r="G1769" i="1"/>
  <c r="G1768" i="1"/>
  <c r="G1765" i="1"/>
  <c r="G1763" i="1"/>
  <c r="G1762" i="1"/>
  <c r="G1761" i="1"/>
  <c r="G1760" i="1"/>
  <c r="G1759" i="1"/>
  <c r="G1758" i="1"/>
  <c r="G1757" i="1"/>
  <c r="G1756" i="1"/>
  <c r="G1754" i="1"/>
  <c r="H1754" i="1" s="1"/>
  <c r="G1750" i="1"/>
  <c r="G1749" i="1"/>
  <c r="G1748" i="1"/>
  <c r="G1747" i="1"/>
  <c r="G1746" i="1"/>
  <c r="G1745" i="1"/>
  <c r="G1744" i="1"/>
  <c r="G1742" i="1"/>
  <c r="G1741" i="1"/>
  <c r="G1738" i="1"/>
  <c r="G1737" i="1"/>
  <c r="G1736" i="1"/>
  <c r="G1735" i="1"/>
  <c r="G1734" i="1"/>
  <c r="G1733" i="1"/>
  <c r="G1732" i="1"/>
  <c r="G1730" i="1"/>
  <c r="G1726" i="1"/>
  <c r="G1725" i="1"/>
  <c r="G1724" i="1"/>
  <c r="G1723" i="1"/>
  <c r="G1722" i="1"/>
  <c r="G1721" i="1"/>
  <c r="G1720" i="1"/>
  <c r="G1718" i="1"/>
  <c r="G1717" i="1"/>
  <c r="G1715" i="1"/>
  <c r="G1714" i="1"/>
  <c r="G1713" i="1"/>
  <c r="G1712" i="1"/>
  <c r="G1711" i="1"/>
  <c r="G1710" i="1"/>
  <c r="G1709" i="1"/>
  <c r="G1708" i="1"/>
  <c r="G1706" i="1"/>
  <c r="G1705" i="1"/>
  <c r="G1703" i="1"/>
  <c r="G1702" i="1"/>
  <c r="G1701" i="1"/>
  <c r="G1700" i="1"/>
  <c r="G1699" i="1"/>
  <c r="G1698" i="1"/>
  <c r="G1697" i="1"/>
  <c r="G1696" i="1"/>
  <c r="G1693" i="1"/>
  <c r="G1691" i="1"/>
  <c r="G1690" i="1"/>
  <c r="G1689" i="1"/>
  <c r="G1688" i="1"/>
  <c r="G1687" i="1"/>
  <c r="G1686" i="1"/>
  <c r="G1685" i="1"/>
  <c r="G1684" i="1"/>
  <c r="G1682" i="1"/>
  <c r="G1678" i="1"/>
  <c r="G1677" i="1"/>
  <c r="G1676" i="1"/>
  <c r="G1675" i="1"/>
  <c r="G1674" i="1"/>
  <c r="G1673" i="1"/>
  <c r="G1672" i="1"/>
  <c r="G1670" i="1"/>
  <c r="G1669" i="1"/>
  <c r="G1666" i="1"/>
  <c r="G1665" i="1"/>
  <c r="G1664" i="1"/>
  <c r="G1663" i="1"/>
  <c r="G1662" i="1"/>
  <c r="G1661" i="1"/>
  <c r="G1660" i="1"/>
  <c r="G1658" i="1"/>
  <c r="G1654" i="1"/>
  <c r="G1653" i="1"/>
  <c r="G1652" i="1"/>
  <c r="G1651" i="1"/>
  <c r="G1650" i="1"/>
  <c r="G1649" i="1"/>
  <c r="G1648" i="1"/>
  <c r="G1646" i="1"/>
  <c r="G1645" i="1"/>
  <c r="G1643" i="1"/>
  <c r="G1642" i="1"/>
  <c r="G1641" i="1"/>
  <c r="G1640" i="1"/>
  <c r="G1639" i="1"/>
  <c r="G1638" i="1"/>
  <c r="G1637" i="1"/>
  <c r="G1636" i="1"/>
  <c r="G1634" i="1"/>
  <c r="G1633" i="1"/>
  <c r="G1631" i="1"/>
  <c r="G1630" i="1"/>
  <c r="G1629" i="1"/>
  <c r="G1628" i="1"/>
  <c r="G1627" i="1"/>
  <c r="G1626" i="1"/>
  <c r="G1625" i="1"/>
  <c r="G1624" i="1"/>
  <c r="G1621" i="1"/>
  <c r="G1619" i="1"/>
  <c r="G1618" i="1"/>
  <c r="G1617" i="1"/>
  <c r="G1616" i="1"/>
  <c r="G1615" i="1"/>
  <c r="G1614" i="1"/>
  <c r="G1613" i="1"/>
  <c r="G1612" i="1"/>
  <c r="G1610" i="1"/>
  <c r="G1606" i="1"/>
  <c r="G1605" i="1"/>
  <c r="G1604" i="1"/>
  <c r="G1603" i="1"/>
  <c r="G1602" i="1"/>
  <c r="G1601" i="1"/>
  <c r="G1600" i="1"/>
  <c r="G1598" i="1"/>
  <c r="G1597" i="1"/>
  <c r="G1594" i="1"/>
  <c r="G1593" i="1"/>
  <c r="G1592" i="1"/>
  <c r="G1591" i="1"/>
  <c r="G1590" i="1"/>
  <c r="G1589" i="1"/>
  <c r="G1588" i="1"/>
  <c r="G1586" i="1"/>
  <c r="G1582" i="1"/>
  <c r="G1581" i="1"/>
  <c r="G1580" i="1"/>
  <c r="G1579" i="1"/>
  <c r="G1578" i="1"/>
  <c r="G1577" i="1"/>
  <c r="G1576" i="1"/>
  <c r="G1574" i="1"/>
  <c r="G1573" i="1"/>
  <c r="G1571" i="1"/>
  <c r="G1570" i="1"/>
  <c r="G1569" i="1"/>
  <c r="G1568" i="1"/>
  <c r="G1567" i="1"/>
  <c r="G1566" i="1"/>
  <c r="G1565" i="1"/>
  <c r="G1564" i="1"/>
  <c r="G1562" i="1"/>
  <c r="G1561" i="1"/>
  <c r="G1559" i="1"/>
  <c r="G1558" i="1"/>
  <c r="G1557" i="1"/>
  <c r="G1556" i="1"/>
  <c r="G1555" i="1"/>
  <c r="G1554" i="1"/>
  <c r="G1553" i="1"/>
  <c r="G1552" i="1"/>
  <c r="G1549" i="1"/>
  <c r="G1547" i="1"/>
  <c r="G1546" i="1"/>
  <c r="G1545" i="1"/>
  <c r="G1544" i="1"/>
  <c r="G1543" i="1"/>
  <c r="G1542" i="1"/>
  <c r="G1541" i="1"/>
  <c r="G1540" i="1"/>
  <c r="G1538" i="1"/>
  <c r="G1534" i="1"/>
  <c r="G1533" i="1"/>
  <c r="G1532" i="1"/>
  <c r="G1531" i="1"/>
  <c r="G1530" i="1"/>
  <c r="G1529" i="1"/>
  <c r="G1528" i="1"/>
  <c r="G1526" i="1"/>
  <c r="G1525" i="1"/>
  <c r="G1522" i="1"/>
  <c r="G1521" i="1"/>
  <c r="G1520" i="1"/>
  <c r="G1519" i="1"/>
  <c r="G1518" i="1"/>
  <c r="G1517" i="1"/>
  <c r="G1516" i="1"/>
  <c r="G1514" i="1"/>
  <c r="G1510" i="1"/>
  <c r="G1509" i="1"/>
  <c r="G1508" i="1"/>
  <c r="G1507" i="1"/>
  <c r="G1506" i="1"/>
  <c r="G1505" i="1"/>
  <c r="G1504" i="1"/>
  <c r="G1502" i="1"/>
  <c r="G1501" i="1"/>
  <c r="G1499" i="1"/>
  <c r="G1498" i="1"/>
  <c r="G1497" i="1"/>
  <c r="G1496" i="1"/>
  <c r="G1495" i="1"/>
  <c r="G1494" i="1"/>
  <c r="G1493" i="1"/>
  <c r="G1492" i="1"/>
  <c r="G1490" i="1"/>
  <c r="G1489" i="1"/>
  <c r="G1487" i="1"/>
  <c r="G1486" i="1"/>
  <c r="G1485" i="1"/>
  <c r="G1484" i="1"/>
  <c r="G1483" i="1"/>
  <c r="G1482" i="1"/>
  <c r="G1481" i="1"/>
  <c r="G1480" i="1"/>
  <c r="G1477" i="1"/>
  <c r="G1475" i="1"/>
  <c r="G1474" i="1"/>
  <c r="G1473" i="1"/>
  <c r="G1472" i="1"/>
  <c r="G1471" i="1"/>
  <c r="G1470" i="1"/>
  <c r="G1469" i="1"/>
  <c r="G1468" i="1"/>
  <c r="G1466" i="1"/>
  <c r="G1462" i="1"/>
  <c r="G1461" i="1"/>
  <c r="G1460" i="1"/>
  <c r="G1459" i="1"/>
  <c r="G1458" i="1"/>
  <c r="G1457" i="1"/>
  <c r="G1456" i="1"/>
  <c r="G1454" i="1"/>
  <c r="G1453" i="1"/>
  <c r="G1450" i="1"/>
  <c r="G1449" i="1"/>
  <c r="G1448" i="1"/>
  <c r="G1447" i="1"/>
  <c r="G1446" i="1"/>
  <c r="G1445" i="1"/>
  <c r="G1444" i="1"/>
  <c r="G1442" i="1"/>
  <c r="G1438" i="1"/>
  <c r="G1437" i="1"/>
  <c r="G1436" i="1"/>
  <c r="G1435" i="1"/>
  <c r="G1434" i="1"/>
  <c r="G1433" i="1"/>
  <c r="G1432" i="1"/>
  <c r="G1430" i="1"/>
  <c r="G1429" i="1"/>
  <c r="G1427" i="1"/>
  <c r="G1426" i="1"/>
  <c r="G1425" i="1"/>
  <c r="G1424" i="1"/>
  <c r="G1423" i="1"/>
  <c r="G1422" i="1"/>
  <c r="G1421" i="1"/>
  <c r="G1420" i="1"/>
  <c r="G1418" i="1"/>
  <c r="G1417" i="1"/>
  <c r="G1415" i="1"/>
  <c r="G1414" i="1"/>
  <c r="G1413" i="1"/>
  <c r="G1412" i="1"/>
  <c r="G1411" i="1"/>
  <c r="G1410" i="1"/>
  <c r="G1409" i="1"/>
  <c r="G1408" i="1"/>
  <c r="G1405" i="1"/>
  <c r="G1403" i="1"/>
  <c r="G1402" i="1"/>
  <c r="G1401" i="1"/>
  <c r="G1400" i="1"/>
  <c r="G1399" i="1"/>
  <c r="G1398" i="1"/>
  <c r="G1397" i="1"/>
  <c r="G1396" i="1"/>
  <c r="G1394" i="1"/>
  <c r="G1390" i="1"/>
  <c r="G1389" i="1"/>
  <c r="G1388" i="1"/>
  <c r="G1387" i="1"/>
  <c r="G1386" i="1"/>
  <c r="G1385" i="1"/>
  <c r="G1384" i="1"/>
  <c r="G1382" i="1"/>
  <c r="G1381" i="1"/>
  <c r="G1377" i="1"/>
  <c r="G1376" i="1"/>
  <c r="G1375" i="1"/>
  <c r="G1374" i="1"/>
  <c r="G1373" i="1"/>
  <c r="G1372" i="1"/>
  <c r="G1370" i="1"/>
  <c r="G1366" i="1"/>
  <c r="G1365" i="1"/>
  <c r="G1364" i="1"/>
  <c r="G1363" i="1"/>
  <c r="G1362" i="1"/>
  <c r="G1361" i="1"/>
  <c r="G1360" i="1"/>
  <c r="G1358" i="1"/>
  <c r="G1357" i="1"/>
  <c r="G1354" i="1"/>
  <c r="G1353" i="1"/>
  <c r="G1352" i="1"/>
  <c r="G1351" i="1"/>
  <c r="G1350" i="1"/>
  <c r="G1349" i="1"/>
  <c r="G1348" i="1"/>
  <c r="G1346" i="1"/>
  <c r="G1345" i="1"/>
  <c r="G1342" i="1"/>
  <c r="G1341" i="1"/>
  <c r="G1340" i="1"/>
  <c r="G1339" i="1"/>
  <c r="G1338" i="1"/>
  <c r="G1337" i="1"/>
  <c r="G1336" i="1"/>
  <c r="G1333" i="1"/>
  <c r="G1331" i="1"/>
  <c r="G1330" i="1"/>
  <c r="G1329" i="1"/>
  <c r="G1328" i="1"/>
  <c r="G1327" i="1"/>
  <c r="G1326" i="1"/>
  <c r="G1325" i="1"/>
  <c r="G1324" i="1"/>
  <c r="G1322" i="1"/>
  <c r="G1318" i="1"/>
  <c r="G1317" i="1"/>
  <c r="G1316" i="1"/>
  <c r="G1315" i="1"/>
  <c r="G1314" i="1"/>
  <c r="G1313" i="1"/>
  <c r="G1312" i="1"/>
  <c r="G1310" i="1"/>
  <c r="G1309" i="1"/>
  <c r="G1305" i="1"/>
  <c r="G1304" i="1"/>
  <c r="G1303" i="1"/>
  <c r="G1302" i="1"/>
  <c r="G1301" i="1"/>
  <c r="G1300" i="1"/>
  <c r="G1298" i="1"/>
  <c r="G1294" i="1"/>
  <c r="G1293" i="1"/>
  <c r="G1292" i="1"/>
  <c r="G1291" i="1"/>
  <c r="G1290" i="1"/>
  <c r="G1289" i="1"/>
  <c r="G1288" i="1"/>
  <c r="G1286" i="1"/>
  <c r="G1285" i="1"/>
  <c r="G1283" i="1"/>
  <c r="G1282" i="1"/>
  <c r="G1281" i="1"/>
  <c r="G1280" i="1"/>
  <c r="G1279" i="1"/>
  <c r="G1278" i="1"/>
  <c r="G1277" i="1"/>
  <c r="G1276" i="1"/>
  <c r="G1274" i="1"/>
  <c r="G1273" i="1"/>
  <c r="G1271" i="1"/>
  <c r="G1270" i="1"/>
  <c r="G1269" i="1"/>
  <c r="G1268" i="1"/>
  <c r="G1267" i="1"/>
  <c r="G1266" i="1"/>
  <c r="G1265" i="1"/>
  <c r="G1264" i="1"/>
  <c r="G1261" i="1"/>
  <c r="G1258" i="1"/>
  <c r="G1257" i="1"/>
  <c r="G1256" i="1"/>
  <c r="G1255" i="1"/>
  <c r="G1254" i="1"/>
  <c r="G1253" i="1"/>
  <c r="G1252" i="1"/>
  <c r="G1250" i="1"/>
  <c r="G1246" i="1"/>
  <c r="G1245" i="1"/>
  <c r="G1244" i="1"/>
  <c r="G1243" i="1"/>
  <c r="G1242" i="1"/>
  <c r="G1241" i="1"/>
  <c r="G1240" i="1"/>
  <c r="G1238" i="1"/>
  <c r="G1237" i="1"/>
  <c r="G1233" i="1"/>
  <c r="G1232" i="1"/>
  <c r="G1231" i="1"/>
  <c r="G1230" i="1"/>
  <c r="G1229" i="1"/>
  <c r="G1228" i="1"/>
  <c r="G1226" i="1"/>
  <c r="G1222" i="1"/>
  <c r="G1221" i="1"/>
  <c r="G1220" i="1"/>
  <c r="G1219" i="1"/>
  <c r="G1218" i="1"/>
  <c r="G1217" i="1"/>
  <c r="G1216" i="1"/>
  <c r="G1214" i="1"/>
  <c r="G1213" i="1"/>
  <c r="G1210" i="1"/>
  <c r="G1209" i="1"/>
  <c r="G1208" i="1"/>
  <c r="G1207" i="1"/>
  <c r="G1206" i="1"/>
  <c r="G1205" i="1"/>
  <c r="G1204" i="1"/>
  <c r="G1202" i="1"/>
  <c r="G1201" i="1"/>
  <c r="G1199" i="1"/>
  <c r="G1198" i="1"/>
  <c r="G1197" i="1"/>
  <c r="G1196" i="1"/>
  <c r="G1195" i="1"/>
  <c r="G1194" i="1"/>
  <c r="G1193" i="1"/>
  <c r="G1192" i="1"/>
  <c r="G1189" i="1"/>
  <c r="G1187" i="1"/>
  <c r="G1186" i="1"/>
  <c r="G1185" i="1"/>
  <c r="G1184" i="1"/>
  <c r="G1183" i="1"/>
  <c r="G1182" i="1"/>
  <c r="G1181" i="1"/>
  <c r="G1180" i="1"/>
  <c r="G1178" i="1"/>
  <c r="G1174" i="1"/>
  <c r="G1173" i="1"/>
  <c r="G1172" i="1"/>
  <c r="G1171" i="1"/>
  <c r="G1170" i="1"/>
  <c r="G1169" i="1"/>
  <c r="G1168" i="1"/>
  <c r="G1166" i="1"/>
  <c r="G1165" i="1"/>
  <c r="G1161" i="1"/>
  <c r="G1160" i="1"/>
  <c r="G1159" i="1"/>
  <c r="G1158" i="1"/>
  <c r="G1157" i="1"/>
  <c r="G1156" i="1"/>
  <c r="G1154" i="1"/>
  <c r="G1150" i="1"/>
  <c r="G1149" i="1"/>
  <c r="G1148" i="1"/>
  <c r="G1147" i="1"/>
  <c r="G1146" i="1"/>
  <c r="G1145" i="1"/>
  <c r="G1144" i="1"/>
  <c r="G1142" i="1"/>
  <c r="G1141" i="1"/>
  <c r="G1139" i="1"/>
  <c r="G1138" i="1"/>
  <c r="G1137" i="1"/>
  <c r="G1136" i="1"/>
  <c r="G1135" i="1"/>
  <c r="G1134" i="1"/>
  <c r="G1133" i="1"/>
  <c r="G1132" i="1"/>
  <c r="G1130" i="1"/>
  <c r="G1129" i="1"/>
  <c r="G1126" i="1"/>
  <c r="G1125" i="1"/>
  <c r="G1124" i="1"/>
  <c r="G1123" i="1"/>
  <c r="G1122" i="1"/>
  <c r="G1121" i="1"/>
  <c r="G1120" i="1"/>
  <c r="G1117" i="1"/>
  <c r="G1114" i="1"/>
  <c r="G1113" i="1"/>
  <c r="G1112" i="1"/>
  <c r="G1111" i="1"/>
  <c r="G1110" i="1"/>
  <c r="G1109" i="1"/>
  <c r="G1108" i="1"/>
  <c r="G1106" i="1"/>
  <c r="G1102" i="1"/>
  <c r="G1101" i="1"/>
  <c r="G1100" i="1"/>
  <c r="G1099" i="1"/>
  <c r="G1098" i="1"/>
  <c r="G1097" i="1"/>
  <c r="G1096" i="1"/>
  <c r="G1094" i="1"/>
  <c r="G1093" i="1"/>
  <c r="G1089" i="1"/>
  <c r="G1088" i="1"/>
  <c r="G1087" i="1"/>
  <c r="G1086" i="1"/>
  <c r="G1085" i="1"/>
  <c r="G1084" i="1"/>
  <c r="G1082" i="1"/>
  <c r="G1078" i="1"/>
  <c r="G1077" i="1"/>
  <c r="G1076" i="1"/>
  <c r="G1075" i="1"/>
  <c r="G1074" i="1"/>
  <c r="G1073" i="1"/>
  <c r="G1072" i="1"/>
  <c r="G1070" i="1"/>
  <c r="G1069" i="1"/>
  <c r="G1067" i="1"/>
  <c r="G1066" i="1"/>
  <c r="G1065" i="1"/>
  <c r="G1064" i="1"/>
  <c r="G1063" i="1"/>
  <c r="G1062" i="1"/>
  <c r="G1061" i="1"/>
  <c r="G1060" i="1"/>
  <c r="G1058" i="1"/>
  <c r="G1057" i="1"/>
  <c r="G1055" i="1"/>
  <c r="G1054" i="1"/>
  <c r="G1053" i="1"/>
  <c r="G1052" i="1"/>
  <c r="G1051" i="1"/>
  <c r="G1050" i="1"/>
  <c r="G1049" i="1"/>
  <c r="G1048" i="1"/>
  <c r="G1045" i="1"/>
  <c r="G1043" i="1"/>
  <c r="G1042" i="1"/>
  <c r="G1041" i="1"/>
  <c r="G1040" i="1"/>
  <c r="G1039" i="1"/>
  <c r="G1038" i="1"/>
  <c r="G1037" i="1"/>
  <c r="G1036" i="1"/>
  <c r="G1034" i="1"/>
  <c r="G1030" i="1"/>
  <c r="G1029" i="1"/>
  <c r="G1028" i="1"/>
  <c r="G1027" i="1"/>
  <c r="G1026" i="1"/>
  <c r="G1025" i="1"/>
  <c r="G1024" i="1"/>
  <c r="G1022" i="1"/>
  <c r="G1021" i="1"/>
  <c r="G1017" i="1"/>
  <c r="G1016" i="1"/>
  <c r="G1015" i="1"/>
  <c r="G1014" i="1"/>
  <c r="G1013" i="1"/>
  <c r="G1012" i="1"/>
  <c r="G1010" i="1"/>
  <c r="G1006" i="1"/>
  <c r="G1005" i="1"/>
  <c r="G1004" i="1"/>
  <c r="G1003" i="1"/>
  <c r="G1002" i="1"/>
  <c r="G1001" i="1"/>
  <c r="G1000" i="1"/>
  <c r="G998" i="1"/>
  <c r="G997" i="1"/>
  <c r="G994" i="1"/>
  <c r="G993" i="1"/>
  <c r="G992" i="1"/>
  <c r="G991" i="1"/>
  <c r="G990" i="1"/>
  <c r="G989" i="1"/>
  <c r="G988" i="1"/>
  <c r="G986" i="1"/>
  <c r="G985" i="1"/>
  <c r="G982" i="1"/>
  <c r="G981" i="1"/>
  <c r="G980" i="1"/>
  <c r="G979" i="1"/>
  <c r="G978" i="1"/>
  <c r="G977" i="1"/>
  <c r="G976" i="1"/>
  <c r="G973" i="1"/>
  <c r="G970" i="1"/>
  <c r="G969" i="1"/>
  <c r="G968" i="1"/>
  <c r="G967" i="1"/>
  <c r="G966" i="1"/>
  <c r="G965" i="1"/>
  <c r="G964" i="1"/>
  <c r="G962" i="1"/>
  <c r="G958" i="1"/>
  <c r="G957" i="1"/>
  <c r="G956" i="1"/>
  <c r="G955" i="1"/>
  <c r="G954" i="1"/>
  <c r="G953" i="1"/>
  <c r="G952" i="1"/>
  <c r="G950" i="1"/>
  <c r="G949" i="1"/>
  <c r="G945" i="1"/>
  <c r="G944" i="1"/>
  <c r="G943" i="1"/>
  <c r="G942" i="1"/>
  <c r="G941" i="1"/>
  <c r="G940" i="1"/>
  <c r="G938" i="1"/>
  <c r="G934" i="1"/>
  <c r="G933" i="1"/>
  <c r="G932" i="1"/>
  <c r="G931" i="1"/>
  <c r="G930" i="1"/>
  <c r="G929" i="1"/>
  <c r="G928" i="1"/>
  <c r="G926" i="1"/>
  <c r="G925" i="1"/>
  <c r="G923" i="1"/>
  <c r="G922" i="1"/>
  <c r="G921" i="1"/>
  <c r="G920" i="1"/>
  <c r="G919" i="1"/>
  <c r="G918" i="1"/>
  <c r="G917" i="1"/>
  <c r="G916" i="1"/>
  <c r="G914" i="1"/>
  <c r="G913" i="1"/>
  <c r="G911" i="1"/>
  <c r="G910" i="1"/>
  <c r="G909" i="1"/>
  <c r="G908" i="1"/>
  <c r="G907" i="1"/>
  <c r="G906" i="1"/>
  <c r="G905" i="1"/>
  <c r="G904" i="1"/>
  <c r="G901" i="1"/>
  <c r="G898" i="1"/>
  <c r="G897" i="1"/>
  <c r="G896" i="1"/>
  <c r="G895" i="1"/>
  <c r="G894" i="1"/>
  <c r="G893" i="1"/>
  <c r="G892" i="1"/>
  <c r="G890" i="1"/>
  <c r="G886" i="1"/>
  <c r="G885" i="1"/>
  <c r="G884" i="1"/>
  <c r="G883" i="1"/>
  <c r="G882" i="1"/>
  <c r="G881" i="1"/>
  <c r="G880" i="1"/>
  <c r="G878" i="1"/>
  <c r="G877" i="1"/>
  <c r="G873" i="1"/>
  <c r="G872" i="1"/>
  <c r="G871" i="1"/>
  <c r="G870" i="1"/>
  <c r="G869" i="1"/>
  <c r="G868" i="1"/>
  <c r="G866" i="1"/>
  <c r="G862" i="1"/>
  <c r="G861" i="1"/>
  <c r="G860" i="1"/>
  <c r="G859" i="1"/>
  <c r="G858" i="1"/>
  <c r="G857" i="1"/>
  <c r="G856" i="1"/>
  <c r="G854" i="1"/>
  <c r="G853" i="1"/>
  <c r="G850" i="1"/>
  <c r="G849" i="1"/>
  <c r="G848" i="1"/>
  <c r="G847" i="1"/>
  <c r="G846" i="1"/>
  <c r="G845" i="1"/>
  <c r="G844" i="1"/>
  <c r="G842" i="1"/>
  <c r="G841" i="1"/>
  <c r="G838" i="1"/>
  <c r="G837" i="1"/>
  <c r="G836" i="1"/>
  <c r="G835" i="1"/>
  <c r="G834" i="1"/>
  <c r="G833" i="1"/>
  <c r="G832" i="1"/>
  <c r="G829" i="1"/>
  <c r="G827" i="1"/>
  <c r="G826" i="1"/>
  <c r="G825" i="1"/>
  <c r="G824" i="1"/>
  <c r="G823" i="1"/>
  <c r="G822" i="1"/>
  <c r="G821" i="1"/>
  <c r="G820" i="1"/>
  <c r="G818" i="1"/>
  <c r="G814" i="1"/>
  <c r="G813" i="1"/>
  <c r="G812" i="1"/>
  <c r="G811" i="1"/>
  <c r="G810" i="1"/>
  <c r="G809" i="1"/>
  <c r="G808" i="1"/>
  <c r="G806" i="1"/>
  <c r="G805" i="1"/>
  <c r="G801" i="1"/>
  <c r="G800" i="1"/>
  <c r="G799" i="1"/>
  <c r="G798" i="1"/>
  <c r="G797" i="1"/>
  <c r="G796" i="1"/>
  <c r="G794" i="1"/>
  <c r="G793" i="1"/>
  <c r="G789" i="1"/>
  <c r="G788" i="1"/>
  <c r="G787" i="1"/>
  <c r="G786" i="1"/>
  <c r="G785" i="1"/>
  <c r="G784" i="1"/>
  <c r="G782" i="1"/>
  <c r="G781" i="1"/>
  <c r="G780" i="1"/>
  <c r="G777" i="1"/>
  <c r="G776" i="1"/>
  <c r="G775" i="1"/>
  <c r="G774" i="1"/>
  <c r="G773" i="1"/>
  <c r="G772" i="1"/>
  <c r="G770" i="1"/>
  <c r="G769" i="1"/>
  <c r="G768" i="1"/>
  <c r="G765" i="1"/>
  <c r="G764" i="1"/>
  <c r="G763" i="1"/>
  <c r="G762" i="1"/>
  <c r="G761" i="1"/>
  <c r="G760" i="1"/>
  <c r="G758" i="1"/>
  <c r="G757" i="1"/>
  <c r="G753" i="1"/>
  <c r="G752" i="1"/>
  <c r="G751" i="1"/>
  <c r="G750" i="1"/>
  <c r="G749" i="1"/>
  <c r="G748" i="1"/>
  <c r="G746" i="1"/>
  <c r="G745" i="1"/>
  <c r="G741" i="1"/>
  <c r="G740" i="1"/>
  <c r="G739" i="1"/>
  <c r="G738" i="1"/>
  <c r="G737" i="1"/>
  <c r="G736" i="1"/>
  <c r="G734" i="1"/>
  <c r="G733" i="1"/>
  <c r="G732" i="1"/>
  <c r="G729" i="1"/>
  <c r="G728" i="1"/>
  <c r="G727" i="1"/>
  <c r="G726" i="1"/>
  <c r="G725" i="1"/>
  <c r="G724" i="1"/>
  <c r="G721" i="1"/>
  <c r="G720" i="1"/>
  <c r="G717" i="1"/>
  <c r="G716" i="1"/>
  <c r="G715" i="1"/>
  <c r="G714" i="1"/>
  <c r="G713" i="1"/>
  <c r="G712" i="1"/>
  <c r="G709" i="1"/>
  <c r="G705" i="1"/>
  <c r="G704" i="1"/>
  <c r="G703" i="1"/>
  <c r="G702" i="1"/>
  <c r="G701" i="1"/>
  <c r="G700" i="1"/>
  <c r="G697" i="1"/>
  <c r="G696" i="1"/>
  <c r="G693" i="1"/>
  <c r="G692" i="1"/>
  <c r="G691" i="1"/>
  <c r="G690" i="1"/>
  <c r="G689" i="1"/>
  <c r="G688" i="1"/>
  <c r="G685" i="1"/>
  <c r="G684" i="1"/>
  <c r="G681" i="1"/>
  <c r="G680" i="1"/>
  <c r="G679" i="1"/>
  <c r="G678" i="1"/>
  <c r="G677" i="1"/>
  <c r="G676" i="1"/>
  <c r="G673" i="1"/>
  <c r="G669" i="1"/>
  <c r="G668" i="1"/>
  <c r="G667" i="1"/>
  <c r="G666" i="1"/>
  <c r="G665" i="1"/>
  <c r="G664" i="1"/>
  <c r="G661" i="1"/>
  <c r="G660" i="1"/>
  <c r="G657" i="1"/>
  <c r="G656" i="1"/>
  <c r="G655" i="1"/>
  <c r="G654" i="1"/>
  <c r="G653" i="1"/>
  <c r="G652" i="1"/>
  <c r="G649" i="1"/>
  <c r="G648" i="1"/>
  <c r="G645" i="1"/>
  <c r="G644" i="1"/>
  <c r="G643" i="1"/>
  <c r="G642" i="1"/>
  <c r="G641" i="1"/>
  <c r="G640" i="1"/>
  <c r="G637" i="1"/>
  <c r="G633" i="1"/>
  <c r="G632" i="1"/>
  <c r="G631" i="1"/>
  <c r="G630" i="1"/>
  <c r="G629" i="1"/>
  <c r="G628" i="1"/>
  <c r="G625" i="1"/>
  <c r="G624" i="1"/>
  <c r="G621" i="1"/>
  <c r="G620" i="1"/>
  <c r="G619" i="1"/>
  <c r="G618" i="1"/>
  <c r="G617" i="1"/>
  <c r="G616" i="1"/>
  <c r="G613" i="1"/>
  <c r="G612" i="1"/>
  <c r="G609" i="1"/>
  <c r="G608" i="1"/>
  <c r="G607" i="1"/>
  <c r="G606" i="1"/>
  <c r="G605" i="1"/>
  <c r="G604" i="1"/>
  <c r="G601" i="1"/>
  <c r="G597" i="1"/>
  <c r="G596" i="1"/>
  <c r="G595" i="1"/>
  <c r="G594" i="1"/>
  <c r="G593" i="1"/>
  <c r="G592" i="1"/>
  <c r="G589" i="1"/>
  <c r="G588" i="1"/>
  <c r="G585" i="1"/>
  <c r="G584" i="1"/>
  <c r="G583" i="1"/>
  <c r="G582" i="1"/>
  <c r="G581" i="1"/>
  <c r="G580" i="1"/>
  <c r="G576" i="1"/>
  <c r="G573" i="1"/>
  <c r="G572" i="1"/>
  <c r="G571" i="1"/>
  <c r="G570" i="1"/>
  <c r="G569" i="1"/>
  <c r="G568" i="1"/>
  <c r="G561" i="1"/>
  <c r="G560" i="1"/>
  <c r="G559" i="1"/>
  <c r="G558" i="1"/>
  <c r="G557" i="1"/>
  <c r="G556" i="1"/>
  <c r="G553" i="1"/>
  <c r="G552" i="1"/>
  <c r="G549" i="1"/>
  <c r="G548" i="1"/>
  <c r="G547" i="1"/>
  <c r="G546" i="1"/>
  <c r="G545" i="1"/>
  <c r="G544" i="1"/>
  <c r="G540" i="1"/>
  <c r="G537" i="1"/>
  <c r="G536" i="1"/>
  <c r="G535" i="1"/>
  <c r="G534" i="1"/>
  <c r="G533" i="1"/>
  <c r="G532" i="1"/>
  <c r="G525" i="1"/>
  <c r="G524" i="1"/>
  <c r="G523" i="1"/>
  <c r="G522" i="1"/>
  <c r="G521" i="1"/>
  <c r="G520" i="1"/>
  <c r="G517" i="1"/>
  <c r="G516" i="1"/>
  <c r="G513" i="1"/>
  <c r="G512" i="1"/>
  <c r="G511" i="1"/>
  <c r="G510" i="1"/>
  <c r="G509" i="1"/>
  <c r="G508" i="1"/>
  <c r="G504" i="1"/>
  <c r="G501" i="1"/>
  <c r="G500" i="1"/>
  <c r="G499" i="1"/>
  <c r="G498" i="1"/>
  <c r="G497" i="1"/>
  <c r="G496" i="1"/>
  <c r="G489" i="1"/>
  <c r="G488" i="1"/>
  <c r="G487" i="1"/>
  <c r="G486" i="1"/>
  <c r="G485" i="1"/>
  <c r="G484" i="1"/>
  <c r="G481" i="1"/>
  <c r="G480" i="1"/>
  <c r="G477" i="1"/>
  <c r="G476" i="1"/>
  <c r="G475" i="1"/>
  <c r="G474" i="1"/>
  <c r="G473" i="1"/>
  <c r="G472" i="1"/>
  <c r="G470" i="1"/>
  <c r="G469" i="1"/>
  <c r="G468" i="1"/>
  <c r="G465" i="1"/>
  <c r="G464" i="1"/>
  <c r="G463" i="1"/>
  <c r="G462" i="1"/>
  <c r="G461" i="1"/>
  <c r="G460" i="1"/>
  <c r="G453" i="1"/>
  <c r="G452" i="1"/>
  <c r="G451" i="1"/>
  <c r="G450" i="1"/>
  <c r="G449" i="1"/>
  <c r="G448" i="1"/>
  <c r="G445" i="1"/>
  <c r="G444" i="1"/>
  <c r="G441" i="1"/>
  <c r="G440" i="1"/>
  <c r="G439" i="1"/>
  <c r="G438" i="1"/>
  <c r="G437" i="1"/>
  <c r="G436" i="1"/>
  <c r="G433" i="1"/>
  <c r="G432" i="1"/>
  <c r="G429" i="1"/>
  <c r="G428" i="1"/>
  <c r="G427" i="1"/>
  <c r="G426" i="1"/>
  <c r="G425" i="1"/>
  <c r="G424" i="1"/>
  <c r="G417" i="1"/>
  <c r="G416" i="1"/>
  <c r="G415" i="1"/>
  <c r="G414" i="1"/>
  <c r="G413" i="1"/>
  <c r="G412" i="1"/>
  <c r="G410" i="1"/>
  <c r="G409" i="1"/>
  <c r="G405" i="1"/>
  <c r="G404" i="1"/>
  <c r="G403" i="1"/>
  <c r="G402" i="1"/>
  <c r="G401" i="1"/>
  <c r="G400" i="1"/>
  <c r="G398" i="1"/>
  <c r="G397" i="1"/>
  <c r="G396" i="1"/>
  <c r="G393" i="1"/>
  <c r="G392" i="1"/>
  <c r="G391" i="1"/>
  <c r="G390" i="1"/>
  <c r="G389" i="1"/>
  <c r="G388" i="1"/>
  <c r="G385" i="1"/>
  <c r="G384" i="1"/>
  <c r="G381" i="1"/>
  <c r="G380" i="1"/>
  <c r="G379" i="1"/>
  <c r="G378" i="1"/>
  <c r="G377" i="1"/>
  <c r="G376" i="1"/>
  <c r="G369" i="1"/>
  <c r="G368" i="1"/>
  <c r="G367" i="1"/>
  <c r="G366" i="1"/>
  <c r="G365" i="1"/>
  <c r="G364" i="1"/>
  <c r="G362" i="1"/>
  <c r="G361" i="1"/>
  <c r="G357" i="1"/>
  <c r="G356" i="1"/>
  <c r="G355" i="1"/>
  <c r="G354" i="1"/>
  <c r="G353" i="1"/>
  <c r="G352" i="1"/>
  <c r="G350" i="1"/>
  <c r="G349" i="1"/>
  <c r="G348" i="1"/>
  <c r="G345" i="1"/>
  <c r="G344" i="1"/>
  <c r="G343" i="1"/>
  <c r="G342" i="1"/>
  <c r="G341" i="1"/>
  <c r="G340" i="1"/>
  <c r="G337" i="1"/>
  <c r="G336" i="1"/>
  <c r="G333" i="1"/>
  <c r="G332" i="1"/>
  <c r="G331" i="1"/>
  <c r="G330" i="1"/>
  <c r="G329" i="1"/>
  <c r="G328" i="1"/>
  <c r="G321" i="1"/>
  <c r="G320" i="1"/>
  <c r="G319" i="1"/>
  <c r="G318" i="1"/>
  <c r="G317" i="1"/>
  <c r="G316" i="1"/>
  <c r="G314" i="1"/>
  <c r="G313" i="1"/>
  <c r="G309" i="1"/>
  <c r="G308" i="1"/>
  <c r="G307" i="1"/>
  <c r="G306" i="1"/>
  <c r="G305" i="1"/>
  <c r="G304" i="1"/>
  <c r="G302" i="1"/>
  <c r="G301" i="1"/>
  <c r="G300" i="1"/>
  <c r="G297" i="1"/>
  <c r="G296" i="1"/>
  <c r="G295" i="1"/>
  <c r="G294" i="1"/>
  <c r="G293" i="1"/>
  <c r="G292" i="1"/>
  <c r="G289" i="1"/>
  <c r="G288" i="1"/>
  <c r="G285" i="1"/>
  <c r="G284" i="1"/>
  <c r="G283" i="1"/>
  <c r="G282" i="1"/>
  <c r="G281" i="1"/>
  <c r="G280" i="1"/>
  <c r="G273" i="1"/>
  <c r="G272" i="1"/>
  <c r="G271" i="1"/>
  <c r="G270" i="1"/>
  <c r="G269" i="1"/>
  <c r="G268" i="1"/>
  <c r="G266" i="1"/>
  <c r="G265" i="1"/>
  <c r="G261" i="1"/>
  <c r="G260" i="1"/>
  <c r="G259" i="1"/>
  <c r="G258" i="1"/>
  <c r="G257" i="1"/>
  <c r="G256" i="1"/>
  <c r="G254" i="1"/>
  <c r="G253" i="1"/>
  <c r="G252" i="1"/>
  <c r="G249" i="1"/>
  <c r="G248" i="1"/>
  <c r="G247" i="1"/>
  <c r="G246" i="1"/>
  <c r="G245" i="1"/>
  <c r="G244" i="1"/>
  <c r="G241" i="1"/>
  <c r="G240" i="1"/>
  <c r="G237" i="1"/>
  <c r="G236" i="1"/>
  <c r="G235" i="1"/>
  <c r="G234" i="1"/>
  <c r="G233" i="1"/>
  <c r="G232" i="1"/>
  <c r="G225" i="1"/>
  <c r="G224" i="1"/>
  <c r="G223" i="1"/>
  <c r="G222" i="1"/>
  <c r="G221" i="1"/>
  <c r="G220" i="1"/>
  <c r="G218" i="1"/>
  <c r="G217" i="1"/>
  <c r="G213" i="1"/>
  <c r="G212" i="1"/>
  <c r="G211" i="1"/>
  <c r="G210" i="1"/>
  <c r="G209" i="1"/>
  <c r="G208" i="1"/>
  <c r="G206" i="1"/>
  <c r="G205" i="1"/>
  <c r="G204" i="1"/>
  <c r="G201" i="1"/>
  <c r="G200" i="1"/>
  <c r="G199" i="1"/>
  <c r="G198" i="1"/>
  <c r="G197" i="1"/>
  <c r="G196" i="1"/>
  <c r="G193" i="1"/>
  <c r="G192" i="1"/>
  <c r="G189" i="1"/>
  <c r="G188" i="1"/>
  <c r="G187" i="1"/>
  <c r="G186" i="1"/>
  <c r="G185" i="1"/>
  <c r="G184" i="1"/>
  <c r="G177" i="1"/>
  <c r="G176" i="1"/>
  <c r="G175" i="1"/>
  <c r="G174" i="1"/>
  <c r="G173" i="1"/>
  <c r="G172" i="1"/>
  <c r="G170" i="1"/>
  <c r="G169" i="1"/>
  <c r="G165" i="1"/>
  <c r="G164" i="1"/>
  <c r="G163" i="1"/>
  <c r="G162" i="1"/>
  <c r="G161" i="1"/>
  <c r="G160" i="1"/>
  <c r="G158" i="1"/>
  <c r="G157" i="1"/>
  <c r="G156" i="1"/>
  <c r="G153" i="1"/>
  <c r="G152" i="1"/>
  <c r="G151" i="1"/>
  <c r="G150" i="1"/>
  <c r="G149" i="1"/>
  <c r="G148" i="1"/>
  <c r="G145" i="1"/>
  <c r="G144" i="1"/>
  <c r="G141" i="1"/>
  <c r="G140" i="1"/>
  <c r="G139" i="1"/>
  <c r="G138" i="1"/>
  <c r="G137" i="1"/>
  <c r="G136" i="1"/>
  <c r="G129" i="1"/>
  <c r="G128" i="1"/>
  <c r="G127" i="1"/>
  <c r="G126" i="1"/>
  <c r="G125" i="1"/>
  <c r="G124" i="1"/>
  <c r="G122" i="1"/>
  <c r="G121" i="1"/>
  <c r="G117" i="1"/>
  <c r="G116" i="1"/>
  <c r="G115" i="1"/>
  <c r="G114" i="1"/>
  <c r="G113" i="1"/>
  <c r="G112" i="1"/>
  <c r="G110" i="1"/>
  <c r="G109" i="1"/>
  <c r="G108" i="1"/>
  <c r="G105" i="1"/>
  <c r="G104" i="1"/>
  <c r="G103" i="1"/>
  <c r="G102" i="1"/>
  <c r="G101" i="1"/>
  <c r="G100" i="1"/>
  <c r="G97" i="1"/>
  <c r="G96" i="1"/>
  <c r="G93" i="1"/>
  <c r="G92" i="1"/>
  <c r="G91" i="1"/>
  <c r="G90" i="1"/>
  <c r="G89" i="1"/>
  <c r="G88" i="1"/>
  <c r="G81" i="1"/>
  <c r="G80" i="1"/>
  <c r="G79" i="1"/>
  <c r="G78" i="1"/>
  <c r="G77" i="1"/>
  <c r="G76" i="1"/>
  <c r="G74" i="1"/>
  <c r="G73" i="1"/>
  <c r="G69" i="1"/>
  <c r="G68" i="1"/>
  <c r="G67" i="1"/>
  <c r="G66" i="1"/>
  <c r="G65" i="1"/>
  <c r="G64" i="1"/>
  <c r="G62" i="1"/>
  <c r="G61" i="1"/>
  <c r="G60" i="1"/>
  <c r="G57" i="1"/>
  <c r="G56" i="1"/>
  <c r="G55" i="1"/>
  <c r="G54" i="1"/>
  <c r="G53" i="1"/>
  <c r="G52" i="1"/>
  <c r="G50" i="1"/>
  <c r="G49" i="1"/>
  <c r="G48" i="1"/>
  <c r="G45" i="1"/>
  <c r="G44" i="1"/>
  <c r="G43" i="1"/>
  <c r="G42" i="1"/>
  <c r="G41" i="1"/>
  <c r="G40" i="1"/>
  <c r="G36" i="1"/>
  <c r="G33" i="1"/>
  <c r="G32" i="1"/>
  <c r="G31" i="1"/>
  <c r="G30" i="1"/>
  <c r="G29" i="1"/>
  <c r="G28" i="1"/>
  <c r="G21" i="1"/>
  <c r="G20" i="1"/>
  <c r="G19" i="1"/>
  <c r="G18" i="1"/>
  <c r="G17" i="1"/>
  <c r="G16" i="1"/>
  <c r="G14" i="1"/>
  <c r="G9" i="1"/>
  <c r="G8" i="1"/>
  <c r="G7" i="1"/>
  <c r="H1756" i="1" l="1"/>
  <c r="H1753" i="1"/>
  <c r="H1690" i="1"/>
  <c r="H1747" i="1"/>
  <c r="H1719" i="1" s="1"/>
  <c r="H1691" i="1" s="1"/>
  <c r="H1663" i="1" s="1"/>
  <c r="H1635" i="1" s="1"/>
  <c r="H1607" i="1" s="1"/>
  <c r="H1579" i="1" s="1"/>
  <c r="H1551" i="1" s="1"/>
  <c r="H1523" i="1" s="1"/>
  <c r="H1495" i="1" s="1"/>
  <c r="H1467" i="1" s="1"/>
  <c r="H1439" i="1" s="1"/>
  <c r="H1411" i="1" s="1"/>
  <c r="H1383" i="1" s="1"/>
  <c r="H1355" i="1" s="1"/>
  <c r="H1327" i="1" s="1"/>
  <c r="H1299" i="1" s="1"/>
  <c r="H1271" i="1" s="1"/>
  <c r="H1243" i="1" s="1"/>
  <c r="H1215" i="1" s="1"/>
  <c r="H1187" i="1" s="1"/>
  <c r="H1159" i="1" s="1"/>
  <c r="H1748" i="1"/>
  <c r="H1720" i="1" s="1"/>
  <c r="H1692" i="1" s="1"/>
  <c r="H1664" i="1" s="1"/>
  <c r="H1636" i="1" s="1"/>
  <c r="H1608" i="1" s="1"/>
  <c r="H1749" i="1"/>
  <c r="H1721" i="1" s="1"/>
  <c r="H1693" i="1" s="1"/>
  <c r="H1665" i="1" s="1"/>
  <c r="H1637" i="1" s="1"/>
  <c r="H1609" i="1" s="1"/>
  <c r="H1581" i="1" s="1"/>
  <c r="H1553" i="1" s="1"/>
  <c r="H1525" i="1" s="1"/>
  <c r="H1497" i="1" s="1"/>
  <c r="H1469" i="1" s="1"/>
  <c r="H1441" i="1" s="1"/>
  <c r="H1413" i="1" s="1"/>
  <c r="H1385" i="1" s="1"/>
  <c r="H1357" i="1" s="1"/>
  <c r="H1329" i="1" s="1"/>
  <c r="H1301" i="1" s="1"/>
  <c r="H1273" i="1" s="1"/>
  <c r="H1245" i="1" s="1"/>
  <c r="H1217" i="1" s="1"/>
  <c r="H1189" i="1" s="1"/>
  <c r="H1161" i="1" s="1"/>
  <c r="H1133" i="1" s="1"/>
  <c r="H1105" i="1" s="1"/>
  <c r="H1077" i="1" s="1"/>
  <c r="H1049" i="1" s="1"/>
  <c r="H1021" i="1" s="1"/>
  <c r="H993" i="1" s="1"/>
  <c r="H965" i="1" s="1"/>
  <c r="H937" i="1" s="1"/>
  <c r="H909" i="1" s="1"/>
  <c r="H881" i="1" s="1"/>
  <c r="H853" i="1" s="1"/>
  <c r="H825" i="1" s="1"/>
  <c r="H797" i="1" s="1"/>
  <c r="H769" i="1" s="1"/>
  <c r="H741" i="1" s="1"/>
  <c r="H713" i="1" s="1"/>
  <c r="H685" i="1" s="1"/>
  <c r="H657" i="1" s="1"/>
  <c r="H629" i="1" s="1"/>
  <c r="H601" i="1" s="1"/>
  <c r="H573" i="1" s="1"/>
  <c r="H545" i="1" s="1"/>
  <c r="H517" i="1" s="1"/>
  <c r="H489" i="1" s="1"/>
  <c r="H461" i="1" s="1"/>
  <c r="H433" i="1" s="1"/>
  <c r="H405" i="1" s="1"/>
  <c r="H377" i="1" s="1"/>
  <c r="H349" i="1" s="1"/>
  <c r="H321" i="1" s="1"/>
  <c r="H293" i="1" s="1"/>
  <c r="H265" i="1" s="1"/>
  <c r="H237" i="1" s="1"/>
  <c r="H209" i="1" s="1"/>
  <c r="H181" i="1" s="1"/>
  <c r="H153" i="1" s="1"/>
  <c r="H125" i="1" s="1"/>
  <c r="H97" i="1" s="1"/>
  <c r="H69" i="1" s="1"/>
  <c r="H41" i="1" s="1"/>
  <c r="H1723" i="1"/>
  <c r="H1695" i="1" s="1"/>
  <c r="H1667" i="1" s="1"/>
  <c r="H1639" i="1" s="1"/>
  <c r="H1611" i="1" s="1"/>
  <c r="H1583" i="1" s="1"/>
  <c r="H1555" i="1" s="1"/>
  <c r="H1527" i="1" s="1"/>
  <c r="H1499" i="1" s="1"/>
  <c r="H1471" i="1" s="1"/>
  <c r="H1443" i="1" s="1"/>
  <c r="H1415" i="1" s="1"/>
  <c r="H1387" i="1" s="1"/>
  <c r="H1359" i="1" s="1"/>
  <c r="H1331" i="1" s="1"/>
  <c r="H1303" i="1" s="1"/>
  <c r="H1275" i="1" s="1"/>
  <c r="H1247" i="1" s="1"/>
  <c r="H1219" i="1" s="1"/>
  <c r="H1191" i="1" s="1"/>
  <c r="H1163" i="1" s="1"/>
  <c r="H1135" i="1" s="1"/>
  <c r="H1107" i="1" s="1"/>
  <c r="H1079" i="1" s="1"/>
  <c r="H1051" i="1" s="1"/>
  <c r="H1023" i="1" s="1"/>
  <c r="H995" i="1" s="1"/>
  <c r="H967" i="1" s="1"/>
  <c r="H939" i="1" s="1"/>
  <c r="H911" i="1" s="1"/>
  <c r="H883" i="1" s="1"/>
  <c r="H855" i="1" s="1"/>
  <c r="H827" i="1" s="1"/>
  <c r="H799" i="1" s="1"/>
  <c r="H771" i="1" s="1"/>
  <c r="H743" i="1" s="1"/>
  <c r="H715" i="1" s="1"/>
  <c r="H687" i="1" s="1"/>
  <c r="H659" i="1" s="1"/>
  <c r="H631" i="1" s="1"/>
  <c r="H603" i="1" s="1"/>
  <c r="H575" i="1" s="1"/>
  <c r="H547" i="1" s="1"/>
  <c r="H519" i="1" s="1"/>
  <c r="H491" i="1" s="1"/>
  <c r="H463" i="1" s="1"/>
  <c r="H435" i="1" s="1"/>
  <c r="H407" i="1" s="1"/>
  <c r="H379" i="1" s="1"/>
  <c r="H351" i="1" s="1"/>
  <c r="H323" i="1" s="1"/>
  <c r="H295" i="1" s="1"/>
  <c r="H267" i="1" s="1"/>
  <c r="H239" i="1" s="1"/>
  <c r="H211" i="1" s="1"/>
  <c r="H183" i="1" s="1"/>
  <c r="H155" i="1" s="1"/>
  <c r="H127" i="1" s="1"/>
  <c r="H99" i="1" s="1"/>
  <c r="H71" i="1" s="1"/>
  <c r="H43" i="1" s="1"/>
  <c r="H1760" i="1"/>
  <c r="H1732" i="1" s="1"/>
  <c r="H1704" i="1" s="1"/>
  <c r="H1676" i="1" s="1"/>
  <c r="H1648" i="1" s="1"/>
  <c r="H1620" i="1" s="1"/>
  <c r="H1592" i="1" s="1"/>
  <c r="H1564" i="1" s="1"/>
  <c r="H1536" i="1" s="1"/>
  <c r="H1508" i="1" s="1"/>
  <c r="H1480" i="1" s="1"/>
  <c r="H1452" i="1" s="1"/>
  <c r="H1424" i="1" s="1"/>
  <c r="H1396" i="1" s="1"/>
  <c r="H1368" i="1" s="1"/>
  <c r="H1340" i="1" s="1"/>
  <c r="H1312" i="1" s="1"/>
  <c r="H1284" i="1" s="1"/>
  <c r="H1256" i="1" s="1"/>
  <c r="H1228" i="1" s="1"/>
  <c r="H1200" i="1" s="1"/>
  <c r="H1172" i="1" s="1"/>
  <c r="H1144" i="1" s="1"/>
  <c r="H1116" i="1" s="1"/>
  <c r="H1088" i="1" s="1"/>
  <c r="H1060" i="1" s="1"/>
  <c r="H1032" i="1" s="1"/>
  <c r="H1004" i="1" s="1"/>
  <c r="H976" i="1" s="1"/>
  <c r="H948" i="1" s="1"/>
  <c r="H920" i="1" s="1"/>
  <c r="H892" i="1" s="1"/>
  <c r="H864" i="1" s="1"/>
  <c r="H836" i="1" s="1"/>
  <c r="H808" i="1" s="1"/>
  <c r="H780" i="1" s="1"/>
  <c r="H752" i="1" s="1"/>
  <c r="H724" i="1" s="1"/>
  <c r="H696" i="1" s="1"/>
  <c r="H668" i="1" s="1"/>
  <c r="H640" i="1" s="1"/>
  <c r="H612" i="1" s="1"/>
  <c r="H584" i="1" s="1"/>
  <c r="H556" i="1" s="1"/>
  <c r="H528" i="1" s="1"/>
  <c r="H500" i="1" s="1"/>
  <c r="H472" i="1" s="1"/>
  <c r="H444" i="1" s="1"/>
  <c r="H416" i="1" s="1"/>
  <c r="H388" i="1" s="1"/>
  <c r="H360" i="1" s="1"/>
  <c r="H332" i="1" s="1"/>
  <c r="H304" i="1" s="1"/>
  <c r="H276" i="1" s="1"/>
  <c r="H248" i="1" s="1"/>
  <c r="H220" i="1" s="1"/>
  <c r="H192" i="1" s="1"/>
  <c r="H164" i="1" s="1"/>
  <c r="H136" i="1" s="1"/>
  <c r="H108" i="1" s="1"/>
  <c r="H80" i="1" s="1"/>
  <c r="H52" i="1" s="1"/>
  <c r="H24" i="1" s="1"/>
  <c r="I19" i="9"/>
  <c r="K19" i="9"/>
  <c r="G21" i="11" s="1"/>
  <c r="I1750" i="9"/>
  <c r="I1762" i="9"/>
  <c r="I1747" i="9"/>
  <c r="I1759" i="9"/>
  <c r="I1771" i="9"/>
  <c r="I1751" i="9"/>
  <c r="I1763" i="9"/>
  <c r="I1703" i="9"/>
  <c r="I1752" i="9"/>
  <c r="I1764" i="9"/>
  <c r="I1691" i="9"/>
  <c r="I1753" i="9"/>
  <c r="I1765" i="9"/>
  <c r="I1583" i="9"/>
  <c r="I1754" i="9"/>
  <c r="I1766" i="9"/>
  <c r="I1571" i="9"/>
  <c r="I1755" i="9"/>
  <c r="I1767" i="9"/>
  <c r="I1348" i="9"/>
  <c r="I1347" i="9"/>
  <c r="I1498" i="9"/>
  <c r="I1570" i="9"/>
  <c r="I1642" i="9"/>
  <c r="I1714" i="9"/>
  <c r="I1679" i="9"/>
  <c r="I1559" i="9"/>
  <c r="I1311" i="9"/>
  <c r="I1799" i="9"/>
  <c r="I1678" i="9"/>
  <c r="I1547" i="9"/>
  <c r="I1275" i="9"/>
  <c r="I1787" i="9"/>
  <c r="I1667" i="9"/>
  <c r="I1535" i="9"/>
  <c r="I1240" i="9"/>
  <c r="I1775" i="9"/>
  <c r="I1655" i="9"/>
  <c r="I1534" i="9"/>
  <c r="I1239" i="9"/>
  <c r="I1746" i="9"/>
  <c r="I1758" i="9"/>
  <c r="I1770" i="9"/>
  <c r="I1643" i="9"/>
  <c r="I1523" i="9"/>
  <c r="I1203" i="9"/>
  <c r="I1631" i="9"/>
  <c r="I1511" i="9"/>
  <c r="I1132" i="9"/>
  <c r="I1748" i="9"/>
  <c r="I1760" i="9"/>
  <c r="I1619" i="9"/>
  <c r="I1499" i="9"/>
  <c r="I1131" i="9"/>
  <c r="I777" i="9"/>
  <c r="I1749" i="9"/>
  <c r="I1761" i="9"/>
  <c r="I1739" i="9"/>
  <c r="I1607" i="9"/>
  <c r="I1453" i="9"/>
  <c r="I1009" i="9"/>
  <c r="I1727" i="9"/>
  <c r="I1606" i="9"/>
  <c r="I1419" i="9"/>
  <c r="I850" i="9"/>
  <c r="I131" i="9"/>
  <c r="I1715" i="9"/>
  <c r="I1595" i="9"/>
  <c r="I1383" i="9"/>
  <c r="I616" i="9"/>
  <c r="I66" i="9"/>
  <c r="I114" i="9"/>
  <c r="I162" i="9"/>
  <c r="I210" i="9"/>
  <c r="I258" i="9"/>
  <c r="I306" i="9"/>
  <c r="I342" i="9"/>
  <c r="I390" i="9"/>
  <c r="I438" i="9"/>
  <c r="I486" i="9"/>
  <c r="I534" i="9"/>
  <c r="I570" i="9"/>
  <c r="I618" i="9"/>
  <c r="I642" i="9"/>
  <c r="I614" i="9"/>
  <c r="I678" i="9"/>
  <c r="I702" i="9"/>
  <c r="I714" i="9"/>
  <c r="I726" i="9"/>
  <c r="I738" i="9"/>
  <c r="I750" i="9"/>
  <c r="I774" i="9"/>
  <c r="I786" i="9"/>
  <c r="I798" i="9"/>
  <c r="I810" i="9"/>
  <c r="I822" i="9"/>
  <c r="I834" i="9"/>
  <c r="I846" i="9"/>
  <c r="I858" i="9"/>
  <c r="I870" i="9"/>
  <c r="I882" i="9"/>
  <c r="I894" i="9"/>
  <c r="I906" i="9"/>
  <c r="I918" i="9"/>
  <c r="I930" i="9"/>
  <c r="I942" i="9"/>
  <c r="I978" i="9"/>
  <c r="I990" i="9"/>
  <c r="I1002" i="9"/>
  <c r="I1026" i="9"/>
  <c r="I1038" i="9"/>
  <c r="I1050" i="9"/>
  <c r="I1062" i="9"/>
  <c r="I1074" i="9"/>
  <c r="I1086" i="9"/>
  <c r="I1098" i="9"/>
  <c r="I1110" i="9"/>
  <c r="I1122" i="9"/>
  <c r="I1134" i="9"/>
  <c r="I1146" i="9"/>
  <c r="I1158" i="9"/>
  <c r="I1170" i="9"/>
  <c r="I1182" i="9"/>
  <c r="I1194" i="9"/>
  <c r="I1206" i="9"/>
  <c r="I1218" i="9"/>
  <c r="I1230" i="9"/>
  <c r="I1242" i="9"/>
  <c r="I1254" i="9"/>
  <c r="I1266" i="9"/>
  <c r="I1278" i="9"/>
  <c r="I1290" i="9"/>
  <c r="I1302" i="9"/>
  <c r="I1314" i="9"/>
  <c r="I1326" i="9"/>
  <c r="I1338" i="9"/>
  <c r="I1350" i="9"/>
  <c r="I1362" i="9"/>
  <c r="I1374" i="9"/>
  <c r="I1386" i="9"/>
  <c r="I1398" i="9"/>
  <c r="I1410" i="9"/>
  <c r="I1422" i="9"/>
  <c r="I1434" i="9"/>
  <c r="I1446" i="9"/>
  <c r="I1458" i="9"/>
  <c r="I1470" i="9"/>
  <c r="I1482" i="9"/>
  <c r="I762" i="9"/>
  <c r="I79" i="9"/>
  <c r="I127" i="9"/>
  <c r="I187" i="9"/>
  <c r="I247" i="9"/>
  <c r="I295" i="9"/>
  <c r="I331" i="9"/>
  <c r="I367" i="9"/>
  <c r="I391" i="9"/>
  <c r="I895" i="9"/>
  <c r="I919" i="9"/>
  <c r="I943" i="9"/>
  <c r="I955" i="9"/>
  <c r="I979" i="9"/>
  <c r="I991" i="9"/>
  <c r="I1015" i="9"/>
  <c r="I18" i="9"/>
  <c r="I54" i="9"/>
  <c r="I90" i="9"/>
  <c r="I126" i="9"/>
  <c r="I150" i="9"/>
  <c r="I186" i="9"/>
  <c r="I222" i="9"/>
  <c r="I246" i="9"/>
  <c r="I282" i="9"/>
  <c r="I318" i="9"/>
  <c r="I354" i="9"/>
  <c r="I378" i="9"/>
  <c r="I414" i="9"/>
  <c r="I450" i="9"/>
  <c r="I474" i="9"/>
  <c r="I510" i="9"/>
  <c r="I558" i="9"/>
  <c r="I594" i="9"/>
  <c r="I654" i="9"/>
  <c r="I954" i="9"/>
  <c r="I31" i="9"/>
  <c r="I55" i="9"/>
  <c r="I103" i="9"/>
  <c r="I139" i="9"/>
  <c r="I175" i="9"/>
  <c r="I211" i="9"/>
  <c r="I235" i="9"/>
  <c r="I271" i="9"/>
  <c r="I319" i="9"/>
  <c r="I403" i="9"/>
  <c r="I42" i="9"/>
  <c r="I78" i="9"/>
  <c r="I102" i="9"/>
  <c r="I138" i="9"/>
  <c r="I174" i="9"/>
  <c r="I198" i="9"/>
  <c r="I234" i="9"/>
  <c r="I270" i="9"/>
  <c r="I294" i="9"/>
  <c r="I330" i="9"/>
  <c r="I366" i="9"/>
  <c r="I402" i="9"/>
  <c r="I426" i="9"/>
  <c r="I462" i="9"/>
  <c r="I498" i="9"/>
  <c r="I522" i="9"/>
  <c r="I546" i="9"/>
  <c r="I582" i="9"/>
  <c r="I606" i="9"/>
  <c r="I630" i="9"/>
  <c r="I666" i="9"/>
  <c r="I690" i="9"/>
  <c r="I966" i="9"/>
  <c r="I43" i="9"/>
  <c r="I67" i="9"/>
  <c r="I91" i="9"/>
  <c r="I115" i="9"/>
  <c r="I151" i="9"/>
  <c r="I163" i="9"/>
  <c r="I199" i="9"/>
  <c r="I223" i="9"/>
  <c r="I259" i="9"/>
  <c r="I283" i="9"/>
  <c r="I307" i="9"/>
  <c r="I343" i="9"/>
  <c r="I355" i="9"/>
  <c r="I379" i="9"/>
  <c r="I859" i="9"/>
  <c r="I1454" i="9"/>
  <c r="I30" i="9"/>
  <c r="I1014" i="9"/>
  <c r="I92" i="9"/>
  <c r="I224" i="9"/>
  <c r="I368" i="9"/>
  <c r="I488" i="9"/>
  <c r="I632" i="9"/>
  <c r="I764" i="9"/>
  <c r="I848" i="9"/>
  <c r="I968" i="9"/>
  <c r="I1028" i="9"/>
  <c r="I1208" i="9"/>
  <c r="I1268" i="9"/>
  <c r="I1472" i="9"/>
  <c r="I1520" i="9"/>
  <c r="I1592" i="9"/>
  <c r="I1676" i="9"/>
  <c r="K1784" i="9"/>
  <c r="K1756" i="9" s="1"/>
  <c r="I1784" i="9"/>
  <c r="I1437" i="9"/>
  <c r="I1329" i="9"/>
  <c r="I1221" i="9"/>
  <c r="I1113" i="9"/>
  <c r="I818" i="9"/>
  <c r="I561" i="9"/>
  <c r="I572" i="9"/>
  <c r="I69" i="9"/>
  <c r="I213" i="9"/>
  <c r="I273" i="9"/>
  <c r="I345" i="9"/>
  <c r="I405" i="9"/>
  <c r="I465" i="9"/>
  <c r="I525" i="9"/>
  <c r="I573" i="9"/>
  <c r="I633" i="9"/>
  <c r="I693" i="9"/>
  <c r="I753" i="9"/>
  <c r="I789" i="9"/>
  <c r="I849" i="9"/>
  <c r="I921" i="9"/>
  <c r="I981" i="9"/>
  <c r="I1041" i="9"/>
  <c r="I1305" i="9"/>
  <c r="I1353" i="9"/>
  <c r="I1389" i="9"/>
  <c r="I1425" i="9"/>
  <c r="I1461" i="9"/>
  <c r="I1509" i="9"/>
  <c r="I1557" i="9"/>
  <c r="I1617" i="9"/>
  <c r="I1653" i="9"/>
  <c r="I1725" i="9"/>
  <c r="K1797" i="9"/>
  <c r="K1769" i="9" s="1"/>
  <c r="I1797" i="9"/>
  <c r="I1738" i="9"/>
  <c r="I1666" i="9"/>
  <c r="I1594" i="9"/>
  <c r="I1522" i="9"/>
  <c r="I1436" i="9"/>
  <c r="I1328" i="9"/>
  <c r="I1220" i="9"/>
  <c r="I1112" i="9"/>
  <c r="I985" i="9"/>
  <c r="I813" i="9"/>
  <c r="I559" i="9"/>
  <c r="I439" i="9"/>
  <c r="I463" i="9"/>
  <c r="I499" i="9"/>
  <c r="I535" i="9"/>
  <c r="I547" i="9"/>
  <c r="I571" i="9"/>
  <c r="I595" i="9"/>
  <c r="I619" i="9"/>
  <c r="I643" i="9"/>
  <c r="I667" i="9"/>
  <c r="I703" i="9"/>
  <c r="I727" i="9"/>
  <c r="I751" i="9"/>
  <c r="I775" i="9"/>
  <c r="I799" i="9"/>
  <c r="I823" i="9"/>
  <c r="I847" i="9"/>
  <c r="I871" i="9"/>
  <c r="I907" i="9"/>
  <c r="I967" i="9"/>
  <c r="I1027" i="9"/>
  <c r="I1051" i="9"/>
  <c r="I1075" i="9"/>
  <c r="I1099" i="9"/>
  <c r="I1123" i="9"/>
  <c r="I1147" i="9"/>
  <c r="I1171" i="9"/>
  <c r="I1195" i="9"/>
  <c r="I44" i="9"/>
  <c r="I104" i="9"/>
  <c r="I176" i="9"/>
  <c r="I236" i="9"/>
  <c r="I320" i="9"/>
  <c r="I404" i="9"/>
  <c r="I500" i="9"/>
  <c r="I584" i="9"/>
  <c r="I728" i="9"/>
  <c r="I776" i="9"/>
  <c r="I824" i="9"/>
  <c r="I884" i="9"/>
  <c r="I956" i="9"/>
  <c r="I980" i="9"/>
  <c r="I1016" i="9"/>
  <c r="I1064" i="9"/>
  <c r="I1124" i="9"/>
  <c r="I1316" i="9"/>
  <c r="I1352" i="9"/>
  <c r="I1412" i="9"/>
  <c r="I1460" i="9"/>
  <c r="I1496" i="9"/>
  <c r="I1532" i="9"/>
  <c r="I1568" i="9"/>
  <c r="I1604" i="9"/>
  <c r="I1628" i="9"/>
  <c r="I1664" i="9"/>
  <c r="I1700" i="9"/>
  <c r="I1724" i="9"/>
  <c r="K1772" i="9"/>
  <c r="I1772" i="9"/>
  <c r="K9" i="9"/>
  <c r="G11" i="11" s="1"/>
  <c r="I9" i="9"/>
  <c r="I45" i="9"/>
  <c r="I93" i="9"/>
  <c r="I129" i="9"/>
  <c r="I177" i="9"/>
  <c r="I201" i="9"/>
  <c r="I249" i="9"/>
  <c r="I285" i="9"/>
  <c r="I333" i="9"/>
  <c r="I381" i="9"/>
  <c r="I417" i="9"/>
  <c r="I453" i="9"/>
  <c r="I501" i="9"/>
  <c r="I537" i="9"/>
  <c r="I585" i="9"/>
  <c r="I621" i="9"/>
  <c r="I717" i="9"/>
  <c r="I825" i="9"/>
  <c r="I861" i="9"/>
  <c r="I957" i="9"/>
  <c r="I1017" i="9"/>
  <c r="I1053" i="9"/>
  <c r="I1089" i="9"/>
  <c r="I1197" i="9"/>
  <c r="I1233" i="9"/>
  <c r="I1269" i="9"/>
  <c r="I1341" i="9"/>
  <c r="I1377" i="9"/>
  <c r="I1413" i="9"/>
  <c r="I1449" i="9"/>
  <c r="I1533" i="9"/>
  <c r="I1569" i="9"/>
  <c r="I1593" i="9"/>
  <c r="I1641" i="9"/>
  <c r="I1677" i="9"/>
  <c r="I1701" i="9"/>
  <c r="I1737" i="9"/>
  <c r="K1785" i="9"/>
  <c r="I1785" i="9"/>
  <c r="I10" i="9"/>
  <c r="I22" i="9"/>
  <c r="I34" i="9"/>
  <c r="I46" i="9"/>
  <c r="I58" i="9"/>
  <c r="I70" i="9"/>
  <c r="I82" i="9"/>
  <c r="I94" i="9"/>
  <c r="I106" i="9"/>
  <c r="I118" i="9"/>
  <c r="I130" i="9"/>
  <c r="I142" i="9"/>
  <c r="I154" i="9"/>
  <c r="I166" i="9"/>
  <c r="I178" i="9"/>
  <c r="I190" i="9"/>
  <c r="I202" i="9"/>
  <c r="I214" i="9"/>
  <c r="I226" i="9"/>
  <c r="I238" i="9"/>
  <c r="I250" i="9"/>
  <c r="I262" i="9"/>
  <c r="I274" i="9"/>
  <c r="I286" i="9"/>
  <c r="I298" i="9"/>
  <c r="I310" i="9"/>
  <c r="I322" i="9"/>
  <c r="I334" i="9"/>
  <c r="I346" i="9"/>
  <c r="I358" i="9"/>
  <c r="I370" i="9"/>
  <c r="I382" i="9"/>
  <c r="I394" i="9"/>
  <c r="I406" i="9"/>
  <c r="I418" i="9"/>
  <c r="I430" i="9"/>
  <c r="I442" i="9"/>
  <c r="I454" i="9"/>
  <c r="I466" i="9"/>
  <c r="I478" i="9"/>
  <c r="I490" i="9"/>
  <c r="I502" i="9"/>
  <c r="I514" i="9"/>
  <c r="I526" i="9"/>
  <c r="I538" i="9"/>
  <c r="I550" i="9"/>
  <c r="I562" i="9"/>
  <c r="I574" i="9"/>
  <c r="I586" i="9"/>
  <c r="I598" i="9"/>
  <c r="I610" i="9"/>
  <c r="I622" i="9"/>
  <c r="I634" i="9"/>
  <c r="I646" i="9"/>
  <c r="I658" i="9"/>
  <c r="I670" i="9"/>
  <c r="I682" i="9"/>
  <c r="I694" i="9"/>
  <c r="I730" i="9"/>
  <c r="I742" i="9"/>
  <c r="I766" i="9"/>
  <c r="I778" i="9"/>
  <c r="I790" i="9"/>
  <c r="I802" i="9"/>
  <c r="I814" i="9"/>
  <c r="I826" i="9"/>
  <c r="I838" i="9"/>
  <c r="I862" i="9"/>
  <c r="I874" i="9"/>
  <c r="I886" i="9"/>
  <c r="I898" i="9"/>
  <c r="I910" i="9"/>
  <c r="I922" i="9"/>
  <c r="I946" i="9"/>
  <c r="I958" i="9"/>
  <c r="I970" i="9"/>
  <c r="I982" i="9"/>
  <c r="I994" i="9"/>
  <c r="I1006" i="9"/>
  <c r="I1018" i="9"/>
  <c r="I1030" i="9"/>
  <c r="I1042" i="9"/>
  <c r="I1054" i="9"/>
  <c r="I1066" i="9"/>
  <c r="I1078" i="9"/>
  <c r="I1090" i="9"/>
  <c r="I1102" i="9"/>
  <c r="I1114" i="9"/>
  <c r="I1126" i="9"/>
  <c r="I1138" i="9"/>
  <c r="I1150" i="9"/>
  <c r="I1162" i="9"/>
  <c r="I1174" i="9"/>
  <c r="I1186" i="9"/>
  <c r="I1198" i="9"/>
  <c r="I1210" i="9"/>
  <c r="I1222" i="9"/>
  <c r="I1234" i="9"/>
  <c r="I1246" i="9"/>
  <c r="I1258" i="9"/>
  <c r="I1270" i="9"/>
  <c r="I1282" i="9"/>
  <c r="I1294" i="9"/>
  <c r="I1306" i="9"/>
  <c r="I1318" i="9"/>
  <c r="I1330" i="9"/>
  <c r="I1342" i="9"/>
  <c r="I1354" i="9"/>
  <c r="I1366" i="9"/>
  <c r="I1378" i="9"/>
  <c r="I1390" i="9"/>
  <c r="I1402" i="9"/>
  <c r="I1414" i="9"/>
  <c r="I1426" i="9"/>
  <c r="I1438" i="9"/>
  <c r="I1450" i="9"/>
  <c r="I1462" i="9"/>
  <c r="I1474" i="9"/>
  <c r="I1486" i="9"/>
  <c r="I1420" i="9"/>
  <c r="I1312" i="9"/>
  <c r="I1204" i="9"/>
  <c r="I1096" i="9"/>
  <c r="I964" i="9"/>
  <c r="I787" i="9"/>
  <c r="I427" i="9"/>
  <c r="I451" i="9"/>
  <c r="I475" i="9"/>
  <c r="I487" i="9"/>
  <c r="I511" i="9"/>
  <c r="I523" i="9"/>
  <c r="I583" i="9"/>
  <c r="I607" i="9"/>
  <c r="I631" i="9"/>
  <c r="I655" i="9"/>
  <c r="I679" i="9"/>
  <c r="I691" i="9"/>
  <c r="I715" i="9"/>
  <c r="I739" i="9"/>
  <c r="I763" i="9"/>
  <c r="I811" i="9"/>
  <c r="I835" i="9"/>
  <c r="I931" i="9"/>
  <c r="I1003" i="9"/>
  <c r="I1039" i="9"/>
  <c r="I1063" i="9"/>
  <c r="I1087" i="9"/>
  <c r="I1111" i="9"/>
  <c r="I1135" i="9"/>
  <c r="I1159" i="9"/>
  <c r="I1183" i="9"/>
  <c r="I1207" i="9"/>
  <c r="K8" i="9"/>
  <c r="I8" i="9"/>
  <c r="I80" i="9"/>
  <c r="I152" i="9"/>
  <c r="I212" i="9"/>
  <c r="I260" i="9"/>
  <c r="I308" i="9"/>
  <c r="I356" i="9"/>
  <c r="I392" i="9"/>
  <c r="I464" i="9"/>
  <c r="I548" i="9"/>
  <c r="I620" i="9"/>
  <c r="I656" i="9"/>
  <c r="I716" i="9"/>
  <c r="I800" i="9"/>
  <c r="I860" i="9"/>
  <c r="I932" i="9"/>
  <c r="I992" i="9"/>
  <c r="I1052" i="9"/>
  <c r="I1136" i="9"/>
  <c r="I1172" i="9"/>
  <c r="I1196" i="9"/>
  <c r="I1232" i="9"/>
  <c r="I1244" i="9"/>
  <c r="I1280" i="9"/>
  <c r="I1304" i="9"/>
  <c r="I1388" i="9"/>
  <c r="I1448" i="9"/>
  <c r="I1508" i="9"/>
  <c r="I1544" i="9"/>
  <c r="I1556" i="9"/>
  <c r="I1580" i="9"/>
  <c r="I1616" i="9"/>
  <c r="I1640" i="9"/>
  <c r="I1652" i="9"/>
  <c r="I1688" i="9"/>
  <c r="I1712" i="9"/>
  <c r="I1736" i="9"/>
  <c r="K1796" i="9"/>
  <c r="K1768" i="9" s="1"/>
  <c r="I1796" i="9"/>
  <c r="I21" i="9"/>
  <c r="I57" i="9"/>
  <c r="I105" i="9"/>
  <c r="I117" i="9"/>
  <c r="I165" i="9"/>
  <c r="I189" i="9"/>
  <c r="I237" i="9"/>
  <c r="I261" i="9"/>
  <c r="I309" i="9"/>
  <c r="I321" i="9"/>
  <c r="I357" i="9"/>
  <c r="I393" i="9"/>
  <c r="I441" i="9"/>
  <c r="I477" i="9"/>
  <c r="I513" i="9"/>
  <c r="I609" i="9"/>
  <c r="I645" i="9"/>
  <c r="I681" i="9"/>
  <c r="I705" i="9"/>
  <c r="I741" i="9"/>
  <c r="I765" i="9"/>
  <c r="I801" i="9"/>
  <c r="I837" i="9"/>
  <c r="I873" i="9"/>
  <c r="I897" i="9"/>
  <c r="I945" i="9"/>
  <c r="I969" i="9"/>
  <c r="I1005" i="9"/>
  <c r="I1029" i="9"/>
  <c r="I1101" i="9"/>
  <c r="I1137" i="9"/>
  <c r="I1173" i="9"/>
  <c r="I1209" i="9"/>
  <c r="I1245" i="9"/>
  <c r="I1281" i="9"/>
  <c r="I1317" i="9"/>
  <c r="I1473" i="9"/>
  <c r="I1521" i="9"/>
  <c r="I1545" i="9"/>
  <c r="I1581" i="9"/>
  <c r="I1605" i="9"/>
  <c r="I1629" i="9"/>
  <c r="I1665" i="9"/>
  <c r="I1713" i="9"/>
  <c r="K1773" i="9"/>
  <c r="I1773" i="9"/>
  <c r="I11" i="9"/>
  <c r="I23" i="9"/>
  <c r="I35" i="9"/>
  <c r="I47" i="9"/>
  <c r="I59" i="9"/>
  <c r="I71" i="9"/>
  <c r="I83" i="9"/>
  <c r="I95" i="9"/>
  <c r="I107" i="9"/>
  <c r="I119" i="9"/>
  <c r="I143" i="9"/>
  <c r="I155" i="9"/>
  <c r="I167" i="9"/>
  <c r="I179" i="9"/>
  <c r="I191" i="9"/>
  <c r="I203" i="9"/>
  <c r="I215" i="9"/>
  <c r="I227" i="9"/>
  <c r="I239" i="9"/>
  <c r="I251" i="9"/>
  <c r="I263" i="9"/>
  <c r="I275" i="9"/>
  <c r="I287" i="9"/>
  <c r="I299" i="9"/>
  <c r="I311" i="9"/>
  <c r="I323" i="9"/>
  <c r="I335" i="9"/>
  <c r="I347" i="9"/>
  <c r="I359" i="9"/>
  <c r="I371" i="9"/>
  <c r="I383" i="9"/>
  <c r="I395" i="9"/>
  <c r="I407" i="9"/>
  <c r="I419" i="9"/>
  <c r="I431" i="9"/>
  <c r="I443" i="9"/>
  <c r="I455" i="9"/>
  <c r="I467" i="9"/>
  <c r="I479" i="9"/>
  <c r="I491" i="9"/>
  <c r="I503" i="9"/>
  <c r="I515" i="9"/>
  <c r="I527" i="9"/>
  <c r="I539" i="9"/>
  <c r="I551" i="9"/>
  <c r="I563" i="9"/>
  <c r="I575" i="9"/>
  <c r="I587" i="9"/>
  <c r="I599" i="9"/>
  <c r="I611" i="9"/>
  <c r="I623" i="9"/>
  <c r="I635" i="9"/>
  <c r="I647" i="9"/>
  <c r="I659" i="9"/>
  <c r="I671" i="9"/>
  <c r="I683" i="9"/>
  <c r="I695" i="9"/>
  <c r="I707" i="9"/>
  <c r="I719" i="9"/>
  <c r="I731" i="9"/>
  <c r="I743" i="9"/>
  <c r="I755" i="9"/>
  <c r="I767" i="9"/>
  <c r="I779" i="9"/>
  <c r="I791" i="9"/>
  <c r="I803" i="9"/>
  <c r="I815" i="9"/>
  <c r="I827" i="9"/>
  <c r="I839" i="9"/>
  <c r="I851" i="9"/>
  <c r="I863" i="9"/>
  <c r="I875" i="9"/>
  <c r="I887" i="9"/>
  <c r="I899" i="9"/>
  <c r="I911" i="9"/>
  <c r="I923" i="9"/>
  <c r="I935" i="9"/>
  <c r="I947" i="9"/>
  <c r="I959" i="9"/>
  <c r="I971" i="9"/>
  <c r="I983" i="9"/>
  <c r="I995" i="9"/>
  <c r="I1007" i="9"/>
  <c r="I1019" i="9"/>
  <c r="I1031" i="9"/>
  <c r="I1043" i="9"/>
  <c r="I1055" i="9"/>
  <c r="I1067" i="9"/>
  <c r="I1079" i="9"/>
  <c r="I1091" i="9"/>
  <c r="I1103" i="9"/>
  <c r="I1115" i="9"/>
  <c r="I1127" i="9"/>
  <c r="I1139" i="9"/>
  <c r="I1151" i="9"/>
  <c r="I1163" i="9"/>
  <c r="I1175" i="9"/>
  <c r="I1187" i="9"/>
  <c r="I1199" i="9"/>
  <c r="I1211" i="9"/>
  <c r="I1223" i="9"/>
  <c r="I1235" i="9"/>
  <c r="I1247" i="9"/>
  <c r="I1259" i="9"/>
  <c r="I1271" i="9"/>
  <c r="I1283" i="9"/>
  <c r="I1295" i="9"/>
  <c r="I1307" i="9"/>
  <c r="I1319" i="9"/>
  <c r="I1331" i="9"/>
  <c r="I1343" i="9"/>
  <c r="I1798" i="9"/>
  <c r="I1726" i="9"/>
  <c r="I1654" i="9"/>
  <c r="I1582" i="9"/>
  <c r="I1510" i="9"/>
  <c r="I1095" i="9"/>
  <c r="I962" i="9"/>
  <c r="I781" i="9"/>
  <c r="I496" i="9"/>
  <c r="I20" i="9"/>
  <c r="I128" i="9"/>
  <c r="I272" i="9"/>
  <c r="I440" i="9"/>
  <c r="I560" i="9"/>
  <c r="I704" i="9"/>
  <c r="I872" i="9"/>
  <c r="I33" i="9"/>
  <c r="I81" i="9"/>
  <c r="I141" i="9"/>
  <c r="I225" i="9"/>
  <c r="I369" i="9"/>
  <c r="I429" i="9"/>
  <c r="I489" i="9"/>
  <c r="I549" i="9"/>
  <c r="I597" i="9"/>
  <c r="I657" i="9"/>
  <c r="I729" i="9"/>
  <c r="I885" i="9"/>
  <c r="I933" i="9"/>
  <c r="I993" i="9"/>
  <c r="I1065" i="9"/>
  <c r="I1125" i="9"/>
  <c r="I1497" i="9"/>
  <c r="I1689" i="9"/>
  <c r="I1401" i="9"/>
  <c r="I1293" i="9"/>
  <c r="I1185" i="9"/>
  <c r="I1077" i="9"/>
  <c r="I936" i="9"/>
  <c r="I754" i="9"/>
  <c r="I415" i="9"/>
  <c r="I68" i="9"/>
  <c r="I200" i="9"/>
  <c r="I344" i="9"/>
  <c r="I512" i="9"/>
  <c r="I788" i="9"/>
  <c r="I1161" i="9"/>
  <c r="I13" i="9"/>
  <c r="I25" i="9"/>
  <c r="I37" i="9"/>
  <c r="I49" i="9"/>
  <c r="I61" i="9"/>
  <c r="I73" i="9"/>
  <c r="I85" i="9"/>
  <c r="I97" i="9"/>
  <c r="I109" i="9"/>
  <c r="I121" i="9"/>
  <c r="I133" i="9"/>
  <c r="I145" i="9"/>
  <c r="I157" i="9"/>
  <c r="I169" i="9"/>
  <c r="I181" i="9"/>
  <c r="I193" i="9"/>
  <c r="I205" i="9"/>
  <c r="I217" i="9"/>
  <c r="I229" i="9"/>
  <c r="I241" i="9"/>
  <c r="I253" i="9"/>
  <c r="I265" i="9"/>
  <c r="I277" i="9"/>
  <c r="I289" i="9"/>
  <c r="I301" i="9"/>
  <c r="I313" i="9"/>
  <c r="I325" i="9"/>
  <c r="I337" i="9"/>
  <c r="I349" i="9"/>
  <c r="I361" i="9"/>
  <c r="I373" i="9"/>
  <c r="I385" i="9"/>
  <c r="I397" i="9"/>
  <c r="I409" i="9"/>
  <c r="I421" i="9"/>
  <c r="I433" i="9"/>
  <c r="I445" i="9"/>
  <c r="I457" i="9"/>
  <c r="I469" i="9"/>
  <c r="I481" i="9"/>
  <c r="I493" i="9"/>
  <c r="I505" i="9"/>
  <c r="I517" i="9"/>
  <c r="I529" i="9"/>
  <c r="I541" i="9"/>
  <c r="I553" i="9"/>
  <c r="I565" i="9"/>
  <c r="I577" i="9"/>
  <c r="I589" i="9"/>
  <c r="I601" i="9"/>
  <c r="I613" i="9"/>
  <c r="I625" i="9"/>
  <c r="I637" i="9"/>
  <c r="I649" i="9"/>
  <c r="I661" i="9"/>
  <c r="I673" i="9"/>
  <c r="I685" i="9"/>
  <c r="I697" i="9"/>
  <c r="I709" i="9"/>
  <c r="I721" i="9"/>
  <c r="I733" i="9"/>
  <c r="I745" i="9"/>
  <c r="I757" i="9"/>
  <c r="I769" i="9"/>
  <c r="I793" i="9"/>
  <c r="I805" i="9"/>
  <c r="I817" i="9"/>
  <c r="I829" i="9"/>
  <c r="I841" i="9"/>
  <c r="I853" i="9"/>
  <c r="I865" i="9"/>
  <c r="I889" i="9"/>
  <c r="I901" i="9"/>
  <c r="I913" i="9"/>
  <c r="I925" i="9"/>
  <c r="I937" i="9"/>
  <c r="I949" i="9"/>
  <c r="I961" i="9"/>
  <c r="I973" i="9"/>
  <c r="I997" i="9"/>
  <c r="I1021" i="9"/>
  <c r="I1033" i="9"/>
  <c r="I1045" i="9"/>
  <c r="I1069" i="9"/>
  <c r="I1081" i="9"/>
  <c r="I1093" i="9"/>
  <c r="I1105" i="9"/>
  <c r="I1117" i="9"/>
  <c r="I1129" i="9"/>
  <c r="I1141" i="9"/>
  <c r="I1153" i="9"/>
  <c r="I1165" i="9"/>
  <c r="I1177" i="9"/>
  <c r="I1189" i="9"/>
  <c r="I1201" i="9"/>
  <c r="I1213" i="9"/>
  <c r="I1225" i="9"/>
  <c r="I1237" i="9"/>
  <c r="I1249" i="9"/>
  <c r="I1261" i="9"/>
  <c r="I1786" i="9"/>
  <c r="I1400" i="9"/>
  <c r="I1292" i="9"/>
  <c r="I1184" i="9"/>
  <c r="I1076" i="9"/>
  <c r="I934" i="9"/>
  <c r="I56" i="9"/>
  <c r="I188" i="9"/>
  <c r="I332" i="9"/>
  <c r="I452" i="9"/>
  <c r="I596" i="9"/>
  <c r="I752" i="9"/>
  <c r="I896" i="9"/>
  <c r="I1100" i="9"/>
  <c r="I26" i="9"/>
  <c r="I50" i="9"/>
  <c r="I74" i="9"/>
  <c r="I122" i="9"/>
  <c r="I158" i="9"/>
  <c r="I182" i="9"/>
  <c r="I206" i="9"/>
  <c r="I230" i="9"/>
  <c r="I254" i="9"/>
  <c r="I278" i="9"/>
  <c r="I302" i="9"/>
  <c r="I338" i="9"/>
  <c r="I362" i="9"/>
  <c r="I386" i="9"/>
  <c r="I410" i="9"/>
  <c r="I434" i="9"/>
  <c r="I458" i="9"/>
  <c r="I482" i="9"/>
  <c r="I506" i="9"/>
  <c r="I530" i="9"/>
  <c r="I554" i="9"/>
  <c r="I578" i="9"/>
  <c r="I602" i="9"/>
  <c r="I626" i="9"/>
  <c r="I650" i="9"/>
  <c r="I686" i="9"/>
  <c r="I710" i="9"/>
  <c r="I746" i="9"/>
  <c r="I782" i="9"/>
  <c r="I842" i="9"/>
  <c r="I866" i="9"/>
  <c r="I890" i="9"/>
  <c r="I926" i="9"/>
  <c r="I986" i="9"/>
  <c r="I1010" i="9"/>
  <c r="I1082" i="9"/>
  <c r="I1106" i="9"/>
  <c r="I1130" i="9"/>
  <c r="I1154" i="9"/>
  <c r="I1178" i="9"/>
  <c r="I1202" i="9"/>
  <c r="I1226" i="9"/>
  <c r="I1262" i="9"/>
  <c r="I1286" i="9"/>
  <c r="I1310" i="9"/>
  <c r="I1322" i="9"/>
  <c r="I1346" i="9"/>
  <c r="I1370" i="9"/>
  <c r="I1394" i="9"/>
  <c r="I1406" i="9"/>
  <c r="I1430" i="9"/>
  <c r="I1442" i="9"/>
  <c r="I1466" i="9"/>
  <c r="I1490" i="9"/>
  <c r="I1502" i="9"/>
  <c r="I1514" i="9"/>
  <c r="I1538" i="9"/>
  <c r="I1550" i="9"/>
  <c r="I1562" i="9"/>
  <c r="I1574" i="9"/>
  <c r="I1586" i="9"/>
  <c r="I1598" i="9"/>
  <c r="I1610" i="9"/>
  <c r="I1622" i="9"/>
  <c r="I1634" i="9"/>
  <c r="I1646" i="9"/>
  <c r="I1658" i="9"/>
  <c r="I1670" i="9"/>
  <c r="I1682" i="9"/>
  <c r="I1694" i="9"/>
  <c r="I1706" i="9"/>
  <c r="I1730" i="9"/>
  <c r="I1742" i="9"/>
  <c r="K1778" i="9"/>
  <c r="K1750" i="9" s="1"/>
  <c r="I1778" i="9"/>
  <c r="K1790" i="9"/>
  <c r="K1762" i="9" s="1"/>
  <c r="I1790" i="9"/>
  <c r="I1485" i="9"/>
  <c r="I1384" i="9"/>
  <c r="I1276" i="9"/>
  <c r="I1168" i="9"/>
  <c r="I1058" i="9"/>
  <c r="I909" i="9"/>
  <c r="I718" i="9"/>
  <c r="I297" i="9"/>
  <c r="I116" i="9"/>
  <c r="I248" i="9"/>
  <c r="I380" i="9"/>
  <c r="I476" i="9"/>
  <c r="I608" i="9"/>
  <c r="I692" i="9"/>
  <c r="I812" i="9"/>
  <c r="I920" i="9"/>
  <c r="I1040" i="9"/>
  <c r="I1340" i="9"/>
  <c r="I14" i="9"/>
  <c r="I38" i="9"/>
  <c r="I62" i="9"/>
  <c r="I86" i="9"/>
  <c r="I110" i="9"/>
  <c r="I146" i="9"/>
  <c r="I170" i="9"/>
  <c r="I194" i="9"/>
  <c r="I218" i="9"/>
  <c r="I242" i="9"/>
  <c r="I266" i="9"/>
  <c r="I290" i="9"/>
  <c r="I314" i="9"/>
  <c r="I326" i="9"/>
  <c r="I350" i="9"/>
  <c r="I374" i="9"/>
  <c r="I398" i="9"/>
  <c r="I422" i="9"/>
  <c r="I446" i="9"/>
  <c r="I470" i="9"/>
  <c r="I494" i="9"/>
  <c r="I518" i="9"/>
  <c r="I542" i="9"/>
  <c r="I566" i="9"/>
  <c r="I590" i="9"/>
  <c r="I638" i="9"/>
  <c r="I662" i="9"/>
  <c r="I674" i="9"/>
  <c r="I698" i="9"/>
  <c r="I722" i="9"/>
  <c r="I758" i="9"/>
  <c r="I794" i="9"/>
  <c r="I806" i="9"/>
  <c r="I830" i="9"/>
  <c r="I854" i="9"/>
  <c r="I878" i="9"/>
  <c r="I902" i="9"/>
  <c r="I914" i="9"/>
  <c r="I938" i="9"/>
  <c r="I950" i="9"/>
  <c r="I974" i="9"/>
  <c r="I998" i="9"/>
  <c r="I1022" i="9"/>
  <c r="I1034" i="9"/>
  <c r="I1046" i="9"/>
  <c r="I1070" i="9"/>
  <c r="I1094" i="9"/>
  <c r="I1118" i="9"/>
  <c r="I1142" i="9"/>
  <c r="I1166" i="9"/>
  <c r="I1190" i="9"/>
  <c r="I1214" i="9"/>
  <c r="I1238" i="9"/>
  <c r="I1250" i="9"/>
  <c r="I1274" i="9"/>
  <c r="I1298" i="9"/>
  <c r="I1334" i="9"/>
  <c r="I1358" i="9"/>
  <c r="I1382" i="9"/>
  <c r="I1418" i="9"/>
  <c r="I1478" i="9"/>
  <c r="I1526" i="9"/>
  <c r="I1718" i="9"/>
  <c r="I1774" i="9"/>
  <c r="I1702" i="9"/>
  <c r="I1630" i="9"/>
  <c r="I1558" i="9"/>
  <c r="I1484" i="9"/>
  <c r="I1167" i="9"/>
  <c r="I1057" i="9"/>
  <c r="I908" i="9"/>
  <c r="I706" i="9"/>
  <c r="I32" i="9"/>
  <c r="I164" i="9"/>
  <c r="I296" i="9"/>
  <c r="I428" i="9"/>
  <c r="I536" i="9"/>
  <c r="I680" i="9"/>
  <c r="I1088" i="9"/>
  <c r="I1376" i="9"/>
  <c r="I134" i="9"/>
  <c r="I770" i="9"/>
  <c r="I16" i="9"/>
  <c r="I28" i="9"/>
  <c r="I40" i="9"/>
  <c r="I52" i="9"/>
  <c r="I64" i="9"/>
  <c r="I76" i="9"/>
  <c r="I88" i="9"/>
  <c r="I100" i="9"/>
  <c r="I112" i="9"/>
  <c r="I124" i="9"/>
  <c r="I136" i="9"/>
  <c r="I148" i="9"/>
  <c r="I160" i="9"/>
  <c r="I172" i="9"/>
  <c r="I184" i="9"/>
  <c r="I196" i="9"/>
  <c r="I208" i="9"/>
  <c r="I220" i="9"/>
  <c r="I232" i="9"/>
  <c r="I244" i="9"/>
  <c r="I256" i="9"/>
  <c r="I268" i="9"/>
  <c r="I280" i="9"/>
  <c r="I292" i="9"/>
  <c r="I304" i="9"/>
  <c r="I316" i="9"/>
  <c r="I328" i="9"/>
  <c r="I340" i="9"/>
  <c r="I364" i="9"/>
  <c r="I376" i="9"/>
  <c r="I388" i="9"/>
  <c r="I400" i="9"/>
  <c r="I412" i="9"/>
  <c r="I424" i="9"/>
  <c r="I436" i="9"/>
  <c r="I448" i="9"/>
  <c r="I460" i="9"/>
  <c r="I472" i="9"/>
  <c r="I484" i="9"/>
  <c r="I508" i="9"/>
  <c r="I520" i="9"/>
  <c r="I532" i="9"/>
  <c r="I544" i="9"/>
  <c r="I556" i="9"/>
  <c r="I568" i="9"/>
  <c r="I580" i="9"/>
  <c r="I592" i="9"/>
  <c r="I604" i="9"/>
  <c r="I628" i="9"/>
  <c r="I640" i="9"/>
  <c r="I652" i="9"/>
  <c r="I664" i="9"/>
  <c r="I676" i="9"/>
  <c r="I688" i="9"/>
  <c r="I700" i="9"/>
  <c r="I712" i="9"/>
  <c r="I724" i="9"/>
  <c r="I736" i="9"/>
  <c r="I748" i="9"/>
  <c r="I760" i="9"/>
  <c r="I784" i="9"/>
  <c r="I796" i="9"/>
  <c r="I808" i="9"/>
  <c r="I820" i="9"/>
  <c r="I832" i="9"/>
  <c r="I844" i="9"/>
  <c r="I856" i="9"/>
  <c r="I868" i="9"/>
  <c r="I880" i="9"/>
  <c r="I892" i="9"/>
  <c r="I904" i="9"/>
  <c r="I916" i="9"/>
  <c r="I928" i="9"/>
  <c r="I940" i="9"/>
  <c r="I952" i="9"/>
  <c r="I976" i="9"/>
  <c r="I988" i="9"/>
  <c r="I1000" i="9"/>
  <c r="I1012" i="9"/>
  <c r="I1024" i="9"/>
  <c r="I1048" i="9"/>
  <c r="I1060" i="9"/>
  <c r="I1072" i="9"/>
  <c r="I1084" i="9"/>
  <c r="I1108" i="9"/>
  <c r="I1120" i="9"/>
  <c r="I1144" i="9"/>
  <c r="I1156" i="9"/>
  <c r="I1180" i="9"/>
  <c r="I1192" i="9"/>
  <c r="I1216" i="9"/>
  <c r="I1228" i="9"/>
  <c r="I1252" i="9"/>
  <c r="I1264" i="9"/>
  <c r="I1288" i="9"/>
  <c r="I1300" i="9"/>
  <c r="I1324" i="9"/>
  <c r="I1336" i="9"/>
  <c r="I1360" i="9"/>
  <c r="I1372" i="9"/>
  <c r="I1396" i="9"/>
  <c r="I1408" i="9"/>
  <c r="I1432" i="9"/>
  <c r="I1444" i="9"/>
  <c r="I1456" i="9"/>
  <c r="I1480" i="9"/>
  <c r="I1492" i="9"/>
  <c r="I1504" i="9"/>
  <c r="I1516" i="9"/>
  <c r="I1528" i="9"/>
  <c r="I1540" i="9"/>
  <c r="I1552" i="9"/>
  <c r="I1564" i="9"/>
  <c r="I1576" i="9"/>
  <c r="I1588" i="9"/>
  <c r="I1600" i="9"/>
  <c r="I1612" i="9"/>
  <c r="I1624" i="9"/>
  <c r="I1636" i="9"/>
  <c r="I1648" i="9"/>
  <c r="I1660" i="9"/>
  <c r="I1672" i="9"/>
  <c r="I1684" i="9"/>
  <c r="I1696" i="9"/>
  <c r="I1708" i="9"/>
  <c r="I1720" i="9"/>
  <c r="I1732" i="9"/>
  <c r="I1744" i="9"/>
  <c r="I1756" i="9"/>
  <c r="I1768" i="9"/>
  <c r="K1780" i="9"/>
  <c r="K1752" i="9" s="1"/>
  <c r="I1780" i="9"/>
  <c r="K1792" i="9"/>
  <c r="K1764" i="9" s="1"/>
  <c r="I1792" i="9"/>
  <c r="I1469" i="9"/>
  <c r="I1365" i="9"/>
  <c r="I1257" i="9"/>
  <c r="I1149" i="9"/>
  <c r="I1036" i="9"/>
  <c r="I883" i="9"/>
  <c r="I669" i="9"/>
  <c r="I153" i="9"/>
  <c r="I140" i="9"/>
  <c r="I284" i="9"/>
  <c r="I416" i="9"/>
  <c r="I524" i="9"/>
  <c r="I644" i="9"/>
  <c r="I740" i="9"/>
  <c r="I836" i="9"/>
  <c r="I944" i="9"/>
  <c r="I1004" i="9"/>
  <c r="I1160" i="9"/>
  <c r="I1424" i="9"/>
  <c r="I98" i="9"/>
  <c r="I734" i="9"/>
  <c r="I352" i="9"/>
  <c r="I772" i="9"/>
  <c r="I17" i="9"/>
  <c r="I29" i="9"/>
  <c r="I41" i="9"/>
  <c r="I53" i="9"/>
  <c r="I65" i="9"/>
  <c r="I77" i="9"/>
  <c r="I89" i="9"/>
  <c r="I101" i="9"/>
  <c r="I113" i="9"/>
  <c r="I125" i="9"/>
  <c r="I137" i="9"/>
  <c r="I149" i="9"/>
  <c r="I161" i="9"/>
  <c r="I173" i="9"/>
  <c r="I185" i="9"/>
  <c r="I197" i="9"/>
  <c r="I209" i="9"/>
  <c r="I221" i="9"/>
  <c r="I233" i="9"/>
  <c r="I245" i="9"/>
  <c r="I257" i="9"/>
  <c r="I269" i="9"/>
  <c r="I281" i="9"/>
  <c r="I293" i="9"/>
  <c r="I305" i="9"/>
  <c r="I317" i="9"/>
  <c r="I329" i="9"/>
  <c r="I341" i="9"/>
  <c r="I353" i="9"/>
  <c r="I365" i="9"/>
  <c r="I377" i="9"/>
  <c r="I389" i="9"/>
  <c r="I401" i="9"/>
  <c r="I413" i="9"/>
  <c r="I425" i="9"/>
  <c r="I437" i="9"/>
  <c r="I449" i="9"/>
  <c r="I461" i="9"/>
  <c r="I473" i="9"/>
  <c r="I485" i="9"/>
  <c r="I497" i="9"/>
  <c r="I509" i="9"/>
  <c r="I521" i="9"/>
  <c r="I533" i="9"/>
  <c r="I545" i="9"/>
  <c r="I557" i="9"/>
  <c r="I569" i="9"/>
  <c r="I581" i="9"/>
  <c r="I593" i="9"/>
  <c r="I605" i="9"/>
  <c r="I617" i="9"/>
  <c r="I629" i="9"/>
  <c r="I641" i="9"/>
  <c r="I653" i="9"/>
  <c r="I665" i="9"/>
  <c r="I677" i="9"/>
  <c r="I689" i="9"/>
  <c r="I701" i="9"/>
  <c r="I713" i="9"/>
  <c r="I725" i="9"/>
  <c r="I737" i="9"/>
  <c r="I749" i="9"/>
  <c r="I761" i="9"/>
  <c r="I773" i="9"/>
  <c r="I785" i="9"/>
  <c r="I797" i="9"/>
  <c r="I809" i="9"/>
  <c r="I821" i="9"/>
  <c r="I833" i="9"/>
  <c r="I845" i="9"/>
  <c r="I857" i="9"/>
  <c r="I869" i="9"/>
  <c r="I881" i="9"/>
  <c r="I893" i="9"/>
  <c r="I905" i="9"/>
  <c r="I917" i="9"/>
  <c r="I929" i="9"/>
  <c r="I941" i="9"/>
  <c r="I953" i="9"/>
  <c r="I965" i="9"/>
  <c r="I977" i="9"/>
  <c r="I989" i="9"/>
  <c r="I1001" i="9"/>
  <c r="I1013" i="9"/>
  <c r="I1025" i="9"/>
  <c r="I1037" i="9"/>
  <c r="I1049" i="9"/>
  <c r="I1061" i="9"/>
  <c r="I1073" i="9"/>
  <c r="I1085" i="9"/>
  <c r="I1097" i="9"/>
  <c r="I1109" i="9"/>
  <c r="I1121" i="9"/>
  <c r="I1133" i="9"/>
  <c r="I1145" i="9"/>
  <c r="I1157" i="9"/>
  <c r="I1169" i="9"/>
  <c r="I1181" i="9"/>
  <c r="I1193" i="9"/>
  <c r="I1205" i="9"/>
  <c r="I1217" i="9"/>
  <c r="I1229" i="9"/>
  <c r="I1241" i="9"/>
  <c r="I1253" i="9"/>
  <c r="I1265" i="9"/>
  <c r="I1277" i="9"/>
  <c r="I1289" i="9"/>
  <c r="I1301" i="9"/>
  <c r="I1313" i="9"/>
  <c r="I1325" i="9"/>
  <c r="I1337" i="9"/>
  <c r="I1349" i="9"/>
  <c r="I1361" i="9"/>
  <c r="I1373" i="9"/>
  <c r="I1385" i="9"/>
  <c r="I1397" i="9"/>
  <c r="I1409" i="9"/>
  <c r="I1421" i="9"/>
  <c r="I1433" i="9"/>
  <c r="I1445" i="9"/>
  <c r="I1457" i="9"/>
  <c r="I1481" i="9"/>
  <c r="I1757" i="9"/>
  <c r="I1769" i="9"/>
  <c r="I1690" i="9"/>
  <c r="I1618" i="9"/>
  <c r="I1546" i="9"/>
  <c r="I1468" i="9"/>
  <c r="I1364" i="9"/>
  <c r="I1256" i="9"/>
  <c r="I1148" i="9"/>
  <c r="I1035" i="9"/>
  <c r="I877" i="9"/>
  <c r="I668" i="9"/>
  <c r="I1467" i="9"/>
  <c r="I1452" i="9"/>
  <c r="I1008" i="9"/>
  <c r="I984" i="9"/>
  <c r="I840" i="9"/>
  <c r="I1355" i="9"/>
  <c r="I1367" i="9"/>
  <c r="I1379" i="9"/>
  <c r="I1391" i="9"/>
  <c r="I1403" i="9"/>
  <c r="I1415" i="9"/>
  <c r="I1427" i="9"/>
  <c r="I1439" i="9"/>
  <c r="I1451" i="9"/>
  <c r="I1463" i="9"/>
  <c r="I1475" i="9"/>
  <c r="I1487" i="9"/>
  <c r="I1417" i="9"/>
  <c r="I1381" i="9"/>
  <c r="I1345" i="9"/>
  <c r="I1309" i="9"/>
  <c r="I1273" i="9"/>
  <c r="I12" i="9"/>
  <c r="I24" i="9"/>
  <c r="I36" i="9"/>
  <c r="I48" i="9"/>
  <c r="I60" i="9"/>
  <c r="I72" i="9"/>
  <c r="I84" i="9"/>
  <c r="I96" i="9"/>
  <c r="I108" i="9"/>
  <c r="I120" i="9"/>
  <c r="I132" i="9"/>
  <c r="I144" i="9"/>
  <c r="I156" i="9"/>
  <c r="I168" i="9"/>
  <c r="I180" i="9"/>
  <c r="I192" i="9"/>
  <c r="I204" i="9"/>
  <c r="I216" i="9"/>
  <c r="I228" i="9"/>
  <c r="I240" i="9"/>
  <c r="I252" i="9"/>
  <c r="I264" i="9"/>
  <c r="I276" i="9"/>
  <c r="I288" i="9"/>
  <c r="I300" i="9"/>
  <c r="I312" i="9"/>
  <c r="I324" i="9"/>
  <c r="I336" i="9"/>
  <c r="I348" i="9"/>
  <c r="I360" i="9"/>
  <c r="I372" i="9"/>
  <c r="I384" i="9"/>
  <c r="I396" i="9"/>
  <c r="I408" i="9"/>
  <c r="I420" i="9"/>
  <c r="I432" i="9"/>
  <c r="I444" i="9"/>
  <c r="I456" i="9"/>
  <c r="I468" i="9"/>
  <c r="I480" i="9"/>
  <c r="I492" i="9"/>
  <c r="I504" i="9"/>
  <c r="I516" i="9"/>
  <c r="I528" i="9"/>
  <c r="I540" i="9"/>
  <c r="I552" i="9"/>
  <c r="I564" i="9"/>
  <c r="I576" i="9"/>
  <c r="I588" i="9"/>
  <c r="I600" i="9"/>
  <c r="I612" i="9"/>
  <c r="I624" i="9"/>
  <c r="I636" i="9"/>
  <c r="I648" i="9"/>
  <c r="I660" i="9"/>
  <c r="I672" i="9"/>
  <c r="I684" i="9"/>
  <c r="I696" i="9"/>
  <c r="I708" i="9"/>
  <c r="I720" i="9"/>
  <c r="I732" i="9"/>
  <c r="I744" i="9"/>
  <c r="I768" i="9"/>
  <c r="I780" i="9"/>
  <c r="I816" i="9"/>
  <c r="I828" i="9"/>
  <c r="I864" i="9"/>
  <c r="I876" i="9"/>
  <c r="I912" i="9"/>
  <c r="I960" i="9"/>
  <c r="I972" i="9"/>
  <c r="I996" i="9"/>
  <c r="I1032" i="9"/>
  <c r="I1044" i="9"/>
  <c r="I1056" i="9"/>
  <c r="I1068" i="9"/>
  <c r="I1080" i="9"/>
  <c r="I1092" i="9"/>
  <c r="I1104" i="9"/>
  <c r="I1116" i="9"/>
  <c r="I1128" i="9"/>
  <c r="I1140" i="9"/>
  <c r="I1152" i="9"/>
  <c r="I1164" i="9"/>
  <c r="I1176" i="9"/>
  <c r="I1188" i="9"/>
  <c r="I1200" i="9"/>
  <c r="I1212" i="9"/>
  <c r="I1224" i="9"/>
  <c r="I1236" i="9"/>
  <c r="I1248" i="9"/>
  <c r="I1260" i="9"/>
  <c r="I1272" i="9"/>
  <c r="I1284" i="9"/>
  <c r="I1296" i="9"/>
  <c r="I1308" i="9"/>
  <c r="I1320" i="9"/>
  <c r="I1332" i="9"/>
  <c r="I1344" i="9"/>
  <c r="I1356" i="9"/>
  <c r="I1368" i="9"/>
  <c r="I1380" i="9"/>
  <c r="I1392" i="9"/>
  <c r="I1404" i="9"/>
  <c r="I1416" i="9"/>
  <c r="I1428" i="9"/>
  <c r="I1795" i="9"/>
  <c r="I1783" i="9"/>
  <c r="I1735" i="9"/>
  <c r="I1723" i="9"/>
  <c r="I1711" i="9"/>
  <c r="I1699" i="9"/>
  <c r="I1687" i="9"/>
  <c r="I1675" i="9"/>
  <c r="I1663" i="9"/>
  <c r="I1651" i="9"/>
  <c r="I1639" i="9"/>
  <c r="I1627" i="9"/>
  <c r="I1615" i="9"/>
  <c r="I1603" i="9"/>
  <c r="I1591" i="9"/>
  <c r="I1579" i="9"/>
  <c r="I1567" i="9"/>
  <c r="I1555" i="9"/>
  <c r="I1543" i="9"/>
  <c r="I1531" i="9"/>
  <c r="I1519" i="9"/>
  <c r="I1507" i="9"/>
  <c r="I1495" i="9"/>
  <c r="I1465" i="9"/>
  <c r="I1071" i="9"/>
  <c r="I1794" i="9"/>
  <c r="I1782" i="9"/>
  <c r="I1734" i="9"/>
  <c r="I1722" i="9"/>
  <c r="I1710" i="9"/>
  <c r="I1698" i="9"/>
  <c r="I1686" i="9"/>
  <c r="I1674" i="9"/>
  <c r="I1662" i="9"/>
  <c r="I1650" i="9"/>
  <c r="I1638" i="9"/>
  <c r="I1626" i="9"/>
  <c r="I1614" i="9"/>
  <c r="I1602" i="9"/>
  <c r="I1590" i="9"/>
  <c r="I1578" i="9"/>
  <c r="I1566" i="9"/>
  <c r="I1554" i="9"/>
  <c r="I1542" i="9"/>
  <c r="I1530" i="9"/>
  <c r="I1518" i="9"/>
  <c r="I1506" i="9"/>
  <c r="I1494" i="9"/>
  <c r="I1479" i="9"/>
  <c r="I1464" i="9"/>
  <c r="I1431" i="9"/>
  <c r="I1395" i="9"/>
  <c r="I1359" i="9"/>
  <c r="I1323" i="9"/>
  <c r="I1287" i="9"/>
  <c r="I1251" i="9"/>
  <c r="I1215" i="9"/>
  <c r="I1179" i="9"/>
  <c r="I1143" i="9"/>
  <c r="I1107" i="9"/>
  <c r="I900" i="9"/>
  <c r="I804" i="9"/>
  <c r="I1793" i="9"/>
  <c r="I1781" i="9"/>
  <c r="I1745" i="9"/>
  <c r="I1733" i="9"/>
  <c r="I1721" i="9"/>
  <c r="I1709" i="9"/>
  <c r="I1697" i="9"/>
  <c r="I1685" i="9"/>
  <c r="I1673" i="9"/>
  <c r="I1661" i="9"/>
  <c r="I1649" i="9"/>
  <c r="I1637" i="9"/>
  <c r="I1625" i="9"/>
  <c r="I1613" i="9"/>
  <c r="I1601" i="9"/>
  <c r="I1589" i="9"/>
  <c r="I1577" i="9"/>
  <c r="I1565" i="9"/>
  <c r="I1553" i="9"/>
  <c r="I1541" i="9"/>
  <c r="I1529" i="9"/>
  <c r="I1517" i="9"/>
  <c r="I1505" i="9"/>
  <c r="I1493" i="9"/>
  <c r="I1047" i="9"/>
  <c r="I924" i="9"/>
  <c r="I15" i="9"/>
  <c r="I27" i="9"/>
  <c r="I39" i="9"/>
  <c r="I51" i="9"/>
  <c r="I63" i="9"/>
  <c r="I75" i="9"/>
  <c r="I87" i="9"/>
  <c r="I99" i="9"/>
  <c r="I111" i="9"/>
  <c r="I123" i="9"/>
  <c r="I135" i="9"/>
  <c r="I147" i="9"/>
  <c r="I159" i="9"/>
  <c r="I171" i="9"/>
  <c r="I183" i="9"/>
  <c r="I195" i="9"/>
  <c r="I207" i="9"/>
  <c r="I219" i="9"/>
  <c r="I231" i="9"/>
  <c r="I243" i="9"/>
  <c r="I255" i="9"/>
  <c r="I267" i="9"/>
  <c r="I279" i="9"/>
  <c r="I291" i="9"/>
  <c r="I303" i="9"/>
  <c r="I315" i="9"/>
  <c r="I327" i="9"/>
  <c r="I339" i="9"/>
  <c r="I351" i="9"/>
  <c r="I363" i="9"/>
  <c r="I375" i="9"/>
  <c r="I387" i="9"/>
  <c r="I399" i="9"/>
  <c r="I411" i="9"/>
  <c r="I423" i="9"/>
  <c r="I435" i="9"/>
  <c r="I447" i="9"/>
  <c r="I459" i="9"/>
  <c r="I471" i="9"/>
  <c r="I483" i="9"/>
  <c r="I495" i="9"/>
  <c r="I507" i="9"/>
  <c r="I519" i="9"/>
  <c r="I531" i="9"/>
  <c r="I543" i="9"/>
  <c r="I555" i="9"/>
  <c r="I567" i="9"/>
  <c r="I579" i="9"/>
  <c r="I591" i="9"/>
  <c r="I603" i="9"/>
  <c r="I615" i="9"/>
  <c r="I627" i="9"/>
  <c r="I639" i="9"/>
  <c r="I651" i="9"/>
  <c r="I663" i="9"/>
  <c r="I675" i="9"/>
  <c r="I687" i="9"/>
  <c r="I699" i="9"/>
  <c r="I711" i="9"/>
  <c r="I723" i="9"/>
  <c r="I735" i="9"/>
  <c r="I747" i="9"/>
  <c r="I759" i="9"/>
  <c r="I771" i="9"/>
  <c r="I783" i="9"/>
  <c r="I795" i="9"/>
  <c r="I807" i="9"/>
  <c r="I819" i="9"/>
  <c r="I831" i="9"/>
  <c r="I843" i="9"/>
  <c r="I855" i="9"/>
  <c r="I867" i="9"/>
  <c r="I879" i="9"/>
  <c r="I891" i="9"/>
  <c r="I903" i="9"/>
  <c r="I915" i="9"/>
  <c r="I927" i="9"/>
  <c r="I939" i="9"/>
  <c r="I951" i="9"/>
  <c r="I963" i="9"/>
  <c r="I975" i="9"/>
  <c r="I987" i="9"/>
  <c r="I999" i="9"/>
  <c r="I1011" i="9"/>
  <c r="I1023" i="9"/>
  <c r="I1477" i="9"/>
  <c r="I1429" i="9"/>
  <c r="I1393" i="9"/>
  <c r="I1357" i="9"/>
  <c r="I1321" i="9"/>
  <c r="I1285" i="9"/>
  <c r="I1791" i="9"/>
  <c r="I1779" i="9"/>
  <c r="I1743" i="9"/>
  <c r="I1731" i="9"/>
  <c r="I1719" i="9"/>
  <c r="I1707" i="9"/>
  <c r="I1695" i="9"/>
  <c r="I1683" i="9"/>
  <c r="I1671" i="9"/>
  <c r="I1659" i="9"/>
  <c r="I1647" i="9"/>
  <c r="I1635" i="9"/>
  <c r="I1623" i="9"/>
  <c r="I1611" i="9"/>
  <c r="I1599" i="9"/>
  <c r="I1587" i="9"/>
  <c r="I1575" i="9"/>
  <c r="I1563" i="9"/>
  <c r="I1551" i="9"/>
  <c r="I1539" i="9"/>
  <c r="I1527" i="9"/>
  <c r="I1515" i="9"/>
  <c r="I1503" i="9"/>
  <c r="I1491" i="9"/>
  <c r="I1476" i="9"/>
  <c r="I1443" i="9"/>
  <c r="I948" i="9"/>
  <c r="I888" i="9"/>
  <c r="I792" i="9"/>
  <c r="I1407" i="9"/>
  <c r="I1371" i="9"/>
  <c r="I1335" i="9"/>
  <c r="I1299" i="9"/>
  <c r="I1263" i="9"/>
  <c r="I1227" i="9"/>
  <c r="I1191" i="9"/>
  <c r="I1155" i="9"/>
  <c r="I1119" i="9"/>
  <c r="I1083" i="9"/>
  <c r="I1020" i="9"/>
  <c r="I1789" i="9"/>
  <c r="I1777" i="9"/>
  <c r="I1741" i="9"/>
  <c r="I1729" i="9"/>
  <c r="I1717" i="9"/>
  <c r="I1705" i="9"/>
  <c r="I1693" i="9"/>
  <c r="I1681" i="9"/>
  <c r="I1669" i="9"/>
  <c r="I1657" i="9"/>
  <c r="I1645" i="9"/>
  <c r="I1633" i="9"/>
  <c r="I1621" i="9"/>
  <c r="I1609" i="9"/>
  <c r="I1597" i="9"/>
  <c r="I1585" i="9"/>
  <c r="I1573" i="9"/>
  <c r="I1561" i="9"/>
  <c r="I1549" i="9"/>
  <c r="I1537" i="9"/>
  <c r="I1525" i="9"/>
  <c r="I1513" i="9"/>
  <c r="I1501" i="9"/>
  <c r="I1489" i="9"/>
  <c r="I1441" i="9"/>
  <c r="I1219" i="9"/>
  <c r="I1231" i="9"/>
  <c r="I1243" i="9"/>
  <c r="I1255" i="9"/>
  <c r="I1267" i="9"/>
  <c r="I1279" i="9"/>
  <c r="I1291" i="9"/>
  <c r="I1303" i="9"/>
  <c r="I1315" i="9"/>
  <c r="I1327" i="9"/>
  <c r="I1339" i="9"/>
  <c r="I1351" i="9"/>
  <c r="I1363" i="9"/>
  <c r="I1375" i="9"/>
  <c r="I1387" i="9"/>
  <c r="I1399" i="9"/>
  <c r="I1411" i="9"/>
  <c r="I1423" i="9"/>
  <c r="I1435" i="9"/>
  <c r="I1447" i="9"/>
  <c r="I1459" i="9"/>
  <c r="I1471" i="9"/>
  <c r="I1483" i="9"/>
  <c r="I1788" i="9"/>
  <c r="I1776" i="9"/>
  <c r="I1740" i="9"/>
  <c r="I1728" i="9"/>
  <c r="I1716" i="9"/>
  <c r="I1704" i="9"/>
  <c r="I1692" i="9"/>
  <c r="I1680" i="9"/>
  <c r="I1668" i="9"/>
  <c r="I1656" i="9"/>
  <c r="I1644" i="9"/>
  <c r="I1632" i="9"/>
  <c r="I1620" i="9"/>
  <c r="I1608" i="9"/>
  <c r="I1596" i="9"/>
  <c r="I1584" i="9"/>
  <c r="I1572" i="9"/>
  <c r="I1560" i="9"/>
  <c r="I1548" i="9"/>
  <c r="I1536" i="9"/>
  <c r="I1524" i="9"/>
  <c r="I1512" i="9"/>
  <c r="I1500" i="9"/>
  <c r="I1488" i="9"/>
  <c r="I1455" i="9"/>
  <c r="I1440" i="9"/>
  <c r="I1405" i="9"/>
  <c r="I1369" i="9"/>
  <c r="I1333" i="9"/>
  <c r="I1297" i="9"/>
  <c r="I1059" i="9"/>
  <c r="I852" i="9"/>
  <c r="I756" i="9"/>
  <c r="J1527" i="9"/>
  <c r="J1196" i="9"/>
  <c r="J1178" i="9"/>
  <c r="J1712" i="9"/>
  <c r="J1447" i="9"/>
  <c r="J1446" i="9"/>
  <c r="J1430" i="9"/>
  <c r="J1197" i="9"/>
  <c r="J1054" i="9"/>
  <c r="J808" i="9"/>
  <c r="J775" i="9"/>
  <c r="J1587" i="9"/>
  <c r="J469" i="9"/>
  <c r="J1586" i="9"/>
  <c r="J467" i="9"/>
  <c r="J1686" i="9"/>
  <c r="J1546" i="9"/>
  <c r="J385" i="9"/>
  <c r="J1683" i="9"/>
  <c r="J710" i="9"/>
  <c r="J1671" i="9"/>
  <c r="J367" i="9"/>
  <c r="J1796" i="9"/>
  <c r="J1543" i="9"/>
  <c r="J313" i="9"/>
  <c r="J1634" i="9"/>
  <c r="J579" i="9"/>
  <c r="J1745" i="9"/>
  <c r="J1627" i="9"/>
  <c r="J1521" i="9"/>
  <c r="J148" i="9"/>
  <c r="J1744" i="9"/>
  <c r="J1626" i="9"/>
  <c r="J1520" i="9"/>
  <c r="J1297" i="9"/>
  <c r="J917" i="9"/>
  <c r="J568" i="9"/>
  <c r="J114" i="9"/>
  <c r="J806" i="9"/>
  <c r="J805" i="9"/>
  <c r="J1684" i="9"/>
  <c r="J1432" i="9"/>
  <c r="J1802" i="9"/>
  <c r="J1545" i="9"/>
  <c r="J383" i="9"/>
  <c r="J1800" i="9"/>
  <c r="J1544" i="9"/>
  <c r="J691" i="9"/>
  <c r="J1643" i="9"/>
  <c r="J1375" i="9"/>
  <c r="J690" i="9"/>
  <c r="J1795" i="9"/>
  <c r="J149" i="9"/>
  <c r="J1348" i="9"/>
  <c r="J1715" i="9"/>
  <c r="J1614" i="9"/>
  <c r="J1502" i="9"/>
  <c r="J1291" i="9"/>
  <c r="J916" i="9"/>
  <c r="J551" i="9"/>
  <c r="J87" i="9"/>
  <c r="J1168" i="9"/>
  <c r="J1044" i="9"/>
  <c r="J988" i="9"/>
  <c r="J578" i="9"/>
  <c r="J1714" i="9"/>
  <c r="J1591" i="9"/>
  <c r="J1466" i="9"/>
  <c r="J1240" i="9"/>
  <c r="J832" i="9"/>
  <c r="J494" i="9"/>
  <c r="J79" i="9"/>
  <c r="J1408" i="9"/>
  <c r="J1352" i="9"/>
  <c r="J984" i="9"/>
  <c r="J1713" i="9"/>
  <c r="J1588" i="9"/>
  <c r="J1465" i="9"/>
  <c r="J1234" i="9"/>
  <c r="J484" i="9"/>
  <c r="J66" i="9"/>
  <c r="J1052" i="9"/>
  <c r="J1345" i="9"/>
  <c r="J995" i="9"/>
  <c r="J319" i="9"/>
  <c r="J1783" i="9"/>
  <c r="J1711" i="9"/>
  <c r="J1592" i="9"/>
  <c r="J1542" i="9"/>
  <c r="J1438" i="9"/>
  <c r="J1306" i="9"/>
  <c r="J1179" i="9"/>
  <c r="J990" i="9"/>
  <c r="J787" i="9"/>
  <c r="J495" i="9"/>
  <c r="J317" i="9"/>
  <c r="J86" i="9"/>
  <c r="J240" i="9"/>
  <c r="J1256" i="9"/>
  <c r="J239" i="9"/>
  <c r="J1674" i="9"/>
  <c r="J1129" i="9"/>
  <c r="J1739" i="9"/>
  <c r="J1561" i="9"/>
  <c r="J1487" i="9"/>
  <c r="J1402" i="9"/>
  <c r="J1252" i="9"/>
  <c r="J1126" i="9"/>
  <c r="J914" i="9"/>
  <c r="J663" i="9"/>
  <c r="J160" i="9"/>
  <c r="J1748" i="9"/>
  <c r="J1253" i="9"/>
  <c r="J1822" i="9"/>
  <c r="J1738" i="9"/>
  <c r="J1645" i="9"/>
  <c r="J1559" i="9"/>
  <c r="J1478" i="9"/>
  <c r="J1382" i="9"/>
  <c r="J1251" i="9"/>
  <c r="J1082" i="9"/>
  <c r="J904" i="9"/>
  <c r="J647" i="9"/>
  <c r="J424" i="9"/>
  <c r="J151" i="9"/>
  <c r="J1747" i="9"/>
  <c r="J1132" i="9"/>
  <c r="J163" i="9"/>
  <c r="J1810" i="9"/>
  <c r="J1716" i="9"/>
  <c r="J1558" i="9"/>
  <c r="J1475" i="9"/>
  <c r="J1381" i="9"/>
  <c r="J1250" i="9"/>
  <c r="J1068" i="9"/>
  <c r="J871" i="9"/>
  <c r="J580" i="9"/>
  <c r="J415" i="9"/>
  <c r="J150" i="9"/>
  <c r="J1302" i="9"/>
  <c r="J1631" i="9"/>
  <c r="J1507" i="9"/>
  <c r="J1342" i="9"/>
  <c r="J1049" i="9"/>
  <c r="J264" i="9"/>
  <c r="J1102" i="9"/>
  <c r="J263" i="9"/>
  <c r="J1786" i="9"/>
  <c r="J1664" i="9"/>
  <c r="J1579" i="9"/>
  <c r="J1505" i="9"/>
  <c r="J1378" i="9"/>
  <c r="J1154" i="9"/>
  <c r="J1462" i="9"/>
  <c r="J1426" i="9"/>
  <c r="J1337" i="9"/>
  <c r="J1153" i="9"/>
  <c r="J1096" i="9"/>
  <c r="J1043" i="9"/>
  <c r="J961" i="9"/>
  <c r="J760" i="9"/>
  <c r="J543" i="9"/>
  <c r="J457" i="9"/>
  <c r="J49" i="9"/>
  <c r="J1824" i="9"/>
  <c r="J1776" i="9"/>
  <c r="J1729" i="9"/>
  <c r="J1701" i="9"/>
  <c r="J1662" i="9"/>
  <c r="J1575" i="9"/>
  <c r="J1460" i="9"/>
  <c r="J1424" i="9"/>
  <c r="J1366" i="9"/>
  <c r="J1336" i="9"/>
  <c r="J1282" i="9"/>
  <c r="J1226" i="9"/>
  <c r="J1152" i="9"/>
  <c r="J1095" i="9"/>
  <c r="J1040" i="9"/>
  <c r="J948" i="9"/>
  <c r="J853" i="9"/>
  <c r="J736" i="9"/>
  <c r="J626" i="9"/>
  <c r="J542" i="9"/>
  <c r="J456" i="9"/>
  <c r="J343" i="9"/>
  <c r="J232" i="9"/>
  <c r="J121" i="9"/>
  <c r="J40" i="9"/>
  <c r="J1823" i="9"/>
  <c r="J1775" i="9"/>
  <c r="J1728" i="9"/>
  <c r="J1700" i="9"/>
  <c r="J1661" i="9"/>
  <c r="J1604" i="9"/>
  <c r="J1574" i="9"/>
  <c r="J1531" i="9"/>
  <c r="J1494" i="9"/>
  <c r="J1459" i="9"/>
  <c r="J1423" i="9"/>
  <c r="J1365" i="9"/>
  <c r="J1324" i="9"/>
  <c r="J1280" i="9"/>
  <c r="J1224" i="9"/>
  <c r="J1151" i="9"/>
  <c r="J1094" i="9"/>
  <c r="J1020" i="9"/>
  <c r="J947" i="9"/>
  <c r="J847" i="9"/>
  <c r="J734" i="9"/>
  <c r="J625" i="9"/>
  <c r="J535" i="9"/>
  <c r="J455" i="9"/>
  <c r="J342" i="9"/>
  <c r="J230" i="9"/>
  <c r="J115" i="9"/>
  <c r="J38" i="9"/>
  <c r="J1301" i="9"/>
  <c r="J1300" i="9"/>
  <c r="J1104" i="9"/>
  <c r="J1046" i="9"/>
  <c r="J880" i="9"/>
  <c r="J1338" i="9"/>
  <c r="J962" i="9"/>
  <c r="J649" i="9"/>
  <c r="J50" i="9"/>
  <c r="J1732" i="9"/>
  <c r="J1663" i="9"/>
  <c r="J1578" i="9"/>
  <c r="J1504" i="9"/>
  <c r="J1774" i="9"/>
  <c r="J1699" i="9"/>
  <c r="J1599" i="9"/>
  <c r="J1420" i="9"/>
  <c r="J1364" i="9"/>
  <c r="J1279" i="9"/>
  <c r="J1140" i="9"/>
  <c r="J943" i="9"/>
  <c r="J1814" i="9"/>
  <c r="J1772" i="9"/>
  <c r="J1726" i="9"/>
  <c r="J1648" i="9"/>
  <c r="J1598" i="9"/>
  <c r="J1571" i="9"/>
  <c r="J1490" i="9"/>
  <c r="J1449" i="9"/>
  <c r="J1411" i="9"/>
  <c r="J1363" i="9"/>
  <c r="J1321" i="9"/>
  <c r="J1270" i="9"/>
  <c r="J1209" i="9"/>
  <c r="J1139" i="9"/>
  <c r="J1076" i="9"/>
  <c r="J998" i="9"/>
  <c r="J919" i="9"/>
  <c r="J834" i="9"/>
  <c r="J722" i="9"/>
  <c r="J607" i="9"/>
  <c r="J499" i="9"/>
  <c r="J432" i="9"/>
  <c r="J340" i="9"/>
  <c r="J199" i="9"/>
  <c r="J103" i="9"/>
  <c r="J31" i="9"/>
  <c r="J1508" i="9"/>
  <c r="J1384" i="9"/>
  <c r="J388" i="9"/>
  <c r="J1630" i="9"/>
  <c r="J1506" i="9"/>
  <c r="J1339" i="9"/>
  <c r="J964" i="9"/>
  <c r="J655" i="9"/>
  <c r="J52" i="9"/>
  <c r="J1463" i="9"/>
  <c r="J1294" i="9"/>
  <c r="J1101" i="9"/>
  <c r="J878" i="9"/>
  <c r="J544" i="9"/>
  <c r="J1702" i="9"/>
  <c r="J1727" i="9"/>
  <c r="J1660" i="9"/>
  <c r="J1573" i="9"/>
  <c r="J1492" i="9"/>
  <c r="J1450" i="9"/>
  <c r="J1223" i="9"/>
  <c r="J1019" i="9"/>
  <c r="J835" i="9"/>
  <c r="J724" i="9"/>
  <c r="J623" i="9"/>
  <c r="J511" i="9"/>
  <c r="J451" i="9"/>
  <c r="J341" i="9"/>
  <c r="J229" i="9"/>
  <c r="J37" i="9"/>
  <c r="J1811" i="9"/>
  <c r="J1756" i="9"/>
  <c r="J1717" i="9"/>
  <c r="J1690" i="9"/>
  <c r="J1594" i="9"/>
  <c r="J1562" i="9"/>
  <c r="J1522" i="9"/>
  <c r="J1489" i="9"/>
  <c r="J1448" i="9"/>
  <c r="J1409" i="9"/>
  <c r="J1318" i="9"/>
  <c r="J1268" i="9"/>
  <c r="J1198" i="9"/>
  <c r="J1138" i="9"/>
  <c r="J833" i="9"/>
  <c r="J721" i="9"/>
  <c r="J606" i="9"/>
  <c r="J496" i="9"/>
  <c r="J328" i="9"/>
  <c r="J198" i="9"/>
  <c r="J88" i="9"/>
  <c r="J19" i="9"/>
  <c r="J57" i="9"/>
  <c r="J141" i="9"/>
  <c r="J225" i="9"/>
  <c r="J309" i="9"/>
  <c r="J393" i="9"/>
  <c r="J477" i="9"/>
  <c r="J561" i="9"/>
  <c r="J645" i="9"/>
  <c r="J729" i="9"/>
  <c r="J813" i="9"/>
  <c r="J897" i="9"/>
  <c r="J981" i="9"/>
  <c r="J281" i="9"/>
  <c r="J617" i="9"/>
  <c r="J953" i="9"/>
  <c r="J253" i="9"/>
  <c r="J589" i="9"/>
  <c r="J925" i="9"/>
  <c r="J1009" i="9"/>
  <c r="J1233" i="9"/>
  <c r="J1261" i="9"/>
  <c r="J1373" i="9"/>
  <c r="J1681" i="9"/>
  <c r="J701" i="9"/>
  <c r="J785" i="9"/>
  <c r="J869" i="9"/>
  <c r="J1541" i="9"/>
  <c r="J1513" i="9"/>
  <c r="J1569" i="9"/>
  <c r="J757" i="9"/>
  <c r="J1625" i="9"/>
  <c r="J421" i="9"/>
  <c r="J1149" i="9"/>
  <c r="J365" i="9"/>
  <c r="J1457" i="9"/>
  <c r="J1737" i="9"/>
  <c r="J1653" i="9"/>
  <c r="J29" i="9"/>
  <c r="J673" i="9"/>
  <c r="J1289" i="9"/>
  <c r="J113" i="9"/>
  <c r="J1317" i="9"/>
  <c r="J1401" i="9"/>
  <c r="J1485" i="9"/>
  <c r="J337" i="9"/>
  <c r="J449" i="9"/>
  <c r="J1037" i="9"/>
  <c r="J1709" i="9"/>
  <c r="J1065" i="9"/>
  <c r="J1093" i="9"/>
  <c r="J533" i="9"/>
  <c r="J45" i="9"/>
  <c r="J129" i="9"/>
  <c r="J213" i="9"/>
  <c r="J297" i="9"/>
  <c r="J381" i="9"/>
  <c r="J465" i="9"/>
  <c r="J549" i="9"/>
  <c r="J633" i="9"/>
  <c r="J717" i="9"/>
  <c r="J801" i="9"/>
  <c r="J885" i="9"/>
  <c r="J969" i="9"/>
  <c r="J185" i="9"/>
  <c r="J521" i="9"/>
  <c r="J857" i="9"/>
  <c r="J157" i="9"/>
  <c r="J493" i="9"/>
  <c r="J829" i="9"/>
  <c r="J269" i="9"/>
  <c r="J353" i="9"/>
  <c r="J437" i="9"/>
  <c r="J1025" i="9"/>
  <c r="J997" i="9"/>
  <c r="J1221" i="9"/>
  <c r="J1277" i="9"/>
  <c r="J1641" i="9"/>
  <c r="J17" i="9"/>
  <c r="J101" i="9"/>
  <c r="J1389" i="9"/>
  <c r="J1669" i="9"/>
  <c r="J1053" i="9"/>
  <c r="J1109" i="9"/>
  <c r="J1501" i="9"/>
  <c r="J773" i="9"/>
  <c r="J1137" i="9"/>
  <c r="J941" i="9"/>
  <c r="J1165" i="9"/>
  <c r="J73" i="9"/>
  <c r="J605" i="9"/>
  <c r="J1081" i="9"/>
  <c r="J1305" i="9"/>
  <c r="J325" i="9"/>
  <c r="J745" i="9"/>
  <c r="J1585" i="9"/>
  <c r="J1753" i="9"/>
  <c r="J1333" i="9"/>
  <c r="J1417" i="9"/>
  <c r="J913" i="9"/>
  <c r="J1249" i="9"/>
  <c r="J1445" i="9"/>
  <c r="J1361" i="9"/>
  <c r="J1557" i="9"/>
  <c r="J1725" i="9"/>
  <c r="J409" i="9"/>
  <c r="J1193" i="9"/>
  <c r="J1205" i="9"/>
  <c r="J85" i="9"/>
  <c r="J56" i="9"/>
  <c r="J140" i="9"/>
  <c r="J224" i="9"/>
  <c r="J308" i="9"/>
  <c r="J392" i="9"/>
  <c r="J476" i="9"/>
  <c r="J560" i="9"/>
  <c r="J644" i="9"/>
  <c r="J728" i="9"/>
  <c r="J812" i="9"/>
  <c r="J896" i="9"/>
  <c r="J252" i="9"/>
  <c r="J588" i="9"/>
  <c r="J924" i="9"/>
  <c r="J28" i="9"/>
  <c r="J364" i="9"/>
  <c r="J700" i="9"/>
  <c r="J336" i="9"/>
  <c r="J420" i="9"/>
  <c r="J504" i="9"/>
  <c r="J1344" i="9"/>
  <c r="J1428" i="9"/>
  <c r="J1512" i="9"/>
  <c r="J1596" i="9"/>
  <c r="J1680" i="9"/>
  <c r="J84" i="9"/>
  <c r="J168" i="9"/>
  <c r="J784" i="9"/>
  <c r="J868" i="9"/>
  <c r="J952" i="9"/>
  <c r="J980" i="9"/>
  <c r="J672" i="9"/>
  <c r="J756" i="9"/>
  <c r="J840" i="9"/>
  <c r="J1260" i="9"/>
  <c r="J1092" i="9"/>
  <c r="J1456" i="9"/>
  <c r="J1736" i="9"/>
  <c r="J1288" i="9"/>
  <c r="J1008" i="9"/>
  <c r="J1708" i="9"/>
  <c r="J1148" i="9"/>
  <c r="J1316" i="9"/>
  <c r="J1540" i="9"/>
  <c r="J1652" i="9"/>
  <c r="J1372" i="9"/>
  <c r="J1568" i="9"/>
  <c r="J448" i="9"/>
  <c r="J1036" i="9"/>
  <c r="J532" i="9"/>
  <c r="J1400" i="9"/>
  <c r="J1484" i="9"/>
  <c r="J1120" i="9"/>
  <c r="J1064" i="9"/>
  <c r="J112" i="9"/>
  <c r="J1624" i="9"/>
  <c r="J44" i="9"/>
  <c r="J128" i="9"/>
  <c r="J212" i="9"/>
  <c r="J296" i="9"/>
  <c r="J380" i="9"/>
  <c r="J464" i="9"/>
  <c r="J548" i="9"/>
  <c r="J632" i="9"/>
  <c r="J716" i="9"/>
  <c r="J800" i="9"/>
  <c r="J884" i="9"/>
  <c r="J968" i="9"/>
  <c r="J156" i="9"/>
  <c r="J492" i="9"/>
  <c r="J828" i="9"/>
  <c r="J268" i="9"/>
  <c r="J604" i="9"/>
  <c r="J940" i="9"/>
  <c r="J912" i="9"/>
  <c r="J1332" i="9"/>
  <c r="J1416" i="9"/>
  <c r="J1500" i="9"/>
  <c r="J1584" i="9"/>
  <c r="J1668" i="9"/>
  <c r="J576" i="9"/>
  <c r="J660" i="9"/>
  <c r="J744" i="9"/>
  <c r="J16" i="9"/>
  <c r="J100" i="9"/>
  <c r="J184" i="9"/>
  <c r="J1388" i="9"/>
  <c r="J72" i="9"/>
  <c r="J1164" i="9"/>
  <c r="J1472" i="9"/>
  <c r="J1528" i="9"/>
  <c r="J1080" i="9"/>
  <c r="J1304" i="9"/>
  <c r="J856" i="9"/>
  <c r="J1360" i="9"/>
  <c r="J1696" i="9"/>
  <c r="J324" i="9"/>
  <c r="J1108" i="9"/>
  <c r="J1136" i="9"/>
  <c r="J1752" i="9"/>
  <c r="J436" i="9"/>
  <c r="J1724" i="9"/>
  <c r="J1556" i="9"/>
  <c r="J408" i="9"/>
  <c r="J1192" i="9"/>
  <c r="J520" i="9"/>
  <c r="J1220" i="9"/>
  <c r="J1248" i="9"/>
  <c r="J1444" i="9"/>
  <c r="J1640" i="9"/>
  <c r="J1821" i="9"/>
  <c r="J1204" i="9"/>
  <c r="J772" i="9"/>
  <c r="J251" i="9"/>
  <c r="J587" i="9"/>
  <c r="J923" i="9"/>
  <c r="J27" i="9"/>
  <c r="J363" i="9"/>
  <c r="J699" i="9"/>
  <c r="J139" i="9"/>
  <c r="J475" i="9"/>
  <c r="J811" i="9"/>
  <c r="J1063" i="9"/>
  <c r="J1147" i="9"/>
  <c r="J1231" i="9"/>
  <c r="J335" i="9"/>
  <c r="J419" i="9"/>
  <c r="J503" i="9"/>
  <c r="J1343" i="9"/>
  <c r="J1427" i="9"/>
  <c r="J783" i="9"/>
  <c r="J867" i="9"/>
  <c r="J951" i="9"/>
  <c r="J447" i="9"/>
  <c r="J531" i="9"/>
  <c r="J615" i="9"/>
  <c r="J1175" i="9"/>
  <c r="J1203" i="9"/>
  <c r="J1287" i="9"/>
  <c r="J1371" i="9"/>
  <c r="J1455" i="9"/>
  <c r="J671" i="9"/>
  <c r="J755" i="9"/>
  <c r="J839" i="9"/>
  <c r="J1259" i="9"/>
  <c r="J1007" i="9"/>
  <c r="J1483" i="9"/>
  <c r="J1511" i="9"/>
  <c r="J1707" i="9"/>
  <c r="J1791" i="9"/>
  <c r="J83" i="9"/>
  <c r="J111" i="9"/>
  <c r="J167" i="9"/>
  <c r="J195" i="9"/>
  <c r="J279" i="9"/>
  <c r="J1567" i="9"/>
  <c r="J55" i="9"/>
  <c r="J1651" i="9"/>
  <c r="J1539" i="9"/>
  <c r="J1819" i="9"/>
  <c r="J895" i="9"/>
  <c r="J1035" i="9"/>
  <c r="J559" i="9"/>
  <c r="J643" i="9"/>
  <c r="J1119" i="9"/>
  <c r="J1091" i="9"/>
  <c r="J1623" i="9"/>
  <c r="J223" i="9"/>
  <c r="J979" i="9"/>
  <c r="J1315" i="9"/>
  <c r="J1399" i="9"/>
  <c r="J155" i="9"/>
  <c r="J491" i="9"/>
  <c r="J827" i="9"/>
  <c r="J267" i="9"/>
  <c r="J603" i="9"/>
  <c r="J939" i="9"/>
  <c r="J43" i="9"/>
  <c r="J379" i="9"/>
  <c r="J715" i="9"/>
  <c r="J1051" i="9"/>
  <c r="J1135" i="9"/>
  <c r="J1219" i="9"/>
  <c r="J911" i="9"/>
  <c r="J1331" i="9"/>
  <c r="J1415" i="9"/>
  <c r="J15" i="9"/>
  <c r="J99" i="9"/>
  <c r="J183" i="9"/>
  <c r="J1247" i="9"/>
  <c r="J1275" i="9"/>
  <c r="J1359" i="9"/>
  <c r="J1443" i="9"/>
  <c r="J71" i="9"/>
  <c r="J1163" i="9"/>
  <c r="J1667" i="9"/>
  <c r="J1695" i="9"/>
  <c r="J1779" i="9"/>
  <c r="J323" i="9"/>
  <c r="J547" i="9"/>
  <c r="J1107" i="9"/>
  <c r="J1751" i="9"/>
  <c r="J631" i="9"/>
  <c r="J435" i="9"/>
  <c r="J743" i="9"/>
  <c r="J855" i="9"/>
  <c r="J1583" i="9"/>
  <c r="J211" i="9"/>
  <c r="J967" i="9"/>
  <c r="J1723" i="9"/>
  <c r="J407" i="9"/>
  <c r="J1191" i="9"/>
  <c r="J575" i="9"/>
  <c r="J687" i="9"/>
  <c r="J519" i="9"/>
  <c r="J1499" i="9"/>
  <c r="J1639" i="9"/>
  <c r="J295" i="9"/>
  <c r="J1555" i="9"/>
  <c r="J1820" i="9"/>
  <c r="J1793" i="9"/>
  <c r="J841" i="9"/>
  <c r="J771" i="9"/>
  <c r="J616" i="9"/>
  <c r="J70" i="9"/>
  <c r="J154" i="9"/>
  <c r="J238" i="9"/>
  <c r="J322" i="9"/>
  <c r="J406" i="9"/>
  <c r="J490" i="9"/>
  <c r="J574" i="9"/>
  <c r="J658" i="9"/>
  <c r="J742" i="9"/>
  <c r="J826" i="9"/>
  <c r="J910" i="9"/>
  <c r="J994" i="9"/>
  <c r="J266" i="9"/>
  <c r="J602" i="9"/>
  <c r="J938" i="9"/>
  <c r="J42" i="9"/>
  <c r="J378" i="9"/>
  <c r="J714" i="9"/>
  <c r="J1050" i="9"/>
  <c r="J1134" i="9"/>
  <c r="J1218" i="9"/>
  <c r="J14" i="9"/>
  <c r="J98" i="9"/>
  <c r="J182" i="9"/>
  <c r="J462" i="9"/>
  <c r="J546" i="9"/>
  <c r="J630" i="9"/>
  <c r="J126" i="9"/>
  <c r="J210" i="9"/>
  <c r="J294" i="9"/>
  <c r="J1694" i="9"/>
  <c r="J1106" i="9"/>
  <c r="J1358" i="9"/>
  <c r="J1246" i="9"/>
  <c r="J1442" i="9"/>
  <c r="J1554" i="9"/>
  <c r="J1722" i="9"/>
  <c r="J1806" i="9"/>
  <c r="J434" i="9"/>
  <c r="J854" i="9"/>
  <c r="J1582" i="9"/>
  <c r="J1190" i="9"/>
  <c r="J1638" i="9"/>
  <c r="J686" i="9"/>
  <c r="J966" i="9"/>
  <c r="J1162" i="9"/>
  <c r="J1330" i="9"/>
  <c r="J1414" i="9"/>
  <c r="J518" i="9"/>
  <c r="J1498" i="9"/>
  <c r="J1274" i="9"/>
  <c r="J1610" i="9"/>
  <c r="J798" i="9"/>
  <c r="J1765" i="9"/>
  <c r="J1650" i="9"/>
  <c r="J1613" i="9"/>
  <c r="J770" i="9"/>
  <c r="J689" i="9"/>
  <c r="J307" i="9"/>
  <c r="J81" i="9"/>
  <c r="J165" i="9"/>
  <c r="J249" i="9"/>
  <c r="J333" i="9"/>
  <c r="J417" i="9"/>
  <c r="J501" i="9"/>
  <c r="J585" i="9"/>
  <c r="J669" i="9"/>
  <c r="J753" i="9"/>
  <c r="J837" i="9"/>
  <c r="J921" i="9"/>
  <c r="J137" i="9"/>
  <c r="J473" i="9"/>
  <c r="J809" i="9"/>
  <c r="J109" i="9"/>
  <c r="J445" i="9"/>
  <c r="J781" i="9"/>
  <c r="J53" i="9"/>
  <c r="J1257" i="9"/>
  <c r="J1089" i="9"/>
  <c r="J1117" i="9"/>
  <c r="J1145" i="9"/>
  <c r="J529" i="9"/>
  <c r="J557" i="9"/>
  <c r="J613" i="9"/>
  <c r="J641" i="9"/>
  <c r="J697" i="9"/>
  <c r="J725" i="9"/>
  <c r="J1005" i="9"/>
  <c r="J1201" i="9"/>
  <c r="J1453" i="9"/>
  <c r="J1537" i="9"/>
  <c r="J1341" i="9"/>
  <c r="J1425" i="9"/>
  <c r="J1593" i="9"/>
  <c r="J361" i="9"/>
  <c r="J1285" i="9"/>
  <c r="J1369" i="9"/>
  <c r="J1565" i="9"/>
  <c r="J25" i="9"/>
  <c r="J1061" i="9"/>
  <c r="J1397" i="9"/>
  <c r="J1789" i="9"/>
  <c r="J893" i="9"/>
  <c r="J1033" i="9"/>
  <c r="J1621" i="9"/>
  <c r="J1705" i="9"/>
  <c r="J193" i="9"/>
  <c r="J1173" i="9"/>
  <c r="J1677" i="9"/>
  <c r="J221" i="9"/>
  <c r="J977" i="9"/>
  <c r="J1313" i="9"/>
  <c r="J865" i="9"/>
  <c r="J1481" i="9"/>
  <c r="J1817" i="9"/>
  <c r="J305" i="9"/>
  <c r="J69" i="9"/>
  <c r="J153" i="9"/>
  <c r="J237" i="9"/>
  <c r="J321" i="9"/>
  <c r="J405" i="9"/>
  <c r="J489" i="9"/>
  <c r="J573" i="9"/>
  <c r="J657" i="9"/>
  <c r="J741" i="9"/>
  <c r="J825" i="9"/>
  <c r="J909" i="9"/>
  <c r="J993" i="9"/>
  <c r="J41" i="9"/>
  <c r="J377" i="9"/>
  <c r="J713" i="9"/>
  <c r="J13" i="9"/>
  <c r="J349" i="9"/>
  <c r="J685" i="9"/>
  <c r="J461" i="9"/>
  <c r="J545" i="9"/>
  <c r="J629" i="9"/>
  <c r="J1161" i="9"/>
  <c r="J1189" i="9"/>
  <c r="J1217" i="9"/>
  <c r="J1105" i="9"/>
  <c r="J1357" i="9"/>
  <c r="J1469" i="9"/>
  <c r="J1497" i="9"/>
  <c r="J1525" i="9"/>
  <c r="J1329" i="9"/>
  <c r="J965" i="9"/>
  <c r="J1133" i="9"/>
  <c r="J517" i="9"/>
  <c r="J937" i="9"/>
  <c r="J1273" i="9"/>
  <c r="J209" i="9"/>
  <c r="J1413" i="9"/>
  <c r="J1721" i="9"/>
  <c r="J97" i="9"/>
  <c r="J1637" i="9"/>
  <c r="J797" i="9"/>
  <c r="J1609" i="9"/>
  <c r="J293" i="9"/>
  <c r="J1245" i="9"/>
  <c r="J1441" i="9"/>
  <c r="J1553" i="9"/>
  <c r="J181" i="9"/>
  <c r="J601" i="9"/>
  <c r="J1693" i="9"/>
  <c r="J1790" i="9"/>
  <c r="J1764" i="9"/>
  <c r="J1679" i="9"/>
  <c r="J1649" i="9"/>
  <c r="J1612" i="9"/>
  <c r="J1509" i="9"/>
  <c r="J1079" i="9"/>
  <c r="J769" i="9"/>
  <c r="J688" i="9"/>
  <c r="J505" i="9"/>
  <c r="J352" i="9"/>
  <c r="J280" i="9"/>
  <c r="J1763" i="9"/>
  <c r="J1678" i="9"/>
  <c r="J1611" i="9"/>
  <c r="J1078" i="9"/>
  <c r="J1024" i="9"/>
  <c r="J433" i="9"/>
  <c r="J351" i="9"/>
  <c r="J278" i="9"/>
  <c r="J1232" i="9"/>
  <c r="J1077" i="9"/>
  <c r="J1023" i="9"/>
  <c r="J883" i="9"/>
  <c r="J661" i="9"/>
  <c r="J350" i="9"/>
  <c r="J277" i="9"/>
  <c r="J197" i="9"/>
  <c r="J1808" i="9"/>
  <c r="J1761" i="9"/>
  <c r="J1471" i="9"/>
  <c r="J1177" i="9"/>
  <c r="J1022" i="9"/>
  <c r="J882" i="9"/>
  <c r="J659" i="9"/>
  <c r="J265" i="9"/>
  <c r="J196" i="9"/>
  <c r="J1780" i="9"/>
  <c r="J1666" i="9"/>
  <c r="J1470" i="9"/>
  <c r="J1387" i="9"/>
  <c r="J1276" i="9"/>
  <c r="J1121" i="9"/>
  <c r="J949" i="9"/>
  <c r="J727" i="9"/>
  <c r="J577" i="9"/>
  <c r="J169" i="9"/>
  <c r="J1805" i="9"/>
  <c r="J1778" i="9"/>
  <c r="J1750" i="9"/>
  <c r="J1665" i="9"/>
  <c r="J1597" i="9"/>
  <c r="J1386" i="9"/>
  <c r="J82" i="9"/>
  <c r="J166" i="9"/>
  <c r="J250" i="9"/>
  <c r="J334" i="9"/>
  <c r="J418" i="9"/>
  <c r="J502" i="9"/>
  <c r="J586" i="9"/>
  <c r="J670" i="9"/>
  <c r="J754" i="9"/>
  <c r="J838" i="9"/>
  <c r="J922" i="9"/>
  <c r="J1006" i="9"/>
  <c r="J26" i="9"/>
  <c r="J362" i="9"/>
  <c r="J698" i="9"/>
  <c r="J138" i="9"/>
  <c r="J474" i="9"/>
  <c r="J810" i="9"/>
  <c r="J1062" i="9"/>
  <c r="J1146" i="9"/>
  <c r="J1230" i="9"/>
  <c r="J782" i="9"/>
  <c r="J866" i="9"/>
  <c r="J950" i="9"/>
  <c r="J54" i="9"/>
  <c r="J1258" i="9"/>
  <c r="J894" i="9"/>
  <c r="J978" i="9"/>
  <c r="J1482" i="9"/>
  <c r="J1510" i="9"/>
  <c r="J1706" i="9"/>
  <c r="J446" i="9"/>
  <c r="J530" i="9"/>
  <c r="J558" i="9"/>
  <c r="J614" i="9"/>
  <c r="J642" i="9"/>
  <c r="J726" i="9"/>
  <c r="J1202" i="9"/>
  <c r="J1454" i="9"/>
  <c r="J1538" i="9"/>
  <c r="J222" i="9"/>
  <c r="J306" i="9"/>
  <c r="J390" i="9"/>
  <c r="J1034" i="9"/>
  <c r="J1314" i="9"/>
  <c r="J1734" i="9"/>
  <c r="J1818" i="9"/>
  <c r="J194" i="9"/>
  <c r="J1286" i="9"/>
  <c r="J1370" i="9"/>
  <c r="J1566" i="9"/>
  <c r="J1090" i="9"/>
  <c r="J1622" i="9"/>
  <c r="J1174" i="9"/>
  <c r="J110" i="9"/>
  <c r="J1398" i="9"/>
  <c r="J1118" i="9"/>
  <c r="J1792" i="9"/>
  <c r="J127" i="9"/>
  <c r="J1735" i="9"/>
  <c r="J1581" i="9"/>
  <c r="J1809" i="9"/>
  <c r="J1733" i="9"/>
  <c r="J1473" i="9"/>
  <c r="J1781" i="9"/>
  <c r="J1229" i="9"/>
  <c r="J1807" i="9"/>
  <c r="J1176" i="9"/>
  <c r="J1021" i="9"/>
  <c r="J881" i="9"/>
  <c r="J1777" i="9"/>
  <c r="J1749" i="9"/>
  <c r="J1595" i="9"/>
  <c r="J1529" i="9"/>
  <c r="J1385" i="9"/>
  <c r="J1303" i="9"/>
  <c r="J799" i="9"/>
  <c r="J391" i="9"/>
  <c r="J241" i="9"/>
  <c r="J203" i="9"/>
  <c r="J539" i="9"/>
  <c r="J875" i="9"/>
  <c r="J315" i="9"/>
  <c r="J651" i="9"/>
  <c r="J91" i="9"/>
  <c r="J427" i="9"/>
  <c r="J763" i="9"/>
  <c r="J987" i="9"/>
  <c r="J1099" i="9"/>
  <c r="J1183" i="9"/>
  <c r="J1267" i="9"/>
  <c r="J35" i="9"/>
  <c r="J119" i="9"/>
  <c r="J1127" i="9"/>
  <c r="J1155" i="9"/>
  <c r="J1295" i="9"/>
  <c r="J1379" i="9"/>
  <c r="J399" i="9"/>
  <c r="J483" i="9"/>
  <c r="J567" i="9"/>
  <c r="J63" i="9"/>
  <c r="J147" i="9"/>
  <c r="J231" i="9"/>
  <c r="J1323" i="9"/>
  <c r="J1407" i="9"/>
  <c r="J1491" i="9"/>
  <c r="J959" i="9"/>
  <c r="J1239" i="9"/>
  <c r="J1603" i="9"/>
  <c r="J1743" i="9"/>
  <c r="J1827" i="9"/>
  <c r="J735" i="9"/>
  <c r="J819" i="9"/>
  <c r="J903" i="9"/>
  <c r="J1015" i="9"/>
  <c r="J1659" i="9"/>
  <c r="J107" i="9"/>
  <c r="J443" i="9"/>
  <c r="J779" i="9"/>
  <c r="J219" i="9"/>
  <c r="J555" i="9"/>
  <c r="J891" i="9"/>
  <c r="J331" i="9"/>
  <c r="J667" i="9"/>
  <c r="J1087" i="9"/>
  <c r="J1171" i="9"/>
  <c r="J1255" i="9"/>
  <c r="J527" i="9"/>
  <c r="J611" i="9"/>
  <c r="J695" i="9"/>
  <c r="J1199" i="9"/>
  <c r="J1227" i="9"/>
  <c r="J1283" i="9"/>
  <c r="J1367" i="9"/>
  <c r="J1451" i="9"/>
  <c r="J975" i="9"/>
  <c r="J639" i="9"/>
  <c r="J723" i="9"/>
  <c r="J807" i="9"/>
  <c r="J1031" i="9"/>
  <c r="J1059" i="9"/>
  <c r="J1311" i="9"/>
  <c r="J1395" i="9"/>
  <c r="J1479" i="9"/>
  <c r="J1143" i="9"/>
  <c r="J1563" i="9"/>
  <c r="J191" i="9"/>
  <c r="J275" i="9"/>
  <c r="J303" i="9"/>
  <c r="J359" i="9"/>
  <c r="J387" i="9"/>
  <c r="J471" i="9"/>
  <c r="J1731" i="9"/>
  <c r="J1815" i="9"/>
  <c r="J51" i="9"/>
  <c r="J135" i="9"/>
  <c r="J1619" i="9"/>
  <c r="J11" i="9"/>
  <c r="J347" i="9"/>
  <c r="J683" i="9"/>
  <c r="J123" i="9"/>
  <c r="J459" i="9"/>
  <c r="J795" i="9"/>
  <c r="J235" i="9"/>
  <c r="J571" i="9"/>
  <c r="J907" i="9"/>
  <c r="J1075" i="9"/>
  <c r="J1159" i="9"/>
  <c r="J1243" i="9"/>
  <c r="J991" i="9"/>
  <c r="J1271" i="9"/>
  <c r="J1355" i="9"/>
  <c r="J1439" i="9"/>
  <c r="J207" i="9"/>
  <c r="J291" i="9"/>
  <c r="J375" i="9"/>
  <c r="J39" i="9"/>
  <c r="J1103" i="9"/>
  <c r="J1131" i="9"/>
  <c r="J1299" i="9"/>
  <c r="J1383" i="9"/>
  <c r="J1467" i="9"/>
  <c r="J1047" i="9"/>
  <c r="J1523" i="9"/>
  <c r="J1551" i="9"/>
  <c r="J1719" i="9"/>
  <c r="J1803" i="9"/>
  <c r="J767" i="9"/>
  <c r="J851" i="9"/>
  <c r="J879" i="9"/>
  <c r="J935" i="9"/>
  <c r="J963" i="9"/>
  <c r="J1788" i="9"/>
  <c r="J1759" i="9"/>
  <c r="J1741" i="9"/>
  <c r="J1676" i="9"/>
  <c r="J1607" i="9"/>
  <c r="J1535" i="9"/>
  <c r="J1519" i="9"/>
  <c r="J1017" i="9"/>
  <c r="J793" i="9"/>
  <c r="J751" i="9"/>
  <c r="J712" i="9"/>
  <c r="J679" i="9"/>
  <c r="J640" i="9"/>
  <c r="J565" i="9"/>
  <c r="J487" i="9"/>
  <c r="J373" i="9"/>
  <c r="J259" i="9"/>
  <c r="J67" i="9"/>
  <c r="J34" i="9"/>
  <c r="J118" i="9"/>
  <c r="J202" i="9"/>
  <c r="J286" i="9"/>
  <c r="J370" i="9"/>
  <c r="J454" i="9"/>
  <c r="J538" i="9"/>
  <c r="J622" i="9"/>
  <c r="J706" i="9"/>
  <c r="J790" i="9"/>
  <c r="J874" i="9"/>
  <c r="J958" i="9"/>
  <c r="J314" i="9"/>
  <c r="J650" i="9"/>
  <c r="J90" i="9"/>
  <c r="J426" i="9"/>
  <c r="J762" i="9"/>
  <c r="J986" i="9"/>
  <c r="J1098" i="9"/>
  <c r="J1182" i="9"/>
  <c r="J1266" i="9"/>
  <c r="J1014" i="9"/>
  <c r="J398" i="9"/>
  <c r="J482" i="9"/>
  <c r="J566" i="9"/>
  <c r="J846" i="9"/>
  <c r="J930" i="9"/>
  <c r="J1042" i="9"/>
  <c r="J1070" i="9"/>
  <c r="J510" i="9"/>
  <c r="J594" i="9"/>
  <c r="J678" i="9"/>
  <c r="J1238" i="9"/>
  <c r="J1602" i="9"/>
  <c r="J1742" i="9"/>
  <c r="J1406" i="9"/>
  <c r="J1770" i="9"/>
  <c r="J22" i="9"/>
  <c r="J106" i="9"/>
  <c r="J190" i="9"/>
  <c r="J274" i="9"/>
  <c r="J358" i="9"/>
  <c r="J442" i="9"/>
  <c r="J526" i="9"/>
  <c r="J610" i="9"/>
  <c r="J694" i="9"/>
  <c r="J778" i="9"/>
  <c r="J862" i="9"/>
  <c r="J946" i="9"/>
  <c r="J218" i="9"/>
  <c r="J554" i="9"/>
  <c r="J890" i="9"/>
  <c r="J330" i="9"/>
  <c r="J666" i="9"/>
  <c r="J1086" i="9"/>
  <c r="J1170" i="9"/>
  <c r="J1254" i="9"/>
  <c r="J974" i="9"/>
  <c r="J78" i="9"/>
  <c r="J162" i="9"/>
  <c r="J246" i="9"/>
  <c r="J1114" i="9"/>
  <c r="J1142" i="9"/>
  <c r="J302" i="9"/>
  <c r="J386" i="9"/>
  <c r="J470" i="9"/>
  <c r="J1730" i="9"/>
  <c r="J414" i="9"/>
  <c r="J498" i="9"/>
  <c r="J582" i="9"/>
  <c r="J1030" i="9"/>
  <c r="J1310" i="9"/>
  <c r="J1422" i="9"/>
  <c r="J1590" i="9"/>
  <c r="J1394" i="9"/>
  <c r="J1646" i="9"/>
  <c r="J1758" i="9"/>
  <c r="J1816" i="9"/>
  <c r="J1801" i="9"/>
  <c r="J1787" i="9"/>
  <c r="J1773" i="9"/>
  <c r="J1757" i="9"/>
  <c r="J1740" i="9"/>
  <c r="J1691" i="9"/>
  <c r="J1675" i="9"/>
  <c r="J1658" i="9"/>
  <c r="J1605" i="9"/>
  <c r="J1570" i="9"/>
  <c r="J1534" i="9"/>
  <c r="J1518" i="9"/>
  <c r="J1480" i="9"/>
  <c r="J1418" i="9"/>
  <c r="J1376" i="9"/>
  <c r="J1353" i="9"/>
  <c r="J1334" i="9"/>
  <c r="J1290" i="9"/>
  <c r="J1269" i="9"/>
  <c r="J1216" i="9"/>
  <c r="J1166" i="9"/>
  <c r="J1116" i="9"/>
  <c r="J1011" i="9"/>
  <c r="J942" i="9"/>
  <c r="J902" i="9"/>
  <c r="J864" i="9"/>
  <c r="J830" i="9"/>
  <c r="J791" i="9"/>
  <c r="J750" i="9"/>
  <c r="J711" i="9"/>
  <c r="J638" i="9"/>
  <c r="J600" i="9"/>
  <c r="J258" i="9"/>
  <c r="J146" i="9"/>
  <c r="J30" i="9"/>
  <c r="J68" i="9"/>
  <c r="J152" i="9"/>
  <c r="J236" i="9"/>
  <c r="J320" i="9"/>
  <c r="J404" i="9"/>
  <c r="J488" i="9"/>
  <c r="J572" i="9"/>
  <c r="J656" i="9"/>
  <c r="J740" i="9"/>
  <c r="J824" i="9"/>
  <c r="J908" i="9"/>
  <c r="J12" i="9"/>
  <c r="J348" i="9"/>
  <c r="J684" i="9"/>
  <c r="J124" i="9"/>
  <c r="J460" i="9"/>
  <c r="J796" i="9"/>
  <c r="J992" i="9"/>
  <c r="J1244" i="9"/>
  <c r="J1272" i="9"/>
  <c r="J1356" i="9"/>
  <c r="J1440" i="9"/>
  <c r="J1524" i="9"/>
  <c r="J1608" i="9"/>
  <c r="J1692" i="9"/>
  <c r="J768" i="9"/>
  <c r="J852" i="9"/>
  <c r="J936" i="9"/>
  <c r="J1468" i="9"/>
  <c r="J1496" i="9"/>
  <c r="J1048" i="9"/>
  <c r="J1188" i="9"/>
  <c r="J1580" i="9"/>
  <c r="J1804" i="9"/>
  <c r="J1760" i="9"/>
  <c r="J376" i="9"/>
  <c r="J304" i="9"/>
  <c r="J33" i="9"/>
  <c r="J117" i="9"/>
  <c r="J201" i="9"/>
  <c r="J285" i="9"/>
  <c r="J369" i="9"/>
  <c r="J453" i="9"/>
  <c r="J537" i="9"/>
  <c r="J621" i="9"/>
  <c r="J705" i="9"/>
  <c r="J789" i="9"/>
  <c r="J873" i="9"/>
  <c r="J957" i="9"/>
  <c r="J89" i="9"/>
  <c r="J425" i="9"/>
  <c r="J761" i="9"/>
  <c r="J985" i="9"/>
  <c r="J1013" i="9"/>
  <c r="J61" i="9"/>
  <c r="J397" i="9"/>
  <c r="J733" i="9"/>
  <c r="J845" i="9"/>
  <c r="J929" i="9"/>
  <c r="J1041" i="9"/>
  <c r="J1069" i="9"/>
  <c r="J1097" i="9"/>
  <c r="J1405" i="9"/>
  <c r="J1125" i="9"/>
  <c r="J1181" i="9"/>
  <c r="J1293" i="9"/>
  <c r="J1629" i="9"/>
  <c r="J509" i="9"/>
  <c r="J593" i="9"/>
  <c r="J677" i="9"/>
  <c r="J1377" i="9"/>
  <c r="J1685" i="9"/>
  <c r="J9" i="9"/>
  <c r="J93" i="9"/>
  <c r="J177" i="9"/>
  <c r="J261" i="9"/>
  <c r="J345" i="9"/>
  <c r="J429" i="9"/>
  <c r="J513" i="9"/>
  <c r="J597" i="9"/>
  <c r="J681" i="9"/>
  <c r="J765" i="9"/>
  <c r="J849" i="9"/>
  <c r="J933" i="9"/>
  <c r="J233" i="9"/>
  <c r="J569" i="9"/>
  <c r="J905" i="9"/>
  <c r="J205" i="9"/>
  <c r="J541" i="9"/>
  <c r="J877" i="9"/>
  <c r="J653" i="9"/>
  <c r="J737" i="9"/>
  <c r="J821" i="9"/>
  <c r="J1185" i="9"/>
  <c r="J1213" i="9"/>
  <c r="J1241" i="9"/>
  <c r="J1045" i="9"/>
  <c r="J1073" i="9"/>
  <c r="J1325" i="9"/>
  <c r="J1437" i="9"/>
  <c r="J1577" i="9"/>
  <c r="J989" i="9"/>
  <c r="J1633" i="9"/>
  <c r="J1657" i="9"/>
  <c r="J1552" i="9"/>
  <c r="J1517" i="9"/>
  <c r="J976" i="9"/>
  <c r="J901" i="9"/>
  <c r="J823" i="9"/>
  <c r="J749" i="9"/>
  <c r="J599" i="9"/>
  <c r="J371" i="9"/>
  <c r="J292" i="9"/>
  <c r="J257" i="9"/>
  <c r="J217" i="9"/>
  <c r="J179" i="9"/>
  <c r="J145" i="9"/>
  <c r="J32" i="9"/>
  <c r="J116" i="9"/>
  <c r="J200" i="9"/>
  <c r="J284" i="9"/>
  <c r="J368" i="9"/>
  <c r="J452" i="9"/>
  <c r="J536" i="9"/>
  <c r="J620" i="9"/>
  <c r="J704" i="9"/>
  <c r="J788" i="9"/>
  <c r="J872" i="9"/>
  <c r="J956" i="9"/>
  <c r="J1012" i="9"/>
  <c r="J60" i="9"/>
  <c r="J396" i="9"/>
  <c r="J732" i="9"/>
  <c r="J172" i="9"/>
  <c r="J508" i="9"/>
  <c r="J844" i="9"/>
  <c r="J144" i="9"/>
  <c r="J228" i="9"/>
  <c r="J312" i="9"/>
  <c r="J1320" i="9"/>
  <c r="J1404" i="9"/>
  <c r="J1488" i="9"/>
  <c r="J1572" i="9"/>
  <c r="J1656" i="9"/>
  <c r="J1124" i="9"/>
  <c r="J1180" i="9"/>
  <c r="J1292" i="9"/>
  <c r="J1628" i="9"/>
  <c r="J816" i="9"/>
  <c r="J900" i="9"/>
  <c r="J480" i="9"/>
  <c r="J564" i="9"/>
  <c r="J648" i="9"/>
  <c r="J1208" i="9"/>
  <c r="J1264" i="9"/>
  <c r="J8" i="9"/>
  <c r="J92" i="9"/>
  <c r="J176" i="9"/>
  <c r="J260" i="9"/>
  <c r="J344" i="9"/>
  <c r="J428" i="9"/>
  <c r="J512" i="9"/>
  <c r="J596" i="9"/>
  <c r="J680" i="9"/>
  <c r="J764" i="9"/>
  <c r="J848" i="9"/>
  <c r="J932" i="9"/>
  <c r="J204" i="9"/>
  <c r="J540" i="9"/>
  <c r="J876" i="9"/>
  <c r="J316" i="9"/>
  <c r="J652" i="9"/>
  <c r="J36" i="9"/>
  <c r="J120" i="9"/>
  <c r="J1100" i="9"/>
  <c r="J1128" i="9"/>
  <c r="J1156" i="9"/>
  <c r="J1296" i="9"/>
  <c r="J1380" i="9"/>
  <c r="J1464" i="9"/>
  <c r="J1548" i="9"/>
  <c r="J1632" i="9"/>
  <c r="J960" i="9"/>
  <c r="J1016" i="9"/>
  <c r="J1436" i="9"/>
  <c r="J1576" i="9"/>
  <c r="J624" i="9"/>
  <c r="J708" i="9"/>
  <c r="J792" i="9"/>
  <c r="J1072" i="9"/>
  <c r="J1813" i="9"/>
  <c r="J1799" i="9"/>
  <c r="J1785" i="9"/>
  <c r="J1771" i="9"/>
  <c r="J1689" i="9"/>
  <c r="J1673" i="9"/>
  <c r="J1601" i="9"/>
  <c r="J1549" i="9"/>
  <c r="J1532" i="9"/>
  <c r="J1516" i="9"/>
  <c r="J1495" i="9"/>
  <c r="J1477" i="9"/>
  <c r="J1435" i="9"/>
  <c r="J1396" i="9"/>
  <c r="J1265" i="9"/>
  <c r="J1212" i="9"/>
  <c r="J1112" i="9"/>
  <c r="J820" i="9"/>
  <c r="J664" i="9"/>
  <c r="J628" i="9"/>
  <c r="J553" i="9"/>
  <c r="J481" i="9"/>
  <c r="J289" i="9"/>
  <c r="J256" i="9"/>
  <c r="J175" i="9"/>
  <c r="J136" i="9"/>
  <c r="J64" i="9"/>
  <c r="J59" i="9"/>
  <c r="J395" i="9"/>
  <c r="J731" i="9"/>
  <c r="J171" i="9"/>
  <c r="J507" i="9"/>
  <c r="J843" i="9"/>
  <c r="J283" i="9"/>
  <c r="J619" i="9"/>
  <c r="J955" i="9"/>
  <c r="J1039" i="9"/>
  <c r="J1123" i="9"/>
  <c r="J1207" i="9"/>
  <c r="J143" i="9"/>
  <c r="J227" i="9"/>
  <c r="J311" i="9"/>
  <c r="J1319" i="9"/>
  <c r="J1403" i="9"/>
  <c r="J591" i="9"/>
  <c r="J675" i="9"/>
  <c r="J759" i="9"/>
  <c r="J255" i="9"/>
  <c r="J339" i="9"/>
  <c r="J423" i="9"/>
  <c r="J1347" i="9"/>
  <c r="J1431" i="9"/>
  <c r="J815" i="9"/>
  <c r="J899" i="9"/>
  <c r="J927" i="9"/>
  <c r="J983" i="9"/>
  <c r="J1067" i="9"/>
  <c r="J1655" i="9"/>
  <c r="J1767" i="9"/>
  <c r="J1515" i="9"/>
  <c r="J1826" i="9"/>
  <c r="J1812" i="9"/>
  <c r="J1798" i="9"/>
  <c r="J1769" i="9"/>
  <c r="J1688" i="9"/>
  <c r="J1636" i="9"/>
  <c r="J1618" i="9"/>
  <c r="J1600" i="9"/>
  <c r="J1547" i="9"/>
  <c r="J1434" i="9"/>
  <c r="J1350" i="9"/>
  <c r="J1328" i="9"/>
  <c r="J1263" i="9"/>
  <c r="J1236" i="9"/>
  <c r="J1211" i="9"/>
  <c r="J1187" i="9"/>
  <c r="J1160" i="9"/>
  <c r="J1058" i="9"/>
  <c r="J1003" i="9"/>
  <c r="J931" i="9"/>
  <c r="J818" i="9"/>
  <c r="J707" i="9"/>
  <c r="J627" i="9"/>
  <c r="J592" i="9"/>
  <c r="J516" i="9"/>
  <c r="J479" i="9"/>
  <c r="J401" i="9"/>
  <c r="J288" i="9"/>
  <c r="J247" i="9"/>
  <c r="J174" i="9"/>
  <c r="J134" i="9"/>
  <c r="J96" i="9"/>
  <c r="J62" i="9"/>
  <c r="J23" i="9"/>
  <c r="J80" i="9"/>
  <c r="J164" i="9"/>
  <c r="J248" i="9"/>
  <c r="J332" i="9"/>
  <c r="J416" i="9"/>
  <c r="J500" i="9"/>
  <c r="J584" i="9"/>
  <c r="J668" i="9"/>
  <c r="J752" i="9"/>
  <c r="J836" i="9"/>
  <c r="J920" i="9"/>
  <c r="J108" i="9"/>
  <c r="J444" i="9"/>
  <c r="J780" i="9"/>
  <c r="J220" i="9"/>
  <c r="J556" i="9"/>
  <c r="J892" i="9"/>
  <c r="J528" i="9"/>
  <c r="J612" i="9"/>
  <c r="J696" i="9"/>
  <c r="J1172" i="9"/>
  <c r="J1200" i="9"/>
  <c r="J1228" i="9"/>
  <c r="J1284" i="9"/>
  <c r="J1368" i="9"/>
  <c r="J1452" i="9"/>
  <c r="J1536" i="9"/>
  <c r="J1620" i="9"/>
  <c r="J192" i="9"/>
  <c r="J276" i="9"/>
  <c r="J360" i="9"/>
  <c r="J1340" i="9"/>
  <c r="J1088" i="9"/>
  <c r="J1144" i="9"/>
  <c r="J1564" i="9"/>
  <c r="J24" i="9"/>
  <c r="J21" i="9"/>
  <c r="J105" i="9"/>
  <c r="J189" i="9"/>
  <c r="J273" i="9"/>
  <c r="J357" i="9"/>
  <c r="J441" i="9"/>
  <c r="J525" i="9"/>
  <c r="J609" i="9"/>
  <c r="J693" i="9"/>
  <c r="J777" i="9"/>
  <c r="J861" i="9"/>
  <c r="J945" i="9"/>
  <c r="J329" i="9"/>
  <c r="J665" i="9"/>
  <c r="J301" i="9"/>
  <c r="J637" i="9"/>
  <c r="J973" i="9"/>
  <c r="J1001" i="9"/>
  <c r="J77" i="9"/>
  <c r="J161" i="9"/>
  <c r="J245" i="9"/>
  <c r="J1113" i="9"/>
  <c r="J1141" i="9"/>
  <c r="J1169" i="9"/>
  <c r="J413" i="9"/>
  <c r="J497" i="9"/>
  <c r="J581" i="9"/>
  <c r="J1029" i="9"/>
  <c r="J1085" i="9"/>
  <c r="J1309" i="9"/>
  <c r="J1421" i="9"/>
  <c r="J1589" i="9"/>
  <c r="J1225" i="9"/>
  <c r="J1281" i="9"/>
  <c r="J1533" i="9"/>
  <c r="J1312" i="9"/>
  <c r="J1215" i="9"/>
  <c r="J1115" i="9"/>
  <c r="J863" i="9"/>
  <c r="J65" i="9"/>
  <c r="J20" i="9"/>
  <c r="J104" i="9"/>
  <c r="J188" i="9"/>
  <c r="J272" i="9"/>
  <c r="J356" i="9"/>
  <c r="J440" i="9"/>
  <c r="J524" i="9"/>
  <c r="J608" i="9"/>
  <c r="J692" i="9"/>
  <c r="J776" i="9"/>
  <c r="J860" i="9"/>
  <c r="J944" i="9"/>
  <c r="J300" i="9"/>
  <c r="J636" i="9"/>
  <c r="J972" i="9"/>
  <c r="J1000" i="9"/>
  <c r="J76" i="9"/>
  <c r="J412" i="9"/>
  <c r="J748" i="9"/>
  <c r="J720" i="9"/>
  <c r="J804" i="9"/>
  <c r="J888" i="9"/>
  <c r="J1028" i="9"/>
  <c r="J1056" i="9"/>
  <c r="J1084" i="9"/>
  <c r="J1308" i="9"/>
  <c r="J1392" i="9"/>
  <c r="J1476" i="9"/>
  <c r="J1560" i="9"/>
  <c r="J1644" i="9"/>
  <c r="J384" i="9"/>
  <c r="J468" i="9"/>
  <c r="J552" i="9"/>
  <c r="J48" i="9"/>
  <c r="J132" i="9"/>
  <c r="J216" i="9"/>
  <c r="J1616" i="9"/>
  <c r="J1672" i="9"/>
  <c r="J1351" i="9"/>
  <c r="J1237" i="9"/>
  <c r="J1060" i="9"/>
  <c r="J1004" i="9"/>
  <c r="J709" i="9"/>
  <c r="J595" i="9"/>
  <c r="J403" i="9"/>
  <c r="J58" i="9"/>
  <c r="J142" i="9"/>
  <c r="J226" i="9"/>
  <c r="J310" i="9"/>
  <c r="J394" i="9"/>
  <c r="J478" i="9"/>
  <c r="J562" i="9"/>
  <c r="J646" i="9"/>
  <c r="J730" i="9"/>
  <c r="J814" i="9"/>
  <c r="J898" i="9"/>
  <c r="J982" i="9"/>
  <c r="J170" i="9"/>
  <c r="J506" i="9"/>
  <c r="J842" i="9"/>
  <c r="J282" i="9"/>
  <c r="J618" i="9"/>
  <c r="J954" i="9"/>
  <c r="J1038" i="9"/>
  <c r="J1122" i="9"/>
  <c r="J1206" i="9"/>
  <c r="J590" i="9"/>
  <c r="J674" i="9"/>
  <c r="J758" i="9"/>
  <c r="J1010" i="9"/>
  <c r="J702" i="9"/>
  <c r="J786" i="9"/>
  <c r="J870" i="9"/>
  <c r="J926" i="9"/>
  <c r="J1066" i="9"/>
  <c r="J1654" i="9"/>
  <c r="J1766" i="9"/>
  <c r="J1374" i="9"/>
  <c r="J1682" i="9"/>
  <c r="J254" i="9"/>
  <c r="J338" i="9"/>
  <c r="J366" i="9"/>
  <c r="J422" i="9"/>
  <c r="J450" i="9"/>
  <c r="J534" i="9"/>
  <c r="J1150" i="9"/>
  <c r="J1346" i="9"/>
  <c r="J1458" i="9"/>
  <c r="J1486" i="9"/>
  <c r="J1710" i="9"/>
  <c r="J1794" i="9"/>
  <c r="J46" i="9"/>
  <c r="J130" i="9"/>
  <c r="J214" i="9"/>
  <c r="J298" i="9"/>
  <c r="J382" i="9"/>
  <c r="J466" i="9"/>
  <c r="J550" i="9"/>
  <c r="J634" i="9"/>
  <c r="J718" i="9"/>
  <c r="J802" i="9"/>
  <c r="J886" i="9"/>
  <c r="J970" i="9"/>
  <c r="J74" i="9"/>
  <c r="J410" i="9"/>
  <c r="J746" i="9"/>
  <c r="J186" i="9"/>
  <c r="J522" i="9"/>
  <c r="J858" i="9"/>
  <c r="J1026" i="9"/>
  <c r="J1110" i="9"/>
  <c r="J1194" i="9"/>
  <c r="J270" i="9"/>
  <c r="J354" i="9"/>
  <c r="J438" i="9"/>
  <c r="J18" i="9"/>
  <c r="J102" i="9"/>
  <c r="J158" i="9"/>
  <c r="J242" i="9"/>
  <c r="J326" i="9"/>
  <c r="J1754" i="9"/>
  <c r="J1222" i="9"/>
  <c r="J1278" i="9"/>
  <c r="J1642" i="9"/>
  <c r="J1362" i="9"/>
  <c r="J1698" i="9"/>
  <c r="J1782" i="9"/>
  <c r="J1825" i="9"/>
  <c r="J1797" i="9"/>
  <c r="J1768" i="9"/>
  <c r="J1720" i="9"/>
  <c r="J1703" i="9"/>
  <c r="J1687" i="9"/>
  <c r="J1670" i="9"/>
  <c r="J1635" i="9"/>
  <c r="J1617" i="9"/>
  <c r="J1530" i="9"/>
  <c r="J1493" i="9"/>
  <c r="J1474" i="9"/>
  <c r="J1433" i="9"/>
  <c r="J1412" i="9"/>
  <c r="J1390" i="9"/>
  <c r="J1349" i="9"/>
  <c r="J1327" i="9"/>
  <c r="J1262" i="9"/>
  <c r="J1235" i="9"/>
  <c r="J1210" i="9"/>
  <c r="J1184" i="9"/>
  <c r="J1157" i="9"/>
  <c r="J1057" i="9"/>
  <c r="J1032" i="9"/>
  <c r="J1002" i="9"/>
  <c r="J928" i="9"/>
  <c r="J889" i="9"/>
  <c r="J817" i="9"/>
  <c r="J739" i="9"/>
  <c r="J703" i="9"/>
  <c r="J662" i="9"/>
  <c r="J583" i="9"/>
  <c r="J515" i="9"/>
  <c r="J472" i="9"/>
  <c r="J400" i="9"/>
  <c r="J287" i="9"/>
  <c r="J244" i="9"/>
  <c r="J208" i="9"/>
  <c r="J173" i="9"/>
  <c r="J133" i="9"/>
  <c r="J95" i="9"/>
  <c r="J10" i="9"/>
  <c r="J94" i="9"/>
  <c r="J178" i="9"/>
  <c r="J262" i="9"/>
  <c r="J346" i="9"/>
  <c r="J430" i="9"/>
  <c r="J514" i="9"/>
  <c r="J598" i="9"/>
  <c r="J682" i="9"/>
  <c r="J766" i="9"/>
  <c r="J850" i="9"/>
  <c r="J934" i="9"/>
  <c r="J1018" i="9"/>
  <c r="J122" i="9"/>
  <c r="J458" i="9"/>
  <c r="J794" i="9"/>
  <c r="J234" i="9"/>
  <c r="J570" i="9"/>
  <c r="J906" i="9"/>
  <c r="J1074" i="9"/>
  <c r="J1158" i="9"/>
  <c r="J1242" i="9"/>
  <c r="J206" i="9"/>
  <c r="J290" i="9"/>
  <c r="J374" i="9"/>
  <c r="J654" i="9"/>
  <c r="J738" i="9"/>
  <c r="J822" i="9"/>
  <c r="J1186" i="9"/>
  <c r="J1214" i="9"/>
  <c r="J318" i="9"/>
  <c r="J402" i="9"/>
  <c r="J486" i="9"/>
  <c r="J1746" i="9"/>
  <c r="J1606" i="9"/>
  <c r="J1410" i="9"/>
  <c r="J1298" i="9"/>
  <c r="J1130" i="9"/>
  <c r="J299" i="9"/>
  <c r="J635" i="9"/>
  <c r="J971" i="9"/>
  <c r="J999" i="9"/>
  <c r="J75" i="9"/>
  <c r="J411" i="9"/>
  <c r="J747" i="9"/>
  <c r="J187" i="9"/>
  <c r="J523" i="9"/>
  <c r="J859" i="9"/>
  <c r="J1027" i="9"/>
  <c r="J1111" i="9"/>
  <c r="J1195" i="9"/>
  <c r="J719" i="9"/>
  <c r="J803" i="9"/>
  <c r="J887" i="9"/>
  <c r="J1055" i="9"/>
  <c r="J1083" i="9"/>
  <c r="J1307" i="9"/>
  <c r="J1391" i="9"/>
  <c r="J831" i="9"/>
  <c r="J915" i="9"/>
  <c r="J1335" i="9"/>
  <c r="J1419" i="9"/>
  <c r="J1503" i="9"/>
  <c r="J1755" i="9"/>
  <c r="J1326" i="9"/>
  <c r="J327" i="9"/>
  <c r="J243" i="9"/>
  <c r="J159" i="9"/>
  <c r="J1718" i="9"/>
  <c r="J1615" i="9"/>
  <c r="J1550" i="9"/>
  <c r="J439" i="9"/>
  <c r="J355" i="9"/>
  <c r="J271" i="9"/>
  <c r="J215" i="9"/>
  <c r="J131" i="9"/>
  <c r="J47" i="9"/>
  <c r="K1758" i="9"/>
  <c r="K1747" i="9"/>
  <c r="K1759" i="9"/>
  <c r="K1771" i="9"/>
  <c r="K1748" i="9"/>
  <c r="K1749" i="9"/>
  <c r="K1763" i="9"/>
  <c r="K1760" i="9"/>
  <c r="K1751" i="9"/>
  <c r="K1753" i="9"/>
  <c r="K1766" i="9"/>
  <c r="K1755" i="9"/>
  <c r="K1757" i="9"/>
  <c r="K1765" i="9"/>
  <c r="K1754" i="9"/>
  <c r="K1770" i="9"/>
  <c r="K1767" i="9"/>
  <c r="K1761" i="9"/>
  <c r="J40" i="11"/>
  <c r="H1750" i="1"/>
  <c r="H1722" i="1" s="1"/>
  <c r="H1694" i="1" s="1"/>
  <c r="H1666" i="1" s="1"/>
  <c r="H1638" i="1" s="1"/>
  <c r="H1610" i="1" s="1"/>
  <c r="H1582" i="1" s="1"/>
  <c r="H1554" i="1" s="1"/>
  <c r="H1526" i="1" s="1"/>
  <c r="H1498" i="1" s="1"/>
  <c r="H1470" i="1" s="1"/>
  <c r="H1442" i="1" s="1"/>
  <c r="H1414" i="1" s="1"/>
  <c r="H1386" i="1" s="1"/>
  <c r="H1358" i="1" s="1"/>
  <c r="H1330" i="1" s="1"/>
  <c r="H1302" i="1" s="1"/>
  <c r="H1274" i="1" s="1"/>
  <c r="H1246" i="1" s="1"/>
  <c r="H1218" i="1" s="1"/>
  <c r="H1190" i="1" s="1"/>
  <c r="H1162" i="1" s="1"/>
  <c r="H1134" i="1" s="1"/>
  <c r="H1106" i="1" s="1"/>
  <c r="H1078" i="1" s="1"/>
  <c r="H1050" i="1" s="1"/>
  <c r="H1022" i="1" s="1"/>
  <c r="H994" i="1" s="1"/>
  <c r="H966" i="1" s="1"/>
  <c r="H938" i="1" s="1"/>
  <c r="H910" i="1" s="1"/>
  <c r="H882" i="1" s="1"/>
  <c r="H854" i="1" s="1"/>
  <c r="H826" i="1" s="1"/>
  <c r="H798" i="1" s="1"/>
  <c r="H770" i="1" s="1"/>
  <c r="H742" i="1" s="1"/>
  <c r="H714" i="1" s="1"/>
  <c r="H686" i="1" s="1"/>
  <c r="H658" i="1" s="1"/>
  <c r="H630" i="1" s="1"/>
  <c r="H602" i="1" s="1"/>
  <c r="H574" i="1" s="1"/>
  <c r="H546" i="1" s="1"/>
  <c r="H518" i="1" s="1"/>
  <c r="H490" i="1" s="1"/>
  <c r="H462" i="1" s="1"/>
  <c r="H434" i="1" s="1"/>
  <c r="H406" i="1" s="1"/>
  <c r="H378" i="1" s="1"/>
  <c r="H350" i="1" s="1"/>
  <c r="H322" i="1" s="1"/>
  <c r="H294" i="1" s="1"/>
  <c r="H266" i="1" s="1"/>
  <c r="H238" i="1" s="1"/>
  <c r="H210" i="1" s="1"/>
  <c r="H182" i="1" s="1"/>
  <c r="H154" i="1" s="1"/>
  <c r="H126" i="1" s="1"/>
  <c r="H98" i="1" s="1"/>
  <c r="H70" i="1" s="1"/>
  <c r="H42" i="1" s="1"/>
  <c r="H14" i="1" s="1"/>
  <c r="H1755" i="1"/>
  <c r="H1727" i="1" s="1"/>
  <c r="H1699" i="1" s="1"/>
  <c r="H1671" i="1" s="1"/>
  <c r="H1643" i="1" s="1"/>
  <c r="H1615" i="1" s="1"/>
  <c r="H1587" i="1" s="1"/>
  <c r="H1559" i="1" s="1"/>
  <c r="H1531" i="1" s="1"/>
  <c r="H1503" i="1" s="1"/>
  <c r="H1475" i="1" s="1"/>
  <c r="H1447" i="1" s="1"/>
  <c r="H1419" i="1" s="1"/>
  <c r="H1391" i="1" s="1"/>
  <c r="H1363" i="1" s="1"/>
  <c r="H1335" i="1" s="1"/>
  <c r="H1307" i="1" s="1"/>
  <c r="H1279" i="1" s="1"/>
  <c r="H1251" i="1" s="1"/>
  <c r="H1223" i="1" s="1"/>
  <c r="H1195" i="1" s="1"/>
  <c r="H1167" i="1" s="1"/>
  <c r="H1139" i="1" s="1"/>
  <c r="H1111" i="1" s="1"/>
  <c r="H1083" i="1" s="1"/>
  <c r="H1055" i="1" s="1"/>
  <c r="H1027" i="1" s="1"/>
  <c r="H999" i="1" s="1"/>
  <c r="H971" i="1" s="1"/>
  <c r="H943" i="1" s="1"/>
  <c r="H915" i="1" s="1"/>
  <c r="H887" i="1" s="1"/>
  <c r="H859" i="1" s="1"/>
  <c r="H831" i="1" s="1"/>
  <c r="H803" i="1" s="1"/>
  <c r="H775" i="1" s="1"/>
  <c r="H747" i="1" s="1"/>
  <c r="H719" i="1" s="1"/>
  <c r="H691" i="1" s="1"/>
  <c r="H663" i="1" s="1"/>
  <c r="H635" i="1" s="1"/>
  <c r="H607" i="1" s="1"/>
  <c r="H579" i="1" s="1"/>
  <c r="H551" i="1" s="1"/>
  <c r="H523" i="1" s="1"/>
  <c r="H495" i="1" s="1"/>
  <c r="H467" i="1" s="1"/>
  <c r="H439" i="1" s="1"/>
  <c r="H411" i="1" s="1"/>
  <c r="H383" i="1" s="1"/>
  <c r="H355" i="1" s="1"/>
  <c r="H327" i="1" s="1"/>
  <c r="H299" i="1" s="1"/>
  <c r="H271" i="1" s="1"/>
  <c r="H243" i="1" s="1"/>
  <c r="H215" i="1" s="1"/>
  <c r="H187" i="1" s="1"/>
  <c r="H159" i="1" s="1"/>
  <c r="H131" i="1" s="1"/>
  <c r="H103" i="1" s="1"/>
  <c r="H75" i="1" s="1"/>
  <c r="H47" i="1" s="1"/>
  <c r="H1752" i="1"/>
  <c r="H1724" i="1" s="1"/>
  <c r="H1696" i="1" s="1"/>
  <c r="H1668" i="1" s="1"/>
  <c r="H1640" i="1" s="1"/>
  <c r="H1612" i="1" s="1"/>
  <c r="H1584" i="1" s="1"/>
  <c r="H1556" i="1" s="1"/>
  <c r="H1528" i="1" s="1"/>
  <c r="H1500" i="1" s="1"/>
  <c r="H1472" i="1" s="1"/>
  <c r="H1444" i="1" s="1"/>
  <c r="H1416" i="1" s="1"/>
  <c r="H1388" i="1" s="1"/>
  <c r="H1360" i="1" s="1"/>
  <c r="H1332" i="1" s="1"/>
  <c r="H1304" i="1" s="1"/>
  <c r="H1276" i="1" s="1"/>
  <c r="H1248" i="1" s="1"/>
  <c r="H1220" i="1" s="1"/>
  <c r="H1192" i="1" s="1"/>
  <c r="H1164" i="1" s="1"/>
  <c r="H1136" i="1" s="1"/>
  <c r="H1108" i="1" s="1"/>
  <c r="H1080" i="1" s="1"/>
  <c r="H1052" i="1" s="1"/>
  <c r="H1024" i="1" s="1"/>
  <c r="H996" i="1" s="1"/>
  <c r="H968" i="1" s="1"/>
  <c r="H940" i="1" s="1"/>
  <c r="H912" i="1" s="1"/>
  <c r="H884" i="1" s="1"/>
  <c r="H856" i="1" s="1"/>
  <c r="H828" i="1" s="1"/>
  <c r="H800" i="1" s="1"/>
  <c r="H772" i="1" s="1"/>
  <c r="H744" i="1" s="1"/>
  <c r="H716" i="1" s="1"/>
  <c r="H688" i="1" s="1"/>
  <c r="H660" i="1" s="1"/>
  <c r="H632" i="1" s="1"/>
  <c r="H604" i="1" s="1"/>
  <c r="H576" i="1" s="1"/>
  <c r="H548" i="1" s="1"/>
  <c r="H520" i="1" s="1"/>
  <c r="H492" i="1" s="1"/>
  <c r="H464" i="1" s="1"/>
  <c r="H436" i="1" s="1"/>
  <c r="H408" i="1" s="1"/>
  <c r="H380" i="1" s="1"/>
  <c r="H352" i="1" s="1"/>
  <c r="H324" i="1" s="1"/>
  <c r="H296" i="1" s="1"/>
  <c r="H268" i="1" s="1"/>
  <c r="H240" i="1" s="1"/>
  <c r="H212" i="1" s="1"/>
  <c r="H184" i="1" s="1"/>
  <c r="H156" i="1" s="1"/>
  <c r="H128" i="1" s="1"/>
  <c r="H100" i="1" s="1"/>
  <c r="H72" i="1" s="1"/>
  <c r="H44" i="1" s="1"/>
  <c r="H1662" i="1"/>
  <c r="H1634" i="1" s="1"/>
  <c r="H1606" i="1" s="1"/>
  <c r="H1578" i="1" s="1"/>
  <c r="H1550" i="1" s="1"/>
  <c r="H1522" i="1" s="1"/>
  <c r="H1494" i="1" s="1"/>
  <c r="H1466" i="1" s="1"/>
  <c r="H1438" i="1" s="1"/>
  <c r="H1410" i="1" s="1"/>
  <c r="H1382" i="1" s="1"/>
  <c r="H1354" i="1" s="1"/>
  <c r="H1326" i="1" s="1"/>
  <c r="H1298" i="1" s="1"/>
  <c r="H1270" i="1" s="1"/>
  <c r="H1242" i="1" s="1"/>
  <c r="H1214" i="1" s="1"/>
  <c r="H1186" i="1" s="1"/>
  <c r="H1158" i="1" s="1"/>
  <c r="H1130" i="1" s="1"/>
  <c r="H1102" i="1" s="1"/>
  <c r="H1074" i="1" s="1"/>
  <c r="H1046" i="1" s="1"/>
  <c r="H1018" i="1" s="1"/>
  <c r="H990" i="1" s="1"/>
  <c r="H962" i="1" s="1"/>
  <c r="H934" i="1" s="1"/>
  <c r="H906" i="1" s="1"/>
  <c r="H878" i="1" s="1"/>
  <c r="H850" i="1" s="1"/>
  <c r="H822" i="1" s="1"/>
  <c r="H794" i="1" s="1"/>
  <c r="H766" i="1" s="1"/>
  <c r="H738" i="1" s="1"/>
  <c r="H710" i="1" s="1"/>
  <c r="H682" i="1" s="1"/>
  <c r="H654" i="1" s="1"/>
  <c r="H626" i="1" s="1"/>
  <c r="H598" i="1" s="1"/>
  <c r="H570" i="1" s="1"/>
  <c r="H542" i="1" s="1"/>
  <c r="H514" i="1" s="1"/>
  <c r="H486" i="1" s="1"/>
  <c r="H458" i="1" s="1"/>
  <c r="H430" i="1" s="1"/>
  <c r="H402" i="1" s="1"/>
  <c r="H374" i="1" s="1"/>
  <c r="H346" i="1" s="1"/>
  <c r="H318" i="1" s="1"/>
  <c r="H290" i="1" s="1"/>
  <c r="H262" i="1" s="1"/>
  <c r="H234" i="1" s="1"/>
  <c r="H206" i="1" s="1"/>
  <c r="H178" i="1" s="1"/>
  <c r="H150" i="1" s="1"/>
  <c r="H122" i="1" s="1"/>
  <c r="H94" i="1" s="1"/>
  <c r="H66" i="1" s="1"/>
  <c r="H38" i="1" s="1"/>
  <c r="H10" i="1" s="1"/>
  <c r="H1580" i="1"/>
  <c r="H1552" i="1" s="1"/>
  <c r="H1524" i="1" s="1"/>
  <c r="H1496" i="1" s="1"/>
  <c r="H1468" i="1" s="1"/>
  <c r="H1440" i="1" s="1"/>
  <c r="H1412" i="1" s="1"/>
  <c r="H1384" i="1" s="1"/>
  <c r="H1356" i="1" s="1"/>
  <c r="H1328" i="1" s="1"/>
  <c r="H1300" i="1" s="1"/>
  <c r="H1272" i="1" s="1"/>
  <c r="H1244" i="1" s="1"/>
  <c r="H1216" i="1" s="1"/>
  <c r="H1188" i="1" s="1"/>
  <c r="H1160" i="1" s="1"/>
  <c r="H1132" i="1" s="1"/>
  <c r="H1104" i="1" s="1"/>
  <c r="H1076" i="1" s="1"/>
  <c r="H1048" i="1" s="1"/>
  <c r="H1020" i="1" s="1"/>
  <c r="H992" i="1" s="1"/>
  <c r="H964" i="1" s="1"/>
  <c r="H936" i="1" s="1"/>
  <c r="H908" i="1" s="1"/>
  <c r="H880" i="1" s="1"/>
  <c r="H852" i="1" s="1"/>
  <c r="H824" i="1" s="1"/>
  <c r="H796" i="1" s="1"/>
  <c r="H768" i="1" s="1"/>
  <c r="H740" i="1" s="1"/>
  <c r="H712" i="1" s="1"/>
  <c r="H684" i="1" s="1"/>
  <c r="H656" i="1" s="1"/>
  <c r="H628" i="1" s="1"/>
  <c r="H600" i="1" s="1"/>
  <c r="H572" i="1" s="1"/>
  <c r="H544" i="1" s="1"/>
  <c r="H516" i="1" s="1"/>
  <c r="H488" i="1" s="1"/>
  <c r="H460" i="1" s="1"/>
  <c r="H432" i="1" s="1"/>
  <c r="H404" i="1" s="1"/>
  <c r="H376" i="1" s="1"/>
  <c r="H348" i="1" s="1"/>
  <c r="H320" i="1" s="1"/>
  <c r="H292" i="1" s="1"/>
  <c r="H264" i="1" s="1"/>
  <c r="H236" i="1" s="1"/>
  <c r="H208" i="1" s="1"/>
  <c r="H180" i="1" s="1"/>
  <c r="H152" i="1" s="1"/>
  <c r="H124" i="1" s="1"/>
  <c r="H96" i="1" s="1"/>
  <c r="H68" i="1" s="1"/>
  <c r="H40" i="1" s="1"/>
  <c r="H1728" i="1"/>
  <c r="H1700" i="1" s="1"/>
  <c r="H1672" i="1" s="1"/>
  <c r="H1644" i="1" s="1"/>
  <c r="H1616" i="1" s="1"/>
  <c r="H1588" i="1" s="1"/>
  <c r="H1560" i="1" s="1"/>
  <c r="H1532" i="1" s="1"/>
  <c r="H1504" i="1" s="1"/>
  <c r="H1476" i="1" s="1"/>
  <c r="H1448" i="1" s="1"/>
  <c r="H1420" i="1" s="1"/>
  <c r="H1392" i="1" s="1"/>
  <c r="H1364" i="1" s="1"/>
  <c r="H1336" i="1" s="1"/>
  <c r="H1308" i="1" s="1"/>
  <c r="H1280" i="1" s="1"/>
  <c r="H1252" i="1" s="1"/>
  <c r="H1224" i="1" s="1"/>
  <c r="H1196" i="1" s="1"/>
  <c r="H1168" i="1" s="1"/>
  <c r="H1140" i="1" s="1"/>
  <c r="H1112" i="1" s="1"/>
  <c r="H1084" i="1" s="1"/>
  <c r="H1056" i="1" s="1"/>
  <c r="H1028" i="1" s="1"/>
  <c r="H1000" i="1" s="1"/>
  <c r="H972" i="1" s="1"/>
  <c r="H944" i="1" s="1"/>
  <c r="H916" i="1" s="1"/>
  <c r="H888" i="1" s="1"/>
  <c r="H860" i="1" s="1"/>
  <c r="H832" i="1" s="1"/>
  <c r="H804" i="1" s="1"/>
  <c r="H776" i="1" s="1"/>
  <c r="H748" i="1" s="1"/>
  <c r="H720" i="1" s="1"/>
  <c r="H692" i="1" s="1"/>
  <c r="H664" i="1" s="1"/>
  <c r="H636" i="1" s="1"/>
  <c r="H608" i="1" s="1"/>
  <c r="H580" i="1" s="1"/>
  <c r="H552" i="1" s="1"/>
  <c r="H524" i="1" s="1"/>
  <c r="H496" i="1" s="1"/>
  <c r="H468" i="1" s="1"/>
  <c r="H440" i="1" s="1"/>
  <c r="H412" i="1" s="1"/>
  <c r="H384" i="1" s="1"/>
  <c r="H356" i="1" s="1"/>
  <c r="H328" i="1" s="1"/>
  <c r="H300" i="1" s="1"/>
  <c r="H272" i="1" s="1"/>
  <c r="H244" i="1" s="1"/>
  <c r="H216" i="1" s="1"/>
  <c r="H188" i="1" s="1"/>
  <c r="H160" i="1" s="1"/>
  <c r="H132" i="1" s="1"/>
  <c r="H104" i="1" s="1"/>
  <c r="H76" i="1" s="1"/>
  <c r="H48" i="1" s="1"/>
  <c r="H1729" i="1"/>
  <c r="H1701" i="1" s="1"/>
  <c r="H1673" i="1" s="1"/>
  <c r="H1645" i="1" s="1"/>
  <c r="H1617" i="1" s="1"/>
  <c r="H1589" i="1" s="1"/>
  <c r="H1561" i="1" s="1"/>
  <c r="H1533" i="1" s="1"/>
  <c r="H1505" i="1" s="1"/>
  <c r="H1477" i="1" s="1"/>
  <c r="H1449" i="1" s="1"/>
  <c r="H1421" i="1" s="1"/>
  <c r="H1393" i="1" s="1"/>
  <c r="H1365" i="1" s="1"/>
  <c r="H1337" i="1" s="1"/>
  <c r="H1309" i="1" s="1"/>
  <c r="H1281" i="1" s="1"/>
  <c r="H1253" i="1" s="1"/>
  <c r="H1225" i="1" s="1"/>
  <c r="H1197" i="1" s="1"/>
  <c r="H1169" i="1" s="1"/>
  <c r="H1141" i="1" s="1"/>
  <c r="H1113" i="1" s="1"/>
  <c r="H1085" i="1" s="1"/>
  <c r="H1057" i="1" s="1"/>
  <c r="H1029" i="1" s="1"/>
  <c r="H1001" i="1" s="1"/>
  <c r="H973" i="1" s="1"/>
  <c r="H945" i="1" s="1"/>
  <c r="H917" i="1" s="1"/>
  <c r="H889" i="1" s="1"/>
  <c r="H861" i="1" s="1"/>
  <c r="H833" i="1" s="1"/>
  <c r="H805" i="1" s="1"/>
  <c r="H777" i="1" s="1"/>
  <c r="H749" i="1" s="1"/>
  <c r="H721" i="1" s="1"/>
  <c r="H693" i="1" s="1"/>
  <c r="H665" i="1" s="1"/>
  <c r="H637" i="1" s="1"/>
  <c r="H609" i="1" s="1"/>
  <c r="H581" i="1" s="1"/>
  <c r="H553" i="1" s="1"/>
  <c r="H525" i="1" s="1"/>
  <c r="H497" i="1" s="1"/>
  <c r="H469" i="1" s="1"/>
  <c r="H441" i="1" s="1"/>
  <c r="H413" i="1" s="1"/>
  <c r="H385" i="1" s="1"/>
  <c r="H357" i="1" s="1"/>
  <c r="H329" i="1" s="1"/>
  <c r="H301" i="1" s="1"/>
  <c r="H273" i="1" s="1"/>
  <c r="H245" i="1" s="1"/>
  <c r="H217" i="1" s="1"/>
  <c r="H189" i="1" s="1"/>
  <c r="H161" i="1" s="1"/>
  <c r="H133" i="1" s="1"/>
  <c r="H105" i="1" s="1"/>
  <c r="H77" i="1" s="1"/>
  <c r="H49" i="1" s="1"/>
  <c r="H1744" i="1"/>
  <c r="H1716" i="1" s="1"/>
  <c r="H1688" i="1" s="1"/>
  <c r="H1660" i="1" s="1"/>
  <c r="H1632" i="1" s="1"/>
  <c r="H1604" i="1" s="1"/>
  <c r="H1576" i="1" s="1"/>
  <c r="H1548" i="1" s="1"/>
  <c r="H1520" i="1" s="1"/>
  <c r="H1492" i="1" s="1"/>
  <c r="H1464" i="1" s="1"/>
  <c r="H1436" i="1" s="1"/>
  <c r="H1408" i="1" s="1"/>
  <c r="H1380" i="1" s="1"/>
  <c r="H1352" i="1" s="1"/>
  <c r="H1324" i="1" s="1"/>
  <c r="H1296" i="1" s="1"/>
  <c r="H1268" i="1" s="1"/>
  <c r="H1240" i="1" s="1"/>
  <c r="H1212" i="1" s="1"/>
  <c r="H1184" i="1" s="1"/>
  <c r="H1156" i="1" s="1"/>
  <c r="H1128" i="1" s="1"/>
  <c r="H1100" i="1" s="1"/>
  <c r="H1072" i="1" s="1"/>
  <c r="H1044" i="1" s="1"/>
  <c r="H1016" i="1" s="1"/>
  <c r="H988" i="1" s="1"/>
  <c r="H960" i="1" s="1"/>
  <c r="H932" i="1" s="1"/>
  <c r="H904" i="1" s="1"/>
  <c r="H876" i="1" s="1"/>
  <c r="H848" i="1" s="1"/>
  <c r="H820" i="1" s="1"/>
  <c r="H792" i="1" s="1"/>
  <c r="H764" i="1" s="1"/>
  <c r="H736" i="1" s="1"/>
  <c r="H708" i="1" s="1"/>
  <c r="H680" i="1" s="1"/>
  <c r="H652" i="1" s="1"/>
  <c r="H624" i="1" s="1"/>
  <c r="H596" i="1" s="1"/>
  <c r="H568" i="1" s="1"/>
  <c r="H540" i="1" s="1"/>
  <c r="H512" i="1" s="1"/>
  <c r="H484" i="1" s="1"/>
  <c r="H456" i="1" s="1"/>
  <c r="H428" i="1" s="1"/>
  <c r="H400" i="1" s="1"/>
  <c r="H372" i="1" s="1"/>
  <c r="H344" i="1" s="1"/>
  <c r="H316" i="1" s="1"/>
  <c r="H288" i="1" s="1"/>
  <c r="H260" i="1" s="1"/>
  <c r="H232" i="1" s="1"/>
  <c r="H204" i="1" s="1"/>
  <c r="H176" i="1" s="1"/>
  <c r="H148" i="1" s="1"/>
  <c r="H120" i="1" s="1"/>
  <c r="H92" i="1" s="1"/>
  <c r="H64" i="1" s="1"/>
  <c r="H36" i="1" s="1"/>
  <c r="H1758" i="1"/>
  <c r="H1730" i="1" s="1"/>
  <c r="H1702" i="1" s="1"/>
  <c r="H1674" i="1" s="1"/>
  <c r="H1646" i="1" s="1"/>
  <c r="H1618" i="1" s="1"/>
  <c r="H1590" i="1" s="1"/>
  <c r="H1562" i="1" s="1"/>
  <c r="H1534" i="1" s="1"/>
  <c r="H1506" i="1" s="1"/>
  <c r="H1478" i="1" s="1"/>
  <c r="H1450" i="1" s="1"/>
  <c r="H1422" i="1" s="1"/>
  <c r="H1394" i="1" s="1"/>
  <c r="H1366" i="1" s="1"/>
  <c r="H1338" i="1" s="1"/>
  <c r="H1310" i="1" s="1"/>
  <c r="H1282" i="1" s="1"/>
  <c r="H1254" i="1" s="1"/>
  <c r="H1226" i="1" s="1"/>
  <c r="H1198" i="1" s="1"/>
  <c r="H1170" i="1" s="1"/>
  <c r="H1142" i="1" s="1"/>
  <c r="H1114" i="1" s="1"/>
  <c r="H1086" i="1" s="1"/>
  <c r="H1058" i="1" s="1"/>
  <c r="H1030" i="1" s="1"/>
  <c r="H1002" i="1" s="1"/>
  <c r="H974" i="1" s="1"/>
  <c r="H946" i="1" s="1"/>
  <c r="H918" i="1" s="1"/>
  <c r="H890" i="1" s="1"/>
  <c r="H862" i="1" s="1"/>
  <c r="H834" i="1" s="1"/>
  <c r="H806" i="1" s="1"/>
  <c r="H778" i="1" s="1"/>
  <c r="H750" i="1" s="1"/>
  <c r="H722" i="1" s="1"/>
  <c r="H694" i="1" s="1"/>
  <c r="H666" i="1" s="1"/>
  <c r="H638" i="1" s="1"/>
  <c r="H610" i="1" s="1"/>
  <c r="H582" i="1" s="1"/>
  <c r="H554" i="1" s="1"/>
  <c r="H526" i="1" s="1"/>
  <c r="H498" i="1" s="1"/>
  <c r="H470" i="1" s="1"/>
  <c r="H442" i="1" s="1"/>
  <c r="H414" i="1" s="1"/>
  <c r="H386" i="1" s="1"/>
  <c r="H358" i="1" s="1"/>
  <c r="H330" i="1" s="1"/>
  <c r="H302" i="1" s="1"/>
  <c r="H274" i="1" s="1"/>
  <c r="H246" i="1" s="1"/>
  <c r="H218" i="1" s="1"/>
  <c r="H190" i="1" s="1"/>
  <c r="H162" i="1" s="1"/>
  <c r="H134" i="1" s="1"/>
  <c r="H106" i="1" s="1"/>
  <c r="H78" i="1" s="1"/>
  <c r="H50" i="1" s="1"/>
  <c r="H22" i="1" s="1"/>
  <c r="H1131" i="1"/>
  <c r="H1103" i="1" s="1"/>
  <c r="H1075" i="1" s="1"/>
  <c r="H1047" i="1" s="1"/>
  <c r="H1019" i="1" s="1"/>
  <c r="H991" i="1" s="1"/>
  <c r="H963" i="1" s="1"/>
  <c r="H935" i="1" s="1"/>
  <c r="H907" i="1" s="1"/>
  <c r="H879" i="1" s="1"/>
  <c r="H851" i="1" s="1"/>
  <c r="H823" i="1" s="1"/>
  <c r="H795" i="1" s="1"/>
  <c r="H767" i="1" s="1"/>
  <c r="H739" i="1" s="1"/>
  <c r="H711" i="1" s="1"/>
  <c r="H683" i="1" s="1"/>
  <c r="H655" i="1" s="1"/>
  <c r="H627" i="1" s="1"/>
  <c r="H599" i="1" s="1"/>
  <c r="H571" i="1" s="1"/>
  <c r="H543" i="1" s="1"/>
  <c r="H515" i="1" s="1"/>
  <c r="H487" i="1" s="1"/>
  <c r="H459" i="1" s="1"/>
  <c r="H431" i="1" s="1"/>
  <c r="H403" i="1" s="1"/>
  <c r="H375" i="1" s="1"/>
  <c r="H347" i="1" s="1"/>
  <c r="H319" i="1" s="1"/>
  <c r="H291" i="1" s="1"/>
  <c r="H263" i="1" s="1"/>
  <c r="H235" i="1" s="1"/>
  <c r="H207" i="1" s="1"/>
  <c r="H179" i="1" s="1"/>
  <c r="H151" i="1" s="1"/>
  <c r="H123" i="1" s="1"/>
  <c r="H95" i="1" s="1"/>
  <c r="H67" i="1" s="1"/>
  <c r="H39" i="1" s="1"/>
  <c r="H11" i="1" s="1"/>
  <c r="H1726" i="1"/>
  <c r="H1698" i="1" s="1"/>
  <c r="H1670" i="1" s="1"/>
  <c r="H1642" i="1" s="1"/>
  <c r="H1614" i="1" s="1"/>
  <c r="H1586" i="1" s="1"/>
  <c r="H1558" i="1" s="1"/>
  <c r="H1530" i="1" s="1"/>
  <c r="H1502" i="1" s="1"/>
  <c r="H1474" i="1" s="1"/>
  <c r="H1446" i="1" s="1"/>
  <c r="H1418" i="1" s="1"/>
  <c r="H1390" i="1" s="1"/>
  <c r="H1362" i="1" s="1"/>
  <c r="H1334" i="1" s="1"/>
  <c r="H1306" i="1" s="1"/>
  <c r="H1278" i="1" s="1"/>
  <c r="H1250" i="1" s="1"/>
  <c r="H1222" i="1" s="1"/>
  <c r="H1194" i="1" s="1"/>
  <c r="H1166" i="1" s="1"/>
  <c r="H1138" i="1" s="1"/>
  <c r="H1110" i="1" s="1"/>
  <c r="H1082" i="1" s="1"/>
  <c r="H1054" i="1" s="1"/>
  <c r="H1026" i="1" s="1"/>
  <c r="H998" i="1" s="1"/>
  <c r="H970" i="1" s="1"/>
  <c r="H942" i="1" s="1"/>
  <c r="H914" i="1" s="1"/>
  <c r="H886" i="1" s="1"/>
  <c r="H858" i="1" s="1"/>
  <c r="H830" i="1" s="1"/>
  <c r="H802" i="1" s="1"/>
  <c r="H774" i="1" s="1"/>
  <c r="H746" i="1" s="1"/>
  <c r="H718" i="1" s="1"/>
  <c r="H690" i="1" s="1"/>
  <c r="H662" i="1" s="1"/>
  <c r="H634" i="1" s="1"/>
  <c r="H606" i="1" s="1"/>
  <c r="H578" i="1" s="1"/>
  <c r="H550" i="1" s="1"/>
  <c r="H522" i="1" s="1"/>
  <c r="H494" i="1" s="1"/>
  <c r="H466" i="1" s="1"/>
  <c r="H438" i="1" s="1"/>
  <c r="H410" i="1" s="1"/>
  <c r="H382" i="1" s="1"/>
  <c r="H354" i="1" s="1"/>
  <c r="H326" i="1" s="1"/>
  <c r="H298" i="1" s="1"/>
  <c r="H270" i="1" s="1"/>
  <c r="H242" i="1" s="1"/>
  <c r="H214" i="1" s="1"/>
  <c r="H186" i="1" s="1"/>
  <c r="H158" i="1" s="1"/>
  <c r="H130" i="1" s="1"/>
  <c r="H102" i="1" s="1"/>
  <c r="H74" i="1" s="1"/>
  <c r="H46" i="1" s="1"/>
  <c r="H18" i="1" s="1"/>
  <c r="H1725" i="1"/>
  <c r="H1697" i="1" s="1"/>
  <c r="H1669" i="1" s="1"/>
  <c r="H1641" i="1" s="1"/>
  <c r="H1613" i="1" s="1"/>
  <c r="H1585" i="1" s="1"/>
  <c r="H1557" i="1" s="1"/>
  <c r="H1529" i="1" s="1"/>
  <c r="H1501" i="1" s="1"/>
  <c r="H1473" i="1" s="1"/>
  <c r="H1445" i="1" s="1"/>
  <c r="H1417" i="1" s="1"/>
  <c r="H1389" i="1" s="1"/>
  <c r="H1361" i="1" s="1"/>
  <c r="H1333" i="1" s="1"/>
  <c r="H1305" i="1" s="1"/>
  <c r="H1277" i="1" s="1"/>
  <c r="H1249" i="1" s="1"/>
  <c r="H1221" i="1" s="1"/>
  <c r="H1193" i="1" s="1"/>
  <c r="H1165" i="1" s="1"/>
  <c r="H1137" i="1" s="1"/>
  <c r="H1109" i="1" s="1"/>
  <c r="H1081" i="1" s="1"/>
  <c r="H1053" i="1" s="1"/>
  <c r="H1025" i="1" s="1"/>
  <c r="H997" i="1" s="1"/>
  <c r="H969" i="1" s="1"/>
  <c r="H941" i="1" s="1"/>
  <c r="H913" i="1" s="1"/>
  <c r="H885" i="1" s="1"/>
  <c r="H857" i="1" s="1"/>
  <c r="H829" i="1" s="1"/>
  <c r="H801" i="1" s="1"/>
  <c r="H773" i="1" s="1"/>
  <c r="H745" i="1" s="1"/>
  <c r="H717" i="1" s="1"/>
  <c r="H689" i="1" s="1"/>
  <c r="H661" i="1" s="1"/>
  <c r="H633" i="1" s="1"/>
  <c r="H605" i="1" s="1"/>
  <c r="H577" i="1" s="1"/>
  <c r="H549" i="1" s="1"/>
  <c r="H521" i="1" s="1"/>
  <c r="H493" i="1" s="1"/>
  <c r="H465" i="1" s="1"/>
  <c r="H437" i="1" s="1"/>
  <c r="H409" i="1" s="1"/>
  <c r="H381" i="1" s="1"/>
  <c r="H353" i="1" s="1"/>
  <c r="H325" i="1" s="1"/>
  <c r="H297" i="1" s="1"/>
  <c r="H269" i="1" s="1"/>
  <c r="H241" i="1" s="1"/>
  <c r="H213" i="1" s="1"/>
  <c r="H185" i="1" s="1"/>
  <c r="H157" i="1" s="1"/>
  <c r="H129" i="1" s="1"/>
  <c r="H101" i="1" s="1"/>
  <c r="H73" i="1" s="1"/>
  <c r="H45" i="1" s="1"/>
  <c r="H17" i="1" s="1"/>
  <c r="H1715" i="1"/>
  <c r="H1687" i="1" s="1"/>
  <c r="H1659" i="1" s="1"/>
  <c r="H1631" i="1" s="1"/>
  <c r="H1603" i="1" s="1"/>
  <c r="H1575" i="1" s="1"/>
  <c r="H1547" i="1" s="1"/>
  <c r="H1519" i="1" s="1"/>
  <c r="H1491" i="1" s="1"/>
  <c r="H1463" i="1" s="1"/>
  <c r="H1435" i="1" s="1"/>
  <c r="H1407" i="1" s="1"/>
  <c r="H1379" i="1" s="1"/>
  <c r="H1351" i="1" s="1"/>
  <c r="H1323" i="1" s="1"/>
  <c r="H1295" i="1" s="1"/>
  <c r="H1267" i="1" s="1"/>
  <c r="H1239" i="1" s="1"/>
  <c r="H1211" i="1" s="1"/>
  <c r="H1183" i="1" s="1"/>
  <c r="H1155" i="1" s="1"/>
  <c r="H1127" i="1" s="1"/>
  <c r="H1099" i="1" s="1"/>
  <c r="H1071" i="1" s="1"/>
  <c r="H1043" i="1" s="1"/>
  <c r="H1015" i="1" s="1"/>
  <c r="H987" i="1" s="1"/>
  <c r="H959" i="1" s="1"/>
  <c r="H931" i="1" s="1"/>
  <c r="H903" i="1" s="1"/>
  <c r="H875" i="1" s="1"/>
  <c r="H847" i="1" s="1"/>
  <c r="H819" i="1" s="1"/>
  <c r="H791" i="1" s="1"/>
  <c r="H763" i="1" s="1"/>
  <c r="H735" i="1" s="1"/>
  <c r="H707" i="1" s="1"/>
  <c r="H679" i="1" s="1"/>
  <c r="H651" i="1" s="1"/>
  <c r="H623" i="1" s="1"/>
  <c r="H595" i="1" s="1"/>
  <c r="H567" i="1" s="1"/>
  <c r="H539" i="1" s="1"/>
  <c r="H511" i="1" s="1"/>
  <c r="H483" i="1" s="1"/>
  <c r="H455" i="1" s="1"/>
  <c r="H427" i="1" s="1"/>
  <c r="H399" i="1" s="1"/>
  <c r="H371" i="1" s="1"/>
  <c r="H343" i="1" s="1"/>
  <c r="H315" i="1" s="1"/>
  <c r="H287" i="1" s="1"/>
  <c r="H259" i="1" s="1"/>
  <c r="H231" i="1" s="1"/>
  <c r="H203" i="1" s="1"/>
  <c r="H175" i="1" s="1"/>
  <c r="H147" i="1" s="1"/>
  <c r="H119" i="1" s="1"/>
  <c r="H91" i="1" s="1"/>
  <c r="H63" i="1" s="1"/>
  <c r="H35" i="1" s="1"/>
  <c r="H1745" i="1"/>
  <c r="H1717" i="1" s="1"/>
  <c r="H1689" i="1" s="1"/>
  <c r="H1661" i="1" s="1"/>
  <c r="H1633" i="1" s="1"/>
  <c r="H1605" i="1" s="1"/>
  <c r="H1577" i="1" s="1"/>
  <c r="H1549" i="1" s="1"/>
  <c r="H1521" i="1" s="1"/>
  <c r="H1493" i="1" s="1"/>
  <c r="H1465" i="1" s="1"/>
  <c r="H1437" i="1" s="1"/>
  <c r="H1409" i="1" s="1"/>
  <c r="H1381" i="1" s="1"/>
  <c r="H1353" i="1" s="1"/>
  <c r="H1325" i="1" s="1"/>
  <c r="H1297" i="1" s="1"/>
  <c r="H1269" i="1" s="1"/>
  <c r="H1241" i="1" s="1"/>
  <c r="H1213" i="1" s="1"/>
  <c r="H1185" i="1" s="1"/>
  <c r="H1157" i="1" s="1"/>
  <c r="H1129" i="1" s="1"/>
  <c r="H1101" i="1" s="1"/>
  <c r="H1073" i="1" s="1"/>
  <c r="H1045" i="1" s="1"/>
  <c r="H1017" i="1" s="1"/>
  <c r="H989" i="1" s="1"/>
  <c r="H961" i="1" s="1"/>
  <c r="H933" i="1" s="1"/>
  <c r="H905" i="1" s="1"/>
  <c r="H877" i="1" s="1"/>
  <c r="H849" i="1" s="1"/>
  <c r="H821" i="1" s="1"/>
  <c r="H793" i="1" s="1"/>
  <c r="H765" i="1" s="1"/>
  <c r="H737" i="1" s="1"/>
  <c r="H709" i="1" s="1"/>
  <c r="H681" i="1" s="1"/>
  <c r="H653" i="1" s="1"/>
  <c r="H625" i="1" s="1"/>
  <c r="H597" i="1" s="1"/>
  <c r="H569" i="1" s="1"/>
  <c r="H541" i="1" s="1"/>
  <c r="H513" i="1" s="1"/>
  <c r="H485" i="1" s="1"/>
  <c r="H457" i="1" s="1"/>
  <c r="H429" i="1" s="1"/>
  <c r="H401" i="1" s="1"/>
  <c r="H373" i="1" s="1"/>
  <c r="H345" i="1" s="1"/>
  <c r="H317" i="1" s="1"/>
  <c r="H289" i="1" s="1"/>
  <c r="H261" i="1" s="1"/>
  <c r="H233" i="1" s="1"/>
  <c r="H205" i="1" s="1"/>
  <c r="H177" i="1" s="1"/>
  <c r="H149" i="1" s="1"/>
  <c r="H121" i="1" s="1"/>
  <c r="H93" i="1" s="1"/>
  <c r="H65" i="1" s="1"/>
  <c r="H37" i="1" s="1"/>
  <c r="H9" i="1" s="1"/>
  <c r="H1759" i="1"/>
  <c r="H1731" i="1" s="1"/>
  <c r="H1703" i="1" s="1"/>
  <c r="H1675" i="1" s="1"/>
  <c r="H1647" i="1" s="1"/>
  <c r="H1619" i="1" s="1"/>
  <c r="H1591" i="1" s="1"/>
  <c r="H1563" i="1" s="1"/>
  <c r="H1535" i="1" s="1"/>
  <c r="H1507" i="1" s="1"/>
  <c r="H1479" i="1" s="1"/>
  <c r="H1451" i="1" s="1"/>
  <c r="H1423" i="1" s="1"/>
  <c r="H1395" i="1" s="1"/>
  <c r="H1367" i="1" s="1"/>
  <c r="H1339" i="1" s="1"/>
  <c r="H1311" i="1" s="1"/>
  <c r="H1283" i="1" s="1"/>
  <c r="H1255" i="1" s="1"/>
  <c r="H1227" i="1" s="1"/>
  <c r="H1199" i="1" s="1"/>
  <c r="H1171" i="1" s="1"/>
  <c r="H1143" i="1" s="1"/>
  <c r="H1115" i="1" s="1"/>
  <c r="H1087" i="1" s="1"/>
  <c r="H1059" i="1" s="1"/>
  <c r="H1031" i="1" s="1"/>
  <c r="H1003" i="1" s="1"/>
  <c r="H975" i="1" s="1"/>
  <c r="H947" i="1" s="1"/>
  <c r="H919" i="1" s="1"/>
  <c r="H891" i="1" s="1"/>
  <c r="H863" i="1" s="1"/>
  <c r="H835" i="1" s="1"/>
  <c r="H807" i="1" s="1"/>
  <c r="H779" i="1" s="1"/>
  <c r="H751" i="1" s="1"/>
  <c r="H723" i="1" s="1"/>
  <c r="H695" i="1" s="1"/>
  <c r="H667" i="1" s="1"/>
  <c r="H639" i="1" s="1"/>
  <c r="H611" i="1" s="1"/>
  <c r="H583" i="1" s="1"/>
  <c r="H555" i="1" s="1"/>
  <c r="H527" i="1" s="1"/>
  <c r="H499" i="1" s="1"/>
  <c r="H471" i="1" s="1"/>
  <c r="H443" i="1" s="1"/>
  <c r="H415" i="1" s="1"/>
  <c r="H387" i="1" s="1"/>
  <c r="H359" i="1" s="1"/>
  <c r="H331" i="1" s="1"/>
  <c r="H303" i="1" s="1"/>
  <c r="H275" i="1" s="1"/>
  <c r="H247" i="1" s="1"/>
  <c r="H219" i="1" s="1"/>
  <c r="H191" i="1" s="1"/>
  <c r="H163" i="1" s="1"/>
  <c r="H135" i="1" s="1"/>
  <c r="H107" i="1" s="1"/>
  <c r="H79" i="1" s="1"/>
  <c r="H51" i="1" s="1"/>
  <c r="H23" i="1" s="1"/>
  <c r="H7" i="1"/>
  <c r="H1770" i="1"/>
  <c r="H1742" i="1" s="1"/>
  <c r="H1714" i="1" s="1"/>
  <c r="H1686" i="1" s="1"/>
  <c r="H1658" i="1" s="1"/>
  <c r="H1630" i="1" s="1"/>
  <c r="H1602" i="1" s="1"/>
  <c r="H1574" i="1" s="1"/>
  <c r="H1546" i="1" s="1"/>
  <c r="H1518" i="1" s="1"/>
  <c r="H1490" i="1" s="1"/>
  <c r="H1462" i="1" s="1"/>
  <c r="H1434" i="1" s="1"/>
  <c r="H1406" i="1" s="1"/>
  <c r="H1378" i="1" s="1"/>
  <c r="H1350" i="1" s="1"/>
  <c r="H1322" i="1" s="1"/>
  <c r="H1294" i="1" s="1"/>
  <c r="H1266" i="1" s="1"/>
  <c r="H1238" i="1" s="1"/>
  <c r="H1210" i="1" s="1"/>
  <c r="H1182" i="1" s="1"/>
  <c r="H1154" i="1" s="1"/>
  <c r="H1126" i="1" s="1"/>
  <c r="H1098" i="1" s="1"/>
  <c r="H1070" i="1" s="1"/>
  <c r="H1042" i="1" s="1"/>
  <c r="H1014" i="1" s="1"/>
  <c r="H986" i="1" s="1"/>
  <c r="H958" i="1" s="1"/>
  <c r="H930" i="1" s="1"/>
  <c r="H902" i="1" s="1"/>
  <c r="H874" i="1" s="1"/>
  <c r="H846" i="1" s="1"/>
  <c r="H818" i="1" s="1"/>
  <c r="H790" i="1" s="1"/>
  <c r="H762" i="1" s="1"/>
  <c r="H734" i="1" s="1"/>
  <c r="H706" i="1" s="1"/>
  <c r="H678" i="1" s="1"/>
  <c r="H650" i="1" s="1"/>
  <c r="H622" i="1" s="1"/>
  <c r="H594" i="1" s="1"/>
  <c r="H566" i="1" s="1"/>
  <c r="H538" i="1" s="1"/>
  <c r="H510" i="1" s="1"/>
  <c r="H482" i="1" s="1"/>
  <c r="H454" i="1" s="1"/>
  <c r="H426" i="1" s="1"/>
  <c r="H398" i="1" s="1"/>
  <c r="H370" i="1" s="1"/>
  <c r="H342" i="1" s="1"/>
  <c r="H314" i="1" s="1"/>
  <c r="H286" i="1" s="1"/>
  <c r="H258" i="1" s="1"/>
  <c r="H230" i="1" s="1"/>
  <c r="H202" i="1" s="1"/>
  <c r="H174" i="1" s="1"/>
  <c r="H146" i="1" s="1"/>
  <c r="H118" i="1" s="1"/>
  <c r="H90" i="1" s="1"/>
  <c r="H62" i="1" s="1"/>
  <c r="H34" i="1" s="1"/>
  <c r="H1769" i="1"/>
  <c r="H1741" i="1" s="1"/>
  <c r="H1713" i="1" s="1"/>
  <c r="H1685" i="1" s="1"/>
  <c r="H1657" i="1" s="1"/>
  <c r="H1629" i="1" s="1"/>
  <c r="H1601" i="1" s="1"/>
  <c r="H1573" i="1" s="1"/>
  <c r="H1545" i="1" s="1"/>
  <c r="H1517" i="1" s="1"/>
  <c r="H1489" i="1" s="1"/>
  <c r="H1461" i="1" s="1"/>
  <c r="H1433" i="1" s="1"/>
  <c r="H1405" i="1" s="1"/>
  <c r="H1377" i="1" s="1"/>
  <c r="H1349" i="1" s="1"/>
  <c r="H1321" i="1" s="1"/>
  <c r="H1293" i="1" s="1"/>
  <c r="H1265" i="1" s="1"/>
  <c r="H1237" i="1" s="1"/>
  <c r="H1209" i="1" s="1"/>
  <c r="H1181" i="1" s="1"/>
  <c r="H1153" i="1" s="1"/>
  <c r="H1125" i="1" s="1"/>
  <c r="H1097" i="1" s="1"/>
  <c r="H1069" i="1" s="1"/>
  <c r="H1041" i="1" s="1"/>
  <c r="H1013" i="1" s="1"/>
  <c r="H985" i="1" s="1"/>
  <c r="H957" i="1" s="1"/>
  <c r="H929" i="1" s="1"/>
  <c r="H901" i="1" s="1"/>
  <c r="H873" i="1" s="1"/>
  <c r="H845" i="1" s="1"/>
  <c r="H817" i="1" s="1"/>
  <c r="H789" i="1" s="1"/>
  <c r="H761" i="1" s="1"/>
  <c r="H733" i="1" s="1"/>
  <c r="H705" i="1" s="1"/>
  <c r="H677" i="1" s="1"/>
  <c r="H649" i="1" s="1"/>
  <c r="H621" i="1" s="1"/>
  <c r="H593" i="1" s="1"/>
  <c r="H565" i="1" s="1"/>
  <c r="H537" i="1" s="1"/>
  <c r="H509" i="1" s="1"/>
  <c r="H481" i="1" s="1"/>
  <c r="H453" i="1" s="1"/>
  <c r="H425" i="1" s="1"/>
  <c r="H397" i="1" s="1"/>
  <c r="H369" i="1" s="1"/>
  <c r="H341" i="1" s="1"/>
  <c r="H313" i="1" s="1"/>
  <c r="H285" i="1" s="1"/>
  <c r="H257" i="1" s="1"/>
  <c r="H229" i="1" s="1"/>
  <c r="H201" i="1" s="1"/>
  <c r="H173" i="1" s="1"/>
  <c r="H145" i="1" s="1"/>
  <c r="H117" i="1" s="1"/>
  <c r="H89" i="1" s="1"/>
  <c r="H61" i="1" s="1"/>
  <c r="H33" i="1" s="1"/>
  <c r="H1764" i="1"/>
  <c r="H1736" i="1" s="1"/>
  <c r="H1708" i="1" s="1"/>
  <c r="H1680" i="1" s="1"/>
  <c r="H1652" i="1" s="1"/>
  <c r="H1624" i="1" s="1"/>
  <c r="H1596" i="1" s="1"/>
  <c r="H1568" i="1" s="1"/>
  <c r="H1540" i="1" s="1"/>
  <c r="H1512" i="1" s="1"/>
  <c r="H1484" i="1" s="1"/>
  <c r="H1456" i="1" s="1"/>
  <c r="H1428" i="1" s="1"/>
  <c r="H1400" i="1" s="1"/>
  <c r="H1372" i="1" s="1"/>
  <c r="H1344" i="1" s="1"/>
  <c r="H1316" i="1" s="1"/>
  <c r="H1288" i="1" s="1"/>
  <c r="H1260" i="1" s="1"/>
  <c r="H1232" i="1" s="1"/>
  <c r="H1204" i="1" s="1"/>
  <c r="H1176" i="1" s="1"/>
  <c r="H1148" i="1" s="1"/>
  <c r="H1120" i="1" s="1"/>
  <c r="H1092" i="1" s="1"/>
  <c r="H1064" i="1" s="1"/>
  <c r="H1036" i="1" s="1"/>
  <c r="H1008" i="1" s="1"/>
  <c r="H980" i="1" s="1"/>
  <c r="H952" i="1" s="1"/>
  <c r="H924" i="1" s="1"/>
  <c r="H896" i="1" s="1"/>
  <c r="H868" i="1" s="1"/>
  <c r="H840" i="1" s="1"/>
  <c r="H812" i="1" s="1"/>
  <c r="H784" i="1" s="1"/>
  <c r="H756" i="1" s="1"/>
  <c r="H728" i="1" s="1"/>
  <c r="H700" i="1" s="1"/>
  <c r="H672" i="1" s="1"/>
  <c r="H644" i="1" s="1"/>
  <c r="H616" i="1" s="1"/>
  <c r="H588" i="1" s="1"/>
  <c r="H560" i="1" s="1"/>
  <c r="H532" i="1" s="1"/>
  <c r="H504" i="1" s="1"/>
  <c r="H476" i="1" s="1"/>
  <c r="H448" i="1" s="1"/>
  <c r="H420" i="1" s="1"/>
  <c r="H392" i="1" s="1"/>
  <c r="H364" i="1" s="1"/>
  <c r="H336" i="1" s="1"/>
  <c r="H308" i="1" s="1"/>
  <c r="H280" i="1" s="1"/>
  <c r="H252" i="1" s="1"/>
  <c r="H224" i="1" s="1"/>
  <c r="H196" i="1" s="1"/>
  <c r="H168" i="1" s="1"/>
  <c r="H140" i="1" s="1"/>
  <c r="H112" i="1" s="1"/>
  <c r="H84" i="1" s="1"/>
  <c r="H56" i="1" s="1"/>
  <c r="H28" i="1" s="1"/>
  <c r="H1766" i="1"/>
  <c r="H1738" i="1" s="1"/>
  <c r="H1710" i="1" s="1"/>
  <c r="H1682" i="1" s="1"/>
  <c r="H1654" i="1" s="1"/>
  <c r="H1626" i="1" s="1"/>
  <c r="H1598" i="1" s="1"/>
  <c r="H1570" i="1" s="1"/>
  <c r="H1542" i="1" s="1"/>
  <c r="H1514" i="1" s="1"/>
  <c r="H1486" i="1" s="1"/>
  <c r="H1458" i="1" s="1"/>
  <c r="H1430" i="1" s="1"/>
  <c r="H1402" i="1" s="1"/>
  <c r="H1374" i="1" s="1"/>
  <c r="H1346" i="1" s="1"/>
  <c r="H1318" i="1" s="1"/>
  <c r="H1290" i="1" s="1"/>
  <c r="H1262" i="1" s="1"/>
  <c r="H1234" i="1" s="1"/>
  <c r="H1206" i="1" s="1"/>
  <c r="H1178" i="1" s="1"/>
  <c r="H1150" i="1" s="1"/>
  <c r="H1122" i="1" s="1"/>
  <c r="H1094" i="1" s="1"/>
  <c r="H1066" i="1" s="1"/>
  <c r="H1038" i="1" s="1"/>
  <c r="H1010" i="1" s="1"/>
  <c r="H982" i="1" s="1"/>
  <c r="H954" i="1" s="1"/>
  <c r="H926" i="1" s="1"/>
  <c r="H898" i="1" s="1"/>
  <c r="H870" i="1" s="1"/>
  <c r="H842" i="1" s="1"/>
  <c r="H814" i="1" s="1"/>
  <c r="H786" i="1" s="1"/>
  <c r="H758" i="1" s="1"/>
  <c r="H730" i="1" s="1"/>
  <c r="H702" i="1" s="1"/>
  <c r="H674" i="1" s="1"/>
  <c r="H646" i="1" s="1"/>
  <c r="H618" i="1" s="1"/>
  <c r="H590" i="1" s="1"/>
  <c r="H562" i="1" s="1"/>
  <c r="H534" i="1" s="1"/>
  <c r="H506" i="1" s="1"/>
  <c r="H478" i="1" s="1"/>
  <c r="H450" i="1" s="1"/>
  <c r="H422" i="1" s="1"/>
  <c r="H394" i="1" s="1"/>
  <c r="H366" i="1" s="1"/>
  <c r="H338" i="1" s="1"/>
  <c r="H310" i="1" s="1"/>
  <c r="H282" i="1" s="1"/>
  <c r="H254" i="1" s="1"/>
  <c r="H226" i="1" s="1"/>
  <c r="H198" i="1" s="1"/>
  <c r="H170" i="1" s="1"/>
  <c r="H142" i="1" s="1"/>
  <c r="H114" i="1" s="1"/>
  <c r="H86" i="1" s="1"/>
  <c r="H58" i="1" s="1"/>
  <c r="H30" i="1" s="1"/>
  <c r="H1768" i="1"/>
  <c r="H1740" i="1" s="1"/>
  <c r="H1712" i="1" s="1"/>
  <c r="H1684" i="1" s="1"/>
  <c r="H1656" i="1" s="1"/>
  <c r="H1628" i="1" s="1"/>
  <c r="H1600" i="1" s="1"/>
  <c r="H1572" i="1" s="1"/>
  <c r="H1544" i="1" s="1"/>
  <c r="H1516" i="1" s="1"/>
  <c r="H1488" i="1" s="1"/>
  <c r="H1460" i="1" s="1"/>
  <c r="H1432" i="1" s="1"/>
  <c r="H1404" i="1" s="1"/>
  <c r="H1376" i="1" s="1"/>
  <c r="H1348" i="1" s="1"/>
  <c r="H1320" i="1" s="1"/>
  <c r="H1292" i="1" s="1"/>
  <c r="H1264" i="1" s="1"/>
  <c r="H1236" i="1" s="1"/>
  <c r="H1208" i="1" s="1"/>
  <c r="H1180" i="1" s="1"/>
  <c r="H1152" i="1" s="1"/>
  <c r="H1124" i="1" s="1"/>
  <c r="H1096" i="1" s="1"/>
  <c r="H1068" i="1" s="1"/>
  <c r="H1040" i="1" s="1"/>
  <c r="H1012" i="1" s="1"/>
  <c r="H984" i="1" s="1"/>
  <c r="H956" i="1" s="1"/>
  <c r="H928" i="1" s="1"/>
  <c r="H900" i="1" s="1"/>
  <c r="H872" i="1" s="1"/>
  <c r="H844" i="1" s="1"/>
  <c r="H816" i="1" s="1"/>
  <c r="H788" i="1" s="1"/>
  <c r="H760" i="1" s="1"/>
  <c r="H732" i="1" s="1"/>
  <c r="H704" i="1" s="1"/>
  <c r="H676" i="1" s="1"/>
  <c r="H648" i="1" s="1"/>
  <c r="H620" i="1" s="1"/>
  <c r="H592" i="1" s="1"/>
  <c r="H564" i="1" s="1"/>
  <c r="H536" i="1" s="1"/>
  <c r="H508" i="1" s="1"/>
  <c r="H480" i="1" s="1"/>
  <c r="H452" i="1" s="1"/>
  <c r="H424" i="1" s="1"/>
  <c r="H396" i="1" s="1"/>
  <c r="H368" i="1" s="1"/>
  <c r="H340" i="1" s="1"/>
  <c r="H312" i="1" s="1"/>
  <c r="H284" i="1" s="1"/>
  <c r="H256" i="1" s="1"/>
  <c r="H228" i="1" s="1"/>
  <c r="H200" i="1" s="1"/>
  <c r="H172" i="1" s="1"/>
  <c r="H144" i="1" s="1"/>
  <c r="H116" i="1" s="1"/>
  <c r="H88" i="1" s="1"/>
  <c r="H60" i="1" s="1"/>
  <c r="H32" i="1" s="1"/>
  <c r="H1767" i="1"/>
  <c r="H1739" i="1" s="1"/>
  <c r="H1711" i="1" s="1"/>
  <c r="H1683" i="1" s="1"/>
  <c r="H1655" i="1" s="1"/>
  <c r="H1627" i="1" s="1"/>
  <c r="H1599" i="1" s="1"/>
  <c r="H1571" i="1" s="1"/>
  <c r="H1543" i="1" s="1"/>
  <c r="H1515" i="1" s="1"/>
  <c r="H1487" i="1" s="1"/>
  <c r="H1459" i="1" s="1"/>
  <c r="H1431" i="1" s="1"/>
  <c r="H1403" i="1" s="1"/>
  <c r="H1375" i="1" s="1"/>
  <c r="H1347" i="1" s="1"/>
  <c r="H1319" i="1" s="1"/>
  <c r="H1291" i="1" s="1"/>
  <c r="H1263" i="1" s="1"/>
  <c r="H1235" i="1" s="1"/>
  <c r="H1207" i="1" s="1"/>
  <c r="H1179" i="1" s="1"/>
  <c r="H1151" i="1" s="1"/>
  <c r="H1123" i="1" s="1"/>
  <c r="H1095" i="1" s="1"/>
  <c r="H1067" i="1" s="1"/>
  <c r="H1039" i="1" s="1"/>
  <c r="H1011" i="1" s="1"/>
  <c r="H983" i="1" s="1"/>
  <c r="H955" i="1" s="1"/>
  <c r="H927" i="1" s="1"/>
  <c r="H899" i="1" s="1"/>
  <c r="H871" i="1" s="1"/>
  <c r="H843" i="1" s="1"/>
  <c r="H815" i="1" s="1"/>
  <c r="H787" i="1" s="1"/>
  <c r="H759" i="1" s="1"/>
  <c r="H731" i="1" s="1"/>
  <c r="H703" i="1" s="1"/>
  <c r="H675" i="1" s="1"/>
  <c r="H647" i="1" s="1"/>
  <c r="H619" i="1" s="1"/>
  <c r="H591" i="1" s="1"/>
  <c r="H563" i="1" s="1"/>
  <c r="H535" i="1" s="1"/>
  <c r="H507" i="1" s="1"/>
  <c r="H479" i="1" s="1"/>
  <c r="H451" i="1" s="1"/>
  <c r="H423" i="1" s="1"/>
  <c r="H395" i="1" s="1"/>
  <c r="H367" i="1" s="1"/>
  <c r="H339" i="1" s="1"/>
  <c r="H311" i="1" s="1"/>
  <c r="H283" i="1" s="1"/>
  <c r="H255" i="1" s="1"/>
  <c r="H227" i="1" s="1"/>
  <c r="H199" i="1" s="1"/>
  <c r="H171" i="1" s="1"/>
  <c r="H143" i="1" s="1"/>
  <c r="H115" i="1" s="1"/>
  <c r="H87" i="1" s="1"/>
  <c r="H59" i="1" s="1"/>
  <c r="H31" i="1" s="1"/>
  <c r="H1765" i="1"/>
  <c r="H1737" i="1" s="1"/>
  <c r="H1709" i="1" s="1"/>
  <c r="H1681" i="1" s="1"/>
  <c r="H1653" i="1" s="1"/>
  <c r="H1625" i="1" s="1"/>
  <c r="H1597" i="1" s="1"/>
  <c r="H1569" i="1" s="1"/>
  <c r="H1541" i="1" s="1"/>
  <c r="H1513" i="1" s="1"/>
  <c r="H1485" i="1" s="1"/>
  <c r="H1457" i="1" s="1"/>
  <c r="H1429" i="1" s="1"/>
  <c r="H1401" i="1" s="1"/>
  <c r="H1373" i="1" s="1"/>
  <c r="H1345" i="1" s="1"/>
  <c r="H1317" i="1" s="1"/>
  <c r="H1289" i="1" s="1"/>
  <c r="H1261" i="1" s="1"/>
  <c r="H1233" i="1" s="1"/>
  <c r="H1205" i="1" s="1"/>
  <c r="H1177" i="1" s="1"/>
  <c r="H1149" i="1" s="1"/>
  <c r="H1121" i="1" s="1"/>
  <c r="H1093" i="1" s="1"/>
  <c r="H1065" i="1" s="1"/>
  <c r="H1037" i="1" s="1"/>
  <c r="H1009" i="1" s="1"/>
  <c r="H981" i="1" s="1"/>
  <c r="H953" i="1" s="1"/>
  <c r="H925" i="1" s="1"/>
  <c r="H897" i="1" s="1"/>
  <c r="H869" i="1" s="1"/>
  <c r="H841" i="1" s="1"/>
  <c r="H813" i="1" s="1"/>
  <c r="H785" i="1" s="1"/>
  <c r="H757" i="1" s="1"/>
  <c r="H729" i="1" s="1"/>
  <c r="H701" i="1" s="1"/>
  <c r="H673" i="1" s="1"/>
  <c r="H645" i="1" s="1"/>
  <c r="H617" i="1" s="1"/>
  <c r="H589" i="1" s="1"/>
  <c r="H561" i="1" s="1"/>
  <c r="H533" i="1" s="1"/>
  <c r="H505" i="1" s="1"/>
  <c r="H477" i="1" s="1"/>
  <c r="H449" i="1" s="1"/>
  <c r="H421" i="1" s="1"/>
  <c r="H393" i="1" s="1"/>
  <c r="H365" i="1" s="1"/>
  <c r="H337" i="1" s="1"/>
  <c r="H309" i="1" s="1"/>
  <c r="H281" i="1" s="1"/>
  <c r="H253" i="1" s="1"/>
  <c r="H225" i="1" s="1"/>
  <c r="H197" i="1" s="1"/>
  <c r="H169" i="1" s="1"/>
  <c r="H141" i="1" s="1"/>
  <c r="H113" i="1" s="1"/>
  <c r="H85" i="1" s="1"/>
  <c r="H57" i="1" s="1"/>
  <c r="H29" i="1" s="1"/>
  <c r="H1763" i="1"/>
  <c r="H1735" i="1" s="1"/>
  <c r="H1707" i="1" s="1"/>
  <c r="H1679" i="1" s="1"/>
  <c r="H1651" i="1" s="1"/>
  <c r="H1623" i="1" s="1"/>
  <c r="H1595" i="1" s="1"/>
  <c r="H1567" i="1" s="1"/>
  <c r="H1539" i="1" s="1"/>
  <c r="H1511" i="1" s="1"/>
  <c r="H1483" i="1" s="1"/>
  <c r="H1455" i="1" s="1"/>
  <c r="H1427" i="1" s="1"/>
  <c r="H1399" i="1" s="1"/>
  <c r="H1371" i="1" s="1"/>
  <c r="H1343" i="1" s="1"/>
  <c r="H1315" i="1" s="1"/>
  <c r="H1287" i="1" s="1"/>
  <c r="H1259" i="1" s="1"/>
  <c r="H1231" i="1" s="1"/>
  <c r="H1203" i="1" s="1"/>
  <c r="H1175" i="1" s="1"/>
  <c r="H1147" i="1" s="1"/>
  <c r="H1119" i="1" s="1"/>
  <c r="H1091" i="1" s="1"/>
  <c r="H1063" i="1" s="1"/>
  <c r="H1035" i="1" s="1"/>
  <c r="H1007" i="1" s="1"/>
  <c r="H979" i="1" s="1"/>
  <c r="H951" i="1" s="1"/>
  <c r="H923" i="1" s="1"/>
  <c r="H895" i="1" s="1"/>
  <c r="H867" i="1" s="1"/>
  <c r="H839" i="1" s="1"/>
  <c r="H811" i="1" s="1"/>
  <c r="H783" i="1" s="1"/>
  <c r="H755" i="1" s="1"/>
  <c r="H727" i="1" s="1"/>
  <c r="H699" i="1" s="1"/>
  <c r="H671" i="1" s="1"/>
  <c r="H643" i="1" s="1"/>
  <c r="H615" i="1" s="1"/>
  <c r="H587" i="1" s="1"/>
  <c r="H559" i="1" s="1"/>
  <c r="H531" i="1" s="1"/>
  <c r="H503" i="1" s="1"/>
  <c r="H475" i="1" s="1"/>
  <c r="H447" i="1" s="1"/>
  <c r="H419" i="1" s="1"/>
  <c r="H391" i="1" s="1"/>
  <c r="H363" i="1" s="1"/>
  <c r="H335" i="1" s="1"/>
  <c r="H307" i="1" s="1"/>
  <c r="H279" i="1" s="1"/>
  <c r="H251" i="1" s="1"/>
  <c r="H223" i="1" s="1"/>
  <c r="H195" i="1" s="1"/>
  <c r="H167" i="1" s="1"/>
  <c r="H139" i="1" s="1"/>
  <c r="H111" i="1" s="1"/>
  <c r="H83" i="1" s="1"/>
  <c r="H55" i="1" s="1"/>
  <c r="H27" i="1" s="1"/>
  <c r="H1762" i="1"/>
  <c r="H1734" i="1" s="1"/>
  <c r="H1706" i="1" s="1"/>
  <c r="H1678" i="1" s="1"/>
  <c r="H1650" i="1" s="1"/>
  <c r="H1622" i="1" s="1"/>
  <c r="H1594" i="1" s="1"/>
  <c r="H1566" i="1" s="1"/>
  <c r="H1538" i="1" s="1"/>
  <c r="H1510" i="1" s="1"/>
  <c r="H1482" i="1" s="1"/>
  <c r="H1454" i="1" s="1"/>
  <c r="H1426" i="1" s="1"/>
  <c r="H1398" i="1" s="1"/>
  <c r="H1370" i="1" s="1"/>
  <c r="H1342" i="1" s="1"/>
  <c r="H1314" i="1" s="1"/>
  <c r="H1286" i="1" s="1"/>
  <c r="H1258" i="1" s="1"/>
  <c r="H1230" i="1" s="1"/>
  <c r="H1202" i="1" s="1"/>
  <c r="H1174" i="1" s="1"/>
  <c r="H1146" i="1" s="1"/>
  <c r="H1118" i="1" s="1"/>
  <c r="H1090" i="1" s="1"/>
  <c r="H1062" i="1" s="1"/>
  <c r="H1034" i="1" s="1"/>
  <c r="H1006" i="1" s="1"/>
  <c r="H978" i="1" s="1"/>
  <c r="H950" i="1" s="1"/>
  <c r="H922" i="1" s="1"/>
  <c r="H894" i="1" s="1"/>
  <c r="H866" i="1" s="1"/>
  <c r="H838" i="1" s="1"/>
  <c r="H810" i="1" s="1"/>
  <c r="H782" i="1" s="1"/>
  <c r="H754" i="1" s="1"/>
  <c r="H726" i="1" s="1"/>
  <c r="H698" i="1" s="1"/>
  <c r="H670" i="1" s="1"/>
  <c r="H642" i="1" s="1"/>
  <c r="H614" i="1" s="1"/>
  <c r="H586" i="1" s="1"/>
  <c r="H558" i="1" s="1"/>
  <c r="H530" i="1" s="1"/>
  <c r="H502" i="1" s="1"/>
  <c r="H474" i="1" s="1"/>
  <c r="H446" i="1" s="1"/>
  <c r="H418" i="1" s="1"/>
  <c r="H390" i="1" s="1"/>
  <c r="H362" i="1" s="1"/>
  <c r="H334" i="1" s="1"/>
  <c r="H306" i="1" s="1"/>
  <c r="H278" i="1" s="1"/>
  <c r="H250" i="1" s="1"/>
  <c r="H222" i="1" s="1"/>
  <c r="H194" i="1" s="1"/>
  <c r="H166" i="1" s="1"/>
  <c r="H138" i="1" s="1"/>
  <c r="H110" i="1" s="1"/>
  <c r="H82" i="1" s="1"/>
  <c r="H54" i="1" s="1"/>
  <c r="H26" i="1" s="1"/>
  <c r="H1761" i="1"/>
  <c r="H1733" i="1" s="1"/>
  <c r="H1705" i="1" s="1"/>
  <c r="H1677" i="1" s="1"/>
  <c r="H1649" i="1" s="1"/>
  <c r="H1621" i="1" s="1"/>
  <c r="H1593" i="1" s="1"/>
  <c r="H1565" i="1" s="1"/>
  <c r="H1537" i="1" s="1"/>
  <c r="H1509" i="1" s="1"/>
  <c r="H1481" i="1" s="1"/>
  <c r="H1453" i="1" s="1"/>
  <c r="H1425" i="1" s="1"/>
  <c r="H1397" i="1" s="1"/>
  <c r="H1369" i="1" s="1"/>
  <c r="H1341" i="1" s="1"/>
  <c r="H1313" i="1" s="1"/>
  <c r="H1285" i="1" s="1"/>
  <c r="H1257" i="1" s="1"/>
  <c r="H1229" i="1" s="1"/>
  <c r="H1201" i="1" s="1"/>
  <c r="H1173" i="1" s="1"/>
  <c r="H1145" i="1" s="1"/>
  <c r="H1117" i="1" s="1"/>
  <c r="H1089" i="1" s="1"/>
  <c r="H1061" i="1" s="1"/>
  <c r="H1033" i="1" s="1"/>
  <c r="H1005" i="1" s="1"/>
  <c r="H977" i="1" s="1"/>
  <c r="H949" i="1" s="1"/>
  <c r="H921" i="1" s="1"/>
  <c r="H893" i="1" s="1"/>
  <c r="H865" i="1" s="1"/>
  <c r="H837" i="1" s="1"/>
  <c r="H809" i="1" s="1"/>
  <c r="H781" i="1" s="1"/>
  <c r="H753" i="1" s="1"/>
  <c r="H725" i="1" s="1"/>
  <c r="H697" i="1" s="1"/>
  <c r="H669" i="1" s="1"/>
  <c r="H641" i="1" s="1"/>
  <c r="H613" i="1" s="1"/>
  <c r="H585" i="1" s="1"/>
  <c r="H557" i="1" s="1"/>
  <c r="H529" i="1" s="1"/>
  <c r="H501" i="1" s="1"/>
  <c r="H473" i="1" s="1"/>
  <c r="H445" i="1" s="1"/>
  <c r="H417" i="1" s="1"/>
  <c r="H389" i="1" s="1"/>
  <c r="H361" i="1" s="1"/>
  <c r="H333" i="1" s="1"/>
  <c r="H305" i="1" s="1"/>
  <c r="H277" i="1" s="1"/>
  <c r="H249" i="1" s="1"/>
  <c r="H221" i="1" s="1"/>
  <c r="H193" i="1" s="1"/>
  <c r="H165" i="1" s="1"/>
  <c r="H137" i="1" s="1"/>
  <c r="H109" i="1" s="1"/>
  <c r="H81" i="1" s="1"/>
  <c r="H53" i="1" s="1"/>
  <c r="H25" i="1" s="1"/>
  <c r="H16" i="1"/>
  <c r="H21" i="1"/>
  <c r="H15" i="1"/>
  <c r="H13" i="1"/>
  <c r="H12" i="1"/>
  <c r="H19" i="1"/>
  <c r="H20" i="1"/>
  <c r="H8" i="1"/>
  <c r="G10" i="11" l="1"/>
  <c r="G41" i="11" s="1"/>
  <c r="K40" i="11"/>
  <c r="J46" i="11"/>
  <c r="L40" i="11" l="1"/>
  <c r="K46" i="11"/>
  <c r="M40" i="11" l="1"/>
  <c r="L46" i="11"/>
  <c r="N40" i="11" l="1"/>
  <c r="M46" i="11"/>
  <c r="N46" i="11" l="1"/>
  <c r="C37" i="11" l="1"/>
  <c r="C29" i="11"/>
  <c r="L287" i="9" l="1"/>
  <c r="L623" i="9"/>
  <c r="L959" i="9"/>
  <c r="L63" i="9"/>
  <c r="L399" i="9"/>
  <c r="L735" i="9"/>
  <c r="L987" i="9"/>
  <c r="L175" i="9"/>
  <c r="L511" i="9"/>
  <c r="L847" i="9"/>
  <c r="L707" i="9"/>
  <c r="L791" i="9"/>
  <c r="L875" i="9"/>
  <c r="L1015" i="9"/>
  <c r="L1239" i="9"/>
  <c r="L259" i="9"/>
  <c r="L343" i="9"/>
  <c r="L427" i="9"/>
  <c r="L1267" i="9"/>
  <c r="L1351" i="9"/>
  <c r="L1435" i="9"/>
  <c r="L119" i="9"/>
  <c r="L203" i="9"/>
  <c r="L1295" i="9"/>
  <c r="L1547" i="9"/>
  <c r="L1631" i="9"/>
  <c r="L147" i="9"/>
  <c r="L231" i="9"/>
  <c r="L315" i="9"/>
  <c r="L1099" i="9"/>
  <c r="L1155" i="9"/>
  <c r="L1323" i="9"/>
  <c r="L1043" i="9"/>
  <c r="L91" i="9"/>
  <c r="L1715" i="9"/>
  <c r="L1799" i="9"/>
  <c r="L1211" i="9"/>
  <c r="L1407" i="9"/>
  <c r="L483" i="9"/>
  <c r="L1379" i="9"/>
  <c r="L1743" i="9"/>
  <c r="L1519" i="9"/>
  <c r="L1127" i="9"/>
  <c r="L903" i="9"/>
  <c r="L539" i="9"/>
  <c r="L1463" i="9"/>
  <c r="L679" i="9"/>
  <c r="L931" i="9"/>
  <c r="L1183" i="9"/>
  <c r="L1827" i="9"/>
  <c r="L455" i="9"/>
  <c r="L1603" i="9"/>
  <c r="L595" i="9"/>
  <c r="L1687" i="9"/>
  <c r="L651" i="9"/>
  <c r="L567" i="9"/>
  <c r="L819" i="9"/>
  <c r="L1771" i="9"/>
  <c r="L763" i="9"/>
  <c r="L371" i="9"/>
  <c r="L1071" i="9"/>
  <c r="L1575" i="9"/>
  <c r="L1491" i="9"/>
  <c r="L1659" i="9"/>
  <c r="L335" i="9"/>
  <c r="L671" i="9"/>
  <c r="L111" i="9"/>
  <c r="L447" i="9"/>
  <c r="L783" i="9"/>
  <c r="L223" i="9"/>
  <c r="L559" i="9"/>
  <c r="L895" i="9"/>
  <c r="L979" i="9"/>
  <c r="L195" i="9"/>
  <c r="L279" i="9"/>
  <c r="L363" i="9"/>
  <c r="L1063" i="9"/>
  <c r="L1091" i="9"/>
  <c r="L1119" i="9"/>
  <c r="L1175" i="9"/>
  <c r="L643" i="9"/>
  <c r="L727" i="9"/>
  <c r="L811" i="9"/>
  <c r="L1315" i="9"/>
  <c r="L1399" i="9"/>
  <c r="L1483" i="9"/>
  <c r="L1259" i="9"/>
  <c r="L755" i="9"/>
  <c r="L1343" i="9"/>
  <c r="L1511" i="9"/>
  <c r="L1231" i="9"/>
  <c r="L1371" i="9"/>
  <c r="L1763" i="9"/>
  <c r="L867" i="9"/>
  <c r="L839" i="9"/>
  <c r="L923" i="9"/>
  <c r="L1595" i="9"/>
  <c r="L1679" i="9"/>
  <c r="L951" i="9"/>
  <c r="L587" i="9"/>
  <c r="L1147" i="9"/>
  <c r="L1791" i="9"/>
  <c r="L167" i="9"/>
  <c r="L139" i="9"/>
  <c r="L391" i="9"/>
  <c r="L1539" i="9"/>
  <c r="L307" i="9"/>
  <c r="L419" i="9"/>
  <c r="L1623" i="9"/>
  <c r="L251" i="9"/>
  <c r="L503" i="9"/>
  <c r="L1455" i="9"/>
  <c r="L1707" i="9"/>
  <c r="L55" i="9"/>
  <c r="L699" i="9"/>
  <c r="L615" i="9"/>
  <c r="L1567" i="9"/>
  <c r="L1287" i="9"/>
  <c r="L1651" i="9"/>
  <c r="L1735" i="9"/>
  <c r="L531" i="9"/>
  <c r="L1819" i="9"/>
  <c r="L475" i="9"/>
  <c r="L27" i="9"/>
  <c r="L1203" i="9"/>
  <c r="L1427" i="9"/>
  <c r="L83" i="9"/>
  <c r="L1035" i="9"/>
  <c r="L1007" i="9"/>
  <c r="H29" i="11" l="1"/>
  <c r="I29" i="11" s="1"/>
  <c r="J29" i="11" s="1"/>
  <c r="K29" i="11" s="1"/>
  <c r="L29" i="11" s="1"/>
  <c r="M29" i="11" s="1"/>
  <c r="L35" i="9"/>
  <c r="D37" i="11"/>
  <c r="E37" i="11" s="1"/>
  <c r="C21" i="11"/>
  <c r="H37" i="11" l="1"/>
  <c r="C20" i="11"/>
  <c r="C32" i="11"/>
  <c r="C17" i="11"/>
  <c r="C30" i="11"/>
  <c r="C35" i="11"/>
  <c r="I37" i="11" l="1"/>
  <c r="D29" i="11"/>
  <c r="E29" i="11" s="1"/>
  <c r="C28" i="11"/>
  <c r="C14" i="11"/>
  <c r="N29" i="11" l="1"/>
  <c r="J37" i="11"/>
  <c r="L239" i="9"/>
  <c r="L575" i="9"/>
  <c r="L911" i="9"/>
  <c r="L15" i="9"/>
  <c r="L351" i="9"/>
  <c r="L687" i="9"/>
  <c r="L127" i="9"/>
  <c r="L463" i="9"/>
  <c r="L799" i="9"/>
  <c r="L323" i="9"/>
  <c r="L407" i="9"/>
  <c r="L491" i="9"/>
  <c r="L771" i="9"/>
  <c r="L855" i="9"/>
  <c r="L939" i="9"/>
  <c r="L1135" i="9"/>
  <c r="L43" i="9"/>
  <c r="L1163" i="9"/>
  <c r="L1303" i="9"/>
  <c r="L1387" i="9"/>
  <c r="L1471" i="9"/>
  <c r="L659" i="9"/>
  <c r="L743" i="9"/>
  <c r="L827" i="9"/>
  <c r="L1079" i="9"/>
  <c r="L1667" i="9"/>
  <c r="L1751" i="9"/>
  <c r="L99" i="9"/>
  <c r="L183" i="9"/>
  <c r="L267" i="9"/>
  <c r="L435" i="9"/>
  <c r="L519" i="9"/>
  <c r="L603" i="9"/>
  <c r="L1191" i="9"/>
  <c r="L1275" i="9"/>
  <c r="L1499" i="9"/>
  <c r="L1583" i="9"/>
  <c r="L1247" i="9"/>
  <c r="L547" i="9"/>
  <c r="L631" i="9"/>
  <c r="L715" i="9"/>
  <c r="L995" i="9"/>
  <c r="L71" i="9"/>
  <c r="L155" i="9"/>
  <c r="L1359" i="9"/>
  <c r="L967" i="9"/>
  <c r="L1555" i="9"/>
  <c r="L1219" i="9"/>
  <c r="L1415" i="9"/>
  <c r="L295" i="9"/>
  <c r="L1639" i="9"/>
  <c r="L211" i="9"/>
  <c r="L1527" i="9"/>
  <c r="L1723" i="9"/>
  <c r="L883" i="9"/>
  <c r="L1023" i="9"/>
  <c r="L1331" i="9"/>
  <c r="L1807" i="9"/>
  <c r="L1443" i="9"/>
  <c r="L1051" i="9"/>
  <c r="L379" i="9"/>
  <c r="L1107" i="9"/>
  <c r="L1611" i="9"/>
  <c r="L1695" i="9"/>
  <c r="L1779" i="9"/>
  <c r="L58" i="9"/>
  <c r="L142" i="9"/>
  <c r="L226" i="9"/>
  <c r="L310" i="9"/>
  <c r="L394" i="9"/>
  <c r="L478" i="9"/>
  <c r="L562" i="9"/>
  <c r="L646" i="9"/>
  <c r="L730" i="9"/>
  <c r="L814" i="9"/>
  <c r="L898" i="9"/>
  <c r="L254" i="9"/>
  <c r="L590" i="9"/>
  <c r="L926" i="9"/>
  <c r="L30" i="9"/>
  <c r="L366" i="9"/>
  <c r="L702" i="9"/>
  <c r="L1038" i="9"/>
  <c r="L86" i="9"/>
  <c r="L170" i="9"/>
  <c r="L450" i="9"/>
  <c r="L534" i="9"/>
  <c r="L618" i="9"/>
  <c r="L1290" i="9"/>
  <c r="L1374" i="9"/>
  <c r="L982" i="9"/>
  <c r="L1122" i="9"/>
  <c r="L1150" i="9"/>
  <c r="L1066" i="9"/>
  <c r="L1178" i="9"/>
  <c r="L1458" i="9"/>
  <c r="L1486" i="9"/>
  <c r="L1570" i="9"/>
  <c r="L1654" i="9"/>
  <c r="L1738" i="9"/>
  <c r="L1822" i="9"/>
  <c r="L1262" i="9"/>
  <c r="L338" i="9"/>
  <c r="L1206" i="9"/>
  <c r="L1402" i="9"/>
  <c r="L1682" i="9"/>
  <c r="L1010" i="9"/>
  <c r="L1766" i="9"/>
  <c r="L1542" i="9"/>
  <c r="L1094" i="9"/>
  <c r="L758" i="9"/>
  <c r="L198" i="9"/>
  <c r="L786" i="9"/>
  <c r="L1430" i="9"/>
  <c r="L842" i="9"/>
  <c r="L114" i="9"/>
  <c r="L1626" i="9"/>
  <c r="L506" i="9"/>
  <c r="L1318" i="9"/>
  <c r="L1598" i="9"/>
  <c r="L1346" i="9"/>
  <c r="L1234" i="9"/>
  <c r="L674" i="9"/>
  <c r="L870" i="9"/>
  <c r="L422" i="9"/>
  <c r="L954" i="9"/>
  <c r="L1514" i="9"/>
  <c r="L282" i="9"/>
  <c r="L1710" i="9"/>
  <c r="L47" i="9"/>
  <c r="L383" i="9"/>
  <c r="L719" i="9"/>
  <c r="L999" i="9"/>
  <c r="L159" i="9"/>
  <c r="L495" i="9"/>
  <c r="L831" i="9"/>
  <c r="L271" i="9"/>
  <c r="L607" i="9"/>
  <c r="L943" i="9"/>
  <c r="L131" i="9"/>
  <c r="L215" i="9"/>
  <c r="L299" i="9"/>
  <c r="L579" i="9"/>
  <c r="L663" i="9"/>
  <c r="L747" i="9"/>
  <c r="L1279" i="9"/>
  <c r="L1363" i="9"/>
  <c r="L1447" i="9"/>
  <c r="L803" i="9"/>
  <c r="L887" i="9"/>
  <c r="L1223" i="9"/>
  <c r="L1307" i="9"/>
  <c r="L1391" i="9"/>
  <c r="L327" i="9"/>
  <c r="L411" i="9"/>
  <c r="L915" i="9"/>
  <c r="L971" i="9"/>
  <c r="L1419" i="9"/>
  <c r="L1727" i="9"/>
  <c r="L1811" i="9"/>
  <c r="L1195" i="9"/>
  <c r="L691" i="9"/>
  <c r="L775" i="9"/>
  <c r="L859" i="9"/>
  <c r="L1139" i="9"/>
  <c r="L467" i="9"/>
  <c r="L551" i="9"/>
  <c r="L635" i="9"/>
  <c r="L1559" i="9"/>
  <c r="L1643" i="9"/>
  <c r="L243" i="9"/>
  <c r="L1083" i="9"/>
  <c r="L1475" i="9"/>
  <c r="L187" i="9"/>
  <c r="L439" i="9"/>
  <c r="L1699" i="9"/>
  <c r="L1027" i="9"/>
  <c r="L1783" i="9"/>
  <c r="L19" i="9"/>
  <c r="L1251" i="9"/>
  <c r="L103" i="9"/>
  <c r="L355" i="9"/>
  <c r="L1055" i="9"/>
  <c r="L1503" i="9"/>
  <c r="L1587" i="9"/>
  <c r="L1755" i="9"/>
  <c r="L523" i="9"/>
  <c r="L1531" i="9"/>
  <c r="L1111" i="9"/>
  <c r="L75" i="9"/>
  <c r="L1167" i="9"/>
  <c r="L1615" i="9"/>
  <c r="L1671" i="9"/>
  <c r="L1335" i="9"/>
  <c r="C22" i="11"/>
  <c r="C19" i="11"/>
  <c r="C15" i="11"/>
  <c r="C33" i="11"/>
  <c r="C34" i="11"/>
  <c r="C31" i="11"/>
  <c r="C36" i="11"/>
  <c r="C24" i="11"/>
  <c r="H17" i="11" l="1"/>
  <c r="I17" i="11" s="1"/>
  <c r="J17" i="11" s="1"/>
  <c r="K17" i="11" s="1"/>
  <c r="L17" i="11" s="1"/>
  <c r="M17" i="11" s="1"/>
  <c r="H32" i="11"/>
  <c r="I32" i="11" s="1"/>
  <c r="J32" i="11" s="1"/>
  <c r="K32" i="11" s="1"/>
  <c r="L32" i="11" s="1"/>
  <c r="M32" i="11" s="1"/>
  <c r="H21" i="11"/>
  <c r="I21" i="11" s="1"/>
  <c r="J21" i="11" s="1"/>
  <c r="K21" i="11" s="1"/>
  <c r="L21" i="11" s="1"/>
  <c r="M21" i="11" s="1"/>
  <c r="K37" i="11"/>
  <c r="L1794" i="9"/>
  <c r="E3" i="11" s="1"/>
  <c r="L33" i="9"/>
  <c r="L117" i="9"/>
  <c r="L201" i="9"/>
  <c r="L285" i="9"/>
  <c r="L369" i="9"/>
  <c r="L453" i="9"/>
  <c r="L537" i="9"/>
  <c r="L621" i="9"/>
  <c r="L705" i="9"/>
  <c r="L789" i="9"/>
  <c r="L873" i="9"/>
  <c r="L957" i="9"/>
  <c r="L173" i="9"/>
  <c r="L509" i="9"/>
  <c r="L845" i="9"/>
  <c r="L1013" i="9"/>
  <c r="L1097" i="9"/>
  <c r="L145" i="9"/>
  <c r="L481" i="9"/>
  <c r="L817" i="9"/>
  <c r="L257" i="9"/>
  <c r="L341" i="9"/>
  <c r="L425" i="9"/>
  <c r="L1265" i="9"/>
  <c r="L1349" i="9"/>
  <c r="L901" i="9"/>
  <c r="L89" i="9"/>
  <c r="L1293" i="9"/>
  <c r="L1545" i="9"/>
  <c r="L1629" i="9"/>
  <c r="L1713" i="9"/>
  <c r="L1461" i="9"/>
  <c r="L1377" i="9"/>
  <c r="L61" i="9"/>
  <c r="L1041" i="9"/>
  <c r="L1209" i="9"/>
  <c r="L1405" i="9"/>
  <c r="L1433" i="9"/>
  <c r="L677" i="9"/>
  <c r="L929" i="9"/>
  <c r="L1181" i="9"/>
  <c r="L397" i="9"/>
  <c r="L733" i="9"/>
  <c r="L1237" i="9"/>
  <c r="L1321" i="9"/>
  <c r="L1517" i="9"/>
  <c r="L1825" i="9"/>
  <c r="L649" i="9"/>
  <c r="L1769" i="9"/>
  <c r="L1125" i="9"/>
  <c r="L1601" i="9"/>
  <c r="L593" i="9"/>
  <c r="L1153" i="9"/>
  <c r="L1685" i="9"/>
  <c r="L985" i="9"/>
  <c r="L1741" i="9"/>
  <c r="L1069" i="9"/>
  <c r="L1573" i="9"/>
  <c r="L229" i="9"/>
  <c r="L761" i="9"/>
  <c r="L1489" i="9"/>
  <c r="L1657" i="9"/>
  <c r="L313" i="9"/>
  <c r="L565" i="9"/>
  <c r="L46" i="9"/>
  <c r="L130" i="9"/>
  <c r="L214" i="9"/>
  <c r="L298" i="9"/>
  <c r="L382" i="9"/>
  <c r="L466" i="9"/>
  <c r="L550" i="9"/>
  <c r="L634" i="9"/>
  <c r="L718" i="9"/>
  <c r="L802" i="9"/>
  <c r="L886" i="9"/>
  <c r="L158" i="9"/>
  <c r="L494" i="9"/>
  <c r="L830" i="9"/>
  <c r="L270" i="9"/>
  <c r="L606" i="9"/>
  <c r="L942" i="9"/>
  <c r="L1026" i="9"/>
  <c r="L578" i="9"/>
  <c r="L662" i="9"/>
  <c r="L746" i="9"/>
  <c r="L1278" i="9"/>
  <c r="L1362" i="9"/>
  <c r="L998" i="9"/>
  <c r="L914" i="9"/>
  <c r="L970" i="9"/>
  <c r="L1418" i="9"/>
  <c r="L1474" i="9"/>
  <c r="L354" i="9"/>
  <c r="L690" i="9"/>
  <c r="L774" i="9"/>
  <c r="L858" i="9"/>
  <c r="L1138" i="9"/>
  <c r="L242" i="9"/>
  <c r="L326" i="9"/>
  <c r="L410" i="9"/>
  <c r="L1194" i="9"/>
  <c r="L1390" i="9"/>
  <c r="L1446" i="9"/>
  <c r="L1558" i="9"/>
  <c r="L1642" i="9"/>
  <c r="L1726" i="9"/>
  <c r="L1810" i="9"/>
  <c r="L1082" i="9"/>
  <c r="L438" i="9"/>
  <c r="L522" i="9"/>
  <c r="L1782" i="9"/>
  <c r="L1586" i="9"/>
  <c r="L1250" i="9"/>
  <c r="L1670" i="9"/>
  <c r="L74" i="9"/>
  <c r="L1306" i="9"/>
  <c r="L102" i="9"/>
  <c r="L1054" i="9"/>
  <c r="L1502" i="9"/>
  <c r="L18" i="9"/>
  <c r="L1334" i="9"/>
  <c r="L1110" i="9"/>
  <c r="L1222" i="9"/>
  <c r="L1698" i="9"/>
  <c r="L1754" i="9"/>
  <c r="L1166" i="9"/>
  <c r="L1530" i="9"/>
  <c r="L1614" i="9"/>
  <c r="L186" i="9"/>
  <c r="L56" i="9"/>
  <c r="L140" i="9"/>
  <c r="L224" i="9"/>
  <c r="L308" i="9"/>
  <c r="L392" i="9"/>
  <c r="L476" i="9"/>
  <c r="L560" i="9"/>
  <c r="L644" i="9"/>
  <c r="L728" i="9"/>
  <c r="L812" i="9"/>
  <c r="L896" i="9"/>
  <c r="L1036" i="9"/>
  <c r="L1120" i="9"/>
  <c r="L1204" i="9"/>
  <c r="L336" i="9"/>
  <c r="L672" i="9"/>
  <c r="L112" i="9"/>
  <c r="L448" i="9"/>
  <c r="L784" i="9"/>
  <c r="L1148" i="9"/>
  <c r="L980" i="9"/>
  <c r="L196" i="9"/>
  <c r="L280" i="9"/>
  <c r="L364" i="9"/>
  <c r="L1064" i="9"/>
  <c r="L1092" i="9"/>
  <c r="L1176" i="9"/>
  <c r="L1484" i="9"/>
  <c r="L1568" i="9"/>
  <c r="L1652" i="9"/>
  <c r="L1736" i="9"/>
  <c r="L1820" i="9"/>
  <c r="L840" i="9"/>
  <c r="L924" i="9"/>
  <c r="L1344" i="9"/>
  <c r="L1512" i="9"/>
  <c r="L1764" i="9"/>
  <c r="L1260" i="9"/>
  <c r="L756" i="9"/>
  <c r="L1596" i="9"/>
  <c r="L1680" i="9"/>
  <c r="L1372" i="9"/>
  <c r="L532" i="9"/>
  <c r="L1428" i="9"/>
  <c r="L1456" i="9"/>
  <c r="L1708" i="9"/>
  <c r="L700" i="9"/>
  <c r="L588" i="9"/>
  <c r="L504" i="9"/>
  <c r="L1792" i="9"/>
  <c r="L952" i="9"/>
  <c r="L1540" i="9"/>
  <c r="L1624" i="9"/>
  <c r="L252" i="9"/>
  <c r="L616" i="9"/>
  <c r="L168" i="9"/>
  <c r="L868" i="9"/>
  <c r="L28" i="9"/>
  <c r="L84" i="9"/>
  <c r="L1400" i="9"/>
  <c r="L420" i="9"/>
  <c r="L1232" i="9"/>
  <c r="L1288" i="9"/>
  <c r="L1316" i="9"/>
  <c r="L1008" i="9"/>
  <c r="C26" i="11"/>
  <c r="C16" i="11"/>
  <c r="C25" i="11"/>
  <c r="C12" i="11"/>
  <c r="C23" i="11"/>
  <c r="C13" i="11"/>
  <c r="C11" i="11"/>
  <c r="C18" i="11"/>
  <c r="H35" i="11" l="1"/>
  <c r="I35" i="11" s="1"/>
  <c r="J35" i="11" s="1"/>
  <c r="K35" i="11" s="1"/>
  <c r="L35" i="11" s="1"/>
  <c r="M35" i="11" s="1"/>
  <c r="H30" i="11"/>
  <c r="I30" i="11" s="1"/>
  <c r="J30" i="11" s="1"/>
  <c r="K30" i="11" s="1"/>
  <c r="L30" i="11" s="1"/>
  <c r="M30" i="11" s="1"/>
  <c r="H20" i="11"/>
  <c r="I20" i="11" s="1"/>
  <c r="J20" i="11" s="1"/>
  <c r="K20" i="11" s="1"/>
  <c r="L20" i="11" s="1"/>
  <c r="M20" i="11" s="1"/>
  <c r="L37" i="11"/>
  <c r="M37" i="11" s="1"/>
  <c r="L1797" i="9"/>
  <c r="E6" i="11" s="1"/>
  <c r="L82" i="9"/>
  <c r="L166" i="9"/>
  <c r="L250" i="9"/>
  <c r="L334" i="9"/>
  <c r="L418" i="9"/>
  <c r="L502" i="9"/>
  <c r="L586" i="9"/>
  <c r="L670" i="9"/>
  <c r="L754" i="9"/>
  <c r="L838" i="9"/>
  <c r="L922" i="9"/>
  <c r="L110" i="9"/>
  <c r="L446" i="9"/>
  <c r="L782" i="9"/>
  <c r="L222" i="9"/>
  <c r="L558" i="9"/>
  <c r="L894" i="9"/>
  <c r="L194" i="9"/>
  <c r="L278" i="9"/>
  <c r="L362" i="9"/>
  <c r="L1062" i="9"/>
  <c r="L1090" i="9"/>
  <c r="L1118" i="9"/>
  <c r="L1174" i="9"/>
  <c r="L642" i="9"/>
  <c r="L726" i="9"/>
  <c r="L810" i="9"/>
  <c r="L1314" i="9"/>
  <c r="L1398" i="9"/>
  <c r="L1202" i="9"/>
  <c r="L1370" i="9"/>
  <c r="L866" i="9"/>
  <c r="L950" i="9"/>
  <c r="L1230" i="9"/>
  <c r="L1342" i="9"/>
  <c r="L1510" i="9"/>
  <c r="L1594" i="9"/>
  <c r="L1678" i="9"/>
  <c r="L1762" i="9"/>
  <c r="L138" i="9"/>
  <c r="L390" i="9"/>
  <c r="L1538" i="9"/>
  <c r="L698" i="9"/>
  <c r="L978" i="9"/>
  <c r="L1622" i="9"/>
  <c r="L1454" i="9"/>
  <c r="L1706" i="9"/>
  <c r="L54" i="9"/>
  <c r="L306" i="9"/>
  <c r="L1790" i="9"/>
  <c r="L1482" i="9"/>
  <c r="L1146" i="9"/>
  <c r="L1426" i="9"/>
  <c r="L1006" i="9"/>
  <c r="L1034" i="9"/>
  <c r="L1258" i="9"/>
  <c r="L1650" i="9"/>
  <c r="L1734" i="9"/>
  <c r="L530" i="9"/>
  <c r="L1818" i="9"/>
  <c r="L474" i="9"/>
  <c r="L26" i="9"/>
  <c r="L614" i="9"/>
  <c r="L1566" i="9"/>
  <c r="L1286" i="9"/>
  <c r="L68" i="9"/>
  <c r="L152" i="9"/>
  <c r="L236" i="9"/>
  <c r="L320" i="9"/>
  <c r="L404" i="9"/>
  <c r="L488" i="9"/>
  <c r="L572" i="9"/>
  <c r="L656" i="9"/>
  <c r="L740" i="9"/>
  <c r="L824" i="9"/>
  <c r="L908" i="9"/>
  <c r="L1048" i="9"/>
  <c r="L1132" i="9"/>
  <c r="L1216" i="9"/>
  <c r="L96" i="9"/>
  <c r="L432" i="9"/>
  <c r="L768" i="9"/>
  <c r="L208" i="9"/>
  <c r="L544" i="9"/>
  <c r="L880" i="9"/>
  <c r="L1076" i="9"/>
  <c r="L1104" i="9"/>
  <c r="L516" i="9"/>
  <c r="L600" i="9"/>
  <c r="L684" i="9"/>
  <c r="L1188" i="9"/>
  <c r="L964" i="9"/>
  <c r="L992" i="9"/>
  <c r="L1496" i="9"/>
  <c r="L1580" i="9"/>
  <c r="L1664" i="9"/>
  <c r="L1748" i="9"/>
  <c r="L12" i="9"/>
  <c r="L1608" i="9"/>
  <c r="L1692" i="9"/>
  <c r="L180" i="9"/>
  <c r="L264" i="9"/>
  <c r="L348" i="9"/>
  <c r="L1244" i="9"/>
  <c r="L1356" i="9"/>
  <c r="L1776" i="9"/>
  <c r="L292" i="9"/>
  <c r="L376" i="9"/>
  <c r="L460" i="9"/>
  <c r="L1020" i="9"/>
  <c r="L1328" i="9"/>
  <c r="L1524" i="9"/>
  <c r="L628" i="9"/>
  <c r="L1804" i="9"/>
  <c r="L936" i="9"/>
  <c r="L1160" i="9"/>
  <c r="L1384" i="9"/>
  <c r="L1440" i="9"/>
  <c r="L1412" i="9"/>
  <c r="L1272" i="9"/>
  <c r="L1300" i="9"/>
  <c r="L796" i="9"/>
  <c r="L1636" i="9"/>
  <c r="L1720" i="9"/>
  <c r="L124" i="9"/>
  <c r="L40" i="9"/>
  <c r="L1552" i="9"/>
  <c r="L712" i="9"/>
  <c r="L852" i="9"/>
  <c r="L1468" i="9"/>
  <c r="L34" i="9"/>
  <c r="L118" i="9"/>
  <c r="L202" i="9"/>
  <c r="L286" i="9"/>
  <c r="L370" i="9"/>
  <c r="L454" i="9"/>
  <c r="L538" i="9"/>
  <c r="L622" i="9"/>
  <c r="L706" i="9"/>
  <c r="L790" i="9"/>
  <c r="L874" i="9"/>
  <c r="L958" i="9"/>
  <c r="L62" i="9"/>
  <c r="L398" i="9"/>
  <c r="L734" i="9"/>
  <c r="L986" i="9"/>
  <c r="L174" i="9"/>
  <c r="L510" i="9"/>
  <c r="L846" i="9"/>
  <c r="L1014" i="9"/>
  <c r="L258" i="9"/>
  <c r="L342" i="9"/>
  <c r="L426" i="9"/>
  <c r="L1266" i="9"/>
  <c r="L1350" i="9"/>
  <c r="L146" i="9"/>
  <c r="L230" i="9"/>
  <c r="L314" i="9"/>
  <c r="L1098" i="9"/>
  <c r="L1154" i="9"/>
  <c r="L1322" i="9"/>
  <c r="L1042" i="9"/>
  <c r="L90" i="9"/>
  <c r="L1406" i="9"/>
  <c r="L1462" i="9"/>
  <c r="L1294" i="9"/>
  <c r="L1546" i="9"/>
  <c r="L1630" i="9"/>
  <c r="L1714" i="9"/>
  <c r="L1798" i="9"/>
  <c r="L1210" i="9"/>
  <c r="L1434" i="9"/>
  <c r="L650" i="9"/>
  <c r="L902" i="9"/>
  <c r="L1770" i="9"/>
  <c r="L678" i="9"/>
  <c r="L930" i="9"/>
  <c r="L1182" i="9"/>
  <c r="L1686" i="9"/>
  <c r="L1238" i="9"/>
  <c r="L1518" i="9"/>
  <c r="L1826" i="9"/>
  <c r="L1126" i="9"/>
  <c r="L1602" i="9"/>
  <c r="L594" i="9"/>
  <c r="L818" i="9"/>
  <c r="L1574" i="9"/>
  <c r="L1658" i="9"/>
  <c r="L566" i="9"/>
  <c r="L762" i="9"/>
  <c r="L1490" i="9"/>
  <c r="L1742" i="9"/>
  <c r="L1378" i="9"/>
  <c r="L482" i="9"/>
  <c r="L1070" i="9"/>
  <c r="L22" i="9"/>
  <c r="L106" i="9"/>
  <c r="L190" i="9"/>
  <c r="L274" i="9"/>
  <c r="L358" i="9"/>
  <c r="L442" i="9"/>
  <c r="L526" i="9"/>
  <c r="L610" i="9"/>
  <c r="L694" i="9"/>
  <c r="L778" i="9"/>
  <c r="L862" i="9"/>
  <c r="L946" i="9"/>
  <c r="L302" i="9"/>
  <c r="L638" i="9"/>
  <c r="L78" i="9"/>
  <c r="L414" i="9"/>
  <c r="L750" i="9"/>
  <c r="L974" i="9"/>
  <c r="L386" i="9"/>
  <c r="L470" i="9"/>
  <c r="L554" i="9"/>
  <c r="L1030" i="9"/>
  <c r="L1226" i="9"/>
  <c r="L834" i="9"/>
  <c r="L918" i="9"/>
  <c r="L1254" i="9"/>
  <c r="L1338" i="9"/>
  <c r="L806" i="9"/>
  <c r="L1422" i="9"/>
  <c r="L1058" i="9"/>
  <c r="L890" i="9"/>
  <c r="L1310" i="9"/>
  <c r="L498" i="9"/>
  <c r="L666" i="9"/>
  <c r="L1534" i="9"/>
  <c r="L1618" i="9"/>
  <c r="L1702" i="9"/>
  <c r="L1786" i="9"/>
  <c r="L722" i="9"/>
  <c r="L1002" i="9"/>
  <c r="L582" i="9"/>
  <c r="L1086" i="9"/>
  <c r="L162" i="9"/>
  <c r="L246" i="9"/>
  <c r="L1114" i="9"/>
  <c r="L1478" i="9"/>
  <c r="L1562" i="9"/>
  <c r="L1646" i="9"/>
  <c r="L1730" i="9"/>
  <c r="L218" i="9"/>
  <c r="L1282" i="9"/>
  <c r="L330" i="9"/>
  <c r="L1394" i="9"/>
  <c r="L1142" i="9"/>
  <c r="L1814" i="9"/>
  <c r="L50" i="9"/>
  <c r="L1170" i="9"/>
  <c r="L1450" i="9"/>
  <c r="L1506" i="9"/>
  <c r="L1590" i="9"/>
  <c r="L1366" i="9"/>
  <c r="L134" i="9"/>
  <c r="L1198" i="9"/>
  <c r="L1674" i="9"/>
  <c r="L1758" i="9"/>
  <c r="L45" i="9"/>
  <c r="L129" i="9"/>
  <c r="L213" i="9"/>
  <c r="L297" i="9"/>
  <c r="L381" i="9"/>
  <c r="L465" i="9"/>
  <c r="L549" i="9"/>
  <c r="L633" i="9"/>
  <c r="L717" i="9"/>
  <c r="L801" i="9"/>
  <c r="L885" i="9"/>
  <c r="L969" i="9"/>
  <c r="L269" i="9"/>
  <c r="L605" i="9"/>
  <c r="L941" i="9"/>
  <c r="L1025" i="9"/>
  <c r="L1109" i="9"/>
  <c r="L241" i="9"/>
  <c r="L577" i="9"/>
  <c r="L913" i="9"/>
  <c r="L1277" i="9"/>
  <c r="L1361" i="9"/>
  <c r="L997" i="9"/>
  <c r="L325" i="9"/>
  <c r="L409" i="9"/>
  <c r="L493" i="9"/>
  <c r="L689" i="9"/>
  <c r="L773" i="9"/>
  <c r="L857" i="9"/>
  <c r="L1137" i="9"/>
  <c r="L353" i="9"/>
  <c r="L437" i="9"/>
  <c r="L1389" i="9"/>
  <c r="L1445" i="9"/>
  <c r="L1557" i="9"/>
  <c r="L1641" i="9"/>
  <c r="L1725" i="9"/>
  <c r="L1809" i="9"/>
  <c r="L521" i="9"/>
  <c r="L661" i="9"/>
  <c r="L745" i="9"/>
  <c r="L829" i="9"/>
  <c r="L1081" i="9"/>
  <c r="L1193" i="9"/>
  <c r="L1473" i="9"/>
  <c r="L1333" i="9"/>
  <c r="L101" i="9"/>
  <c r="L1053" i="9"/>
  <c r="L1249" i="9"/>
  <c r="L1305" i="9"/>
  <c r="L1165" i="9"/>
  <c r="L157" i="9"/>
  <c r="L1501" i="9"/>
  <c r="L1585" i="9"/>
  <c r="L17" i="9"/>
  <c r="L1669" i="9"/>
  <c r="L73" i="9"/>
  <c r="L1753" i="9"/>
  <c r="L1221" i="9"/>
  <c r="L1529" i="9"/>
  <c r="L185" i="9"/>
  <c r="L1613" i="9"/>
  <c r="L1697" i="9"/>
  <c r="L1417" i="9"/>
  <c r="L1781" i="9"/>
  <c r="C27" i="11"/>
  <c r="H36" i="11" l="1"/>
  <c r="I36" i="11" s="1"/>
  <c r="J36" i="11" s="1"/>
  <c r="K36" i="11" s="1"/>
  <c r="L36" i="11" s="1"/>
  <c r="M36" i="11" s="1"/>
  <c r="H24" i="11"/>
  <c r="I24" i="11" s="1"/>
  <c r="J24" i="11" s="1"/>
  <c r="K24" i="11" s="1"/>
  <c r="L24" i="11" s="1"/>
  <c r="M24" i="11" s="1"/>
  <c r="H19" i="11"/>
  <c r="I19" i="11" s="1"/>
  <c r="J19" i="11" s="1"/>
  <c r="K19" i="11" s="1"/>
  <c r="L19" i="11" s="1"/>
  <c r="M19" i="11" s="1"/>
  <c r="H14" i="11"/>
  <c r="I14" i="11" s="1"/>
  <c r="J14" i="11" s="1"/>
  <c r="K14" i="11" s="1"/>
  <c r="L14" i="11" s="1"/>
  <c r="M14" i="11" s="1"/>
  <c r="H28" i="11"/>
  <c r="I28" i="11" s="1"/>
  <c r="J28" i="11" s="1"/>
  <c r="K28" i="11" s="1"/>
  <c r="L28" i="11" s="1"/>
  <c r="M28" i="11" s="1"/>
  <c r="N37" i="11"/>
  <c r="D35" i="11"/>
  <c r="E35" i="11" s="1"/>
  <c r="D30" i="11"/>
  <c r="E30" i="11" s="1"/>
  <c r="D21" i="11"/>
  <c r="E21" i="11" s="1"/>
  <c r="D20" i="11"/>
  <c r="E20" i="11" s="1"/>
  <c r="D32" i="11"/>
  <c r="E32" i="11" s="1"/>
  <c r="D17" i="11"/>
  <c r="E17" i="11" s="1"/>
  <c r="L69" i="9"/>
  <c r="L153" i="9"/>
  <c r="L237" i="9"/>
  <c r="L321" i="9"/>
  <c r="L405" i="9"/>
  <c r="L489" i="9"/>
  <c r="L573" i="9"/>
  <c r="L657" i="9"/>
  <c r="L741" i="9"/>
  <c r="L825" i="9"/>
  <c r="L909" i="9"/>
  <c r="L993" i="9"/>
  <c r="L125" i="9"/>
  <c r="L461" i="9"/>
  <c r="L797" i="9"/>
  <c r="L1049" i="9"/>
  <c r="L1133" i="9"/>
  <c r="L97" i="9"/>
  <c r="L433" i="9"/>
  <c r="L769" i="9"/>
  <c r="L41" i="9"/>
  <c r="L1161" i="9"/>
  <c r="L1301" i="9"/>
  <c r="L1385" i="9"/>
  <c r="L1077" i="9"/>
  <c r="L1105" i="9"/>
  <c r="L517" i="9"/>
  <c r="L601" i="9"/>
  <c r="L685" i="9"/>
  <c r="L1189" i="9"/>
  <c r="L545" i="9"/>
  <c r="L629" i="9"/>
  <c r="L713" i="9"/>
  <c r="L1021" i="9"/>
  <c r="L1497" i="9"/>
  <c r="L1581" i="9"/>
  <c r="L1665" i="9"/>
  <c r="L1749" i="9"/>
  <c r="L181" i="9"/>
  <c r="L265" i="9"/>
  <c r="L349" i="9"/>
  <c r="L1245" i="9"/>
  <c r="L1357" i="9"/>
  <c r="L209" i="9"/>
  <c r="L293" i="9"/>
  <c r="L377" i="9"/>
  <c r="L1329" i="9"/>
  <c r="L1721" i="9"/>
  <c r="L1525" i="9"/>
  <c r="L1609" i="9"/>
  <c r="L881" i="9"/>
  <c r="L1805" i="9"/>
  <c r="L1217" i="9"/>
  <c r="L13" i="9"/>
  <c r="L1413" i="9"/>
  <c r="L1273" i="9"/>
  <c r="L937" i="9"/>
  <c r="L853" i="9"/>
  <c r="L1693" i="9"/>
  <c r="L1777" i="9"/>
  <c r="L1469" i="9"/>
  <c r="L1441" i="9"/>
  <c r="L1637" i="9"/>
  <c r="L1553" i="9"/>
  <c r="L965" i="9"/>
  <c r="L143" i="9"/>
  <c r="L479" i="9"/>
  <c r="L815" i="9"/>
  <c r="L255" i="9"/>
  <c r="L591" i="9"/>
  <c r="L927" i="9"/>
  <c r="L31" i="9"/>
  <c r="L367" i="9"/>
  <c r="L703" i="9"/>
  <c r="L899" i="9"/>
  <c r="L87" i="9"/>
  <c r="L171" i="9"/>
  <c r="L451" i="9"/>
  <c r="L535" i="9"/>
  <c r="L619" i="9"/>
  <c r="L1291" i="9"/>
  <c r="L1375" i="9"/>
  <c r="L1459" i="9"/>
  <c r="L59" i="9"/>
  <c r="L1039" i="9"/>
  <c r="L1207" i="9"/>
  <c r="L1403" i="9"/>
  <c r="L1431" i="9"/>
  <c r="L1571" i="9"/>
  <c r="L1739" i="9"/>
  <c r="L1823" i="9"/>
  <c r="L1655" i="9"/>
  <c r="L1123" i="9"/>
  <c r="L1487" i="9"/>
  <c r="L1263" i="9"/>
  <c r="L283" i="9"/>
  <c r="L871" i="9"/>
  <c r="L1599" i="9"/>
  <c r="L843" i="9"/>
  <c r="L311" i="9"/>
  <c r="L563" i="9"/>
  <c r="L1543" i="9"/>
  <c r="L1095" i="9"/>
  <c r="L339" i="9"/>
  <c r="L1151" i="9"/>
  <c r="L1683" i="9"/>
  <c r="L115" i="9"/>
  <c r="L395" i="9"/>
  <c r="L647" i="9"/>
  <c r="L983" i="9"/>
  <c r="L1011" i="9"/>
  <c r="L1767" i="9"/>
  <c r="L199" i="9"/>
  <c r="L787" i="9"/>
  <c r="L1067" i="9"/>
  <c r="L227" i="9"/>
  <c r="L1179" i="9"/>
  <c r="L1711" i="9"/>
  <c r="L955" i="9"/>
  <c r="L1235" i="9"/>
  <c r="L1627" i="9"/>
  <c r="L1319" i="9"/>
  <c r="L731" i="9"/>
  <c r="L1515" i="9"/>
  <c r="L759" i="9"/>
  <c r="L1347" i="9"/>
  <c r="L423" i="9"/>
  <c r="L507" i="9"/>
  <c r="L675" i="9"/>
  <c r="L93" i="9"/>
  <c r="L177" i="9"/>
  <c r="L261" i="9"/>
  <c r="L345" i="9"/>
  <c r="L429" i="9"/>
  <c r="L513" i="9"/>
  <c r="L597" i="9"/>
  <c r="L681" i="9"/>
  <c r="L765" i="9"/>
  <c r="L849" i="9"/>
  <c r="L933" i="9"/>
  <c r="L317" i="9"/>
  <c r="L653" i="9"/>
  <c r="L1073" i="9"/>
  <c r="L289" i="9"/>
  <c r="L625" i="9"/>
  <c r="L961" i="9"/>
  <c r="L65" i="9"/>
  <c r="L149" i="9"/>
  <c r="L233" i="9"/>
  <c r="L1045" i="9"/>
  <c r="L1213" i="9"/>
  <c r="L1325" i="9"/>
  <c r="L1409" i="9"/>
  <c r="L1241" i="9"/>
  <c r="L709" i="9"/>
  <c r="L793" i="9"/>
  <c r="L877" i="9"/>
  <c r="L1017" i="9"/>
  <c r="L401" i="9"/>
  <c r="L485" i="9"/>
  <c r="L569" i="9"/>
  <c r="L1101" i="9"/>
  <c r="L1521" i="9"/>
  <c r="L1605" i="9"/>
  <c r="L1689" i="9"/>
  <c r="L1773" i="9"/>
  <c r="L37" i="9"/>
  <c r="L121" i="9"/>
  <c r="L205" i="9"/>
  <c r="L1157" i="9"/>
  <c r="L1269" i="9"/>
  <c r="L1297" i="9"/>
  <c r="L1577" i="9"/>
  <c r="L457" i="9"/>
  <c r="L1661" i="9"/>
  <c r="L737" i="9"/>
  <c r="L1353" i="9"/>
  <c r="L1381" i="9"/>
  <c r="L1745" i="9"/>
  <c r="L541" i="9"/>
  <c r="L1437" i="9"/>
  <c r="L1185" i="9"/>
  <c r="L989" i="9"/>
  <c r="L1129" i="9"/>
  <c r="L1493" i="9"/>
  <c r="L1633" i="9"/>
  <c r="L905" i="9"/>
  <c r="L1717" i="9"/>
  <c r="L821" i="9"/>
  <c r="L1465" i="9"/>
  <c r="L373" i="9"/>
  <c r="L1549" i="9"/>
  <c r="L1801" i="9"/>
  <c r="L57" i="9"/>
  <c r="L141" i="9"/>
  <c r="L225" i="9"/>
  <c r="L309" i="9"/>
  <c r="L393" i="9"/>
  <c r="L477" i="9"/>
  <c r="L561" i="9"/>
  <c r="L645" i="9"/>
  <c r="L729" i="9"/>
  <c r="L813" i="9"/>
  <c r="L897" i="9"/>
  <c r="L981" i="9"/>
  <c r="L29" i="9"/>
  <c r="L365" i="9"/>
  <c r="L701" i="9"/>
  <c r="L1037" i="9"/>
  <c r="L1121" i="9"/>
  <c r="L337" i="9"/>
  <c r="L673" i="9"/>
  <c r="L449" i="9"/>
  <c r="L533" i="9"/>
  <c r="L617" i="9"/>
  <c r="L1289" i="9"/>
  <c r="L1373" i="9"/>
  <c r="L1149" i="9"/>
  <c r="L1457" i="9"/>
  <c r="L1177" i="9"/>
  <c r="L1485" i="9"/>
  <c r="L1569" i="9"/>
  <c r="L1653" i="9"/>
  <c r="L1737" i="9"/>
  <c r="L1821" i="9"/>
  <c r="L1065" i="9"/>
  <c r="L1261" i="9"/>
  <c r="L1009" i="9"/>
  <c r="L1765" i="9"/>
  <c r="L197" i="9"/>
  <c r="L785" i="9"/>
  <c r="L1429" i="9"/>
  <c r="L1541" i="9"/>
  <c r="L1625" i="9"/>
  <c r="L1709" i="9"/>
  <c r="L589" i="9"/>
  <c r="L841" i="9"/>
  <c r="L113" i="9"/>
  <c r="L1093" i="9"/>
  <c r="L253" i="9"/>
  <c r="L505" i="9"/>
  <c r="L757" i="9"/>
  <c r="L85" i="9"/>
  <c r="L281" i="9"/>
  <c r="L869" i="9"/>
  <c r="L421" i="9"/>
  <c r="L1233" i="9"/>
  <c r="L925" i="9"/>
  <c r="L1513" i="9"/>
  <c r="L1597" i="9"/>
  <c r="L1401" i="9"/>
  <c r="L1793" i="9"/>
  <c r="L953" i="9"/>
  <c r="L1345" i="9"/>
  <c r="L1681" i="9"/>
  <c r="L1205" i="9"/>
  <c r="L169" i="9"/>
  <c r="L1317" i="9"/>
  <c r="L44" i="9"/>
  <c r="L128" i="9"/>
  <c r="L212" i="9"/>
  <c r="L296" i="9"/>
  <c r="L380" i="9"/>
  <c r="L464" i="9"/>
  <c r="L548" i="9"/>
  <c r="L632" i="9"/>
  <c r="L716" i="9"/>
  <c r="L800" i="9"/>
  <c r="L884" i="9"/>
  <c r="L968" i="9"/>
  <c r="L1024" i="9"/>
  <c r="L1108" i="9"/>
  <c r="L1192" i="9"/>
  <c r="L240" i="9"/>
  <c r="L576" i="9"/>
  <c r="L912" i="9"/>
  <c r="L16" i="9"/>
  <c r="L352" i="9"/>
  <c r="L688" i="9"/>
  <c r="L996" i="9"/>
  <c r="L324" i="9"/>
  <c r="L408" i="9"/>
  <c r="L492" i="9"/>
  <c r="L772" i="9"/>
  <c r="L856" i="9"/>
  <c r="L940" i="9"/>
  <c r="L1136" i="9"/>
  <c r="L1388" i="9"/>
  <c r="L1444" i="9"/>
  <c r="L1556" i="9"/>
  <c r="L1640" i="9"/>
  <c r="L1724" i="9"/>
  <c r="L1808" i="9"/>
  <c r="L72" i="9"/>
  <c r="L156" i="9"/>
  <c r="L660" i="9"/>
  <c r="L744" i="9"/>
  <c r="L828" i="9"/>
  <c r="L1080" i="9"/>
  <c r="L1472" i="9"/>
  <c r="L1500" i="9"/>
  <c r="L1752" i="9"/>
  <c r="L436" i="9"/>
  <c r="L520" i="9"/>
  <c r="L604" i="9"/>
  <c r="L1276" i="9"/>
  <c r="L1584" i="9"/>
  <c r="L1668" i="9"/>
  <c r="L100" i="9"/>
  <c r="L1052" i="9"/>
  <c r="L1304" i="9"/>
  <c r="L1332" i="9"/>
  <c r="L268" i="9"/>
  <c r="L1248" i="9"/>
  <c r="L1360" i="9"/>
  <c r="L1164" i="9"/>
  <c r="L1220" i="9"/>
  <c r="L1416" i="9"/>
  <c r="L1528" i="9"/>
  <c r="L184" i="9"/>
  <c r="L1696" i="9"/>
  <c r="L1612" i="9"/>
  <c r="L1780" i="9"/>
  <c r="L70" i="9"/>
  <c r="L154" i="9"/>
  <c r="L238" i="9"/>
  <c r="L322" i="9"/>
  <c r="L406" i="9"/>
  <c r="L490" i="9"/>
  <c r="L574" i="9"/>
  <c r="L658" i="9"/>
  <c r="L742" i="9"/>
  <c r="L826" i="9"/>
  <c r="L910" i="9"/>
  <c r="L14" i="9"/>
  <c r="L350" i="9"/>
  <c r="L686" i="9"/>
  <c r="L126" i="9"/>
  <c r="L462" i="9"/>
  <c r="L798" i="9"/>
  <c r="L1050" i="9"/>
  <c r="L770" i="9"/>
  <c r="L854" i="9"/>
  <c r="L938" i="9"/>
  <c r="L1134" i="9"/>
  <c r="L42" i="9"/>
  <c r="L1162" i="9"/>
  <c r="L1302" i="9"/>
  <c r="L1386" i="9"/>
  <c r="L1078" i="9"/>
  <c r="L1106" i="9"/>
  <c r="L434" i="9"/>
  <c r="L518" i="9"/>
  <c r="L602" i="9"/>
  <c r="L1190" i="9"/>
  <c r="L1274" i="9"/>
  <c r="L1470" i="9"/>
  <c r="L98" i="9"/>
  <c r="L182" i="9"/>
  <c r="L266" i="9"/>
  <c r="L210" i="9"/>
  <c r="L546" i="9"/>
  <c r="L630" i="9"/>
  <c r="L714" i="9"/>
  <c r="L994" i="9"/>
  <c r="L1246" i="9"/>
  <c r="L1358" i="9"/>
  <c r="L1498" i="9"/>
  <c r="L1582" i="9"/>
  <c r="L1666" i="9"/>
  <c r="L1750" i="9"/>
  <c r="L294" i="9"/>
  <c r="L378" i="9"/>
  <c r="L1022" i="9"/>
  <c r="L1638" i="9"/>
  <c r="L1722" i="9"/>
  <c r="L1414" i="9"/>
  <c r="L882" i="9"/>
  <c r="L1330" i="9"/>
  <c r="L1806" i="9"/>
  <c r="L1218" i="9"/>
  <c r="L1526" i="9"/>
  <c r="L1610" i="9"/>
  <c r="L1778" i="9"/>
  <c r="L1442" i="9"/>
  <c r="L1554" i="9"/>
  <c r="L966" i="9"/>
  <c r="L1694" i="9"/>
  <c r="L20" i="9"/>
  <c r="L104" i="9"/>
  <c r="L188" i="9"/>
  <c r="L272" i="9"/>
  <c r="L356" i="9"/>
  <c r="L440" i="9"/>
  <c r="L524" i="9"/>
  <c r="L608" i="9"/>
  <c r="L692" i="9"/>
  <c r="L776" i="9"/>
  <c r="L860" i="9"/>
  <c r="L944" i="9"/>
  <c r="L1084" i="9"/>
  <c r="L1168" i="9"/>
  <c r="L1252" i="9"/>
  <c r="L48" i="9"/>
  <c r="L384" i="9"/>
  <c r="L720" i="9"/>
  <c r="L1000" i="9"/>
  <c r="L160" i="9"/>
  <c r="L496" i="9"/>
  <c r="L832" i="9"/>
  <c r="L132" i="9"/>
  <c r="L216" i="9"/>
  <c r="L300" i="9"/>
  <c r="L580" i="9"/>
  <c r="L664" i="9"/>
  <c r="L748" i="9"/>
  <c r="L1532" i="9"/>
  <c r="L1616" i="9"/>
  <c r="L1700" i="9"/>
  <c r="L1784" i="9"/>
  <c r="L1280" i="9"/>
  <c r="L1448" i="9"/>
  <c r="L468" i="9"/>
  <c r="L552" i="9"/>
  <c r="L636" i="9"/>
  <c r="L1392" i="9"/>
  <c r="L1728" i="9"/>
  <c r="L804" i="9"/>
  <c r="L888" i="9"/>
  <c r="L1224" i="9"/>
  <c r="L1308" i="9"/>
  <c r="L1140" i="9"/>
  <c r="L1560" i="9"/>
  <c r="L1644" i="9"/>
  <c r="L916" i="9"/>
  <c r="L972" i="9"/>
  <c r="L1420" i="9"/>
  <c r="L1476" i="9"/>
  <c r="L1028" i="9"/>
  <c r="L1504" i="9"/>
  <c r="L1196" i="9"/>
  <c r="L1056" i="9"/>
  <c r="L1812" i="9"/>
  <c r="L412" i="9"/>
  <c r="L1364" i="9"/>
  <c r="L1672" i="9"/>
  <c r="L328" i="9"/>
  <c r="L1756" i="9"/>
  <c r="L1336" i="9"/>
  <c r="L76" i="9"/>
  <c r="L1112" i="9"/>
  <c r="L244" i="9"/>
  <c r="L1588" i="9"/>
  <c r="L32" i="9"/>
  <c r="L116" i="9"/>
  <c r="L200" i="9"/>
  <c r="L284" i="9"/>
  <c r="L368" i="9"/>
  <c r="L452" i="9"/>
  <c r="L536" i="9"/>
  <c r="L620" i="9"/>
  <c r="L704" i="9"/>
  <c r="L788" i="9"/>
  <c r="L872" i="9"/>
  <c r="L956" i="9"/>
  <c r="L1012" i="9"/>
  <c r="L1096" i="9"/>
  <c r="L1180" i="9"/>
  <c r="L144" i="9"/>
  <c r="L480" i="9"/>
  <c r="L816" i="9"/>
  <c r="L256" i="9"/>
  <c r="L592" i="9"/>
  <c r="L928" i="9"/>
  <c r="L900" i="9"/>
  <c r="L88" i="9"/>
  <c r="L172" i="9"/>
  <c r="L1292" i="9"/>
  <c r="L1544" i="9"/>
  <c r="L1628" i="9"/>
  <c r="L1712" i="9"/>
  <c r="L1488" i="9"/>
  <c r="L1572" i="9"/>
  <c r="L1656" i="9"/>
  <c r="L60" i="9"/>
  <c r="L1040" i="9"/>
  <c r="L1208" i="9"/>
  <c r="L1404" i="9"/>
  <c r="L1432" i="9"/>
  <c r="L1124" i="9"/>
  <c r="L1460" i="9"/>
  <c r="L1376" i="9"/>
  <c r="L1740" i="9"/>
  <c r="L732" i="9"/>
  <c r="L1236" i="9"/>
  <c r="L1320" i="9"/>
  <c r="L1348" i="9"/>
  <c r="L1516" i="9"/>
  <c r="L1824" i="9"/>
  <c r="L312" i="9"/>
  <c r="L564" i="9"/>
  <c r="L1600" i="9"/>
  <c r="L1068" i="9"/>
  <c r="L340" i="9"/>
  <c r="L1152" i="9"/>
  <c r="L1684" i="9"/>
  <c r="L396" i="9"/>
  <c r="L648" i="9"/>
  <c r="L984" i="9"/>
  <c r="L1768" i="9"/>
  <c r="L844" i="9"/>
  <c r="L676" i="9"/>
  <c r="L228" i="9"/>
  <c r="L424" i="9"/>
  <c r="L1264" i="9"/>
  <c r="L508" i="9"/>
  <c r="L760" i="9"/>
  <c r="H31" i="11" l="1"/>
  <c r="I31" i="11" s="1"/>
  <c r="J31" i="11" s="1"/>
  <c r="K31" i="11" s="1"/>
  <c r="L31" i="11" s="1"/>
  <c r="M31" i="11" s="1"/>
  <c r="H18" i="11"/>
  <c r="I18" i="11" s="1"/>
  <c r="J18" i="11" s="1"/>
  <c r="K18" i="11" s="1"/>
  <c r="L18" i="11" s="1"/>
  <c r="M18" i="11" s="1"/>
  <c r="H33" i="11"/>
  <c r="I33" i="11" s="1"/>
  <c r="J33" i="11" s="1"/>
  <c r="K33" i="11" s="1"/>
  <c r="L33" i="11" s="1"/>
  <c r="M33" i="11" s="1"/>
  <c r="H16" i="11"/>
  <c r="I16" i="11" s="1"/>
  <c r="J16" i="11" s="1"/>
  <c r="K16" i="11" s="1"/>
  <c r="L16" i="11" s="1"/>
  <c r="M16" i="11" s="1"/>
  <c r="H34" i="11"/>
  <c r="I34" i="11" s="1"/>
  <c r="J34" i="11" s="1"/>
  <c r="K34" i="11" s="1"/>
  <c r="L34" i="11" s="1"/>
  <c r="M34" i="11" s="1"/>
  <c r="H15" i="11"/>
  <c r="I15" i="11" s="1"/>
  <c r="J15" i="11" s="1"/>
  <c r="K15" i="11" s="1"/>
  <c r="L15" i="11" s="1"/>
  <c r="M15" i="11" s="1"/>
  <c r="H22" i="11"/>
  <c r="I22" i="11" s="1"/>
  <c r="J22" i="11" s="1"/>
  <c r="K22" i="11" s="1"/>
  <c r="L22" i="11" s="1"/>
  <c r="M22" i="11" s="1"/>
  <c r="L1795" i="9"/>
  <c r="E4" i="11" s="1"/>
  <c r="L9" i="9"/>
  <c r="H11" i="11" s="1"/>
  <c r="L1796" i="9"/>
  <c r="E5" i="11" s="1"/>
  <c r="D36" i="11"/>
  <c r="E36" i="11" s="1"/>
  <c r="D19" i="11"/>
  <c r="E19" i="11" s="1"/>
  <c r="D28" i="11"/>
  <c r="E28" i="11" s="1"/>
  <c r="L21" i="9"/>
  <c r="L105" i="9"/>
  <c r="L189" i="9"/>
  <c r="L273" i="9"/>
  <c r="L357" i="9"/>
  <c r="L441" i="9"/>
  <c r="L525" i="9"/>
  <c r="L609" i="9"/>
  <c r="L693" i="9"/>
  <c r="L777" i="9"/>
  <c r="L861" i="9"/>
  <c r="L945" i="9"/>
  <c r="L77" i="9"/>
  <c r="L413" i="9"/>
  <c r="L749" i="9"/>
  <c r="L973" i="9"/>
  <c r="L1085" i="9"/>
  <c r="L49" i="9"/>
  <c r="L385" i="9"/>
  <c r="L721" i="9"/>
  <c r="L1001" i="9"/>
  <c r="L833" i="9"/>
  <c r="L917" i="9"/>
  <c r="L1253" i="9"/>
  <c r="L1337" i="9"/>
  <c r="L133" i="9"/>
  <c r="L217" i="9"/>
  <c r="L301" i="9"/>
  <c r="L1057" i="9"/>
  <c r="L497" i="9"/>
  <c r="L581" i="9"/>
  <c r="L665" i="9"/>
  <c r="L1421" i="9"/>
  <c r="L1281" i="9"/>
  <c r="L1449" i="9"/>
  <c r="L1533" i="9"/>
  <c r="L1617" i="9"/>
  <c r="L1701" i="9"/>
  <c r="L1785" i="9"/>
  <c r="L805" i="9"/>
  <c r="L889" i="9"/>
  <c r="L1225" i="9"/>
  <c r="L1309" i="9"/>
  <c r="L1141" i="9"/>
  <c r="L245" i="9"/>
  <c r="L1113" i="9"/>
  <c r="L553" i="9"/>
  <c r="L1393" i="9"/>
  <c r="L1505" i="9"/>
  <c r="L637" i="9"/>
  <c r="L1477" i="9"/>
  <c r="L1561" i="9"/>
  <c r="L1365" i="9"/>
  <c r="L1645" i="9"/>
  <c r="L161" i="9"/>
  <c r="L1729" i="9"/>
  <c r="L1813" i="9"/>
  <c r="L1029" i="9"/>
  <c r="L469" i="9"/>
  <c r="L1589" i="9"/>
  <c r="L329" i="9"/>
  <c r="L1197" i="9"/>
  <c r="L1673" i="9"/>
  <c r="L1169" i="9"/>
  <c r="L1757" i="9"/>
  <c r="L95" i="9"/>
  <c r="L431" i="9"/>
  <c r="L767" i="9"/>
  <c r="L207" i="9"/>
  <c r="L543" i="9"/>
  <c r="L879" i="9"/>
  <c r="L319" i="9"/>
  <c r="L655" i="9"/>
  <c r="L515" i="9"/>
  <c r="L599" i="9"/>
  <c r="L683" i="9"/>
  <c r="L1187" i="9"/>
  <c r="L963" i="9"/>
  <c r="L67" i="9"/>
  <c r="L151" i="9"/>
  <c r="L235" i="9"/>
  <c r="L1047" i="9"/>
  <c r="L1215" i="9"/>
  <c r="L1327" i="9"/>
  <c r="L1411" i="9"/>
  <c r="L179" i="9"/>
  <c r="L263" i="9"/>
  <c r="L347" i="9"/>
  <c r="L1243" i="9"/>
  <c r="L1355" i="9"/>
  <c r="L11" i="9"/>
  <c r="L1607" i="9"/>
  <c r="L39" i="9"/>
  <c r="L1159" i="9"/>
  <c r="L291" i="9"/>
  <c r="L375" i="9"/>
  <c r="L459" i="9"/>
  <c r="L1019" i="9"/>
  <c r="L1691" i="9"/>
  <c r="L403" i="9"/>
  <c r="L487" i="9"/>
  <c r="L571" i="9"/>
  <c r="L1523" i="9"/>
  <c r="L1775" i="9"/>
  <c r="L123" i="9"/>
  <c r="L1383" i="9"/>
  <c r="L795" i="9"/>
  <c r="L823" i="9"/>
  <c r="L1495" i="9"/>
  <c r="L1271" i="9"/>
  <c r="L1299" i="9"/>
  <c r="L1579" i="9"/>
  <c r="L935" i="9"/>
  <c r="L1663" i="9"/>
  <c r="L739" i="9"/>
  <c r="L1747" i="9"/>
  <c r="L1439" i="9"/>
  <c r="L851" i="9"/>
  <c r="L907" i="9"/>
  <c r="L991" i="9"/>
  <c r="L1551" i="9"/>
  <c r="L1719" i="9"/>
  <c r="L1467" i="9"/>
  <c r="L1075" i="9"/>
  <c r="L1103" i="9"/>
  <c r="L711" i="9"/>
  <c r="L1635" i="9"/>
  <c r="L1131" i="9"/>
  <c r="L1803" i="9"/>
  <c r="L627" i="9"/>
  <c r="L80" i="9"/>
  <c r="L164" i="9"/>
  <c r="L248" i="9"/>
  <c r="L332" i="9"/>
  <c r="L416" i="9"/>
  <c r="L500" i="9"/>
  <c r="L584" i="9"/>
  <c r="L668" i="9"/>
  <c r="L752" i="9"/>
  <c r="L836" i="9"/>
  <c r="L920" i="9"/>
  <c r="L1060" i="9"/>
  <c r="L1144" i="9"/>
  <c r="L1228" i="9"/>
  <c r="L192" i="9"/>
  <c r="L528" i="9"/>
  <c r="L864" i="9"/>
  <c r="L304" i="9"/>
  <c r="L640" i="9"/>
  <c r="L1200" i="9"/>
  <c r="L24" i="9"/>
  <c r="L108" i="9"/>
  <c r="L388" i="9"/>
  <c r="L472" i="9"/>
  <c r="L556" i="9"/>
  <c r="L1032" i="9"/>
  <c r="L1340" i="9"/>
  <c r="L1508" i="9"/>
  <c r="L1592" i="9"/>
  <c r="L1676" i="9"/>
  <c r="L1760" i="9"/>
  <c r="L612" i="9"/>
  <c r="L948" i="9"/>
  <c r="L1116" i="9"/>
  <c r="L1172" i="9"/>
  <c r="L976" i="9"/>
  <c r="L696" i="9"/>
  <c r="L780" i="9"/>
  <c r="L1536" i="9"/>
  <c r="L1620" i="9"/>
  <c r="L1704" i="9"/>
  <c r="L1788" i="9"/>
  <c r="L1452" i="9"/>
  <c r="L52" i="9"/>
  <c r="L1480" i="9"/>
  <c r="L1648" i="9"/>
  <c r="L444" i="9"/>
  <c r="L1088" i="9"/>
  <c r="L892" i="9"/>
  <c r="L1564" i="9"/>
  <c r="L360" i="9"/>
  <c r="L136" i="9"/>
  <c r="L1284" i="9"/>
  <c r="L1424" i="9"/>
  <c r="L1004" i="9"/>
  <c r="L1368" i="9"/>
  <c r="L724" i="9"/>
  <c r="L1312" i="9"/>
  <c r="L808" i="9"/>
  <c r="L1256" i="9"/>
  <c r="L1396" i="9"/>
  <c r="L276" i="9"/>
  <c r="L1732" i="9"/>
  <c r="L1816" i="9"/>
  <c r="L220" i="9"/>
  <c r="L191" i="9"/>
  <c r="L527" i="9"/>
  <c r="L863" i="9"/>
  <c r="L303" i="9"/>
  <c r="L639" i="9"/>
  <c r="L79" i="9"/>
  <c r="L415" i="9"/>
  <c r="L751" i="9"/>
  <c r="L975" i="9"/>
  <c r="L23" i="9"/>
  <c r="L107" i="9"/>
  <c r="L387" i="9"/>
  <c r="L471" i="9"/>
  <c r="L555" i="9"/>
  <c r="L1031" i="9"/>
  <c r="L1227" i="9"/>
  <c r="L835" i="9"/>
  <c r="L919" i="9"/>
  <c r="L1255" i="9"/>
  <c r="L1339" i="9"/>
  <c r="L1423" i="9"/>
  <c r="L947" i="9"/>
  <c r="L1115" i="9"/>
  <c r="L1171" i="9"/>
  <c r="L1703" i="9"/>
  <c r="L1787" i="9"/>
  <c r="L723" i="9"/>
  <c r="L807" i="9"/>
  <c r="L1003" i="9"/>
  <c r="L611" i="9"/>
  <c r="L695" i="9"/>
  <c r="L779" i="9"/>
  <c r="L1535" i="9"/>
  <c r="L1619" i="9"/>
  <c r="L1311" i="9"/>
  <c r="L1059" i="9"/>
  <c r="L891" i="9"/>
  <c r="L51" i="9"/>
  <c r="L1647" i="9"/>
  <c r="L163" i="9"/>
  <c r="L1731" i="9"/>
  <c r="L443" i="9"/>
  <c r="L1087" i="9"/>
  <c r="L247" i="9"/>
  <c r="L499" i="9"/>
  <c r="L1479" i="9"/>
  <c r="L1563" i="9"/>
  <c r="L359" i="9"/>
  <c r="L219" i="9"/>
  <c r="L1283" i="9"/>
  <c r="L331" i="9"/>
  <c r="L1395" i="9"/>
  <c r="L1759" i="9"/>
  <c r="L1143" i="9"/>
  <c r="L1367" i="9"/>
  <c r="L667" i="9"/>
  <c r="L583" i="9"/>
  <c r="L1451" i="9"/>
  <c r="L1507" i="9"/>
  <c r="L1591" i="9"/>
  <c r="L135" i="9"/>
  <c r="L1199" i="9"/>
  <c r="L1675" i="9"/>
  <c r="L275" i="9"/>
  <c r="L1815" i="9"/>
  <c r="L10" i="9"/>
  <c r="L94" i="9"/>
  <c r="L178" i="9"/>
  <c r="L262" i="9"/>
  <c r="L346" i="9"/>
  <c r="L430" i="9"/>
  <c r="L514" i="9"/>
  <c r="L598" i="9"/>
  <c r="L682" i="9"/>
  <c r="L766" i="9"/>
  <c r="L850" i="9"/>
  <c r="L934" i="9"/>
  <c r="L206" i="9"/>
  <c r="L542" i="9"/>
  <c r="L878" i="9"/>
  <c r="L318" i="9"/>
  <c r="L654" i="9"/>
  <c r="L962" i="9"/>
  <c r="L66" i="9"/>
  <c r="L150" i="9"/>
  <c r="L234" i="9"/>
  <c r="L1046" i="9"/>
  <c r="L1214" i="9"/>
  <c r="L1326" i="9"/>
  <c r="L1410" i="9"/>
  <c r="L1242" i="9"/>
  <c r="L290" i="9"/>
  <c r="L374" i="9"/>
  <c r="L458" i="9"/>
  <c r="L1018" i="9"/>
  <c r="L1158" i="9"/>
  <c r="L1102" i="9"/>
  <c r="L402" i="9"/>
  <c r="L486" i="9"/>
  <c r="L570" i="9"/>
  <c r="L38" i="9"/>
  <c r="L122" i="9"/>
  <c r="L1522" i="9"/>
  <c r="L1606" i="9"/>
  <c r="L1690" i="9"/>
  <c r="L1774" i="9"/>
  <c r="L822" i="9"/>
  <c r="L1494" i="9"/>
  <c r="L1186" i="9"/>
  <c r="L1270" i="9"/>
  <c r="L1298" i="9"/>
  <c r="L1578" i="9"/>
  <c r="L794" i="9"/>
  <c r="L1662" i="9"/>
  <c r="L738" i="9"/>
  <c r="L1354" i="9"/>
  <c r="L1382" i="9"/>
  <c r="L1746" i="9"/>
  <c r="L1438" i="9"/>
  <c r="L990" i="9"/>
  <c r="L1550" i="9"/>
  <c r="L1466" i="9"/>
  <c r="L626" i="9"/>
  <c r="L906" i="9"/>
  <c r="L710" i="9"/>
  <c r="L1634" i="9"/>
  <c r="L1130" i="9"/>
  <c r="L1802" i="9"/>
  <c r="L1718" i="9"/>
  <c r="L1074" i="9"/>
  <c r="H12" i="11" l="1"/>
  <c r="I12" i="11" s="1"/>
  <c r="J12" i="11" s="1"/>
  <c r="K12" i="11" s="1"/>
  <c r="L12" i="11" s="1"/>
  <c r="M12" i="11" s="1"/>
  <c r="H13" i="11"/>
  <c r="I13" i="11" s="1"/>
  <c r="J13" i="11" s="1"/>
  <c r="K13" i="11" s="1"/>
  <c r="L13" i="11" s="1"/>
  <c r="M13" i="11" s="1"/>
  <c r="H26" i="11"/>
  <c r="I26" i="11" s="1"/>
  <c r="J26" i="11" s="1"/>
  <c r="K26" i="11" s="1"/>
  <c r="L26" i="11" s="1"/>
  <c r="M26" i="11" s="1"/>
  <c r="H23" i="11"/>
  <c r="I23" i="11" s="1"/>
  <c r="J23" i="11" s="1"/>
  <c r="K23" i="11" s="1"/>
  <c r="L23" i="11" s="1"/>
  <c r="M23" i="11" s="1"/>
  <c r="H25" i="11"/>
  <c r="I25" i="11" s="1"/>
  <c r="J25" i="11" s="1"/>
  <c r="K25" i="11" s="1"/>
  <c r="L25" i="11" s="1"/>
  <c r="M25" i="11" s="1"/>
  <c r="I11" i="11"/>
  <c r="N21" i="11"/>
  <c r="N32" i="11"/>
  <c r="N35" i="11"/>
  <c r="N30" i="11"/>
  <c r="N17" i="11"/>
  <c r="N20" i="11"/>
  <c r="D18" i="11"/>
  <c r="E18" i="11" s="1"/>
  <c r="D16" i="11"/>
  <c r="E16" i="11" s="1"/>
  <c r="D15" i="11"/>
  <c r="E15" i="11" s="1"/>
  <c r="D24" i="11"/>
  <c r="E24" i="11" s="1"/>
  <c r="D14" i="11"/>
  <c r="E14" i="11" s="1"/>
  <c r="L81" i="9"/>
  <c r="L165" i="9"/>
  <c r="L249" i="9"/>
  <c r="L333" i="9"/>
  <c r="L417" i="9"/>
  <c r="L501" i="9"/>
  <c r="L585" i="9"/>
  <c r="L669" i="9"/>
  <c r="L753" i="9"/>
  <c r="L837" i="9"/>
  <c r="L921" i="9"/>
  <c r="L1005" i="9"/>
  <c r="L221" i="9"/>
  <c r="L557" i="9"/>
  <c r="L893" i="9"/>
  <c r="L1061" i="9"/>
  <c r="L1145" i="9"/>
  <c r="L193" i="9"/>
  <c r="L529" i="9"/>
  <c r="L865" i="9"/>
  <c r="L641" i="9"/>
  <c r="L725" i="9"/>
  <c r="L809" i="9"/>
  <c r="L1313" i="9"/>
  <c r="L1397" i="9"/>
  <c r="L1201" i="9"/>
  <c r="L25" i="9"/>
  <c r="L109" i="9"/>
  <c r="L1229" i="9"/>
  <c r="L1341" i="9"/>
  <c r="L1509" i="9"/>
  <c r="L1593" i="9"/>
  <c r="L1677" i="9"/>
  <c r="L1761" i="9"/>
  <c r="L977" i="9"/>
  <c r="L949" i="9"/>
  <c r="L1117" i="9"/>
  <c r="L1173" i="9"/>
  <c r="L781" i="9"/>
  <c r="L1621" i="9"/>
  <c r="L1453" i="9"/>
  <c r="L1705" i="9"/>
  <c r="L1565" i="9"/>
  <c r="L613" i="9"/>
  <c r="L53" i="9"/>
  <c r="L305" i="9"/>
  <c r="L1789" i="9"/>
  <c r="L445" i="9"/>
  <c r="L697" i="9"/>
  <c r="L1089" i="9"/>
  <c r="L1481" i="9"/>
  <c r="L361" i="9"/>
  <c r="L1033" i="9"/>
  <c r="L1257" i="9"/>
  <c r="L137" i="9"/>
  <c r="L473" i="9"/>
  <c r="L1285" i="9"/>
  <c r="L1649" i="9"/>
  <c r="L389" i="9"/>
  <c r="L1733" i="9"/>
  <c r="L1817" i="9"/>
  <c r="L1369" i="9"/>
  <c r="L1537" i="9"/>
  <c r="L277" i="9"/>
  <c r="L1425" i="9"/>
  <c r="H27" i="11" l="1"/>
  <c r="I27" i="11" s="1"/>
  <c r="J27" i="11" s="1"/>
  <c r="K27" i="11" s="1"/>
  <c r="L27" i="11" s="1"/>
  <c r="M27" i="11" s="1"/>
  <c r="G47" i="11"/>
  <c r="J11" i="11"/>
  <c r="N28" i="11"/>
  <c r="N24" i="11"/>
  <c r="N14" i="11"/>
  <c r="D33" i="11"/>
  <c r="E33" i="11" s="1"/>
  <c r="D25" i="11"/>
  <c r="E25" i="11" s="1"/>
  <c r="D11" i="11"/>
  <c r="E11" i="11" s="1"/>
  <c r="D23" i="11"/>
  <c r="E23" i="11" s="1"/>
  <c r="D13" i="11"/>
  <c r="E13" i="11" s="1"/>
  <c r="D31" i="11"/>
  <c r="E31" i="11" s="1"/>
  <c r="D34" i="11"/>
  <c r="E34" i="11" s="1"/>
  <c r="D22" i="11"/>
  <c r="E22" i="11" s="1"/>
  <c r="K11" i="11" l="1"/>
  <c r="N22" i="11"/>
  <c r="N33" i="11"/>
  <c r="N31" i="11"/>
  <c r="N36" i="11"/>
  <c r="N34" i="11"/>
  <c r="N18" i="11"/>
  <c r="N15" i="11"/>
  <c r="N19" i="11"/>
  <c r="D12" i="11"/>
  <c r="E12" i="11" s="1"/>
  <c r="D26" i="11"/>
  <c r="E26" i="11" s="1"/>
  <c r="L11" i="11" l="1"/>
  <c r="M11" i="11" s="1"/>
  <c r="N16" i="11"/>
  <c r="N26" i="11"/>
  <c r="N12" i="11"/>
  <c r="N13" i="11"/>
  <c r="D27" i="11"/>
  <c r="E27" i="11" s="1"/>
  <c r="N25" i="11" l="1"/>
  <c r="N23" i="11"/>
  <c r="N11" i="11" l="1"/>
  <c r="L1772" i="9"/>
  <c r="L904" i="9"/>
  <c r="L876" i="9"/>
  <c r="L848" i="9"/>
  <c r="L820" i="9"/>
  <c r="L792" i="9"/>
  <c r="L428" i="9"/>
  <c r="L1744" i="9"/>
  <c r="L736" i="9"/>
  <c r="L1716" i="9"/>
  <c r="L1044" i="9"/>
  <c r="L36" i="9"/>
  <c r="L1352" i="9"/>
  <c r="L680" i="9"/>
  <c r="L344" i="9"/>
  <c r="L1660" i="9"/>
  <c r="L988" i="9"/>
  <c r="L652" i="9"/>
  <c r="L316" i="9"/>
  <c r="L1576" i="9"/>
  <c r="L568" i="9"/>
  <c r="L1548" i="9"/>
  <c r="L540" i="9"/>
  <c r="L1520" i="9"/>
  <c r="L512" i="9"/>
  <c r="L1492" i="9"/>
  <c r="L484" i="9"/>
  <c r="L1464" i="9"/>
  <c r="L456" i="9"/>
  <c r="L1436" i="9"/>
  <c r="L764" i="9"/>
  <c r="L1408" i="9"/>
  <c r="L400" i="9"/>
  <c r="L1380" i="9"/>
  <c r="L372" i="9"/>
  <c r="L1688" i="9"/>
  <c r="L1016" i="9"/>
  <c r="L1324" i="9"/>
  <c r="L1632" i="9"/>
  <c r="L1296" i="9"/>
  <c r="L960" i="9"/>
  <c r="L624" i="9"/>
  <c r="L288" i="9"/>
  <c r="L1240" i="9"/>
  <c r="L232" i="9"/>
  <c r="L1212" i="9"/>
  <c r="L204" i="9"/>
  <c r="L1184" i="9"/>
  <c r="L176" i="9"/>
  <c r="L1156" i="9"/>
  <c r="L148" i="9"/>
  <c r="L1128" i="9"/>
  <c r="L120" i="9"/>
  <c r="L1100" i="9"/>
  <c r="L92" i="9"/>
  <c r="L1072" i="9"/>
  <c r="L64" i="9"/>
  <c r="L708" i="9"/>
  <c r="L1604" i="9"/>
  <c r="L1268" i="9"/>
  <c r="L932" i="9"/>
  <c r="L596" i="9"/>
  <c r="L260" i="9"/>
  <c r="L8" i="9" l="1"/>
  <c r="L1800" i="9"/>
  <c r="F41" i="11" s="1"/>
  <c r="F47" i="11" l="1"/>
  <c r="G48" i="11" l="1"/>
  <c r="G52" i="11" s="1"/>
  <c r="C10" i="11"/>
  <c r="H10" i="11" s="1"/>
  <c r="N27" i="11"/>
  <c r="G42" i="11"/>
  <c r="H41" i="11" l="1"/>
  <c r="H47" i="11" s="1"/>
  <c r="H48" i="11" s="1"/>
  <c r="D10" i="11"/>
  <c r="E10" i="11" s="1"/>
  <c r="I10" i="11"/>
  <c r="I41" i="11" s="1"/>
  <c r="H42" i="11" l="1"/>
  <c r="H43" i="11" s="1"/>
  <c r="H49" i="11"/>
  <c r="H52" i="11"/>
  <c r="J10" i="11"/>
  <c r="J41" i="11" s="1"/>
  <c r="I47" i="11" l="1"/>
  <c r="I48" i="11" s="1"/>
  <c r="I42" i="11"/>
  <c r="I43" i="11" s="1"/>
  <c r="K10" i="11"/>
  <c r="K41" i="11" s="1"/>
  <c r="I49" i="11" l="1"/>
  <c r="I52" i="11"/>
  <c r="L10" i="11"/>
  <c r="L41" i="11" s="1"/>
  <c r="K47" i="11"/>
  <c r="K48" i="11" s="1"/>
  <c r="K52" i="11" s="1"/>
  <c r="J47" i="11"/>
  <c r="J48" i="11" s="1"/>
  <c r="J42" i="11"/>
  <c r="J43" i="11" s="1"/>
  <c r="K42" i="11"/>
  <c r="K43" i="11" l="1"/>
  <c r="J49" i="11"/>
  <c r="J52" i="11"/>
  <c r="K49" i="11"/>
  <c r="M10" i="11"/>
  <c r="M41" i="11" s="1"/>
  <c r="N10" i="11" l="1"/>
  <c r="N41" i="11" s="1"/>
  <c r="L47" i="11"/>
  <c r="L48" i="11" s="1"/>
  <c r="L42" i="11"/>
  <c r="L43" i="11" s="1"/>
  <c r="L49" i="11" l="1"/>
  <c r="L52" i="11"/>
  <c r="N47" i="11"/>
  <c r="N48" i="11" s="1"/>
  <c r="N52" i="11" s="1"/>
  <c r="N42" i="11"/>
  <c r="M47" i="11"/>
  <c r="M48" i="11" s="1"/>
  <c r="M42" i="11"/>
  <c r="M43" i="11" s="1"/>
  <c r="M49" i="11" l="1"/>
  <c r="M52" i="11"/>
  <c r="N43" i="11"/>
  <c r="N49" i="11"/>
</calcChain>
</file>

<file path=xl/sharedStrings.xml><?xml version="1.0" encoding="utf-8"?>
<sst xmlns="http://schemas.openxmlformats.org/spreadsheetml/2006/main" count="12851" uniqueCount="1170">
  <si>
    <t>Month</t>
  </si>
  <si>
    <t>Commodity Description</t>
  </si>
  <si>
    <t>Provisional / Final</t>
  </si>
  <si>
    <t>Index</t>
  </si>
  <si>
    <t>Inflation (%)</t>
  </si>
  <si>
    <t>MAY-2025</t>
  </si>
  <si>
    <t>A) General Index</t>
  </si>
  <si>
    <t>Final</t>
  </si>
  <si>
    <t>3.12</t>
  </si>
  <si>
    <t>A.1) Food and beverages</t>
  </si>
  <si>
    <t>1.72</t>
  </si>
  <si>
    <t>A.1.1) Cereals and products</t>
  </si>
  <si>
    <t>4.66</t>
  </si>
  <si>
    <t>A.1.2) Meat and fish</t>
  </si>
  <si>
    <t>-0.42</t>
  </si>
  <si>
    <t>A.1.3) Egg</t>
  </si>
  <si>
    <t>1.37</t>
  </si>
  <si>
    <t>A.1.4) Milk and products</t>
  </si>
  <si>
    <t>3.69</t>
  </si>
  <si>
    <t>A.1.5) Oils and fats</t>
  </si>
  <si>
    <t>15.46</t>
  </si>
  <si>
    <t>A.1.6) Fruits</t>
  </si>
  <si>
    <t>12.11</t>
  </si>
  <si>
    <t>A.1.7) Vegetables</t>
  </si>
  <si>
    <t>-13.25</t>
  </si>
  <si>
    <t>A.1.8) Pulses and products</t>
  </si>
  <si>
    <t>-8.35</t>
  </si>
  <si>
    <t>A.1.9) Sugar and confectionery</t>
  </si>
  <si>
    <t>3.81</t>
  </si>
  <si>
    <t>A.1.10) Spices</t>
  </si>
  <si>
    <t>-1.79</t>
  </si>
  <si>
    <t>A.1.11) Non-alcoholic beverages</t>
  </si>
  <si>
    <t>5.09</t>
  </si>
  <si>
    <t>A.1.12) Prepared meals, snacks, sweets etc.</t>
  </si>
  <si>
    <t>5.06</t>
  </si>
  <si>
    <t>A.2) Pan, tobacco and intoxicants</t>
  </si>
  <si>
    <t>2.46</t>
  </si>
  <si>
    <t>A.3) Clothing and footwear</t>
  </si>
  <si>
    <t>2.82</t>
  </si>
  <si>
    <t>A.3.1) Clothing</t>
  </si>
  <si>
    <t>2.89</t>
  </si>
  <si>
    <t>A.3.2) Footwear</t>
  </si>
  <si>
    <t>2.6</t>
  </si>
  <si>
    <t>A.4) Housing</t>
  </si>
  <si>
    <t>3.16</t>
  </si>
  <si>
    <t>A.5) Fuel and light</t>
  </si>
  <si>
    <t>3.43</t>
  </si>
  <si>
    <t>A.6) Miscellaneous</t>
  </si>
  <si>
    <t>5.08</t>
  </si>
  <si>
    <t>A.6.1) Household goods and services</t>
  </si>
  <si>
    <t>2.97</t>
  </si>
  <si>
    <t>A.6.2) Health</t>
  </si>
  <si>
    <t>4.53</t>
  </si>
  <si>
    <t>A.6.3) Transport and communication</t>
  </si>
  <si>
    <t>3.65</t>
  </si>
  <si>
    <t>A.6.4) Recreation and amusement</t>
  </si>
  <si>
    <t>2.94</t>
  </si>
  <si>
    <t>A.6.5) Education</t>
  </si>
  <si>
    <t>4.28</t>
  </si>
  <si>
    <t>A.6.6) Personal Care and Effects</t>
  </si>
  <si>
    <t>13.41</t>
  </si>
  <si>
    <t>B) Consumer Food Price Index</t>
  </si>
  <si>
    <t>1.01</t>
  </si>
  <si>
    <t>APR-2025</t>
  </si>
  <si>
    <t>3.36</t>
  </si>
  <si>
    <t>2.29</t>
  </si>
  <si>
    <t>5.13</t>
  </si>
  <si>
    <t>-0.6</t>
  </si>
  <si>
    <t>1.3</t>
  </si>
  <si>
    <t>2.88</t>
  </si>
  <si>
    <t>15.04</t>
  </si>
  <si>
    <t>13.04</t>
  </si>
  <si>
    <t>-11.05</t>
  </si>
  <si>
    <t>-5.29</t>
  </si>
  <si>
    <t>4.3</t>
  </si>
  <si>
    <t>-2.05</t>
  </si>
  <si>
    <t>4.99</t>
  </si>
  <si>
    <t>5.12</t>
  </si>
  <si>
    <t>1.47</t>
  </si>
  <si>
    <t>2.93</t>
  </si>
  <si>
    <t>2.95</t>
  </si>
  <si>
    <t>2.49</t>
  </si>
  <si>
    <t>3.06</t>
  </si>
  <si>
    <t>4.4</t>
  </si>
  <si>
    <t>4.98</t>
  </si>
  <si>
    <t>3.1</t>
  </si>
  <si>
    <t>4.32</t>
  </si>
  <si>
    <t>3.53</t>
  </si>
  <si>
    <t>4.24</t>
  </si>
  <si>
    <t>13.08</t>
  </si>
  <si>
    <t>1.64</t>
  </si>
  <si>
    <t>MAR-2025</t>
  </si>
  <si>
    <t>5.52</t>
  </si>
  <si>
    <t>0.71</t>
  </si>
  <si>
    <t>-2.11</t>
  </si>
  <si>
    <t>2.61</t>
  </si>
  <si>
    <t>14.67</t>
  </si>
  <si>
    <t>15.73</t>
  </si>
  <si>
    <t>-8.22</t>
  </si>
  <si>
    <t>-2.78</t>
  </si>
  <si>
    <t>3.77</t>
  </si>
  <si>
    <t>-3.37</t>
  </si>
  <si>
    <t>4.58</t>
  </si>
  <si>
    <t>5.03</t>
  </si>
  <si>
    <t>1.71</t>
  </si>
  <si>
    <t>2.83</t>
  </si>
  <si>
    <t>2.91</t>
  </si>
  <si>
    <t>2.5</t>
  </si>
  <si>
    <t>3.03</t>
  </si>
  <si>
    <t>2.27</t>
  </si>
  <si>
    <t>4.89</t>
  </si>
  <si>
    <t>3.22</t>
  </si>
  <si>
    <t>4.39</t>
  </si>
  <si>
    <t>3.15</t>
  </si>
  <si>
    <t>2.84</t>
  </si>
  <si>
    <t>4.08</t>
  </si>
  <si>
    <t>13.74</t>
  </si>
  <si>
    <t>2.48</t>
  </si>
  <si>
    <t>FEB-2025</t>
  </si>
  <si>
    <t>3.32</t>
  </si>
  <si>
    <t>3.44</t>
  </si>
  <si>
    <t>5.47</t>
  </si>
  <si>
    <t>2.28</t>
  </si>
  <si>
    <t>-2.3</t>
  </si>
  <si>
    <t>13.48</t>
  </si>
  <si>
    <t>14.2</t>
  </si>
  <si>
    <t>-4.11</t>
  </si>
  <si>
    <t>-0.44</t>
  </si>
  <si>
    <t>2.37</t>
  </si>
  <si>
    <t>-4.27</t>
  </si>
  <si>
    <t>4.36</t>
  </si>
  <si>
    <t>4.9</t>
  </si>
  <si>
    <t>1.86</t>
  </si>
  <si>
    <t>2.86</t>
  </si>
  <si>
    <t>2.44</t>
  </si>
  <si>
    <t>-2.62</t>
  </si>
  <si>
    <t>4.73</t>
  </si>
  <si>
    <t>3.35</t>
  </si>
  <si>
    <t>4.25</t>
  </si>
  <si>
    <t>2.65</t>
  </si>
  <si>
    <t>2.78</t>
  </si>
  <si>
    <t>4.04</t>
  </si>
  <si>
    <t>13.78</t>
  </si>
  <si>
    <t>JAN-2025</t>
  </si>
  <si>
    <t>3.87</t>
  </si>
  <si>
    <t>5.36</t>
  </si>
  <si>
    <t>5.56</t>
  </si>
  <si>
    <t>5.2</t>
  </si>
  <si>
    <t>12.71</t>
  </si>
  <si>
    <t>11.06</t>
  </si>
  <si>
    <t>8.58</t>
  </si>
  <si>
    <t>2.55</t>
  </si>
  <si>
    <t>1.07</t>
  </si>
  <si>
    <t>-5.35</t>
  </si>
  <si>
    <t>4</t>
  </si>
  <si>
    <t>4.83</t>
  </si>
  <si>
    <t>1.77</t>
  </si>
  <si>
    <t>2.73</t>
  </si>
  <si>
    <t>2.81</t>
  </si>
  <si>
    <t>-2.9</t>
  </si>
  <si>
    <t>4.05</t>
  </si>
  <si>
    <t>2.47</t>
  </si>
  <si>
    <t>2.85</t>
  </si>
  <si>
    <t>3.98</t>
  </si>
  <si>
    <t>10.74</t>
  </si>
  <si>
    <t>5.53</t>
  </si>
  <si>
    <t>DEC-2024</t>
  </si>
  <si>
    <t>7.22</t>
  </si>
  <si>
    <t>5.87</t>
  </si>
  <si>
    <t>5.15</t>
  </si>
  <si>
    <t>7.47</t>
  </si>
  <si>
    <t>2.96</t>
  </si>
  <si>
    <t>11.42</t>
  </si>
  <si>
    <t>7.55</t>
  </si>
  <si>
    <t>23.27</t>
  </si>
  <si>
    <t>3.47</t>
  </si>
  <si>
    <t>0.99</t>
  </si>
  <si>
    <t>-6.12</t>
  </si>
  <si>
    <t>3.72</t>
  </si>
  <si>
    <t>4.59</t>
  </si>
  <si>
    <t>1.82</t>
  </si>
  <si>
    <t>2.79</t>
  </si>
  <si>
    <t>2.57</t>
  </si>
  <si>
    <t>2.71</t>
  </si>
  <si>
    <t>-2.85</t>
  </si>
  <si>
    <t>4.12</t>
  </si>
  <si>
    <t>3.24</t>
  </si>
  <si>
    <t>2.41</t>
  </si>
  <si>
    <t>4.1</t>
  </si>
  <si>
    <t>9.82</t>
  </si>
  <si>
    <t>7.9</t>
  </si>
  <si>
    <t>NOV-2024</t>
  </si>
  <si>
    <t>7.99</t>
  </si>
  <si>
    <t>6.13</t>
  </si>
  <si>
    <t>4.64</t>
  </si>
  <si>
    <t>3.02</t>
  </si>
  <si>
    <t>10.27</t>
  </si>
  <si>
    <t>6.02</t>
  </si>
  <si>
    <t>28.21</t>
  </si>
  <si>
    <t>1.76</t>
  </si>
  <si>
    <t>-6.38</t>
  </si>
  <si>
    <t>3.37</t>
  </si>
  <si>
    <t>4.46</t>
  </si>
  <si>
    <t>1.73</t>
  </si>
  <si>
    <t>2.74</t>
  </si>
  <si>
    <t>2.76</t>
  </si>
  <si>
    <t>2.63</t>
  </si>
  <si>
    <t>2.87</t>
  </si>
  <si>
    <t>-3.53</t>
  </si>
  <si>
    <t>3.31</t>
  </si>
  <si>
    <t>4.19</t>
  </si>
  <si>
    <t>2.68</t>
  </si>
  <si>
    <t>10.54</t>
  </si>
  <si>
    <t>8.74</t>
  </si>
  <si>
    <t>OCT-2024</t>
  </si>
  <si>
    <t>5.62</t>
  </si>
  <si>
    <t>9.85</t>
  </si>
  <si>
    <t>6.24</t>
  </si>
  <si>
    <t>3.41</t>
  </si>
  <si>
    <t>3.13</t>
  </si>
  <si>
    <t>7.13</t>
  </si>
  <si>
    <t>6.69</t>
  </si>
  <si>
    <t>42.63</t>
  </si>
  <si>
    <t>7</t>
  </si>
  <si>
    <t>2.54</t>
  </si>
  <si>
    <t>-5.7</t>
  </si>
  <si>
    <t>3.2</t>
  </si>
  <si>
    <t>4.37</t>
  </si>
  <si>
    <t>2.75</t>
  </si>
  <si>
    <t>2.7</t>
  </si>
  <si>
    <t>-3.41</t>
  </si>
  <si>
    <t>4.31</t>
  </si>
  <si>
    <t>3.99</t>
  </si>
  <si>
    <t>11.33</t>
  </si>
  <si>
    <t>11.09</t>
  </si>
  <si>
    <t>SEP-2024</t>
  </si>
  <si>
    <t>5.05</t>
  </si>
  <si>
    <t>8.55</t>
  </si>
  <si>
    <t>6.34</t>
  </si>
  <si>
    <t>5.97</t>
  </si>
  <si>
    <t>3.3</t>
  </si>
  <si>
    <t>6.79</t>
  </si>
  <si>
    <t>35.96</t>
  </si>
  <si>
    <t>9.8</t>
  </si>
  <si>
    <t>3.5</t>
  </si>
  <si>
    <t>-4.79</t>
  </si>
  <si>
    <t>4.29</t>
  </si>
  <si>
    <t>2.92</t>
  </si>
  <si>
    <t>3</t>
  </si>
  <si>
    <t>2.64</t>
  </si>
  <si>
    <t>2.72</t>
  </si>
  <si>
    <t>-3.19</t>
  </si>
  <si>
    <t>4.09</t>
  </si>
  <si>
    <t>3.09</t>
  </si>
  <si>
    <t>4.38</t>
  </si>
  <si>
    <t>2.51</t>
  </si>
  <si>
    <t>3.94</t>
  </si>
  <si>
    <t>9.3</t>
  </si>
  <si>
    <t>9.56</t>
  </si>
  <si>
    <t>AUG-2024</t>
  </si>
  <si>
    <t>3.14</t>
  </si>
  <si>
    <t>4.81</t>
  </si>
  <si>
    <t>6.73</t>
  </si>
  <si>
    <t>5.89</t>
  </si>
  <si>
    <t>-1.19</t>
  </si>
  <si>
    <t>6.07</t>
  </si>
  <si>
    <t>6.94</t>
  </si>
  <si>
    <t>14.36</t>
  </si>
  <si>
    <t>4.57</t>
  </si>
  <si>
    <t>-2.77</t>
  </si>
  <si>
    <t>3.04</t>
  </si>
  <si>
    <t>4.15</t>
  </si>
  <si>
    <t>2.9</t>
  </si>
  <si>
    <t>2.66</t>
  </si>
  <si>
    <t>-9.39</t>
  </si>
  <si>
    <t>3.86</t>
  </si>
  <si>
    <t>2.98</t>
  </si>
  <si>
    <t>2.4</t>
  </si>
  <si>
    <t>3.73</t>
  </si>
  <si>
    <t>8.24</t>
  </si>
  <si>
    <t>JUL-2024</t>
  </si>
  <si>
    <t>7.54</t>
  </si>
  <si>
    <t>6.71</t>
  </si>
  <si>
    <t>3.49</t>
  </si>
  <si>
    <t>-1.01</t>
  </si>
  <si>
    <t>3.05</t>
  </si>
  <si>
    <t>16.02</t>
  </si>
  <si>
    <t>5.17</t>
  </si>
  <si>
    <t>0.18</t>
  </si>
  <si>
    <t>4.02</t>
  </si>
  <si>
    <t>3.75</t>
  </si>
  <si>
    <t>-9.55</t>
  </si>
  <si>
    <t>3.7</t>
  </si>
  <si>
    <t>2.3</t>
  </si>
  <si>
    <t>2.17</t>
  </si>
  <si>
    <t>4.63</t>
  </si>
  <si>
    <t>JUN-2024</t>
  </si>
  <si>
    <t>8.48</t>
  </si>
  <si>
    <t>8.14</t>
  </si>
  <si>
    <t>3.34</t>
  </si>
  <si>
    <t>-2.25</t>
  </si>
  <si>
    <t>6.86</t>
  </si>
  <si>
    <t>27.94</t>
  </si>
  <si>
    <t>17.41</t>
  </si>
  <si>
    <t>5.76</t>
  </si>
  <si>
    <t>4.03</t>
  </si>
  <si>
    <t>3.67</t>
  </si>
  <si>
    <t>2.69</t>
  </si>
  <si>
    <t>-8.34</t>
  </si>
  <si>
    <t>0.68</t>
  </si>
  <si>
    <t>8.42</t>
  </si>
  <si>
    <t>9.6</t>
  </si>
  <si>
    <t>MAY-2024</t>
  </si>
  <si>
    <t>4.21</t>
  </si>
  <si>
    <t>7.92</t>
  </si>
  <si>
    <t>8.19</t>
  </si>
  <si>
    <t>7.7</t>
  </si>
  <si>
    <t>7.02</t>
  </si>
  <si>
    <t>-5.6</t>
  </si>
  <si>
    <t>6.6</t>
  </si>
  <si>
    <t>26.05</t>
  </si>
  <si>
    <t>18.54</t>
  </si>
  <si>
    <t>5.72</t>
  </si>
  <si>
    <t>3.95</t>
  </si>
  <si>
    <t>3.57</t>
  </si>
  <si>
    <t>3.01</t>
  </si>
  <si>
    <t>2.56</t>
  </si>
  <si>
    <t>-7.69</t>
  </si>
  <si>
    <t>0.69</t>
  </si>
  <si>
    <t>2.42</t>
  </si>
  <si>
    <t>4.35</t>
  </si>
  <si>
    <t>8.08</t>
  </si>
  <si>
    <t>8.83</t>
  </si>
  <si>
    <t>APR-2024</t>
  </si>
  <si>
    <t>4.11</t>
  </si>
  <si>
    <t>7.69</t>
  </si>
  <si>
    <t>8.07</t>
  </si>
  <si>
    <t>8.94</t>
  </si>
  <si>
    <t>6.84</t>
  </si>
  <si>
    <t>-8.18</t>
  </si>
  <si>
    <t>5.25</t>
  </si>
  <si>
    <t>25.29</t>
  </si>
  <si>
    <t>18.03</t>
  </si>
  <si>
    <t>5.77</t>
  </si>
  <si>
    <t>8.13</t>
  </si>
  <si>
    <t>4.01</t>
  </si>
  <si>
    <t>3.78</t>
  </si>
  <si>
    <t>-8.84</t>
  </si>
  <si>
    <t>3.45</t>
  </si>
  <si>
    <t>0.81</t>
  </si>
  <si>
    <t>7.81</t>
  </si>
  <si>
    <t>8.56</t>
  </si>
  <si>
    <t>MAR-2024</t>
  </si>
  <si>
    <t>4.14</t>
  </si>
  <si>
    <t>7.52</t>
  </si>
  <si>
    <t>6.83</t>
  </si>
  <si>
    <t>9.65</t>
  </si>
  <si>
    <t>-10.16</t>
  </si>
  <si>
    <t>2.67</t>
  </si>
  <si>
    <t>26.55</t>
  </si>
  <si>
    <t>19.05</t>
  </si>
  <si>
    <t>11.43</t>
  </si>
  <si>
    <t>3.27</t>
  </si>
  <si>
    <t>4.07</t>
  </si>
  <si>
    <t>3.11</t>
  </si>
  <si>
    <t>3.17</t>
  </si>
  <si>
    <t>-8.32</t>
  </si>
  <si>
    <t>1.31</t>
  </si>
  <si>
    <t>5.04</t>
  </si>
  <si>
    <t>6.23</t>
  </si>
  <si>
    <t>8.41</t>
  </si>
  <si>
    <t>FEB-2024</t>
  </si>
  <si>
    <t>4.78</t>
  </si>
  <si>
    <t>8.23</t>
  </si>
  <si>
    <t>7.72</t>
  </si>
  <si>
    <t>5.71</t>
  </si>
  <si>
    <t>10.89</t>
  </si>
  <si>
    <t>3.56</t>
  </si>
  <si>
    <t>-11.67</t>
  </si>
  <si>
    <t>4.76</t>
  </si>
  <si>
    <t>31.38</t>
  </si>
  <si>
    <t>20.47</t>
  </si>
  <si>
    <t>6.96</t>
  </si>
  <si>
    <t>13.28</t>
  </si>
  <si>
    <t>3.61</t>
  </si>
  <si>
    <t>3.38</t>
  </si>
  <si>
    <t>3.4</t>
  </si>
  <si>
    <t>-2.82</t>
  </si>
  <si>
    <t>3.54</t>
  </si>
  <si>
    <t>4.67</t>
  </si>
  <si>
    <t>1.63</t>
  </si>
  <si>
    <t>2.62</t>
  </si>
  <si>
    <t>5.55</t>
  </si>
  <si>
    <t>9.19</t>
  </si>
  <si>
    <t>JAN-2024</t>
  </si>
  <si>
    <t>4.92</t>
  </si>
  <si>
    <t>7.96</t>
  </si>
  <si>
    <t>1.95</t>
  </si>
  <si>
    <t>4.62</t>
  </si>
  <si>
    <t>4.34</t>
  </si>
  <si>
    <t>-12.47</t>
  </si>
  <si>
    <t>8.72</t>
  </si>
  <si>
    <t>29.04</t>
  </si>
  <si>
    <t>21.32</t>
  </si>
  <si>
    <t>6.76</t>
  </si>
  <si>
    <t>15.27</t>
  </si>
  <si>
    <t>3.62</t>
  </si>
  <si>
    <t>3.68</t>
  </si>
  <si>
    <t>3.58</t>
  </si>
  <si>
    <t>3.93</t>
  </si>
  <si>
    <t>-2.44</t>
  </si>
  <si>
    <t>5.21</t>
  </si>
  <si>
    <t>5.24</t>
  </si>
  <si>
    <t>6.21</t>
  </si>
  <si>
    <t>9.02</t>
  </si>
  <si>
    <t>DEC-2023</t>
  </si>
  <si>
    <t>5.46</t>
  </si>
  <si>
    <t>9.35</t>
  </si>
  <si>
    <t>9.05</t>
  </si>
  <si>
    <t>2.16</t>
  </si>
  <si>
    <t>4.95</t>
  </si>
  <si>
    <t>-12.51</t>
  </si>
  <si>
    <t>12.16</t>
  </si>
  <si>
    <t>31.28</t>
  </si>
  <si>
    <t>22.65</t>
  </si>
  <si>
    <t>6.74</t>
  </si>
  <si>
    <t>4.71</t>
  </si>
  <si>
    <t>3.63</t>
  </si>
  <si>
    <t>3.92</t>
  </si>
  <si>
    <t>3.23</t>
  </si>
  <si>
    <t>5.42</t>
  </si>
  <si>
    <t>1.57</t>
  </si>
  <si>
    <t>7.61</t>
  </si>
  <si>
    <t>10.42</t>
  </si>
  <si>
    <t>NOV-2023</t>
  </si>
  <si>
    <t>5.26</t>
  </si>
  <si>
    <t>8.44</t>
  </si>
  <si>
    <t>9.38</t>
  </si>
  <si>
    <t>6.33</t>
  </si>
  <si>
    <t>5.8</t>
  </si>
  <si>
    <t>-12.94</t>
  </si>
  <si>
    <t>12.36</t>
  </si>
  <si>
    <t>19.71</t>
  </si>
  <si>
    <t>22.4</t>
  </si>
  <si>
    <t>6.08</t>
  </si>
  <si>
    <t>20.57</t>
  </si>
  <si>
    <t>4.26</t>
  </si>
  <si>
    <t>4.41</t>
  </si>
  <si>
    <t>3.55</t>
  </si>
  <si>
    <t>-2.5</t>
  </si>
  <si>
    <t>4.18</t>
  </si>
  <si>
    <t>5.92</t>
  </si>
  <si>
    <t>5.19</t>
  </si>
  <si>
    <t>8.11</t>
  </si>
  <si>
    <t>9.33</t>
  </si>
  <si>
    <t>OCT-2023</t>
  </si>
  <si>
    <t>10.12</t>
  </si>
  <si>
    <t>6.55</t>
  </si>
  <si>
    <t>-11.65</t>
  </si>
  <si>
    <t>10.92</t>
  </si>
  <si>
    <t>21.07</t>
  </si>
  <si>
    <t>5.11</t>
  </si>
  <si>
    <t>21.49</t>
  </si>
  <si>
    <t>4.33</t>
  </si>
  <si>
    <t>3.85</t>
  </si>
  <si>
    <t>4.96</t>
  </si>
  <si>
    <t>3.8</t>
  </si>
  <si>
    <t>-2.39</t>
  </si>
  <si>
    <t>6.18</t>
  </si>
  <si>
    <t>3.25</t>
  </si>
  <si>
    <t>5.37</t>
  </si>
  <si>
    <t>6.63</t>
  </si>
  <si>
    <t>SEP-2023</t>
  </si>
  <si>
    <t>4.65</t>
  </si>
  <si>
    <t>6.16</t>
  </si>
  <si>
    <t>9.95</t>
  </si>
  <si>
    <t>4.68</t>
  </si>
  <si>
    <t>7.78</t>
  </si>
  <si>
    <t>-11.71</t>
  </si>
  <si>
    <t>9.07</t>
  </si>
  <si>
    <t>2.13</t>
  </si>
  <si>
    <t>18.26</t>
  </si>
  <si>
    <t>21.9</t>
  </si>
  <si>
    <t>5.41</t>
  </si>
  <si>
    <t>3.76</t>
  </si>
  <si>
    <t>4.74</t>
  </si>
  <si>
    <t>4.69</t>
  </si>
  <si>
    <t>-2.06</t>
  </si>
  <si>
    <t>4.06</t>
  </si>
  <si>
    <t>6.39</t>
  </si>
  <si>
    <t>1.96</t>
  </si>
  <si>
    <t>3.26</t>
  </si>
  <si>
    <t>5.5</t>
  </si>
  <si>
    <t>8.77</t>
  </si>
  <si>
    <t>6.35</t>
  </si>
  <si>
    <t>AUG-2023</t>
  </si>
  <si>
    <t>6.59</t>
  </si>
  <si>
    <t>9.53</t>
  </si>
  <si>
    <t>4.17</t>
  </si>
  <si>
    <t>5.57</t>
  </si>
  <si>
    <t>-12.88</t>
  </si>
  <si>
    <t>5.14</t>
  </si>
  <si>
    <t>27.78</t>
  </si>
  <si>
    <t>14.47</t>
  </si>
  <si>
    <t>21.98</t>
  </si>
  <si>
    <t>4.49</t>
  </si>
  <si>
    <t>5.88</t>
  </si>
  <si>
    <t>6.06</t>
  </si>
  <si>
    <t>4.84</t>
  </si>
  <si>
    <t>6.78</t>
  </si>
  <si>
    <t>2.22</t>
  </si>
  <si>
    <t>5.83</t>
  </si>
  <si>
    <t>8.34</t>
  </si>
  <si>
    <t>JUL-2023</t>
  </si>
  <si>
    <t>7.2</t>
  </si>
  <si>
    <t>11.15</t>
  </si>
  <si>
    <t>11.61</t>
  </si>
  <si>
    <t>2.26</t>
  </si>
  <si>
    <t>-14.12</t>
  </si>
  <si>
    <t>41.63</t>
  </si>
  <si>
    <t>14.57</t>
  </si>
  <si>
    <t>20.56</t>
  </si>
  <si>
    <t>5.63</t>
  </si>
  <si>
    <t>6.49</t>
  </si>
  <si>
    <t>4.47</t>
  </si>
  <si>
    <t>4.72</t>
  </si>
  <si>
    <t>6.87</t>
  </si>
  <si>
    <t>2.35</t>
  </si>
  <si>
    <t>12.37</t>
  </si>
  <si>
    <t>JUN-2023</t>
  </si>
  <si>
    <t>11.56</t>
  </si>
  <si>
    <t>1.43</t>
  </si>
  <si>
    <t>7.29</t>
  </si>
  <si>
    <t>8.05</t>
  </si>
  <si>
    <t>-15.32</t>
  </si>
  <si>
    <t>-0.33</t>
  </si>
  <si>
    <t>11.98</t>
  </si>
  <si>
    <t>18.15</t>
  </si>
  <si>
    <t>3.18</t>
  </si>
  <si>
    <t>6.2</t>
  </si>
  <si>
    <t>7.05</t>
  </si>
  <si>
    <t>4.56</t>
  </si>
  <si>
    <t>5.6</t>
  </si>
  <si>
    <t>6.37</t>
  </si>
  <si>
    <t>9.46</t>
  </si>
  <si>
    <t>MAY-2023</t>
  </si>
  <si>
    <t>11.49</t>
  </si>
  <si>
    <t>-0.81</t>
  </si>
  <si>
    <t>7.68</t>
  </si>
  <si>
    <t>8.46</t>
  </si>
  <si>
    <t>0.74</t>
  </si>
  <si>
    <t>-8.96</t>
  </si>
  <si>
    <t>7.8</t>
  </si>
  <si>
    <t>16.81</t>
  </si>
  <si>
    <t>6.92</t>
  </si>
  <si>
    <t>3.39</t>
  </si>
  <si>
    <t>6.85</t>
  </si>
  <si>
    <t>6.65</t>
  </si>
  <si>
    <t>7.83</t>
  </si>
  <si>
    <t>5.59</t>
  </si>
  <si>
    <t>7.11</t>
  </si>
  <si>
    <t>0.63</t>
  </si>
  <si>
    <t>5.81</t>
  </si>
  <si>
    <t>10.34</t>
  </si>
  <si>
    <t>2.43</t>
  </si>
  <si>
    <t>APR-2023</t>
  </si>
  <si>
    <t>4.85</t>
  </si>
  <si>
    <t>12.48</t>
  </si>
  <si>
    <t>-0.97</t>
  </si>
  <si>
    <t>8.89</t>
  </si>
  <si>
    <t>-9.3</t>
  </si>
  <si>
    <t>1.88</t>
  </si>
  <si>
    <t>-5.66</t>
  </si>
  <si>
    <t>6.52</t>
  </si>
  <si>
    <t>16.74</t>
  </si>
  <si>
    <t>7.58</t>
  </si>
  <si>
    <t>7.48</t>
  </si>
  <si>
    <t>8.54</t>
  </si>
  <si>
    <t>4.91</t>
  </si>
  <si>
    <t>6.8</t>
  </si>
  <si>
    <t>7.4</t>
  </si>
  <si>
    <t>0.5</t>
  </si>
  <si>
    <t>6.22</t>
  </si>
  <si>
    <t>9.5</t>
  </si>
  <si>
    <t>MAR-2023</t>
  </si>
  <si>
    <t>13.66</t>
  </si>
  <si>
    <t>-1.67</t>
  </si>
  <si>
    <t>5.66</t>
  </si>
  <si>
    <t>9.41</t>
  </si>
  <si>
    <t>-4.33</t>
  </si>
  <si>
    <t>-6.63</t>
  </si>
  <si>
    <t>5.39</t>
  </si>
  <si>
    <t>1.33</t>
  </si>
  <si>
    <t>17.23</t>
  </si>
  <si>
    <t>8.32</t>
  </si>
  <si>
    <t>7.84</t>
  </si>
  <si>
    <t>9.44</t>
  </si>
  <si>
    <t>11</t>
  </si>
  <si>
    <t>5.85</t>
  </si>
  <si>
    <t>6.68</t>
  </si>
  <si>
    <t>7.49</t>
  </si>
  <si>
    <t>8.81</t>
  </si>
  <si>
    <t>4.82</t>
  </si>
  <si>
    <t>FEB-2023</t>
  </si>
  <si>
    <t>6.1</t>
  </si>
  <si>
    <t>5.64</t>
  </si>
  <si>
    <t>14.62</t>
  </si>
  <si>
    <t>10.15</t>
  </si>
  <si>
    <t>2.39</t>
  </si>
  <si>
    <t>-13.08</t>
  </si>
  <si>
    <t>18.93</t>
  </si>
  <si>
    <t>8.57</t>
  </si>
  <si>
    <t>8.27</t>
  </si>
  <si>
    <t>10.51</t>
  </si>
  <si>
    <t>10.86</t>
  </si>
  <si>
    <t>7.24</t>
  </si>
  <si>
    <t>7.6</t>
  </si>
  <si>
    <t>6.3</t>
  </si>
  <si>
    <t>9.68</t>
  </si>
  <si>
    <t>JAN-2023</t>
  </si>
  <si>
    <t>6</t>
  </si>
  <si>
    <t>5.4</t>
  </si>
  <si>
    <t>13.86</t>
  </si>
  <si>
    <t>6.48</t>
  </si>
  <si>
    <t>9.23</t>
  </si>
  <si>
    <t>-13.9</t>
  </si>
  <si>
    <t>4.52</t>
  </si>
  <si>
    <t>1.15</t>
  </si>
  <si>
    <t>20.32</t>
  </si>
  <si>
    <t>8.88</t>
  </si>
  <si>
    <t>8.5</t>
  </si>
  <si>
    <t>11.31</t>
  </si>
  <si>
    <t>11.45</t>
  </si>
  <si>
    <t>7.14</t>
  </si>
  <si>
    <t>4.45</t>
  </si>
  <si>
    <t>5.93</t>
  </si>
  <si>
    <t>9.83</t>
  </si>
  <si>
    <t>DEC-2022</t>
  </si>
  <si>
    <t>12.27</t>
  </si>
  <si>
    <t>5.29</t>
  </si>
  <si>
    <t>6.61</t>
  </si>
  <si>
    <t>8.69</t>
  </si>
  <si>
    <t>0.76</t>
  </si>
  <si>
    <t>-18.59</t>
  </si>
  <si>
    <t>0.98</t>
  </si>
  <si>
    <t>19.2</t>
  </si>
  <si>
    <t>8.47</t>
  </si>
  <si>
    <t>2.18</t>
  </si>
  <si>
    <t>8.82</t>
  </si>
  <si>
    <t>12.13</t>
  </si>
  <si>
    <t>11.69</t>
  </si>
  <si>
    <t>7.33</t>
  </si>
  <si>
    <t>5.01</t>
  </si>
  <si>
    <t>6.03</t>
  </si>
  <si>
    <t>6.97</t>
  </si>
  <si>
    <t>8.37</t>
  </si>
  <si>
    <t>2.8</t>
  </si>
  <si>
    <t>NOV-2022</t>
  </si>
  <si>
    <t>5.68</t>
  </si>
  <si>
    <t>4.5</t>
  </si>
  <si>
    <t>11.52</t>
  </si>
  <si>
    <t>-10.3</t>
  </si>
  <si>
    <t>0.24</t>
  </si>
  <si>
    <t>18.9</t>
  </si>
  <si>
    <t>3.84</t>
  </si>
  <si>
    <t>1.83</t>
  </si>
  <si>
    <t>9.39</t>
  </si>
  <si>
    <t>8.87</t>
  </si>
  <si>
    <t>12.53</t>
  </si>
  <si>
    <t>11.57</t>
  </si>
  <si>
    <t>6.42</t>
  </si>
  <si>
    <t>7.06</t>
  </si>
  <si>
    <t>6.38</t>
  </si>
  <si>
    <t>7.42</t>
  </si>
  <si>
    <t>OCT-2022</t>
  </si>
  <si>
    <t>6.5</t>
  </si>
  <si>
    <t>6.88</t>
  </si>
  <si>
    <t>-0.64</t>
  </si>
  <si>
    <t>7.41</t>
  </si>
  <si>
    <t>0.62</t>
  </si>
  <si>
    <t>6.62</t>
  </si>
  <si>
    <t>0.73</t>
  </si>
  <si>
    <t>17.75</t>
  </si>
  <si>
    <t>9.67</t>
  </si>
  <si>
    <t>9.14</t>
  </si>
  <si>
    <t>12.6</t>
  </si>
  <si>
    <t>10.97</t>
  </si>
  <si>
    <t>6.53</t>
  </si>
  <si>
    <t>SEP-2022</t>
  </si>
  <si>
    <t>7.27</t>
  </si>
  <si>
    <t>8.67</t>
  </si>
  <si>
    <t>10.45</t>
  </si>
  <si>
    <t>-1.84</t>
  </si>
  <si>
    <t>6.91</t>
  </si>
  <si>
    <t>3.91</t>
  </si>
  <si>
    <t>20.33</t>
  </si>
  <si>
    <t>2.24</t>
  </si>
  <si>
    <t>16.49</t>
  </si>
  <si>
    <t>9.91</t>
  </si>
  <si>
    <t>9.51</t>
  </si>
  <si>
    <t>11.44</t>
  </si>
  <si>
    <t>6.47</t>
  </si>
  <si>
    <t>7.63</t>
  </si>
  <si>
    <t>7.73</t>
  </si>
  <si>
    <t>7.21</t>
  </si>
  <si>
    <t>AUG-2022</t>
  </si>
  <si>
    <t>6.72</t>
  </si>
  <si>
    <t>7.64</t>
  </si>
  <si>
    <t>8.65</t>
  </si>
  <si>
    <t>-4.43</t>
  </si>
  <si>
    <t>6.05</t>
  </si>
  <si>
    <t>6.17</t>
  </si>
  <si>
    <t>5.98</t>
  </si>
  <si>
    <t>14.51</t>
  </si>
  <si>
    <t>2.32</t>
  </si>
  <si>
    <t>14.41</t>
  </si>
  <si>
    <t>4.22</t>
  </si>
  <si>
    <t>9.72</t>
  </si>
  <si>
    <t>9.31</t>
  </si>
  <si>
    <t>12.04</t>
  </si>
  <si>
    <t>12.56</t>
  </si>
  <si>
    <t>7.46</t>
  </si>
  <si>
    <t>JUL-2022</t>
  </si>
  <si>
    <t>-4.54</t>
  </si>
  <si>
    <t>11.86</t>
  </si>
  <si>
    <t>-0.43</t>
  </si>
  <si>
    <t>12.57</t>
  </si>
  <si>
    <t>8.18</t>
  </si>
  <si>
    <t>1.59</t>
  </si>
  <si>
    <t>9.71</t>
  </si>
  <si>
    <t>9.37</t>
  </si>
  <si>
    <t>11.84</t>
  </si>
  <si>
    <t>3.9</t>
  </si>
  <si>
    <t>13.82</t>
  </si>
  <si>
    <t>6.26</t>
  </si>
  <si>
    <t>6.32</t>
  </si>
  <si>
    <t>5.28</t>
  </si>
  <si>
    <t>8.86</t>
  </si>
  <si>
    <t>5.49</t>
  </si>
  <si>
    <t>JUN-2022</t>
  </si>
  <si>
    <t>7.88</t>
  </si>
  <si>
    <t>8.71</t>
  </si>
  <si>
    <t>-5.47</t>
  </si>
  <si>
    <t>9.52</t>
  </si>
  <si>
    <t>1.52</t>
  </si>
  <si>
    <t>20.03</t>
  </si>
  <si>
    <t>-1.98</t>
  </si>
  <si>
    <t>10.88</t>
  </si>
  <si>
    <t>7.5</t>
  </si>
  <si>
    <t>1.38</t>
  </si>
  <si>
    <t>9.43</t>
  </si>
  <si>
    <t>9.09</t>
  </si>
  <si>
    <t>12.03</t>
  </si>
  <si>
    <t>8.21</t>
  </si>
  <si>
    <t>6.28</t>
  </si>
  <si>
    <t>6.58</t>
  </si>
  <si>
    <t>5.31</t>
  </si>
  <si>
    <t>7.09</t>
  </si>
  <si>
    <t>8.04</t>
  </si>
  <si>
    <t>MAY-2022</t>
  </si>
  <si>
    <t>7.08</t>
  </si>
  <si>
    <t>8.1</t>
  </si>
  <si>
    <t>-5.14</t>
  </si>
  <si>
    <t>5.69</t>
  </si>
  <si>
    <t>12.26</t>
  </si>
  <si>
    <t>1.16</t>
  </si>
  <si>
    <t>22.04</t>
  </si>
  <si>
    <t>-1.08</t>
  </si>
  <si>
    <t>9.81</t>
  </si>
  <si>
    <t>-0.35</t>
  </si>
  <si>
    <t>8.63</t>
  </si>
  <si>
    <t>11.2</t>
  </si>
  <si>
    <t>11.58</t>
  </si>
  <si>
    <t>9.93</t>
  </si>
  <si>
    <t>6.95</t>
  </si>
  <si>
    <t>8.2</t>
  </si>
  <si>
    <t>APR-2022</t>
  </si>
  <si>
    <t>6.57</t>
  </si>
  <si>
    <t>15.24</t>
  </si>
  <si>
    <t>18.01</t>
  </si>
  <si>
    <t>4.97</t>
  </si>
  <si>
    <t>9.34</t>
  </si>
  <si>
    <t>3.96</t>
  </si>
  <si>
    <t>1.39</t>
  </si>
  <si>
    <t>8.02</t>
  </si>
  <si>
    <t>10.91</t>
  </si>
  <si>
    <t>10.07</t>
  </si>
  <si>
    <t>7.3</t>
  </si>
  <si>
    <t>12.1</t>
  </si>
  <si>
    <t>8.79</t>
  </si>
  <si>
    <t>8.09</t>
  </si>
  <si>
    <t>MAR-2022</t>
  </si>
  <si>
    <t>6.12</t>
  </si>
  <si>
    <t>4.2</t>
  </si>
  <si>
    <t>9.27</t>
  </si>
  <si>
    <t>15.09</t>
  </si>
  <si>
    <t>1.46</t>
  </si>
  <si>
    <t>13.43</t>
  </si>
  <si>
    <t>7.44</t>
  </si>
  <si>
    <t>2.07</t>
  </si>
  <si>
    <t>8.06</t>
  </si>
  <si>
    <t>7.74</t>
  </si>
  <si>
    <t>10.02</t>
  </si>
  <si>
    <t>6.27</t>
  </si>
  <si>
    <t>7.07</t>
  </si>
  <si>
    <t>7.04</t>
  </si>
  <si>
    <t>FEB-2022</t>
  </si>
  <si>
    <t>5.75</t>
  </si>
  <si>
    <t>13.2</t>
  </si>
  <si>
    <t>1.62</t>
  </si>
  <si>
    <t>10</t>
  </si>
  <si>
    <t>5.9</t>
  </si>
  <si>
    <t>1.66</t>
  </si>
  <si>
    <t>7.39</t>
  </si>
  <si>
    <t>8.75</t>
  </si>
  <si>
    <t>9.25</t>
  </si>
  <si>
    <t>8.97</t>
  </si>
  <si>
    <t>8.28</t>
  </si>
  <si>
    <t>JAN-2022</t>
  </si>
  <si>
    <t>5.91</t>
  </si>
  <si>
    <t>3.89</t>
  </si>
  <si>
    <t>15.15</t>
  </si>
  <si>
    <t>11.38</t>
  </si>
  <si>
    <t>2.25</t>
  </si>
  <si>
    <t>5.02</t>
  </si>
  <si>
    <t>1.92</t>
  </si>
  <si>
    <t>7.37</t>
  </si>
  <si>
    <t>3.52</t>
  </si>
  <si>
    <t>10.49</t>
  </si>
  <si>
    <t>DEC-2021</t>
  </si>
  <si>
    <t>0.9</t>
  </si>
  <si>
    <t>20.4</t>
  </si>
  <si>
    <t>3.74</t>
  </si>
  <si>
    <t>6.14</t>
  </si>
  <si>
    <t>3.19</t>
  </si>
  <si>
    <t>6.99</t>
  </si>
  <si>
    <t>13.16</t>
  </si>
  <si>
    <t>8.39</t>
  </si>
  <si>
    <t>NOV-2021</t>
  </si>
  <si>
    <t>5.54</t>
  </si>
  <si>
    <t>1.34</t>
  </si>
  <si>
    <t>4.7</t>
  </si>
  <si>
    <t>-1.63</t>
  </si>
  <si>
    <t>24.95</t>
  </si>
  <si>
    <t>-4.9</t>
  </si>
  <si>
    <t>2.23</t>
  </si>
  <si>
    <t>8.93</t>
  </si>
  <si>
    <t>6.44</t>
  </si>
  <si>
    <t>6.75</t>
  </si>
  <si>
    <t>6.29</t>
  </si>
  <si>
    <t>3.66</t>
  </si>
  <si>
    <t>17.19</t>
  </si>
  <si>
    <t>6.67</t>
  </si>
  <si>
    <t>11.59</t>
  </si>
  <si>
    <t>8.59</t>
  </si>
  <si>
    <t>3.33</t>
  </si>
  <si>
    <t>OCT-2021</t>
  </si>
  <si>
    <t>0.27</t>
  </si>
  <si>
    <t>-2.2</t>
  </si>
  <si>
    <t>27.97</t>
  </si>
  <si>
    <t>-12.6</t>
  </si>
  <si>
    <t>4.16</t>
  </si>
  <si>
    <t>6.54</t>
  </si>
  <si>
    <t>18.14</t>
  </si>
  <si>
    <t>7.57</t>
  </si>
  <si>
    <t>1.78</t>
  </si>
  <si>
    <t>SEP-2021</t>
  </si>
  <si>
    <t>-0.86</t>
  </si>
  <si>
    <t>3.51</t>
  </si>
  <si>
    <t>28.96</t>
  </si>
  <si>
    <t>-18.81</t>
  </si>
  <si>
    <t>11.21</t>
  </si>
  <si>
    <t>6.25</t>
  </si>
  <si>
    <t>4.13</t>
  </si>
  <si>
    <t>5.51</t>
  </si>
  <si>
    <t>17.29</t>
  </si>
  <si>
    <t>6.7</t>
  </si>
  <si>
    <t>5.65</t>
  </si>
  <si>
    <t>8.38</t>
  </si>
  <si>
    <t>0.95</t>
  </si>
  <si>
    <t>0.67</t>
  </si>
  <si>
    <t>AUG-2021</t>
  </si>
  <si>
    <t>5.32</t>
  </si>
  <si>
    <t>-1.52</t>
  </si>
  <si>
    <t>7.82</t>
  </si>
  <si>
    <t>27.9</t>
  </si>
  <si>
    <t>7.53</t>
  </si>
  <si>
    <t>-7.87</t>
  </si>
  <si>
    <t>-1.77</t>
  </si>
  <si>
    <t>5.79</t>
  </si>
  <si>
    <t>4.77</t>
  </si>
  <si>
    <t>15.52</t>
  </si>
  <si>
    <t>4.61</t>
  </si>
  <si>
    <t>11.32</t>
  </si>
  <si>
    <t>-0.19</t>
  </si>
  <si>
    <t>3.28</t>
  </si>
  <si>
    <t>JUL-2021</t>
  </si>
  <si>
    <t>5.82</t>
  </si>
  <si>
    <t>5</t>
  </si>
  <si>
    <t>-1.65</t>
  </si>
  <si>
    <t>19.74</t>
  </si>
  <si>
    <t>27.89</t>
  </si>
  <si>
    <t>10.61</t>
  </si>
  <si>
    <t>-2.87</t>
  </si>
  <si>
    <t>-0.94</t>
  </si>
  <si>
    <t>12.38</t>
  </si>
  <si>
    <t>4.43</t>
  </si>
  <si>
    <t>5.27</t>
  </si>
  <si>
    <t>14.03</t>
  </si>
  <si>
    <t>8.61</t>
  </si>
  <si>
    <t>11.65</t>
  </si>
  <si>
    <t>JUN-2021</t>
  </si>
  <si>
    <t>5.86</t>
  </si>
  <si>
    <t>-2.29</t>
  </si>
  <si>
    <t>18.24</t>
  </si>
  <si>
    <t>2.02</t>
  </si>
  <si>
    <t>29.57</t>
  </si>
  <si>
    <t>12.98</t>
  </si>
  <si>
    <t>-0.17</t>
  </si>
  <si>
    <t>12.32</t>
  </si>
  <si>
    <t>7.17</t>
  </si>
  <si>
    <t>5.16</t>
  </si>
  <si>
    <t>8.03</t>
  </si>
  <si>
    <t>14.08</t>
  </si>
  <si>
    <t>MAY-2021</t>
  </si>
  <si>
    <t>-1.06</t>
  </si>
  <si>
    <t>15.33</t>
  </si>
  <si>
    <t>27.98</t>
  </si>
  <si>
    <t>12.75</t>
  </si>
  <si>
    <t>9.58</t>
  </si>
  <si>
    <t>-1.11</t>
  </si>
  <si>
    <t>13.35</t>
  </si>
  <si>
    <t>2.19</t>
  </si>
  <si>
    <t>14.17</t>
  </si>
  <si>
    <t>9.79</t>
  </si>
  <si>
    <t>-0.89</t>
  </si>
  <si>
    <t>APR-2021</t>
  </si>
  <si>
    <t>18.21</t>
  </si>
  <si>
    <t>9.55</t>
  </si>
  <si>
    <t>0.32</t>
  </si>
  <si>
    <t>22.64</t>
  </si>
  <si>
    <t>10.4</t>
  </si>
  <si>
    <t>-10.22</t>
  </si>
  <si>
    <t>-5.28</t>
  </si>
  <si>
    <t>5.35</t>
  </si>
  <si>
    <t>1.99</t>
  </si>
  <si>
    <t>0.72</t>
  </si>
  <si>
    <t>5.61</t>
  </si>
  <si>
    <t>1.44</t>
  </si>
  <si>
    <t>10.41</t>
  </si>
  <si>
    <t>0</t>
  </si>
  <si>
    <t>MAR-2021</t>
  </si>
  <si>
    <t>17.91</t>
  </si>
  <si>
    <t>22.67</t>
  </si>
  <si>
    <t>9.77</t>
  </si>
  <si>
    <t>-0.54</t>
  </si>
  <si>
    <t>15.32</t>
  </si>
  <si>
    <t>-0.09</t>
  </si>
  <si>
    <t>14.25</t>
  </si>
  <si>
    <t>11.66</t>
  </si>
  <si>
    <t>9.48</t>
  </si>
  <si>
    <t>8.15</t>
  </si>
  <si>
    <t>4.55</t>
  </si>
  <si>
    <t>13.72</t>
  </si>
  <si>
    <t>7.76</t>
  </si>
  <si>
    <t>6.64</t>
  </si>
  <si>
    <t>FEB-2021</t>
  </si>
  <si>
    <t>5.96</t>
  </si>
  <si>
    <t>0.96</t>
  </si>
  <si>
    <t>14.14</t>
  </si>
  <si>
    <t>11.1</t>
  </si>
  <si>
    <t>18.92</t>
  </si>
  <si>
    <t>0.17</t>
  </si>
  <si>
    <t>13.54</t>
  </si>
  <si>
    <t>4.75</t>
  </si>
  <si>
    <t>3.6</t>
  </si>
  <si>
    <t>8.17</t>
  </si>
  <si>
    <t>12.22</t>
  </si>
  <si>
    <t>JAN-2021</t>
  </si>
  <si>
    <t>1.51</t>
  </si>
  <si>
    <t>14.86</t>
  </si>
  <si>
    <t>11.91</t>
  </si>
  <si>
    <t>3.42</t>
  </si>
  <si>
    <t>17.58</t>
  </si>
  <si>
    <t>-12.03</t>
  </si>
  <si>
    <t>15.17</t>
  </si>
  <si>
    <t>0.61</t>
  </si>
  <si>
    <t>9.03</t>
  </si>
  <si>
    <t>12.66</t>
  </si>
  <si>
    <t>6.31</t>
  </si>
  <si>
    <t>12.82</t>
  </si>
  <si>
    <t>7.85</t>
  </si>
  <si>
    <t>7.93</t>
  </si>
  <si>
    <t>11.4</t>
  </si>
  <si>
    <t>DEC-2020</t>
  </si>
  <si>
    <t>4.54</t>
  </si>
  <si>
    <t>2.14</t>
  </si>
  <si>
    <t>18.42</t>
  </si>
  <si>
    <t>16.07</t>
  </si>
  <si>
    <t>17.44</t>
  </si>
  <si>
    <t>-10.67</t>
  </si>
  <si>
    <t>10.14</t>
  </si>
  <si>
    <t>11.54</t>
  </si>
  <si>
    <t>3.88</t>
  </si>
  <si>
    <t>3.21</t>
  </si>
  <si>
    <t>7.19</t>
  </si>
  <si>
    <t>NOV-2020</t>
  </si>
  <si>
    <t>20.5</t>
  </si>
  <si>
    <t>20.15</t>
  </si>
  <si>
    <t>15.8</t>
  </si>
  <si>
    <t>0.6</t>
  </si>
  <si>
    <t>11.68</t>
  </si>
  <si>
    <t>19.99</t>
  </si>
  <si>
    <t>10.66</t>
  </si>
  <si>
    <t>11.95</t>
  </si>
  <si>
    <t>3.83</t>
  </si>
  <si>
    <t>4.6</t>
  </si>
  <si>
    <t>11.34</t>
  </si>
  <si>
    <t>12.95</t>
  </si>
  <si>
    <t>OCT-2020</t>
  </si>
  <si>
    <t>9.94</t>
  </si>
  <si>
    <t>22.34</t>
  </si>
  <si>
    <t>22.25</t>
  </si>
  <si>
    <t>5.7</t>
  </si>
  <si>
    <t>13.96</t>
  </si>
  <si>
    <t>-0.07</t>
  </si>
  <si>
    <t>18.39</t>
  </si>
  <si>
    <t>20.96</t>
  </si>
  <si>
    <t>2.09</t>
  </si>
  <si>
    <t>11.16</t>
  </si>
  <si>
    <t>8.68</t>
  </si>
  <si>
    <t>7.79</t>
  </si>
  <si>
    <t>11.28</t>
  </si>
  <si>
    <t>13.19</t>
  </si>
  <si>
    <t>SEP-2020</t>
  </si>
  <si>
    <t>7.26</t>
  </si>
  <si>
    <t>9.97</t>
  </si>
  <si>
    <t>22.05</t>
  </si>
  <si>
    <t>16.38</t>
  </si>
  <si>
    <t>12.33</t>
  </si>
  <si>
    <t>17.46</t>
  </si>
  <si>
    <t>12.17</t>
  </si>
  <si>
    <t>11.92</t>
  </si>
  <si>
    <t>8.29</t>
  </si>
  <si>
    <t>6.41</t>
  </si>
  <si>
    <t>11.72</t>
  </si>
  <si>
    <t>10.94</t>
  </si>
  <si>
    <t>AUG-2020</t>
  </si>
  <si>
    <t>12.09</t>
  </si>
  <si>
    <t>0.97</t>
  </si>
  <si>
    <t>6.82</t>
  </si>
  <si>
    <t>16.18</t>
  </si>
  <si>
    <t>12.91</t>
  </si>
  <si>
    <t>6.09</t>
  </si>
  <si>
    <t>12.39</t>
  </si>
  <si>
    <t>3.59</t>
  </si>
  <si>
    <t>9.32</t>
  </si>
  <si>
    <t>7.91</t>
  </si>
  <si>
    <t>6.01</t>
  </si>
  <si>
    <t>15.97</t>
  </si>
  <si>
    <t>JUL-2020</t>
  </si>
  <si>
    <t>8.26</t>
  </si>
  <si>
    <t>23.47</t>
  </si>
  <si>
    <t>6.45</t>
  </si>
  <si>
    <t>11.82</t>
  </si>
  <si>
    <t>-0.13</t>
  </si>
  <si>
    <t>17.38</t>
  </si>
  <si>
    <t>12.99</t>
  </si>
  <si>
    <t>11.96</t>
  </si>
  <si>
    <t>8.9</t>
  </si>
  <si>
    <t>7.66</t>
  </si>
  <si>
    <t>4.94</t>
  </si>
  <si>
    <t>11.03</t>
  </si>
  <si>
    <t>14.88</t>
  </si>
  <si>
    <t>8.99</t>
  </si>
  <si>
    <t>JUN-2020</t>
  </si>
  <si>
    <t>8.53</t>
  </si>
  <si>
    <t>23.43</t>
  </si>
  <si>
    <t>10.11</t>
  </si>
  <si>
    <t>12.06</t>
  </si>
  <si>
    <t>0.82</t>
  </si>
  <si>
    <t>19.31</t>
  </si>
  <si>
    <t>12.62</t>
  </si>
  <si>
    <t>12</t>
  </si>
  <si>
    <t>7.59</t>
  </si>
  <si>
    <t>13.84</t>
  </si>
  <si>
    <t>MAY-2020</t>
  </si>
  <si>
    <t>6.43</t>
  </si>
  <si>
    <t>7.65</t>
  </si>
  <si>
    <t>7.12</t>
  </si>
  <si>
    <t>20.04</t>
  </si>
  <si>
    <t>9.13</t>
  </si>
  <si>
    <t>2.2</t>
  </si>
  <si>
    <t>0.12</t>
  </si>
  <si>
    <t>21.7</t>
  </si>
  <si>
    <t>10.35</t>
  </si>
  <si>
    <t>7.28</t>
  </si>
  <si>
    <t>4.51</t>
  </si>
  <si>
    <t>13.5</t>
  </si>
  <si>
    <t>8.36</t>
  </si>
  <si>
    <t>APR-2020</t>
  </si>
  <si>
    <t>10.16</t>
  </si>
  <si>
    <t>8.43</t>
  </si>
  <si>
    <t>19.84</t>
  </si>
  <si>
    <t>23.91</t>
  </si>
  <si>
    <t>9.78</t>
  </si>
  <si>
    <t>9.69</t>
  </si>
  <si>
    <t>5.33</t>
  </si>
  <si>
    <t>13.37</t>
  </si>
  <si>
    <t>MAR-2020</t>
  </si>
  <si>
    <t>4.87</t>
  </si>
  <si>
    <t>10.85</t>
  </si>
  <si>
    <t>18.27</t>
  </si>
  <si>
    <t>15.74</t>
  </si>
  <si>
    <t>1.98</t>
  </si>
  <si>
    <t>4.44</t>
  </si>
  <si>
    <t>9.66</t>
  </si>
  <si>
    <t>FEB-2020</t>
  </si>
  <si>
    <t>4.88</t>
  </si>
  <si>
    <t>38.07</t>
  </si>
  <si>
    <t>16.43</t>
  </si>
  <si>
    <t>2.06</t>
  </si>
  <si>
    <t>9.28</t>
  </si>
  <si>
    <t>3.82</t>
  </si>
  <si>
    <t>7.89</t>
  </si>
  <si>
    <t>11.51</t>
  </si>
  <si>
    <t>JAN-2020</t>
  </si>
  <si>
    <t>12.45</t>
  </si>
  <si>
    <t>12.18</t>
  </si>
  <si>
    <t>59.23</t>
  </si>
  <si>
    <t>17.68</t>
  </si>
  <si>
    <t>2.34</t>
  </si>
  <si>
    <t>3.46</t>
  </si>
  <si>
    <t>2.15</t>
  </si>
  <si>
    <t>14.77</t>
  </si>
  <si>
    <t>CPI - Rural, Urban, Combined (All India)</t>
  </si>
  <si>
    <t>Base : 2012 = 100</t>
  </si>
  <si>
    <t>Note:
          -  :CPI (Rural) for housing is not compiled.</t>
  </si>
  <si>
    <t>Prices</t>
  </si>
  <si>
    <t>Year</t>
  </si>
  <si>
    <t>Inflation (%)2</t>
  </si>
  <si>
    <t>CAGR</t>
  </si>
  <si>
    <t>Categories</t>
  </si>
  <si>
    <t>Period</t>
  </si>
  <si>
    <t>CMGR</t>
  </si>
  <si>
    <t>Jun-25</t>
  </si>
  <si>
    <t>Jul-25</t>
  </si>
  <si>
    <t>Aug-25</t>
  </si>
  <si>
    <t>Sep-25</t>
  </si>
  <si>
    <t>Oct-25</t>
  </si>
  <si>
    <t>Nov-25</t>
  </si>
  <si>
    <t>Dec-25</t>
  </si>
  <si>
    <t>CPI</t>
  </si>
  <si>
    <t>May-25</t>
  </si>
  <si>
    <t>Growth Factor</t>
  </si>
  <si>
    <t>Item</t>
  </si>
  <si>
    <t>Urban</t>
  </si>
  <si>
    <t>Weights</t>
  </si>
  <si>
    <t>Weighted Prices</t>
  </si>
  <si>
    <t>Total Weighted Price</t>
  </si>
  <si>
    <t>Annualized</t>
  </si>
  <si>
    <t>Annualized % Change</t>
  </si>
  <si>
    <t>% change</t>
  </si>
  <si>
    <t>Monthly Inflattion Average</t>
  </si>
  <si>
    <r>
      <t>PRICE FORECAST (</t>
    </r>
    <r>
      <rPr>
        <b/>
        <i/>
        <u/>
        <sz val="10"/>
        <color theme="0"/>
        <rFont val="Arial"/>
        <family val="2"/>
      </rPr>
      <t>in &amp; 00's)</t>
    </r>
  </si>
  <si>
    <t>(%) Change</t>
  </si>
  <si>
    <t>Inflation</t>
  </si>
  <si>
    <t>Inflation from news</t>
  </si>
  <si>
    <t>DATA LINK - (DBIE) Database on Indian Economy</t>
  </si>
  <si>
    <t>Link - MOSPI Department of Statistics and the Department of Programme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</si>
</sst>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₹&quot;\ #,##0.00"/>
    <numFmt numFmtId="165" formatCode="0\ &quot;Months&quot;"/>
    <numFmt numFmtId="166" formatCode="0.00000%"/>
    <numFmt numFmtId="167" formatCode="0.00\ &quot;Years&quot;"/>
    <numFmt numFmtId="168" formatCode="_ * #,##0.000_ ;_ * \-#,##0.000_ ;_ * &quot;-&quot;??_ ;_ @_ "/>
    <numFmt numFmtId="169" formatCode="_ * #,##0.0000_ ;_ * \-#,##0.0000_ ;_ * &quot;-&quot;??_ ;_ @_ "/>
    <numFmt numFmtId="170" formatCode="0.00\ \ &quot;Years&quot;"/>
  </numFmts>
  <fonts count="27" x14ac:knownFonts="1">
    <font>
      <sz val="10"/>
      <color rgb="FF000000"/>
      <name val="Arial"/>
    </font>
    <font>
      <sz val="6"/>
      <color rgb="FF000000"/>
      <name val="Arial"/>
      <family val="2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488AC7"/>
      <name val="Arial"/>
      <family val="2"/>
    </font>
    <font>
      <sz val="8"/>
      <color rgb="FF333333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i/>
      <sz val="9"/>
      <color rgb="FF000000"/>
      <name val="Arial"/>
      <family val="2"/>
    </font>
    <font>
      <i/>
      <sz val="9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color theme="0"/>
      <name val="Arial"/>
      <family val="2"/>
    </font>
    <font>
      <b/>
      <u/>
      <sz val="9"/>
      <color theme="0"/>
      <name val="Arial"/>
      <family val="2"/>
    </font>
    <font>
      <sz val="9"/>
      <color theme="0"/>
      <name val="Arial"/>
      <family val="2"/>
    </font>
    <font>
      <b/>
      <u/>
      <sz val="10"/>
      <color theme="0"/>
      <name val="Arial"/>
      <family val="2"/>
    </font>
    <font>
      <b/>
      <i/>
      <u/>
      <sz val="10"/>
      <color theme="0"/>
      <name val="Arial"/>
      <family val="2"/>
    </font>
    <font>
      <b/>
      <sz val="12"/>
      <color rgb="FF002060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i/>
      <u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88AC7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BFF"/>
        <bgColor theme="4" tint="0.59996337778862885"/>
      </patternFill>
    </fill>
    <fill>
      <patternFill patternType="solid">
        <fgColor rgb="FFFFFFFF"/>
        <bgColor theme="4" tint="0.59996337778862885"/>
      </patternFill>
    </fill>
    <fill>
      <patternFill patternType="solid">
        <fgColor rgb="FFFFFF00"/>
        <bgColor theme="4" tint="0.5999633777886288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/>
      <right/>
      <top/>
      <bottom style="dashed">
        <color rgb="FF0070C0"/>
      </bottom>
      <diagonal/>
    </border>
    <border>
      <left/>
      <right/>
      <top style="dashed">
        <color rgb="FF0070C0"/>
      </top>
      <bottom style="dashed">
        <color rgb="FF0070C0"/>
      </bottom>
      <diagonal/>
    </border>
  </borders>
  <cellStyleXfs count="5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28">
    <xf numFmtId="0" fontId="0" fillId="0" borderId="0" xfId="0"/>
    <xf numFmtId="0" fontId="1" fillId="2" borderId="0" xfId="0" applyFont="1" applyFill="1" applyAlignment="1">
      <alignment horizontal="left"/>
    </xf>
    <xf numFmtId="49" fontId="3" fillId="4" borderId="3" xfId="0" applyNumberFormat="1" applyFont="1" applyFill="1" applyBorder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/>
    </xf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49" fontId="2" fillId="3" borderId="1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vertical="center"/>
    </xf>
    <xf numFmtId="2" fontId="1" fillId="2" borderId="0" xfId="0" applyNumberFormat="1" applyFont="1" applyFill="1" applyAlignment="1">
      <alignment horizontal="left"/>
    </xf>
    <xf numFmtId="49" fontId="3" fillId="5" borderId="3" xfId="0" applyNumberFormat="1" applyFont="1" applyFill="1" applyBorder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1" fillId="5" borderId="0" xfId="0" applyFont="1" applyFill="1" applyAlignment="1">
      <alignment horizontal="left"/>
    </xf>
    <xf numFmtId="10" fontId="4" fillId="2" borderId="0" xfId="0" applyNumberFormat="1" applyFont="1" applyFill="1" applyAlignment="1">
      <alignment horizontal="left"/>
    </xf>
    <xf numFmtId="0" fontId="4" fillId="6" borderId="4" xfId="2" applyNumberFormat="1" applyFont="1" applyFill="1" applyBorder="1" applyAlignment="1">
      <alignment horizontal="right" vertical="center"/>
    </xf>
    <xf numFmtId="0" fontId="4" fillId="7" borderId="4" xfId="2" applyNumberFormat="1" applyFont="1" applyFill="1" applyBorder="1" applyAlignment="1">
      <alignment horizontal="right" vertical="center"/>
    </xf>
    <xf numFmtId="0" fontId="4" fillId="8" borderId="4" xfId="2" applyNumberFormat="1" applyFon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vertical="center" wrapText="1"/>
    </xf>
    <xf numFmtId="49" fontId="2" fillId="3" borderId="5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0" fontId="4" fillId="7" borderId="0" xfId="0" applyNumberFormat="1" applyFont="1" applyFill="1" applyAlignment="1">
      <alignment horizontal="center"/>
    </xf>
    <xf numFmtId="10" fontId="4" fillId="8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4" fillId="7" borderId="0" xfId="0" applyNumberFormat="1" applyFont="1" applyFill="1" applyAlignment="1">
      <alignment horizontal="center"/>
    </xf>
    <xf numFmtId="2" fontId="4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10" fontId="0" fillId="0" borderId="0" xfId="2" applyNumberFormat="1" applyFont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/>
    <xf numFmtId="49" fontId="3" fillId="4" borderId="6" xfId="0" applyNumberFormat="1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left" vertical="center"/>
    </xf>
    <xf numFmtId="0" fontId="10" fillId="0" borderId="0" xfId="0" applyFont="1"/>
    <xf numFmtId="17" fontId="0" fillId="0" borderId="0" xfId="0" applyNumberFormat="1"/>
    <xf numFmtId="0" fontId="4" fillId="0" borderId="0" xfId="0" applyFont="1"/>
    <xf numFmtId="10" fontId="4" fillId="0" borderId="0" xfId="2" applyNumberFormat="1" applyFont="1" applyAlignment="1">
      <alignment horizontal="left"/>
    </xf>
    <xf numFmtId="165" fontId="11" fillId="0" borderId="0" xfId="2" applyNumberFormat="1" applyFont="1" applyAlignment="1">
      <alignment horizontal="left"/>
    </xf>
    <xf numFmtId="44" fontId="4" fillId="0" borderId="0" xfId="1" applyFont="1" applyAlignment="1">
      <alignment horizontal="left" vertical="center"/>
    </xf>
    <xf numFmtId="166" fontId="0" fillId="0" borderId="0" xfId="0" applyNumberFormat="1"/>
    <xf numFmtId="0" fontId="1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44" fontId="12" fillId="0" borderId="0" xfId="1" applyFont="1" applyAlignment="1">
      <alignment horizontal="center"/>
    </xf>
    <xf numFmtId="167" fontId="11" fillId="0" borderId="0" xfId="2" applyNumberFormat="1" applyFont="1" applyAlignment="1">
      <alignment horizontal="left"/>
    </xf>
    <xf numFmtId="164" fontId="13" fillId="0" borderId="0" xfId="0" applyNumberFormat="1" applyFont="1" applyAlignment="1">
      <alignment horizontal="center"/>
    </xf>
    <xf numFmtId="44" fontId="0" fillId="0" borderId="0" xfId="0" applyNumberFormat="1"/>
    <xf numFmtId="17" fontId="3" fillId="4" borderId="0" xfId="0" applyNumberFormat="1" applyFont="1" applyFill="1" applyAlignment="1">
      <alignment horizontal="center" vertical="center"/>
    </xf>
    <xf numFmtId="17" fontId="3" fillId="4" borderId="6" xfId="0" applyNumberFormat="1" applyFont="1" applyFill="1" applyBorder="1" applyAlignment="1">
      <alignment horizontal="center" vertical="center"/>
    </xf>
    <xf numFmtId="9" fontId="0" fillId="0" borderId="0" xfId="2" applyFont="1"/>
    <xf numFmtId="43" fontId="7" fillId="0" borderId="0" xfId="3" applyFont="1"/>
    <xf numFmtId="43" fontId="0" fillId="0" borderId="0" xfId="0" applyNumberFormat="1"/>
    <xf numFmtId="0" fontId="15" fillId="0" borderId="0" xfId="0" applyFont="1"/>
    <xf numFmtId="10" fontId="15" fillId="0" borderId="0" xfId="2" applyNumberFormat="1" applyFont="1" applyAlignment="1">
      <alignment horizontal="left"/>
    </xf>
    <xf numFmtId="2" fontId="15" fillId="0" borderId="0" xfId="2" applyNumberFormat="1" applyFont="1" applyAlignment="1">
      <alignment horizontal="left"/>
    </xf>
    <xf numFmtId="43" fontId="15" fillId="0" borderId="0" xfId="3" applyFont="1" applyAlignment="1">
      <alignment horizontal="center" vertical="top"/>
    </xf>
    <xf numFmtId="44" fontId="15" fillId="0" borderId="0" xfId="1" applyFont="1" applyAlignment="1"/>
    <xf numFmtId="44" fontId="15" fillId="0" borderId="0" xfId="1" applyFont="1" applyAlignment="1">
      <alignment horizontal="left" vertical="center"/>
    </xf>
    <xf numFmtId="43" fontId="0" fillId="0" borderId="0" xfId="3" applyFont="1" applyAlignment="1">
      <alignment horizontal="center"/>
    </xf>
    <xf numFmtId="44" fontId="16" fillId="0" borderId="0" xfId="1" applyFont="1" applyAlignment="1"/>
    <xf numFmtId="0" fontId="3" fillId="9" borderId="0" xfId="0" applyFont="1" applyFill="1" applyAlignment="1">
      <alignment horizontal="center"/>
    </xf>
    <xf numFmtId="17" fontId="16" fillId="0" borderId="0" xfId="2" applyNumberFormat="1" applyFont="1" applyAlignment="1">
      <alignment horizontal="left"/>
    </xf>
    <xf numFmtId="0" fontId="17" fillId="0" borderId="0" xfId="0" applyFont="1"/>
    <xf numFmtId="43" fontId="17" fillId="0" borderId="0" xfId="0" applyNumberFormat="1" applyFont="1"/>
    <xf numFmtId="10" fontId="16" fillId="0" borderId="0" xfId="2" applyNumberFormat="1" applyFont="1" applyAlignment="1">
      <alignment horizontal="left"/>
    </xf>
    <xf numFmtId="0" fontId="19" fillId="10" borderId="0" xfId="0" applyFont="1" applyFill="1"/>
    <xf numFmtId="10" fontId="19" fillId="10" borderId="0" xfId="2" applyNumberFormat="1" applyFont="1" applyFill="1" applyAlignment="1">
      <alignment horizontal="left"/>
    </xf>
    <xf numFmtId="2" fontId="19" fillId="10" borderId="0" xfId="2" applyNumberFormat="1" applyFont="1" applyFill="1" applyAlignment="1">
      <alignment horizontal="left"/>
    </xf>
    <xf numFmtId="0" fontId="7" fillId="0" borderId="7" xfId="0" applyFont="1" applyBorder="1"/>
    <xf numFmtId="0" fontId="0" fillId="0" borderId="7" xfId="0" applyBorder="1"/>
    <xf numFmtId="10" fontId="4" fillId="0" borderId="7" xfId="2" applyNumberFormat="1" applyFont="1" applyBorder="1" applyAlignment="1">
      <alignment horizontal="left"/>
    </xf>
    <xf numFmtId="165" fontId="0" fillId="0" borderId="7" xfId="0" applyNumberFormat="1" applyBorder="1"/>
    <xf numFmtId="165" fontId="0" fillId="0" borderId="7" xfId="3" applyNumberFormat="1" applyFont="1" applyBorder="1"/>
    <xf numFmtId="0" fontId="7" fillId="0" borderId="8" xfId="0" applyFont="1" applyBorder="1"/>
    <xf numFmtId="0" fontId="0" fillId="0" borderId="8" xfId="0" applyBorder="1"/>
    <xf numFmtId="10" fontId="4" fillId="0" borderId="8" xfId="2" applyNumberFormat="1" applyFont="1" applyBorder="1" applyAlignment="1">
      <alignment horizontal="left"/>
    </xf>
    <xf numFmtId="43" fontId="0" fillId="0" borderId="8" xfId="0" applyNumberFormat="1" applyBorder="1"/>
    <xf numFmtId="10" fontId="4" fillId="0" borderId="8" xfId="2" applyNumberFormat="1" applyFont="1" applyBorder="1" applyAlignment="1">
      <alignment horizontal="right"/>
    </xf>
    <xf numFmtId="0" fontId="7" fillId="0" borderId="9" xfId="0" applyFont="1" applyBorder="1"/>
    <xf numFmtId="0" fontId="0" fillId="0" borderId="9" xfId="0" applyBorder="1"/>
    <xf numFmtId="10" fontId="4" fillId="0" borderId="9" xfId="2" applyNumberFormat="1" applyFont="1" applyBorder="1" applyAlignment="1">
      <alignment horizontal="left"/>
    </xf>
    <xf numFmtId="0" fontId="7" fillId="0" borderId="10" xfId="0" applyFont="1" applyBorder="1"/>
    <xf numFmtId="0" fontId="0" fillId="0" borderId="10" xfId="0" applyBorder="1"/>
    <xf numFmtId="10" fontId="4" fillId="0" borderId="10" xfId="2" applyNumberFormat="1" applyFont="1" applyBorder="1" applyAlignment="1">
      <alignment horizontal="left"/>
    </xf>
    <xf numFmtId="2" fontId="4" fillId="0" borderId="10" xfId="2" applyNumberFormat="1" applyFont="1" applyBorder="1" applyAlignment="1">
      <alignment horizontal="right"/>
    </xf>
    <xf numFmtId="43" fontId="0" fillId="0" borderId="10" xfId="3" applyFont="1" applyBorder="1" applyAlignment="1">
      <alignment horizontal="right"/>
    </xf>
    <xf numFmtId="10" fontId="4" fillId="0" borderId="10" xfId="2" applyNumberFormat="1" applyFont="1" applyBorder="1" applyAlignment="1">
      <alignment horizontal="right"/>
    </xf>
    <xf numFmtId="10" fontId="0" fillId="0" borderId="10" xfId="2" applyNumberFormat="1" applyFont="1" applyBorder="1" applyAlignment="1">
      <alignment horizontal="right"/>
    </xf>
    <xf numFmtId="10" fontId="0" fillId="0" borderId="10" xfId="0" applyNumberFormat="1" applyBorder="1" applyAlignment="1">
      <alignment horizontal="right"/>
    </xf>
    <xf numFmtId="17" fontId="19" fillId="10" borderId="0" xfId="2" applyNumberFormat="1" applyFont="1" applyFill="1" applyAlignment="1">
      <alignment horizontal="right"/>
    </xf>
    <xf numFmtId="17" fontId="19" fillId="10" borderId="0" xfId="1" applyNumberFormat="1" applyFont="1" applyFill="1" applyAlignment="1">
      <alignment horizontal="right"/>
    </xf>
    <xf numFmtId="170" fontId="0" fillId="0" borderId="9" xfId="0" applyNumberFormat="1" applyBorder="1" applyAlignment="1">
      <alignment horizontal="right"/>
    </xf>
    <xf numFmtId="0" fontId="9" fillId="10" borderId="0" xfId="0" applyFont="1" applyFill="1"/>
    <xf numFmtId="165" fontId="9" fillId="10" borderId="0" xfId="2" applyNumberFormat="1" applyFont="1" applyFill="1" applyAlignment="1">
      <alignment horizontal="left"/>
    </xf>
    <xf numFmtId="167" fontId="9" fillId="10" borderId="0" xfId="2" applyNumberFormat="1" applyFont="1" applyFill="1" applyAlignment="1">
      <alignment horizontal="left"/>
    </xf>
    <xf numFmtId="10" fontId="20" fillId="10" borderId="0" xfId="2" applyNumberFormat="1" applyFont="1" applyFill="1" applyAlignment="1">
      <alignment horizontal="left"/>
    </xf>
    <xf numFmtId="0" fontId="7" fillId="10" borderId="0" xfId="0" applyFont="1" applyFill="1"/>
    <xf numFmtId="10" fontId="4" fillId="10" borderId="0" xfId="2" applyNumberFormat="1" applyFont="1" applyFill="1" applyAlignment="1">
      <alignment horizontal="center"/>
    </xf>
    <xf numFmtId="0" fontId="18" fillId="10" borderId="0" xfId="0" applyFont="1" applyFill="1"/>
    <xf numFmtId="49" fontId="5" fillId="2" borderId="0" xfId="0" applyNumberFormat="1" applyFont="1" applyFill="1" applyAlignment="1">
      <alignment vertical="center"/>
    </xf>
    <xf numFmtId="44" fontId="0" fillId="0" borderId="0" xfId="1" applyFont="1" applyAlignment="1">
      <alignment horizontal="right"/>
    </xf>
    <xf numFmtId="49" fontId="2" fillId="11" borderId="2" xfId="0" applyNumberFormat="1" applyFont="1" applyFill="1" applyBorder="1" applyAlignment="1">
      <alignment horizontal="center" vertical="center"/>
    </xf>
    <xf numFmtId="49" fontId="2" fillId="11" borderId="2" xfId="0" applyNumberFormat="1" applyFont="1" applyFill="1" applyBorder="1" applyAlignment="1">
      <alignment horizontal="center" vertical="center" wrapText="1"/>
    </xf>
    <xf numFmtId="49" fontId="2" fillId="11" borderId="5" xfId="0" applyNumberFormat="1" applyFont="1" applyFill="1" applyBorder="1" applyAlignment="1">
      <alignment horizontal="center" vertical="center"/>
    </xf>
    <xf numFmtId="10" fontId="2" fillId="11" borderId="5" xfId="2" applyNumberFormat="1" applyFont="1" applyFill="1" applyBorder="1" applyAlignment="1">
      <alignment horizontal="center" vertical="center"/>
    </xf>
    <xf numFmtId="2" fontId="2" fillId="11" borderId="5" xfId="0" applyNumberFormat="1" applyFont="1" applyFill="1" applyBorder="1" applyAlignment="1">
      <alignment horizontal="center" vertical="center"/>
    </xf>
    <xf numFmtId="49" fontId="23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49" fontId="23" fillId="2" borderId="0" xfId="0" applyNumberFormat="1" applyFont="1" applyFill="1" applyAlignment="1">
      <alignment horizontal="left" vertical="center"/>
    </xf>
    <xf numFmtId="164" fontId="21" fillId="10" borderId="6" xfId="0" applyNumberFormat="1" applyFont="1" applyFill="1" applyBorder="1" applyAlignment="1">
      <alignment horizontal="center"/>
    </xf>
    <xf numFmtId="10" fontId="17" fillId="0" borderId="0" xfId="0" applyNumberFormat="1" applyFont="1"/>
    <xf numFmtId="0" fontId="25" fillId="10" borderId="0" xfId="0" applyFont="1" applyFill="1"/>
    <xf numFmtId="10" fontId="25" fillId="10" borderId="0" xfId="2" applyNumberFormat="1" applyFont="1" applyFill="1"/>
    <xf numFmtId="10" fontId="25" fillId="10" borderId="0" xfId="0" applyNumberFormat="1" applyFont="1" applyFill="1"/>
    <xf numFmtId="17" fontId="26" fillId="10" borderId="0" xfId="2" applyNumberFormat="1" applyFont="1" applyFill="1" applyAlignment="1">
      <alignment horizontal="right"/>
    </xf>
    <xf numFmtId="17" fontId="7" fillId="10" borderId="0" xfId="2" applyNumberFormat="1" applyFont="1" applyFill="1" applyAlignment="1">
      <alignment horizontal="right"/>
    </xf>
    <xf numFmtId="169" fontId="15" fillId="0" borderId="0" xfId="3" applyNumberFormat="1" applyFont="1" applyAlignment="1">
      <alignment horizontal="left" vertical="top" indent="1"/>
    </xf>
    <xf numFmtId="168" fontId="16" fillId="0" borderId="0" xfId="3" applyNumberFormat="1" applyFont="1" applyAlignment="1">
      <alignment horizontal="left" vertical="top" indent="1"/>
    </xf>
    <xf numFmtId="10" fontId="7" fillId="10" borderId="0" xfId="2" applyNumberFormat="1" applyFont="1" applyFill="1" applyAlignment="1">
      <alignment horizontal="center"/>
    </xf>
    <xf numFmtId="10" fontId="15" fillId="0" borderId="0" xfId="2" applyNumberFormat="1" applyFont="1" applyAlignment="1">
      <alignment horizontal="center"/>
    </xf>
    <xf numFmtId="2" fontId="15" fillId="0" borderId="0" xfId="2" applyNumberFormat="1" applyFont="1" applyAlignment="1">
      <alignment horizontal="center"/>
    </xf>
    <xf numFmtId="10" fontId="4" fillId="0" borderId="0" xfId="2" applyNumberFormat="1" applyFont="1" applyAlignment="1">
      <alignment horizontal="center"/>
    </xf>
    <xf numFmtId="2" fontId="4" fillId="0" borderId="0" xfId="2" applyNumberFormat="1" applyFont="1" applyAlignment="1">
      <alignment horizontal="center"/>
    </xf>
    <xf numFmtId="2" fontId="4" fillId="0" borderId="8" xfId="2" applyNumberFormat="1" applyFont="1" applyBorder="1" applyAlignment="1">
      <alignment horizontal="right"/>
    </xf>
    <xf numFmtId="0" fontId="24" fillId="2" borderId="0" xfId="4" applyFill="1" applyAlignment="1">
      <alignment horizontal="left"/>
    </xf>
    <xf numFmtId="0" fontId="24" fillId="0" borderId="0" xfId="4" applyAlignment="1">
      <alignment horizontal="left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4" formatCode="_ &quot;₹&quot;\ * #,##0.00_ ;_ &quot;₹&quot;\ * \-#,##0.00_ ;_ &quot;₹&quot;\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numFmt numFmtId="34" formatCode="_ &quot;₹&quot;\ * #,##0.00_ ;_ &quot;₹&quot;\ * \-#,##0.0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5" formatCode="_ * #,##0.00_ ;_ * \-#,##0.00_ ;_ * &quot;-&quot;??_ ;_ @_ 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numFmt numFmtId="14" formatCode="0.00%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002060"/>
        </patternFill>
      </fill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5" formatCode="_ * #,##0.00_ ;_ * \-#,##0.00_ ;_ * &quot;-&quot;??_ ;_ @_ 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2060"/>
        <name val="Arial"/>
        <scheme val="none"/>
      </font>
      <alignment horizontal="center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numFmt numFmtId="30" formatCode="@"/>
      <fill>
        <patternFill patternType="solid">
          <fgColor rgb="FFFFFFFF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2" formatCode="0.00"/>
      <fill>
        <patternFill patternType="solid">
          <fgColor theme="4" tint="0.59996337778862885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theme="4" tint="0.59996337778862885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fill>
        <patternFill patternType="solid">
          <fgColor theme="4" tint="0.59996337778862885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theme="4" tint="0.59996337778862885"/>
          <bgColor rgb="FFFFFF00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numFmt numFmtId="30" formatCode="@"/>
      <fill>
        <patternFill patternType="solid">
          <fgColor rgb="FFFFFFFF"/>
          <bgColor rgb="FF488AC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fgColor theme="8" tint="0.79998168889431442"/>
        </patternFill>
      </fill>
    </dxf>
    <dxf>
      <border diagonalUp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thin">
          <color auto="1"/>
        </diagonal>
      </border>
    </dxf>
  </dxfs>
  <tableStyles count="2" defaultTableStyle="TableStyleMedium2" defaultPivotStyle="PivotStyleLight16">
    <tableStyle name="Slicer Style 1" pivot="0" table="0" count="1" xr9:uid="{EED47BD3-C6D1-4549-A9B7-FE27DB5B0F73}">
      <tableStyleElement type="wholeTable" dxfId="34"/>
    </tableStyle>
    <tableStyle name="Table Style 1" pivot="0" count="1" xr9:uid="{7932AFB3-DAB3-4A99-B72D-FEF23CCAE040}">
      <tableStyleElement type="wholeTable" dxfId="33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flat" cmpd="tri">
                <a:solidFill>
                  <a:srgbClr val="FF0000"/>
                </a:solidFill>
                <a:prstDash val="solid"/>
                <a:tailEnd w="med" len="lg"/>
              </a:ln>
              <a:effectLst/>
            </c:spPr>
            <c:trendlineType val="power"/>
            <c:forward val="6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Model!$C$8:$D$1800</c15:sqref>
                  </c15:fullRef>
                  <c15:levelRef>
                    <c15:sqref>Model!$C$8:$C$1800</c15:sqref>
                  </c15:levelRef>
                </c:ext>
              </c:extLst>
              <c:f>Model!$C$8:$C$1800</c:f>
              <c:numCache>
                <c:formatCode>mmm\-yy</c:formatCode>
                <c:ptCount val="65"/>
                <c:pt idx="0">
                  <c:v>45778</c:v>
                </c:pt>
                <c:pt idx="1">
                  <c:v>45748</c:v>
                </c:pt>
                <c:pt idx="2">
                  <c:v>45717</c:v>
                </c:pt>
                <c:pt idx="3">
                  <c:v>45689</c:v>
                </c:pt>
                <c:pt idx="4">
                  <c:v>45658</c:v>
                </c:pt>
                <c:pt idx="5">
                  <c:v>45627</c:v>
                </c:pt>
                <c:pt idx="6">
                  <c:v>45597</c:v>
                </c:pt>
                <c:pt idx="7">
                  <c:v>45566</c:v>
                </c:pt>
                <c:pt idx="8">
                  <c:v>45536</c:v>
                </c:pt>
                <c:pt idx="9">
                  <c:v>45505</c:v>
                </c:pt>
                <c:pt idx="10">
                  <c:v>45474</c:v>
                </c:pt>
                <c:pt idx="11">
                  <c:v>45444</c:v>
                </c:pt>
                <c:pt idx="12">
                  <c:v>45413</c:v>
                </c:pt>
                <c:pt idx="13">
                  <c:v>45383</c:v>
                </c:pt>
                <c:pt idx="14">
                  <c:v>45352</c:v>
                </c:pt>
                <c:pt idx="15">
                  <c:v>45323</c:v>
                </c:pt>
                <c:pt idx="16">
                  <c:v>45292</c:v>
                </c:pt>
                <c:pt idx="17">
                  <c:v>45261</c:v>
                </c:pt>
                <c:pt idx="18">
                  <c:v>45231</c:v>
                </c:pt>
                <c:pt idx="19">
                  <c:v>45200</c:v>
                </c:pt>
                <c:pt idx="20">
                  <c:v>45170</c:v>
                </c:pt>
                <c:pt idx="21">
                  <c:v>45139</c:v>
                </c:pt>
                <c:pt idx="22">
                  <c:v>45108</c:v>
                </c:pt>
                <c:pt idx="23">
                  <c:v>45078</c:v>
                </c:pt>
                <c:pt idx="24">
                  <c:v>45047</c:v>
                </c:pt>
                <c:pt idx="25">
                  <c:v>45017</c:v>
                </c:pt>
                <c:pt idx="26">
                  <c:v>44986</c:v>
                </c:pt>
                <c:pt idx="27">
                  <c:v>44958</c:v>
                </c:pt>
                <c:pt idx="28">
                  <c:v>44927</c:v>
                </c:pt>
                <c:pt idx="29">
                  <c:v>44896</c:v>
                </c:pt>
                <c:pt idx="30">
                  <c:v>44866</c:v>
                </c:pt>
                <c:pt idx="31">
                  <c:v>44835</c:v>
                </c:pt>
                <c:pt idx="32">
                  <c:v>44805</c:v>
                </c:pt>
                <c:pt idx="33">
                  <c:v>44774</c:v>
                </c:pt>
                <c:pt idx="34">
                  <c:v>44743</c:v>
                </c:pt>
                <c:pt idx="35">
                  <c:v>44713</c:v>
                </c:pt>
                <c:pt idx="36">
                  <c:v>44682</c:v>
                </c:pt>
                <c:pt idx="37">
                  <c:v>44652</c:v>
                </c:pt>
                <c:pt idx="38">
                  <c:v>44621</c:v>
                </c:pt>
                <c:pt idx="39">
                  <c:v>44593</c:v>
                </c:pt>
                <c:pt idx="40">
                  <c:v>44562</c:v>
                </c:pt>
                <c:pt idx="41">
                  <c:v>44531</c:v>
                </c:pt>
                <c:pt idx="42">
                  <c:v>44501</c:v>
                </c:pt>
                <c:pt idx="43">
                  <c:v>44470</c:v>
                </c:pt>
                <c:pt idx="44">
                  <c:v>44440</c:v>
                </c:pt>
                <c:pt idx="45">
                  <c:v>44409</c:v>
                </c:pt>
                <c:pt idx="46">
                  <c:v>44378</c:v>
                </c:pt>
                <c:pt idx="47">
                  <c:v>44348</c:v>
                </c:pt>
                <c:pt idx="48">
                  <c:v>44317</c:v>
                </c:pt>
                <c:pt idx="49">
                  <c:v>44287</c:v>
                </c:pt>
                <c:pt idx="50">
                  <c:v>44256</c:v>
                </c:pt>
                <c:pt idx="51">
                  <c:v>44228</c:v>
                </c:pt>
                <c:pt idx="52">
                  <c:v>44197</c:v>
                </c:pt>
                <c:pt idx="53">
                  <c:v>44166</c:v>
                </c:pt>
                <c:pt idx="54">
                  <c:v>44136</c:v>
                </c:pt>
                <c:pt idx="55">
                  <c:v>44105</c:v>
                </c:pt>
                <c:pt idx="56">
                  <c:v>44075</c:v>
                </c:pt>
                <c:pt idx="57">
                  <c:v>44044</c:v>
                </c:pt>
                <c:pt idx="58">
                  <c:v>44013</c:v>
                </c:pt>
                <c:pt idx="59">
                  <c:v>43983</c:v>
                </c:pt>
                <c:pt idx="60">
                  <c:v>43952</c:v>
                </c:pt>
                <c:pt idx="61">
                  <c:v>43922</c:v>
                </c:pt>
                <c:pt idx="62">
                  <c:v>43891</c:v>
                </c:pt>
                <c:pt idx="63">
                  <c:v>43862</c:v>
                </c:pt>
                <c:pt idx="64">
                  <c:v>43831</c:v>
                </c:pt>
              </c:numCache>
            </c:numRef>
          </c:cat>
          <c:val>
            <c:numRef>
              <c:f>Model!$H$8:$H$1800</c:f>
              <c:numCache>
                <c:formatCode>0.00%</c:formatCode>
                <c:ptCount val="65"/>
                <c:pt idx="0">
                  <c:v>3.1199999999999999E-2</c:v>
                </c:pt>
                <c:pt idx="1">
                  <c:v>3.3599999999999998E-2</c:v>
                </c:pt>
                <c:pt idx="2">
                  <c:v>3.4299999999999997E-2</c:v>
                </c:pt>
                <c:pt idx="3">
                  <c:v>3.32E-2</c:v>
                </c:pt>
                <c:pt idx="4">
                  <c:v>3.8700000000000005E-2</c:v>
                </c:pt>
                <c:pt idx="5">
                  <c:v>4.58E-2</c:v>
                </c:pt>
                <c:pt idx="6">
                  <c:v>4.8899999999999999E-2</c:v>
                </c:pt>
                <c:pt idx="7">
                  <c:v>5.62E-2</c:v>
                </c:pt>
                <c:pt idx="8">
                  <c:v>5.0500000000000003E-2</c:v>
                </c:pt>
                <c:pt idx="9">
                  <c:v>3.1399999999999997E-2</c:v>
                </c:pt>
                <c:pt idx="10">
                  <c:v>3.0300000000000001E-2</c:v>
                </c:pt>
                <c:pt idx="11">
                  <c:v>4.3900000000000002E-2</c:v>
                </c:pt>
                <c:pt idx="12">
                  <c:v>4.2099999999999999E-2</c:v>
                </c:pt>
                <c:pt idx="13">
                  <c:v>4.1100000000000005E-2</c:v>
                </c:pt>
                <c:pt idx="14">
                  <c:v>4.1399999999999999E-2</c:v>
                </c:pt>
                <c:pt idx="15">
                  <c:v>4.7800000000000002E-2</c:v>
                </c:pt>
                <c:pt idx="16">
                  <c:v>4.9200000000000001E-2</c:v>
                </c:pt>
                <c:pt idx="17">
                  <c:v>5.4600000000000003E-2</c:v>
                </c:pt>
                <c:pt idx="18">
                  <c:v>5.2600000000000001E-2</c:v>
                </c:pt>
                <c:pt idx="19">
                  <c:v>4.6199999999999998E-2</c:v>
                </c:pt>
                <c:pt idx="20">
                  <c:v>4.65E-2</c:v>
                </c:pt>
                <c:pt idx="21">
                  <c:v>6.59E-2</c:v>
                </c:pt>
                <c:pt idx="22">
                  <c:v>7.2000000000000008E-2</c:v>
                </c:pt>
                <c:pt idx="23">
                  <c:v>4.9600000000000005E-2</c:v>
                </c:pt>
                <c:pt idx="24">
                  <c:v>4.3299999999999998E-2</c:v>
                </c:pt>
                <c:pt idx="25">
                  <c:v>4.8499999999999995E-2</c:v>
                </c:pt>
                <c:pt idx="26">
                  <c:v>5.8900000000000001E-2</c:v>
                </c:pt>
                <c:pt idx="27">
                  <c:v>6.0999999999999999E-2</c:v>
                </c:pt>
                <c:pt idx="28">
                  <c:v>0.06</c:v>
                </c:pt>
                <c:pt idx="29">
                  <c:v>5.3899999999999997E-2</c:v>
                </c:pt>
                <c:pt idx="30">
                  <c:v>5.6799999999999989E-2</c:v>
                </c:pt>
                <c:pt idx="31">
                  <c:v>6.5000000000000002E-2</c:v>
                </c:pt>
                <c:pt idx="32">
                  <c:v>7.2700000000000001E-2</c:v>
                </c:pt>
                <c:pt idx="33">
                  <c:v>6.7199999999999996E-2</c:v>
                </c:pt>
                <c:pt idx="34">
                  <c:v>6.4899999999999999E-2</c:v>
                </c:pt>
                <c:pt idx="35">
                  <c:v>6.8599999999999994E-2</c:v>
                </c:pt>
                <c:pt idx="36">
                  <c:v>7.0800000000000002E-2</c:v>
                </c:pt>
                <c:pt idx="37">
                  <c:v>7.0900000000000005E-2</c:v>
                </c:pt>
                <c:pt idx="38">
                  <c:v>6.1200000000000004E-2</c:v>
                </c:pt>
                <c:pt idx="39">
                  <c:v>5.7499999999999996E-2</c:v>
                </c:pt>
                <c:pt idx="40">
                  <c:v>5.9100000000000007E-2</c:v>
                </c:pt>
                <c:pt idx="41">
                  <c:v>5.9000000000000004E-2</c:v>
                </c:pt>
                <c:pt idx="42">
                  <c:v>5.5400000000000005E-2</c:v>
                </c:pt>
                <c:pt idx="43">
                  <c:v>5.04E-2</c:v>
                </c:pt>
                <c:pt idx="44">
                  <c:v>4.5700000000000005E-2</c:v>
                </c:pt>
                <c:pt idx="45">
                  <c:v>5.3200000000000004E-2</c:v>
                </c:pt>
                <c:pt idx="46">
                  <c:v>5.8200000000000002E-2</c:v>
                </c:pt>
                <c:pt idx="47">
                  <c:v>6.3699999999999993E-2</c:v>
                </c:pt>
                <c:pt idx="48">
                  <c:v>5.9100000000000007E-2</c:v>
                </c:pt>
                <c:pt idx="49">
                  <c:v>4.7100000000000003E-2</c:v>
                </c:pt>
                <c:pt idx="50">
                  <c:v>6.5199999999999994E-2</c:v>
                </c:pt>
                <c:pt idx="51">
                  <c:v>5.9599999999999993E-2</c:v>
                </c:pt>
                <c:pt idx="52">
                  <c:v>5.1299999999999998E-2</c:v>
                </c:pt>
                <c:pt idx="53">
                  <c:v>5.1900000000000002E-2</c:v>
                </c:pt>
                <c:pt idx="54">
                  <c:v>6.7300000000000013E-2</c:v>
                </c:pt>
                <c:pt idx="55">
                  <c:v>7.3300000000000004E-2</c:v>
                </c:pt>
                <c:pt idx="56">
                  <c:v>7.2599999999999998E-2</c:v>
                </c:pt>
                <c:pt idx="57">
                  <c:v>6.7999999999999991E-2</c:v>
                </c:pt>
                <c:pt idx="58">
                  <c:v>6.7000000000000004E-2</c:v>
                </c:pt>
                <c:pt idx="59">
                  <c:v>6.1200000000000004E-2</c:v>
                </c:pt>
                <c:pt idx="60">
                  <c:v>6.4299999999999996E-2</c:v>
                </c:pt>
                <c:pt idx="61">
                  <c:v>7.3300000000000004E-2</c:v>
                </c:pt>
                <c:pt idx="62">
                  <c:v>5.5900000000000005E-2</c:v>
                </c:pt>
                <c:pt idx="63">
                  <c:v>6.5700000000000008E-2</c:v>
                </c:pt>
                <c:pt idx="64">
                  <c:v>7.3899999999999993E-2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B-4ED9-B8B8-84AB1BF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smooth val="0"/>
        <c:axId val="554280512"/>
        <c:axId val="554279072"/>
      </c:lineChart>
      <c:dateAx>
        <c:axId val="554280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79072"/>
        <c:crosses val="autoZero"/>
        <c:auto val="1"/>
        <c:lblOffset val="100"/>
        <c:baseTimeUnit val="months"/>
      </c:dateAx>
      <c:valAx>
        <c:axId val="554279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125327</xdr:colOff>
      <xdr:row>5</xdr:row>
      <xdr:rowOff>137861</xdr:rowOff>
    </xdr:from>
    <xdr:to>
      <xdr:col>9</xdr:col>
      <xdr:colOff>170446</xdr:colOff>
      <xdr:row>10</xdr:row>
      <xdr:rowOff>117809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78C9A5-B8D7-433E-B89F-B8ACC4F61F28}"/>
            </a:ext>
          </a:extLst>
        </xdr:cNvPr>
        <xdr:cNvSpPr txBox="1"/>
      </xdr:nvSpPr>
      <xdr:spPr>
        <a:xfrm>
          <a:off x="3220952" y="902368"/>
          <a:ext cx="3729790" cy="794586"/>
        </a:xfrm>
        <a:prstGeom prst="rect">
          <a:avLst/>
        </a:prstGeom>
        <a:gradFill>
          <a:gsLst>
            <a:gs pos="24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rgbClr val="002060"/>
            </a:gs>
            <a:gs pos="83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1" u="sng"/>
            <a:t>Note</a:t>
          </a:r>
          <a:r>
            <a:rPr lang="en-IN" sz="1100" i="1"/>
            <a:t> - </a:t>
          </a:r>
          <a:r>
            <a:rPr lang="en-IN" sz="1050" i="1"/>
            <a:t>Base year is 2012 on which CPI till jan-2020</a:t>
          </a:r>
          <a:r>
            <a:rPr lang="en-IN" sz="1050" i="1" baseline="0"/>
            <a:t> is calculated. </a:t>
          </a:r>
          <a:br>
            <a:rPr lang="en-IN" sz="1050" i="1" baseline="0"/>
          </a:br>
          <a:r>
            <a:rPr lang="en-IN" sz="1050" i="1" baseline="0"/>
            <a:t>Base price of each item in the Basket is taken as Rs 100.</a:t>
          </a:r>
          <a:br>
            <a:rPr lang="en-IN" sz="1050" i="1" baseline="0"/>
          </a:br>
          <a:r>
            <a:rPr lang="en-IN" sz="1050" i="1" baseline="0"/>
            <a:t>Base year for inflation - January 2020</a:t>
          </a:r>
        </a:p>
        <a:p>
          <a:r>
            <a:rPr lang="en-IN" sz="1050" b="1" i="1" baseline="0"/>
            <a:t>Actual Base Year for inflation - 2012</a:t>
          </a:r>
        </a:p>
        <a:p>
          <a:endParaRPr lang="en-IN" sz="105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1838325</xdr:colOff>
      <xdr:row>0</xdr:row>
      <xdr:rowOff>57151</xdr:rowOff>
    </xdr:from>
    <xdr:to>
      <xdr:col>9</xdr:col>
      <xdr:colOff>276225</xdr:colOff>
      <xdr:row>4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8FF19A-4E68-4BA3-830B-3CB60C05760A}"/>
            </a:ext>
          </a:extLst>
        </xdr:cNvPr>
        <xdr:cNvSpPr txBox="1"/>
      </xdr:nvSpPr>
      <xdr:spPr>
        <a:xfrm>
          <a:off x="3438525" y="57151"/>
          <a:ext cx="5124450" cy="685800"/>
        </a:xfrm>
        <a:prstGeom prst="rect">
          <a:avLst/>
        </a:prstGeom>
        <a:gradFill>
          <a:gsLst>
            <a:gs pos="24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rgbClr val="002060"/>
            </a:gs>
            <a:gs pos="83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 i="1" u="sng"/>
            <a:t>Note</a:t>
          </a:r>
          <a:r>
            <a:rPr lang="en-IN" sz="1000" i="1"/>
            <a:t> - </a:t>
          </a:r>
          <a:r>
            <a:rPr lang="en-IN" sz="900" i="1"/>
            <a:t>Base year is 2012 on which CPI till jan-2020</a:t>
          </a:r>
          <a:r>
            <a:rPr lang="en-IN" sz="900" i="1" baseline="0"/>
            <a:t> is calculated. </a:t>
          </a:r>
          <a:br>
            <a:rPr lang="en-IN" sz="900" i="1" baseline="0"/>
          </a:br>
          <a:r>
            <a:rPr lang="en-IN" sz="900" i="1" baseline="0"/>
            <a:t>Base price of each item in the Basket is taken as Rs 100.</a:t>
          </a:r>
          <a:br>
            <a:rPr lang="en-IN" sz="900" i="1" baseline="0"/>
          </a:br>
          <a:r>
            <a:rPr lang="en-IN" sz="900" i="1" baseline="0"/>
            <a:t>Base year for inflation - January 2020</a:t>
          </a:r>
        </a:p>
        <a:p>
          <a:r>
            <a:rPr lang="en-IN" sz="900" b="1" i="1" baseline="0"/>
            <a:t>Actual Base Year for inflation - 2012</a:t>
          </a:r>
        </a:p>
        <a:p>
          <a:endParaRPr lang="en-IN" sz="900" i="1"/>
        </a:p>
      </xdr:txBody>
    </xdr:sp>
    <xdr:clientData/>
  </xdr:twoCellAnchor>
  <xdr:twoCellAnchor>
    <xdr:from>
      <xdr:col>12</xdr:col>
      <xdr:colOff>1733549</xdr:colOff>
      <xdr:row>6</xdr:row>
      <xdr:rowOff>238125</xdr:rowOff>
    </xdr:from>
    <xdr:to>
      <xdr:col>19</xdr:col>
      <xdr:colOff>561974</xdr:colOff>
      <xdr:row>623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68BD2C-0FC3-453F-B396-F8B43E878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1</xdr:row>
      <xdr:rowOff>47627</xdr:rowOff>
    </xdr:from>
    <xdr:to>
      <xdr:col>8</xdr:col>
      <xdr:colOff>390525</xdr:colOff>
      <xdr:row>5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6D6E9F-5E38-E09F-A4DF-FB8D8833EA28}"/>
            </a:ext>
          </a:extLst>
        </xdr:cNvPr>
        <xdr:cNvSpPr txBox="1"/>
      </xdr:nvSpPr>
      <xdr:spPr>
        <a:xfrm>
          <a:off x="1685925" y="209552"/>
          <a:ext cx="3990975" cy="600074"/>
        </a:xfrm>
        <a:prstGeom prst="rect">
          <a:avLst/>
        </a:prstGeom>
        <a:gradFill>
          <a:gsLst>
            <a:gs pos="24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rgbClr val="002060"/>
            </a:gs>
            <a:gs pos="83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1" u="sng"/>
            <a:t>Note</a:t>
          </a:r>
          <a:r>
            <a:rPr lang="en-IN" sz="1100" i="1"/>
            <a:t> - </a:t>
          </a:r>
          <a:r>
            <a:rPr lang="en-IN" sz="1050" i="1"/>
            <a:t>Base year is 2012 on which CPI till jan-2020</a:t>
          </a:r>
          <a:r>
            <a:rPr lang="en-IN" sz="1050" i="1" baseline="0"/>
            <a:t> is calculated. </a:t>
          </a:r>
          <a:br>
            <a:rPr lang="en-IN" sz="1050" i="1" baseline="0"/>
          </a:br>
          <a:r>
            <a:rPr lang="en-IN" sz="1050" i="1" baseline="0"/>
            <a:t>Base price of each item in the Basket is taken as Rs 100.</a:t>
          </a:r>
          <a:br>
            <a:rPr lang="en-IN" sz="1050" i="1" baseline="0"/>
          </a:br>
          <a:r>
            <a:rPr lang="en-IN" sz="1050" i="1" baseline="0"/>
            <a:t>Base year for inflation - January 2020</a:t>
          </a:r>
          <a:endParaRPr lang="en-IN" sz="1050" i="1"/>
        </a:p>
      </xdr:txBody>
    </xdr:sp>
    <xdr:clientData/>
  </xdr:twoCellAnchor>
  <xdr:twoCellAnchor>
    <xdr:from>
      <xdr:col>0</xdr:col>
      <xdr:colOff>142876</xdr:colOff>
      <xdr:row>53</xdr:row>
      <xdr:rowOff>66674</xdr:rowOff>
    </xdr:from>
    <xdr:to>
      <xdr:col>3</xdr:col>
      <xdr:colOff>209551</xdr:colOff>
      <xdr:row>58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701CB7-1A9B-4494-BBCA-7A247D9760A4}"/>
            </a:ext>
          </a:extLst>
        </xdr:cNvPr>
        <xdr:cNvSpPr txBox="1"/>
      </xdr:nvSpPr>
      <xdr:spPr>
        <a:xfrm>
          <a:off x="142876" y="7991474"/>
          <a:ext cx="4114800" cy="790576"/>
        </a:xfrm>
        <a:prstGeom prst="rect">
          <a:avLst/>
        </a:prstGeom>
        <a:gradFill>
          <a:gsLst>
            <a:gs pos="24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rgbClr val="002060"/>
            </a:gs>
            <a:gs pos="83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1" u="sng"/>
            <a:t>Note</a:t>
          </a:r>
          <a:r>
            <a:rPr lang="en-IN" sz="1100" i="1"/>
            <a:t> - </a:t>
          </a:r>
          <a:r>
            <a:rPr lang="en-IN" sz="1050" i="1"/>
            <a:t>Base year is 2012 on which CPI till jan-2020</a:t>
          </a:r>
          <a:r>
            <a:rPr lang="en-IN" sz="1050" i="1" baseline="0"/>
            <a:t> is calculated. </a:t>
          </a:r>
          <a:br>
            <a:rPr lang="en-IN" sz="1050" i="1" baseline="0"/>
          </a:br>
          <a:r>
            <a:rPr lang="en-IN" sz="1050" i="1" baseline="0"/>
            <a:t>Base price of each item in the Basket is taken as Rs 100.</a:t>
          </a:r>
          <a:br>
            <a:rPr lang="en-IN" sz="1050" i="1" baseline="0"/>
          </a:br>
          <a:r>
            <a:rPr lang="en-IN" sz="1050" i="1" baseline="0"/>
            <a:t>Base year for inflation - January 2020</a:t>
          </a:r>
        </a:p>
        <a:p>
          <a:r>
            <a:rPr lang="en-IN" sz="1050" b="1" i="1" baseline="0"/>
            <a:t>Actual Base Year for inflation - 2012</a:t>
          </a:r>
        </a:p>
        <a:p>
          <a:endParaRPr lang="en-IN" sz="1050" i="1"/>
        </a:p>
      </xdr:txBody>
    </xdr:sp>
    <xdr:clientData/>
  </xdr:twoCellAnchor>
  <xdr:twoCellAnchor>
    <xdr:from>
      <xdr:col>4</xdr:col>
      <xdr:colOff>657225</xdr:colOff>
      <xdr:row>53</xdr:row>
      <xdr:rowOff>28574</xdr:rowOff>
    </xdr:from>
    <xdr:to>
      <xdr:col>14</xdr:col>
      <xdr:colOff>57150</xdr:colOff>
      <xdr:row>60</xdr:row>
      <xdr:rowOff>104774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18EE70-BCF3-46B2-C71C-FECB0CDED8A6}"/>
            </a:ext>
          </a:extLst>
        </xdr:cNvPr>
        <xdr:cNvSpPr txBox="1"/>
      </xdr:nvSpPr>
      <xdr:spPr>
        <a:xfrm>
          <a:off x="5972175" y="7953374"/>
          <a:ext cx="8515350" cy="1209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1"/>
            <a:t>Official figures for July 2025 CPI inflation are expected to be released on August 12, 2025. early reports and forecasts suggest a further decline in inflation. An Informist poll anticipated CPI inflation to drop to 1.3% in July.</a:t>
          </a:r>
          <a:br>
            <a:rPr lang="en-IN" sz="1100" b="0" i="1"/>
          </a:br>
          <a:br>
            <a:rPr lang="en-IN" sz="1100" b="0" i="1"/>
          </a:br>
          <a:r>
            <a:rPr lang="en-IN" sz="1100" b="0" i="1"/>
            <a:t>The Reserve Bank of India (RBI) had projected the CPI inflation for the second quarter of the fiscal year 2025-26 (July-September) to average 2.1%.</a:t>
          </a:r>
          <a:br>
            <a:rPr lang="en-IN" sz="1100" b="0" i="1"/>
          </a:br>
          <a:endParaRPr lang="en-IN" sz="1100" b="0" i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839C91-A73E-46F2-8AE9-54FCBC28B587}" name="Table3" displayName="Table3" ref="E6:H1826" totalsRowShown="0" headerRowDxfId="32" headerRowBorderDxfId="31" tableBorderDxfId="30">
  <autoFilter ref="E6:H1826" xr:uid="{79839C91-A73E-46F2-8AE9-54FCBC28B587}"/>
  <tableColumns count="4">
    <tableColumn id="1" xr3:uid="{D2E9F2BE-4BEA-464C-BC00-66791511FDCD}" name="CPI" dataDxfId="29"/>
    <tableColumn id="2" xr3:uid="{6C0A2091-98AC-445C-87C5-6FE07ABAD222}" name="Inflation (%)" dataDxfId="28" dataCellStyle="Percent"/>
    <tableColumn id="3" xr3:uid="{8510DF2D-762E-41D8-8CD8-E52971CB2A92}" name="Inflation (%)2" dataDxfId="27">
      <calculatedColumnFormula>F7/10000*100</calculatedColumnFormula>
    </tableColumn>
    <tableColumn id="4" xr3:uid="{0F599847-2249-4AE8-AD44-81541D04982B}" name="Prices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2783F9-E90D-4A8A-AEA6-FE58FF4E979E}" name="Table36" displayName="Table36" ref="F7:L1827" totalsRowShown="0" headerRowDxfId="25" dataDxfId="23" headerRowBorderDxfId="24" tableBorderDxfId="22">
  <tableColumns count="7">
    <tableColumn id="1" xr3:uid="{09D8577D-A9E9-40F3-80BE-01A30BFACE21}" name="Index" dataDxfId="21"/>
    <tableColumn id="2" xr3:uid="{F2071FEC-E650-4E49-9D55-B482F7468430}" name="Inflation (%)" dataDxfId="20"/>
    <tableColumn id="3" xr3:uid="{F4FCBCDF-E6AF-4220-BB48-E2AF5A350801}" name="Inflation (%)2" dataDxfId="19" dataCellStyle="Percent">
      <calculatedColumnFormula>G8/10000*100</calculatedColumnFormula>
    </tableColumn>
    <tableColumn id="7" xr3:uid="{29922ED0-4345-4E95-B4FC-5AC66BA40642}" name="(%) Change" dataDxfId="1" dataCellStyle="Percent">
      <calculatedColumnFormula>Table36[[#This Row],[Inflation (%)2]]/H36-1</calculatedColumnFormula>
    </tableColumn>
    <tableColumn id="5" xr3:uid="{73F30C00-0BCB-4775-8925-53AB105FCF93}" name="Weights" dataDxfId="18" dataCellStyle="Comma">
      <calculatedColumnFormula>IFERROR(VLOOKUP(D8,Table6[[Categories]:[Weights]],5,FALSE),0)</calculatedColumnFormula>
    </tableColumn>
    <tableColumn id="4" xr3:uid="{200C8470-3EB0-4D64-84AB-7FA2451912E8}" name="Prices" dataDxfId="17" dataCellStyle="Currency"/>
    <tableColumn id="6" xr3:uid="{18A082AD-D81C-4C7C-85D1-80C777061FED}" name="Weighted Prices" dataDxfId="16" dataCellStyle="Currency">
      <calculatedColumnFormula>IFERROR(Table36[[#This Row],[Prices]]*Table36[[#This Row],[Weights]],0)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166D04-747E-4FB0-8E31-861737758339}" name="Table6" displayName="Table6" ref="B9:N37" totalsRowShown="0" headerRowDxfId="15" dataDxfId="14">
  <tableColumns count="13">
    <tableColumn id="1" xr3:uid="{06384457-AEAF-406F-8DA3-EA7EFA7D455A}" name="Categories" dataDxfId="13"/>
    <tableColumn id="3" xr3:uid="{EDB9FE99-F30F-458C-8624-D0406181F87D}" name="CMGR" dataDxfId="12">
      <calculatedColumnFormula>_xlfn.RRI($C$7,Model!K1800,Model!K8)</calculatedColumnFormula>
    </tableColumn>
    <tableColumn id="15" xr3:uid="{A09D8010-63B4-41C4-837A-59C397A5D542}" name="Growth Factor" dataDxfId="11" dataCellStyle="Percent">
      <calculatedColumnFormula>(1+Table6[[#This Row],[CMGR]])^$C$7</calculatedColumnFormula>
    </tableColumn>
    <tableColumn id="14" xr3:uid="{DD6B8174-7A39-4890-AD77-64238821E755}" name="CAGR" dataDxfId="10" dataCellStyle="Percent">
      <calculatedColumnFormula>Table6[[#This Row],[Growth Factor]]^(1/$D$7)-1</calculatedColumnFormula>
    </tableColumn>
    <tableColumn id="4" xr3:uid="{7DED657C-6E8D-4A60-9543-899834CC19F5}" name="Weights" dataDxfId="9" dataCellStyle="Comma">
      <calculatedColumnFormula>VLOOKUP(Table6[[#This Row],[Categories]],Weights!$B$7:$C$33,2,FALSE)/100</calculatedColumnFormula>
    </tableColumn>
    <tableColumn id="13" xr3:uid="{B73C0C16-A468-4622-A431-607845ED7A40}" name="May-25" dataDxfId="0" dataCellStyle="Currency">
      <calculatedColumnFormula>Model!K8</calculatedColumnFormula>
    </tableColumn>
    <tableColumn id="2" xr3:uid="{5C6B749C-E86E-4017-AA96-9B1FC726902F}" name="Jun-25" dataDxfId="8" dataCellStyle="Currency">
      <calculatedColumnFormula>Table6[[#This Row],[May-25]]*(1+Table6[[#This Row],[CMGR]])</calculatedColumnFormula>
    </tableColumn>
    <tableColumn id="5" xr3:uid="{44B3DF71-E5C7-4CB4-A2C0-A4FF52B27BD3}" name="Jul-25" dataDxfId="7" dataCellStyle="Currency">
      <calculatedColumnFormula>Table6[[#This Row],[Jun-25]]*(1+Table6[[#This Row],[CMGR]])</calculatedColumnFormula>
    </tableColumn>
    <tableColumn id="6" xr3:uid="{4B4981A2-3D26-42B8-BDC4-245030AB8134}" name="Aug-25" dataDxfId="6" dataCellStyle="Currency">
      <calculatedColumnFormula>Table6[[#This Row],[Jul-25]]*(1+Table6[[#This Row],[CMGR]])</calculatedColumnFormula>
    </tableColumn>
    <tableColumn id="7" xr3:uid="{F343E604-BA26-41D8-9940-6A84F8DFD4C8}" name="Sep-25" dataDxfId="5" dataCellStyle="Currency">
      <calculatedColumnFormula>Table6[[#This Row],[Aug-25]]*(1+Table6[[#This Row],[CMGR]])</calculatedColumnFormula>
    </tableColumn>
    <tableColumn id="8" xr3:uid="{E7A70C8B-7BB1-44FE-A02E-2BF0FF535220}" name="Oct-25" dataDxfId="4" dataCellStyle="Currency">
      <calculatedColumnFormula>Table6[[#This Row],[Sep-25]]*(1+Table6[[#This Row],[CMGR]])</calculatedColumnFormula>
    </tableColumn>
    <tableColumn id="9" xr3:uid="{3F584215-4D02-48B8-A55B-8E0EF40DDB85}" name="Nov-25" dataDxfId="3" dataCellStyle="Currency">
      <calculatedColumnFormula>Table6[[#This Row],[Oct-25]]*(1+Table6[[#This Row],[CMGR]])</calculatedColumnFormula>
    </tableColumn>
    <tableColumn id="11" xr3:uid="{A7EAC16C-F216-40AE-A342-1252C213090D}" name="Dec-25" dataDxfId="2" dataCellStyle="Currency">
      <calculatedColumnFormula>Table6[[#This Row],[Nov-25]]*(1+Table6[[#This Row],[CMGR]])</calculatedColumnFormula>
    </tableColumn>
  </tableColumns>
  <tableStyleInfo name="TableStyleMedium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ata.rbi.org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ospi.gov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28"/>
  <sheetViews>
    <sheetView topLeftCell="A2" zoomScale="85" workbookViewId="0">
      <selection activeCell="B7" sqref="B7"/>
    </sheetView>
  </sheetViews>
  <sheetFormatPr defaultRowHeight="12.75" x14ac:dyDescent="0.2"/>
  <cols>
    <col min="1" max="1" width="4.7109375" customWidth="1"/>
    <col min="2" max="2" width="12.7109375" customWidth="1"/>
    <col min="3" max="3" width="42.42578125" customWidth="1"/>
    <col min="4" max="4" width="12.7109375" customWidth="1"/>
    <col min="5" max="5" width="15.42578125" customWidth="1"/>
    <col min="6" max="6" width="15.42578125" hidden="1" customWidth="1"/>
    <col min="7" max="7" width="13.28515625" style="14" customWidth="1"/>
    <col min="8" max="8" width="11.140625" style="6" bestFit="1" customWidth="1"/>
  </cols>
  <sheetData>
    <row r="1" spans="2:8" s="1" customFormat="1" ht="28.7" customHeight="1" x14ac:dyDescent="0.2">
      <c r="G1" s="14"/>
      <c r="H1" s="10"/>
    </row>
    <row r="2" spans="2:8" s="1" customFormat="1" ht="17.100000000000001" customHeight="1" x14ac:dyDescent="0.2">
      <c r="B2" s="110" t="s">
        <v>1135</v>
      </c>
      <c r="C2" s="110"/>
      <c r="G2" s="14"/>
      <c r="H2" s="10"/>
    </row>
    <row r="3" spans="2:8" s="1" customFormat="1" ht="14.45" customHeight="1" x14ac:dyDescent="0.2">
      <c r="B3" s="4" t="s">
        <v>1136</v>
      </c>
      <c r="G3" s="14"/>
      <c r="H3" s="10"/>
    </row>
    <row r="4" spans="2:8" s="1" customFormat="1" ht="12.75" customHeight="1" x14ac:dyDescent="0.2">
      <c r="B4" s="126" t="s">
        <v>1168</v>
      </c>
      <c r="C4" s="126"/>
      <c r="G4" s="14"/>
      <c r="H4" s="10"/>
    </row>
    <row r="5" spans="2:8" s="1" customFormat="1" ht="4.5" customHeight="1" x14ac:dyDescent="0.2">
      <c r="E5" s="14"/>
      <c r="F5" s="10"/>
    </row>
    <row r="6" spans="2:8" s="1" customFormat="1" ht="18.2" customHeight="1" x14ac:dyDescent="0.15">
      <c r="B6" s="8" t="s">
        <v>0</v>
      </c>
      <c r="C6" s="9" t="s">
        <v>1</v>
      </c>
      <c r="D6" s="18" t="s">
        <v>2</v>
      </c>
      <c r="E6" s="19" t="s">
        <v>1152</v>
      </c>
      <c r="F6" s="19" t="s">
        <v>4</v>
      </c>
      <c r="G6" s="19" t="s">
        <v>1140</v>
      </c>
      <c r="H6" s="20" t="s">
        <v>1138</v>
      </c>
    </row>
    <row r="7" spans="2:8" s="1" customFormat="1" ht="14.45" customHeight="1" x14ac:dyDescent="0.2">
      <c r="B7" s="2" t="s">
        <v>5</v>
      </c>
      <c r="C7" s="3" t="s">
        <v>6</v>
      </c>
      <c r="D7" s="3" t="s">
        <v>7</v>
      </c>
      <c r="E7" s="23">
        <v>191.5</v>
      </c>
      <c r="F7" s="15" t="s">
        <v>8</v>
      </c>
      <c r="G7" s="21">
        <f t="shared" ref="G7:G70" si="0">F7/10000*100</f>
        <v>3.1199999999999999E-2</v>
      </c>
      <c r="H7" s="26">
        <f>H35*(1+G7)</f>
        <v>3052.7853580738079</v>
      </c>
    </row>
    <row r="8" spans="2:8" s="1" customFormat="1" ht="14.45" customHeight="1" x14ac:dyDescent="0.2">
      <c r="B8" s="2" t="s">
        <v>5</v>
      </c>
      <c r="C8" s="3" t="s">
        <v>9</v>
      </c>
      <c r="D8" s="3" t="s">
        <v>7</v>
      </c>
      <c r="E8" s="24">
        <v>201</v>
      </c>
      <c r="F8" s="15" t="s">
        <v>10</v>
      </c>
      <c r="G8" s="21">
        <f t="shared" si="0"/>
        <v>1.72E-2</v>
      </c>
      <c r="H8" s="26">
        <f t="shared" ref="H8" si="1">H36*(1+G8)</f>
        <v>5490.402797632275</v>
      </c>
    </row>
    <row r="9" spans="2:8" s="1" customFormat="1" ht="14.45" customHeight="1" x14ac:dyDescent="0.2">
      <c r="B9" s="2" t="s">
        <v>5</v>
      </c>
      <c r="C9" s="3" t="s">
        <v>11</v>
      </c>
      <c r="D9" s="3" t="s">
        <v>7</v>
      </c>
      <c r="E9" s="23">
        <v>197.8</v>
      </c>
      <c r="F9" s="15" t="s">
        <v>12</v>
      </c>
      <c r="G9" s="21">
        <f t="shared" si="0"/>
        <v>4.6600000000000003E-2</v>
      </c>
      <c r="H9" s="26">
        <f t="shared" ref="H9:H22" si="2">H37*(1+G9)</f>
        <v>4559.3989723785362</v>
      </c>
    </row>
    <row r="10" spans="2:8" s="1" customFormat="1" ht="14.45" customHeight="1" x14ac:dyDescent="0.2">
      <c r="B10" s="2" t="s">
        <v>5</v>
      </c>
      <c r="C10" s="3" t="s">
        <v>13</v>
      </c>
      <c r="D10" s="3" t="s">
        <v>7</v>
      </c>
      <c r="E10" s="24">
        <v>235.3</v>
      </c>
      <c r="F10" s="16" t="s">
        <v>14</v>
      </c>
      <c r="G10" s="21">
        <f t="shared" si="0"/>
        <v>-4.1999999999999997E-3</v>
      </c>
      <c r="H10" s="26">
        <f t="shared" si="2"/>
        <v>9516.8206373694939</v>
      </c>
    </row>
    <row r="11" spans="2:8" s="1" customFormat="1" ht="14.45" customHeight="1" x14ac:dyDescent="0.2">
      <c r="B11" s="2" t="s">
        <v>5</v>
      </c>
      <c r="C11" s="3" t="s">
        <v>15</v>
      </c>
      <c r="D11" s="3" t="s">
        <v>7</v>
      </c>
      <c r="E11" s="23">
        <v>191.7</v>
      </c>
      <c r="F11" s="15" t="s">
        <v>16</v>
      </c>
      <c r="G11" s="21">
        <f t="shared" si="0"/>
        <v>1.3700000000000002E-2</v>
      </c>
      <c r="H11" s="26">
        <f t="shared" si="2"/>
        <v>4315.9438282871415</v>
      </c>
    </row>
    <row r="12" spans="2:8" s="1" customFormat="1" ht="14.45" customHeight="1" x14ac:dyDescent="0.2">
      <c r="B12" s="2" t="s">
        <v>5</v>
      </c>
      <c r="C12" s="3" t="s">
        <v>17</v>
      </c>
      <c r="D12" s="3" t="s">
        <v>7</v>
      </c>
      <c r="E12" s="24">
        <v>191.1</v>
      </c>
      <c r="F12" s="16" t="s">
        <v>18</v>
      </c>
      <c r="G12" s="21">
        <f t="shared" si="0"/>
        <v>3.6899999999999995E-2</v>
      </c>
      <c r="H12" s="26">
        <f t="shared" si="2"/>
        <v>23.642923757764752</v>
      </c>
    </row>
    <row r="13" spans="2:8" s="1" customFormat="1" ht="14.45" customHeight="1" x14ac:dyDescent="0.2">
      <c r="B13" s="2" t="s">
        <v>5</v>
      </c>
      <c r="C13" s="3" t="s">
        <v>19</v>
      </c>
      <c r="D13" s="3" t="s">
        <v>7</v>
      </c>
      <c r="E13" s="23">
        <v>179.2</v>
      </c>
      <c r="F13" s="15" t="s">
        <v>20</v>
      </c>
      <c r="G13" s="21">
        <f t="shared" si="0"/>
        <v>0.15460000000000002</v>
      </c>
      <c r="H13" s="26">
        <f t="shared" si="2"/>
        <v>5987.3962065920732</v>
      </c>
    </row>
    <row r="14" spans="2:8" s="1" customFormat="1" ht="14.45" customHeight="1" x14ac:dyDescent="0.2">
      <c r="B14" s="2" t="s">
        <v>5</v>
      </c>
      <c r="C14" s="3" t="s">
        <v>21</v>
      </c>
      <c r="D14" s="3" t="s">
        <v>7</v>
      </c>
      <c r="E14" s="24">
        <v>210.1</v>
      </c>
      <c r="F14" s="16" t="s">
        <v>22</v>
      </c>
      <c r="G14" s="21">
        <f t="shared" si="0"/>
        <v>0.12109999999999999</v>
      </c>
      <c r="H14" s="26">
        <f t="shared" si="2"/>
        <v>3333.5570989332887</v>
      </c>
    </row>
    <row r="15" spans="2:8" s="1" customFormat="1" ht="14.45" customHeight="1" x14ac:dyDescent="0.2">
      <c r="B15" s="2" t="s">
        <v>5</v>
      </c>
      <c r="C15" s="3" t="s">
        <v>23</v>
      </c>
      <c r="D15" s="3" t="s">
        <v>7</v>
      </c>
      <c r="E15" s="23">
        <v>202.3</v>
      </c>
      <c r="F15" s="15" t="s">
        <v>24</v>
      </c>
      <c r="G15" s="21">
        <f t="shared" si="0"/>
        <v>-0.13250000000000001</v>
      </c>
      <c r="H15" s="26">
        <f t="shared" si="2"/>
        <v>9096.7361312463327</v>
      </c>
    </row>
    <row r="16" spans="2:8" s="1" customFormat="1" ht="14.45" customHeight="1" x14ac:dyDescent="0.2">
      <c r="B16" s="2" t="s">
        <v>5</v>
      </c>
      <c r="C16" s="3" t="s">
        <v>25</v>
      </c>
      <c r="D16" s="3" t="s">
        <v>7</v>
      </c>
      <c r="E16" s="24">
        <v>192.2</v>
      </c>
      <c r="F16" s="16" t="s">
        <v>26</v>
      </c>
      <c r="G16" s="21">
        <f t="shared" si="0"/>
        <v>-8.3499999999999991E-2</v>
      </c>
      <c r="H16" s="26">
        <f t="shared" si="2"/>
        <v>37746.452364303426</v>
      </c>
    </row>
    <row r="17" spans="2:8" s="1" customFormat="1" ht="14.45" customHeight="1" x14ac:dyDescent="0.2">
      <c r="B17" s="2" t="s">
        <v>5</v>
      </c>
      <c r="C17" s="3" t="s">
        <v>27</v>
      </c>
      <c r="D17" s="3" t="s">
        <v>7</v>
      </c>
      <c r="E17" s="23">
        <v>136.30000000000001</v>
      </c>
      <c r="F17" s="15" t="s">
        <v>28</v>
      </c>
      <c r="G17" s="21">
        <f t="shared" si="0"/>
        <v>3.8100000000000002E-2</v>
      </c>
      <c r="H17" s="26">
        <f t="shared" si="2"/>
        <v>768.42683550341656</v>
      </c>
    </row>
    <row r="18" spans="2:8" s="1" customFormat="1" ht="14.45" customHeight="1" x14ac:dyDescent="0.2">
      <c r="B18" s="2" t="s">
        <v>5</v>
      </c>
      <c r="C18" s="3" t="s">
        <v>29</v>
      </c>
      <c r="D18" s="3" t="s">
        <v>7</v>
      </c>
      <c r="E18" s="24">
        <v>219.6</v>
      </c>
      <c r="F18" s="16" t="s">
        <v>30</v>
      </c>
      <c r="G18" s="21">
        <f t="shared" si="0"/>
        <v>-1.7900000000000003E-2</v>
      </c>
      <c r="H18" s="26">
        <f t="shared" si="2"/>
        <v>20244.7172249621</v>
      </c>
    </row>
    <row r="19" spans="2:8" s="1" customFormat="1" ht="14.45" customHeight="1" x14ac:dyDescent="0.2">
      <c r="B19" s="2" t="s">
        <v>5</v>
      </c>
      <c r="C19" s="3" t="s">
        <v>31</v>
      </c>
      <c r="D19" s="3" t="s">
        <v>7</v>
      </c>
      <c r="E19" s="23">
        <v>179.5</v>
      </c>
      <c r="F19" s="15" t="s">
        <v>32</v>
      </c>
      <c r="G19" s="21">
        <f t="shared" si="0"/>
        <v>5.0900000000000001E-2</v>
      </c>
      <c r="H19" s="26">
        <f t="shared" si="2"/>
        <v>3757.0151927054362</v>
      </c>
    </row>
    <row r="20" spans="2:8" s="1" customFormat="1" ht="14.45" customHeight="1" x14ac:dyDescent="0.2">
      <c r="B20" s="2" t="s">
        <v>5</v>
      </c>
      <c r="C20" s="3" t="s">
        <v>33</v>
      </c>
      <c r="D20" s="3" t="s">
        <v>7</v>
      </c>
      <c r="E20" s="24">
        <v>215.9</v>
      </c>
      <c r="F20" s="16" t="s">
        <v>34</v>
      </c>
      <c r="G20" s="21">
        <f t="shared" si="0"/>
        <v>5.0599999999999992E-2</v>
      </c>
      <c r="H20" s="26">
        <f t="shared" si="2"/>
        <v>3895.1078175924044</v>
      </c>
    </row>
    <row r="21" spans="2:8" s="1" customFormat="1" ht="14.45" customHeight="1" x14ac:dyDescent="0.2">
      <c r="B21" s="2" t="s">
        <v>5</v>
      </c>
      <c r="C21" s="3" t="s">
        <v>35</v>
      </c>
      <c r="D21" s="3" t="s">
        <v>7</v>
      </c>
      <c r="E21" s="23">
        <v>216.7</v>
      </c>
      <c r="F21" s="15" t="s">
        <v>36</v>
      </c>
      <c r="G21" s="21">
        <f t="shared" si="0"/>
        <v>2.46E-2</v>
      </c>
      <c r="H21" s="26">
        <f t="shared" si="2"/>
        <v>1792.1598106716888</v>
      </c>
    </row>
    <row r="22" spans="2:8" s="1" customFormat="1" ht="14.45" customHeight="1" x14ac:dyDescent="0.2">
      <c r="B22" s="2" t="s">
        <v>5</v>
      </c>
      <c r="C22" s="3" t="s">
        <v>37</v>
      </c>
      <c r="D22" s="3" t="s">
        <v>7</v>
      </c>
      <c r="E22" s="24">
        <v>189.9</v>
      </c>
      <c r="F22" s="16" t="s">
        <v>38</v>
      </c>
      <c r="G22" s="21">
        <f t="shared" si="0"/>
        <v>2.8199999999999996E-2</v>
      </c>
      <c r="H22" s="26">
        <f t="shared" si="2"/>
        <v>2586.8538363242001</v>
      </c>
    </row>
    <row r="23" spans="2:8" s="1" customFormat="1" ht="14.45" customHeight="1" x14ac:dyDescent="0.2">
      <c r="B23" s="2" t="s">
        <v>5</v>
      </c>
      <c r="C23" s="3" t="s">
        <v>39</v>
      </c>
      <c r="D23" s="3" t="s">
        <v>7</v>
      </c>
      <c r="E23" s="23">
        <v>192.1</v>
      </c>
      <c r="F23" s="15" t="s">
        <v>40</v>
      </c>
      <c r="G23" s="21">
        <f t="shared" si="0"/>
        <v>2.8900000000000002E-2</v>
      </c>
      <c r="H23" s="26">
        <f>H51*(1+Table3[[#This Row],[Inflation (%)2]])</f>
        <v>2518.2885204363233</v>
      </c>
    </row>
    <row r="24" spans="2:8" s="1" customFormat="1" ht="14.45" customHeight="1" x14ac:dyDescent="0.2">
      <c r="B24" s="2" t="s">
        <v>5</v>
      </c>
      <c r="C24" s="3" t="s">
        <v>41</v>
      </c>
      <c r="D24" s="3" t="s">
        <v>7</v>
      </c>
      <c r="E24" s="24">
        <v>177.5</v>
      </c>
      <c r="F24" s="16" t="s">
        <v>42</v>
      </c>
      <c r="G24" s="21">
        <f t="shared" si="0"/>
        <v>2.6000000000000002E-2</v>
      </c>
      <c r="H24" s="26">
        <f>H52*(1+Table3[[#This Row],[Inflation (%)2]])</f>
        <v>3044.7750176030486</v>
      </c>
    </row>
    <row r="25" spans="2:8" s="1" customFormat="1" ht="14.45" customHeight="1" x14ac:dyDescent="0.2">
      <c r="B25" s="2" t="s">
        <v>5</v>
      </c>
      <c r="C25" s="3" t="s">
        <v>43</v>
      </c>
      <c r="D25" s="3" t="s">
        <v>7</v>
      </c>
      <c r="E25" s="23">
        <v>185.8</v>
      </c>
      <c r="F25" s="15" t="s">
        <v>44</v>
      </c>
      <c r="G25" s="21">
        <f t="shared" si="0"/>
        <v>3.1600000000000003E-2</v>
      </c>
      <c r="H25" s="26">
        <f>H53*(1+Table3[[#This Row],[Inflation (%)2]])</f>
        <v>955.35109571573207</v>
      </c>
    </row>
    <row r="26" spans="2:8" s="1" customFormat="1" ht="14.45" customHeight="1" x14ac:dyDescent="0.2">
      <c r="B26" s="2" t="s">
        <v>5</v>
      </c>
      <c r="C26" s="3" t="s">
        <v>45</v>
      </c>
      <c r="D26" s="3" t="s">
        <v>7</v>
      </c>
      <c r="E26" s="24">
        <v>175.1</v>
      </c>
      <c r="F26" s="16" t="s">
        <v>46</v>
      </c>
      <c r="G26" s="21">
        <f t="shared" si="0"/>
        <v>3.4299999999999997E-2</v>
      </c>
      <c r="H26" s="26">
        <f>H54*(1+Table3[[#This Row],[Inflation (%)2]])</f>
        <v>2780.6186657237481</v>
      </c>
    </row>
    <row r="27" spans="2:8" s="1" customFormat="1" ht="14.45" customHeight="1" x14ac:dyDescent="0.2">
      <c r="B27" s="2" t="s">
        <v>5</v>
      </c>
      <c r="C27" s="3" t="s">
        <v>47</v>
      </c>
      <c r="D27" s="3" t="s">
        <v>7</v>
      </c>
      <c r="E27" s="23">
        <v>186.3</v>
      </c>
      <c r="F27" s="15" t="s">
        <v>48</v>
      </c>
      <c r="G27" s="21">
        <f t="shared" si="0"/>
        <v>5.0799999999999998E-2</v>
      </c>
      <c r="H27" s="26">
        <f>H55*(1+Table3[[#This Row],[Inflation (%)2]])</f>
        <v>3676.9099938422983</v>
      </c>
    </row>
    <row r="28" spans="2:8" s="1" customFormat="1" ht="14.45" customHeight="1" x14ac:dyDescent="0.2">
      <c r="B28" s="2" t="s">
        <v>5</v>
      </c>
      <c r="C28" s="3" t="s">
        <v>49</v>
      </c>
      <c r="D28" s="3" t="s">
        <v>7</v>
      </c>
      <c r="E28" s="24">
        <v>180</v>
      </c>
      <c r="F28" s="16" t="s">
        <v>50</v>
      </c>
      <c r="G28" s="21">
        <f t="shared" si="0"/>
        <v>2.9700000000000001E-2</v>
      </c>
      <c r="H28" s="26">
        <f>H56*(1+Table3[[#This Row],[Inflation (%)2]])</f>
        <v>2100.5063155084094</v>
      </c>
    </row>
    <row r="29" spans="2:8" s="1" customFormat="1" ht="14.45" customHeight="1" x14ac:dyDescent="0.2">
      <c r="B29" s="2" t="s">
        <v>5</v>
      </c>
      <c r="C29" s="3" t="s">
        <v>51</v>
      </c>
      <c r="D29" s="3" t="s">
        <v>7</v>
      </c>
      <c r="E29" s="23">
        <v>198.6</v>
      </c>
      <c r="F29" s="15" t="s">
        <v>52</v>
      </c>
      <c r="G29" s="21">
        <f t="shared" si="0"/>
        <v>4.53E-2</v>
      </c>
      <c r="H29" s="26">
        <f>H57*(1+Table3[[#This Row],[Inflation (%)2]])</f>
        <v>4712.6685008143986</v>
      </c>
    </row>
    <row r="30" spans="2:8" s="1" customFormat="1" ht="14.45" customHeight="1" x14ac:dyDescent="0.2">
      <c r="B30" s="2" t="s">
        <v>5</v>
      </c>
      <c r="C30" s="3" t="s">
        <v>53</v>
      </c>
      <c r="D30" s="3" t="s">
        <v>7</v>
      </c>
      <c r="E30" s="24">
        <v>167.4</v>
      </c>
      <c r="F30" s="16" t="s">
        <v>54</v>
      </c>
      <c r="G30" s="21">
        <f t="shared" si="0"/>
        <v>3.6499999999999998E-2</v>
      </c>
      <c r="H30" s="26">
        <f>H58*(1+Table3[[#This Row],[Inflation (%)2]])</f>
        <v>4214.7864675233695</v>
      </c>
    </row>
    <row r="31" spans="2:8" s="1" customFormat="1" ht="14.45" customHeight="1" x14ac:dyDescent="0.2">
      <c r="B31" s="2" t="s">
        <v>5</v>
      </c>
      <c r="C31" s="3" t="s">
        <v>55</v>
      </c>
      <c r="D31" s="3" t="s">
        <v>7</v>
      </c>
      <c r="E31" s="23">
        <v>178.4</v>
      </c>
      <c r="F31" s="15" t="s">
        <v>56</v>
      </c>
      <c r="G31" s="21">
        <f t="shared" si="0"/>
        <v>2.9399999999999999E-2</v>
      </c>
      <c r="H31" s="26">
        <f>H59*(1+Table3[[#This Row],[Inflation (%)2]])</f>
        <v>2457.496284560093</v>
      </c>
    </row>
    <row r="32" spans="2:8" s="1" customFormat="1" ht="14.45" customHeight="1" x14ac:dyDescent="0.2">
      <c r="B32" s="2" t="s">
        <v>5</v>
      </c>
      <c r="C32" s="3" t="s">
        <v>57</v>
      </c>
      <c r="D32" s="3" t="s">
        <v>7</v>
      </c>
      <c r="E32" s="24">
        <v>190.2</v>
      </c>
      <c r="F32" s="16" t="s">
        <v>58</v>
      </c>
      <c r="G32" s="21">
        <f t="shared" si="0"/>
        <v>4.2800000000000005E-2</v>
      </c>
      <c r="H32" s="26">
        <f>H60*(1+Table3[[#This Row],[Inflation (%)2]])</f>
        <v>1469.6298863237212</v>
      </c>
    </row>
    <row r="33" spans="2:8" s="1" customFormat="1" ht="14.45" customHeight="1" x14ac:dyDescent="0.2">
      <c r="B33" s="2" t="s">
        <v>5</v>
      </c>
      <c r="C33" s="3" t="s">
        <v>59</v>
      </c>
      <c r="D33" s="3" t="s">
        <v>7</v>
      </c>
      <c r="E33" s="23">
        <v>227.5</v>
      </c>
      <c r="F33" s="15" t="s">
        <v>60</v>
      </c>
      <c r="G33" s="21">
        <f t="shared" si="0"/>
        <v>0.1341</v>
      </c>
      <c r="H33" s="26">
        <f>H61*(1+Table3[[#This Row],[Inflation (%)2]])</f>
        <v>18156.357326976744</v>
      </c>
    </row>
    <row r="34" spans="2:8" s="1" customFormat="1" ht="14.45" customHeight="1" x14ac:dyDescent="0.2">
      <c r="B34" s="2" t="s">
        <v>5</v>
      </c>
      <c r="C34" s="3" t="s">
        <v>61</v>
      </c>
      <c r="D34" s="3" t="s">
        <v>7</v>
      </c>
      <c r="E34" s="24">
        <v>199.1</v>
      </c>
      <c r="F34" s="16" t="s">
        <v>62</v>
      </c>
      <c r="G34" s="21">
        <f t="shared" si="0"/>
        <v>1.01E-2</v>
      </c>
      <c r="H34" s="26">
        <f>H62*(1+Table3[[#This Row],[Inflation (%)2]])</f>
        <v>5932.3685327604389</v>
      </c>
    </row>
    <row r="35" spans="2:8" s="1" customFormat="1" ht="14.45" customHeight="1" x14ac:dyDescent="0.2">
      <c r="B35" s="2" t="s">
        <v>63</v>
      </c>
      <c r="C35" s="3" t="s">
        <v>6</v>
      </c>
      <c r="D35" s="3" t="s">
        <v>7</v>
      </c>
      <c r="E35" s="23">
        <v>190.9</v>
      </c>
      <c r="F35" s="15" t="s">
        <v>64</v>
      </c>
      <c r="G35" s="21">
        <f t="shared" si="0"/>
        <v>3.3599999999999998E-2</v>
      </c>
      <c r="H35" s="26">
        <f>H63*(1+Table3[[#This Row],[Inflation (%)2]])</f>
        <v>2960.4202463865477</v>
      </c>
    </row>
    <row r="36" spans="2:8" s="1" customFormat="1" ht="14.45" customHeight="1" x14ac:dyDescent="0.2">
      <c r="B36" s="2" t="s">
        <v>63</v>
      </c>
      <c r="C36" s="3" t="s">
        <v>9</v>
      </c>
      <c r="D36" s="3" t="s">
        <v>7</v>
      </c>
      <c r="E36" s="24">
        <v>200.6</v>
      </c>
      <c r="F36" s="16" t="s">
        <v>65</v>
      </c>
      <c r="G36" s="21">
        <f t="shared" si="0"/>
        <v>2.29E-2</v>
      </c>
      <c r="H36" s="26">
        <f>H64*(1+Table3[[#This Row],[Inflation (%)2]])</f>
        <v>5397.564685049424</v>
      </c>
    </row>
    <row r="37" spans="2:8" s="1" customFormat="1" ht="14.45" customHeight="1" x14ac:dyDescent="0.2">
      <c r="B37" s="2" t="s">
        <v>63</v>
      </c>
      <c r="C37" s="3" t="s">
        <v>11</v>
      </c>
      <c r="D37" s="3" t="s">
        <v>7</v>
      </c>
      <c r="E37" s="23">
        <v>198.6</v>
      </c>
      <c r="F37" s="15" t="s">
        <v>66</v>
      </c>
      <c r="G37" s="21">
        <f t="shared" si="0"/>
        <v>5.1299999999999998E-2</v>
      </c>
      <c r="H37" s="26">
        <f>H65*(1+Table3[[#This Row],[Inflation (%)2]])</f>
        <v>4356.3911450205778</v>
      </c>
    </row>
    <row r="38" spans="2:8" s="1" customFormat="1" ht="14.45" customHeight="1" x14ac:dyDescent="0.2">
      <c r="B38" s="2" t="s">
        <v>63</v>
      </c>
      <c r="C38" s="3" t="s">
        <v>13</v>
      </c>
      <c r="D38" s="3" t="s">
        <v>7</v>
      </c>
      <c r="E38" s="24">
        <v>231.4</v>
      </c>
      <c r="F38" s="16" t="s">
        <v>67</v>
      </c>
      <c r="G38" s="21">
        <f t="shared" si="0"/>
        <v>-5.9999999999999993E-3</v>
      </c>
      <c r="H38" s="26">
        <f>H66*(1+Table3[[#This Row],[Inflation (%)2]])</f>
        <v>9556.9598688185324</v>
      </c>
    </row>
    <row r="39" spans="2:8" s="1" customFormat="1" ht="14.45" customHeight="1" x14ac:dyDescent="0.2">
      <c r="B39" s="2" t="s">
        <v>63</v>
      </c>
      <c r="C39" s="3" t="s">
        <v>15</v>
      </c>
      <c r="D39" s="3" t="s">
        <v>7</v>
      </c>
      <c r="E39" s="23">
        <v>186.6</v>
      </c>
      <c r="F39" s="15" t="s">
        <v>68</v>
      </c>
      <c r="G39" s="21">
        <f t="shared" si="0"/>
        <v>1.3000000000000001E-2</v>
      </c>
      <c r="H39" s="26">
        <f>H67*(1+Table3[[#This Row],[Inflation (%)2]])</f>
        <v>4257.6145095068969</v>
      </c>
    </row>
    <row r="40" spans="2:8" s="1" customFormat="1" ht="14.45" customHeight="1" x14ac:dyDescent="0.2">
      <c r="B40" s="2" t="s">
        <v>63</v>
      </c>
      <c r="C40" s="3" t="s">
        <v>17</v>
      </c>
      <c r="D40" s="3" t="s">
        <v>7</v>
      </c>
      <c r="E40" s="24">
        <v>189.3</v>
      </c>
      <c r="F40" s="16" t="s">
        <v>69</v>
      </c>
      <c r="G40" s="21">
        <f t="shared" si="0"/>
        <v>2.8799999999999999E-2</v>
      </c>
      <c r="H40" s="26">
        <f>H68*(1+Table3[[#This Row],[Inflation (%)2]])</f>
        <v>22.801546685085114</v>
      </c>
    </row>
    <row r="41" spans="2:8" s="1" customFormat="1" ht="14.45" customHeight="1" x14ac:dyDescent="0.2">
      <c r="B41" s="2" t="s">
        <v>63</v>
      </c>
      <c r="C41" s="3" t="s">
        <v>19</v>
      </c>
      <c r="D41" s="3" t="s">
        <v>7</v>
      </c>
      <c r="E41" s="23">
        <v>178.2</v>
      </c>
      <c r="F41" s="15" t="s">
        <v>70</v>
      </c>
      <c r="G41" s="21">
        <f t="shared" si="0"/>
        <v>0.15039999999999998</v>
      </c>
      <c r="H41" s="26">
        <f>H69*(1+Table3[[#This Row],[Inflation (%)2]])</f>
        <v>5185.6887290768</v>
      </c>
    </row>
    <row r="42" spans="2:8" s="1" customFormat="1" ht="14.45" customHeight="1" x14ac:dyDescent="0.2">
      <c r="B42" s="2" t="s">
        <v>63</v>
      </c>
      <c r="C42" s="3" t="s">
        <v>21</v>
      </c>
      <c r="D42" s="3" t="s">
        <v>7</v>
      </c>
      <c r="E42" s="24">
        <v>213.2</v>
      </c>
      <c r="F42" s="16" t="s">
        <v>71</v>
      </c>
      <c r="G42" s="21">
        <f t="shared" si="0"/>
        <v>0.13039999999999999</v>
      </c>
      <c r="H42" s="26">
        <f>H70*(1+Table3[[#This Row],[Inflation (%)2]])</f>
        <v>2973.4698946867261</v>
      </c>
    </row>
    <row r="43" spans="2:8" s="1" customFormat="1" ht="14.45" customHeight="1" x14ac:dyDescent="0.2">
      <c r="B43" s="2" t="s">
        <v>63</v>
      </c>
      <c r="C43" s="3" t="s">
        <v>23</v>
      </c>
      <c r="D43" s="3" t="s">
        <v>7</v>
      </c>
      <c r="E43" s="23">
        <v>200.5</v>
      </c>
      <c r="F43" s="15" t="s">
        <v>72</v>
      </c>
      <c r="G43" s="21">
        <f t="shared" si="0"/>
        <v>-0.11050000000000001</v>
      </c>
      <c r="H43" s="26">
        <f>H71*(1+Table3[[#This Row],[Inflation (%)2]])</f>
        <v>10486.151159938137</v>
      </c>
    </row>
    <row r="44" spans="2:8" s="1" customFormat="1" ht="14.45" customHeight="1" x14ac:dyDescent="0.2">
      <c r="B44" s="2" t="s">
        <v>63</v>
      </c>
      <c r="C44" s="3" t="s">
        <v>25</v>
      </c>
      <c r="D44" s="3" t="s">
        <v>7</v>
      </c>
      <c r="E44" s="24">
        <v>195.3</v>
      </c>
      <c r="F44" s="16" t="s">
        <v>73</v>
      </c>
      <c r="G44" s="21">
        <f t="shared" si="0"/>
        <v>-5.2899999999999996E-2</v>
      </c>
      <c r="H44" s="26">
        <f>H72*(1+Table3[[#This Row],[Inflation (%)2]])</f>
        <v>41185.436294930092</v>
      </c>
    </row>
    <row r="45" spans="2:8" s="1" customFormat="1" ht="14.45" customHeight="1" x14ac:dyDescent="0.2">
      <c r="B45" s="2" t="s">
        <v>63</v>
      </c>
      <c r="C45" s="3" t="s">
        <v>27</v>
      </c>
      <c r="D45" s="3" t="s">
        <v>7</v>
      </c>
      <c r="E45" s="23">
        <v>135.80000000000001</v>
      </c>
      <c r="F45" s="15" t="s">
        <v>74</v>
      </c>
      <c r="G45" s="21">
        <f t="shared" si="0"/>
        <v>4.2999999999999997E-2</v>
      </c>
      <c r="H45" s="26">
        <f>H73*(1+Table3[[#This Row],[Inflation (%)2]])</f>
        <v>740.22429005241941</v>
      </c>
    </row>
    <row r="46" spans="2:8" s="1" customFormat="1" ht="14.45" customHeight="1" x14ac:dyDescent="0.2">
      <c r="B46" s="2" t="s">
        <v>63</v>
      </c>
      <c r="C46" s="3" t="s">
        <v>29</v>
      </c>
      <c r="D46" s="3" t="s">
        <v>7</v>
      </c>
      <c r="E46" s="24">
        <v>220.1</v>
      </c>
      <c r="F46" s="16" t="s">
        <v>75</v>
      </c>
      <c r="G46" s="21">
        <f t="shared" si="0"/>
        <v>-2.0500000000000001E-2</v>
      </c>
      <c r="H46" s="26">
        <f>H74*(1+Table3[[#This Row],[Inflation (%)2]])</f>
        <v>20613.702499706855</v>
      </c>
    </row>
    <row r="47" spans="2:8" s="1" customFormat="1" ht="14.45" customHeight="1" x14ac:dyDescent="0.2">
      <c r="B47" s="2" t="s">
        <v>63</v>
      </c>
      <c r="C47" s="3" t="s">
        <v>31</v>
      </c>
      <c r="D47" s="3" t="s">
        <v>7</v>
      </c>
      <c r="E47" s="23">
        <v>179</v>
      </c>
      <c r="F47" s="15" t="s">
        <v>76</v>
      </c>
      <c r="G47" s="21">
        <f t="shared" si="0"/>
        <v>4.99E-2</v>
      </c>
      <c r="H47" s="26">
        <f>H75*(1+Table3[[#This Row],[Inflation (%)2]])</f>
        <v>3575.045382724747</v>
      </c>
    </row>
    <row r="48" spans="2:8" s="1" customFormat="1" ht="14.45" customHeight="1" x14ac:dyDescent="0.2">
      <c r="B48" s="2" t="s">
        <v>63</v>
      </c>
      <c r="C48" s="3" t="s">
        <v>33</v>
      </c>
      <c r="D48" s="3" t="s">
        <v>7</v>
      </c>
      <c r="E48" s="24">
        <v>215.4</v>
      </c>
      <c r="F48" s="16" t="s">
        <v>77</v>
      </c>
      <c r="G48" s="21">
        <f t="shared" si="0"/>
        <v>5.1199999999999996E-2</v>
      </c>
      <c r="H48" s="26">
        <f>H76*(1+Table3[[#This Row],[Inflation (%)2]])</f>
        <v>3707.5079169925798</v>
      </c>
    </row>
    <row r="49" spans="2:8" s="1" customFormat="1" ht="14.45" customHeight="1" x14ac:dyDescent="0.2">
      <c r="B49" s="2" t="s">
        <v>63</v>
      </c>
      <c r="C49" s="3" t="s">
        <v>35</v>
      </c>
      <c r="D49" s="3" t="s">
        <v>7</v>
      </c>
      <c r="E49" s="23">
        <v>214.3</v>
      </c>
      <c r="F49" s="15" t="s">
        <v>78</v>
      </c>
      <c r="G49" s="21">
        <f t="shared" si="0"/>
        <v>1.47E-2</v>
      </c>
      <c r="H49" s="26">
        <f>H77*(1+Table3[[#This Row],[Inflation (%)2]])</f>
        <v>1749.1311835562062</v>
      </c>
    </row>
    <row r="50" spans="2:8" s="1" customFormat="1" ht="14.45" customHeight="1" x14ac:dyDescent="0.2">
      <c r="B50" s="2" t="s">
        <v>63</v>
      </c>
      <c r="C50" s="3" t="s">
        <v>37</v>
      </c>
      <c r="D50" s="3" t="s">
        <v>7</v>
      </c>
      <c r="E50" s="24">
        <v>189.6</v>
      </c>
      <c r="F50" s="16" t="s">
        <v>79</v>
      </c>
      <c r="G50" s="21">
        <f t="shared" si="0"/>
        <v>2.9300000000000003E-2</v>
      </c>
      <c r="H50" s="26">
        <f>H78*(1+Table3[[#This Row],[Inflation (%)2]])</f>
        <v>2515.9053066759384</v>
      </c>
    </row>
    <row r="51" spans="2:8" s="1" customFormat="1" ht="14.45" customHeight="1" x14ac:dyDescent="0.2">
      <c r="B51" s="2" t="s">
        <v>63</v>
      </c>
      <c r="C51" s="3" t="s">
        <v>39</v>
      </c>
      <c r="D51" s="3" t="s">
        <v>7</v>
      </c>
      <c r="E51" s="23">
        <v>191.8</v>
      </c>
      <c r="F51" s="15" t="s">
        <v>80</v>
      </c>
      <c r="G51" s="21">
        <f t="shared" si="0"/>
        <v>2.9500000000000002E-2</v>
      </c>
      <c r="H51" s="26">
        <f>H79*(1+Table3[[#This Row],[Inflation (%)2]])</f>
        <v>2447.5542039423885</v>
      </c>
    </row>
    <row r="52" spans="2:8" s="1" customFormat="1" ht="14.45" customHeight="1" x14ac:dyDescent="0.2">
      <c r="B52" s="2" t="s">
        <v>63</v>
      </c>
      <c r="C52" s="3" t="s">
        <v>41</v>
      </c>
      <c r="D52" s="3" t="s">
        <v>7</v>
      </c>
      <c r="E52" s="24">
        <v>177.1</v>
      </c>
      <c r="F52" s="16" t="s">
        <v>81</v>
      </c>
      <c r="G52" s="21">
        <f t="shared" si="0"/>
        <v>2.4900000000000002E-2</v>
      </c>
      <c r="H52" s="26">
        <f>H80*(1+Table3[[#This Row],[Inflation (%)2]])</f>
        <v>2967.6169762212949</v>
      </c>
    </row>
    <row r="53" spans="2:8" s="1" customFormat="1" ht="14.45" customHeight="1" x14ac:dyDescent="0.2">
      <c r="B53" s="2" t="s">
        <v>63</v>
      </c>
      <c r="C53" s="3" t="s">
        <v>43</v>
      </c>
      <c r="D53" s="3" t="s">
        <v>7</v>
      </c>
      <c r="E53" s="23">
        <v>185.4</v>
      </c>
      <c r="F53" s="15" t="s">
        <v>82</v>
      </c>
      <c r="G53" s="21">
        <f t="shared" si="0"/>
        <v>3.0600000000000002E-2</v>
      </c>
      <c r="H53" s="26">
        <f>H81*(1+Table3[[#This Row],[Inflation (%)2]])</f>
        <v>926.08675428046922</v>
      </c>
    </row>
    <row r="54" spans="2:8" s="1" customFormat="1" ht="14.45" customHeight="1" x14ac:dyDescent="0.2">
      <c r="B54" s="2" t="s">
        <v>63</v>
      </c>
      <c r="C54" s="3" t="s">
        <v>45</v>
      </c>
      <c r="D54" s="3" t="s">
        <v>7</v>
      </c>
      <c r="E54" s="24">
        <v>173.3</v>
      </c>
      <c r="F54" s="16" t="s">
        <v>83</v>
      </c>
      <c r="G54" s="21">
        <f t="shared" si="0"/>
        <v>4.4000000000000004E-2</v>
      </c>
      <c r="H54" s="26">
        <f>H82*(1+Table3[[#This Row],[Inflation (%)2]])</f>
        <v>2688.4063286510182</v>
      </c>
    </row>
    <row r="55" spans="2:8" s="1" customFormat="1" ht="14.45" customHeight="1" x14ac:dyDescent="0.2">
      <c r="B55" s="2" t="s">
        <v>63</v>
      </c>
      <c r="C55" s="3" t="s">
        <v>47</v>
      </c>
      <c r="D55" s="3" t="s">
        <v>7</v>
      </c>
      <c r="E55" s="23">
        <v>185.6</v>
      </c>
      <c r="F55" s="15" t="s">
        <v>84</v>
      </c>
      <c r="G55" s="21">
        <f t="shared" si="0"/>
        <v>4.9800000000000004E-2</v>
      </c>
      <c r="H55" s="26">
        <f>H83*(1+Table3[[#This Row],[Inflation (%)2]])</f>
        <v>3499.1530204056894</v>
      </c>
    </row>
    <row r="56" spans="2:8" s="1" customFormat="1" ht="14.45" customHeight="1" x14ac:dyDescent="0.2">
      <c r="B56" s="2" t="s">
        <v>63</v>
      </c>
      <c r="C56" s="3" t="s">
        <v>49</v>
      </c>
      <c r="D56" s="3" t="s">
        <v>7</v>
      </c>
      <c r="E56" s="24">
        <v>179.8</v>
      </c>
      <c r="F56" s="16" t="s">
        <v>85</v>
      </c>
      <c r="G56" s="21">
        <f t="shared" si="0"/>
        <v>3.1E-2</v>
      </c>
      <c r="H56" s="26">
        <f>H84*(1+Table3[[#This Row],[Inflation (%)2]])</f>
        <v>2039.9206715629884</v>
      </c>
    </row>
    <row r="57" spans="2:8" s="1" customFormat="1" ht="14.45" customHeight="1" x14ac:dyDescent="0.2">
      <c r="B57" s="2" t="s">
        <v>63</v>
      </c>
      <c r="C57" s="3" t="s">
        <v>51</v>
      </c>
      <c r="D57" s="3" t="s">
        <v>7</v>
      </c>
      <c r="E57" s="23">
        <v>197.8</v>
      </c>
      <c r="F57" s="15" t="s">
        <v>86</v>
      </c>
      <c r="G57" s="21">
        <f t="shared" si="0"/>
        <v>4.3200000000000002E-2</v>
      </c>
      <c r="H57" s="26">
        <f>H85*(1+Table3[[#This Row],[Inflation (%)2]])</f>
        <v>4508.436334845881</v>
      </c>
    </row>
    <row r="58" spans="2:8" s="1" customFormat="1" ht="14.45" customHeight="1" x14ac:dyDescent="0.2">
      <c r="B58" s="2" t="s">
        <v>63</v>
      </c>
      <c r="C58" s="3" t="s">
        <v>53</v>
      </c>
      <c r="D58" s="3" t="s">
        <v>7</v>
      </c>
      <c r="E58" s="24">
        <v>167.1</v>
      </c>
      <c r="F58" s="16" t="s">
        <v>87</v>
      </c>
      <c r="G58" s="21">
        <f t="shared" si="0"/>
        <v>3.5299999999999998E-2</v>
      </c>
      <c r="H58" s="26">
        <f>H86*(1+Table3[[#This Row],[Inflation (%)2]])</f>
        <v>4066.3641751310847</v>
      </c>
    </row>
    <row r="59" spans="2:8" s="1" customFormat="1" ht="14.45" customHeight="1" x14ac:dyDescent="0.2">
      <c r="B59" s="2" t="s">
        <v>63</v>
      </c>
      <c r="C59" s="3" t="s">
        <v>55</v>
      </c>
      <c r="D59" s="3" t="s">
        <v>7</v>
      </c>
      <c r="E59" s="23">
        <v>178.1</v>
      </c>
      <c r="F59" s="15" t="s">
        <v>80</v>
      </c>
      <c r="G59" s="21">
        <f t="shared" si="0"/>
        <v>2.9500000000000002E-2</v>
      </c>
      <c r="H59" s="26">
        <f>H87*(1+Table3[[#This Row],[Inflation (%)2]])</f>
        <v>2387.3093885371022</v>
      </c>
    </row>
    <row r="60" spans="2:8" s="1" customFormat="1" ht="14.45" customHeight="1" x14ac:dyDescent="0.2">
      <c r="B60" s="2" t="s">
        <v>63</v>
      </c>
      <c r="C60" s="3" t="s">
        <v>57</v>
      </c>
      <c r="D60" s="3" t="s">
        <v>7</v>
      </c>
      <c r="E60" s="24">
        <v>189.5</v>
      </c>
      <c r="F60" s="16" t="s">
        <v>88</v>
      </c>
      <c r="G60" s="21">
        <f t="shared" si="0"/>
        <v>4.24E-2</v>
      </c>
      <c r="H60" s="26">
        <f>H88*(1+Table3[[#This Row],[Inflation (%)2]])</f>
        <v>1409.3113601109717</v>
      </c>
    </row>
    <row r="61" spans="2:8" s="1" customFormat="1" ht="14.45" customHeight="1" x14ac:dyDescent="0.2">
      <c r="B61" s="2" t="s">
        <v>63</v>
      </c>
      <c r="C61" s="3" t="s">
        <v>59</v>
      </c>
      <c r="D61" s="3" t="s">
        <v>7</v>
      </c>
      <c r="E61" s="23">
        <v>224.8</v>
      </c>
      <c r="F61" s="15" t="s">
        <v>89</v>
      </c>
      <c r="G61" s="21">
        <f t="shared" si="0"/>
        <v>0.1308</v>
      </c>
      <c r="H61" s="26">
        <f>H89*(1+Table3[[#This Row],[Inflation (%)2]])</f>
        <v>16009.485342541875</v>
      </c>
    </row>
    <row r="62" spans="2:8" s="1" customFormat="1" ht="14.45" customHeight="1" x14ac:dyDescent="0.2">
      <c r="B62" s="2" t="s">
        <v>63</v>
      </c>
      <c r="C62" s="3" t="s">
        <v>61</v>
      </c>
      <c r="D62" s="3" t="s">
        <v>7</v>
      </c>
      <c r="E62" s="24">
        <v>198.6</v>
      </c>
      <c r="F62" s="16" t="s">
        <v>90</v>
      </c>
      <c r="G62" s="21">
        <f t="shared" si="0"/>
        <v>1.6400000000000001E-2</v>
      </c>
      <c r="H62" s="26">
        <f>H90*(1+Table3[[#This Row],[Inflation (%)2]])</f>
        <v>5873.0507204835549</v>
      </c>
    </row>
    <row r="63" spans="2:8" s="1" customFormat="1" ht="14.45" customHeight="1" x14ac:dyDescent="0.2">
      <c r="B63" s="2" t="s">
        <v>91</v>
      </c>
      <c r="C63" s="3" t="s">
        <v>6</v>
      </c>
      <c r="D63" s="3" t="s">
        <v>7</v>
      </c>
      <c r="E63" s="23">
        <v>189.9</v>
      </c>
      <c r="F63" s="15" t="s">
        <v>46</v>
      </c>
      <c r="G63" s="21">
        <f t="shared" si="0"/>
        <v>3.4299999999999997E-2</v>
      </c>
      <c r="H63" s="26">
        <f>H91*(1+Table3[[#This Row],[Inflation (%)2]])</f>
        <v>2864.1836749095855</v>
      </c>
    </row>
    <row r="64" spans="2:8" s="1" customFormat="1" ht="14.45" customHeight="1" x14ac:dyDescent="0.2">
      <c r="B64" s="2" t="s">
        <v>91</v>
      </c>
      <c r="C64" s="3" t="s">
        <v>9</v>
      </c>
      <c r="D64" s="3" t="s">
        <v>7</v>
      </c>
      <c r="E64" s="24">
        <v>200.1</v>
      </c>
      <c r="F64" s="16" t="s">
        <v>79</v>
      </c>
      <c r="G64" s="21">
        <f t="shared" si="0"/>
        <v>2.9300000000000003E-2</v>
      </c>
      <c r="H64" s="26">
        <f>H92*(1+Table3[[#This Row],[Inflation (%)2]])</f>
        <v>5276.7276224943053</v>
      </c>
    </row>
    <row r="65" spans="2:8" s="1" customFormat="1" ht="14.45" customHeight="1" x14ac:dyDescent="0.2">
      <c r="B65" s="2" t="s">
        <v>91</v>
      </c>
      <c r="C65" s="3" t="s">
        <v>11</v>
      </c>
      <c r="D65" s="3" t="s">
        <v>7</v>
      </c>
      <c r="E65" s="23">
        <v>198.9</v>
      </c>
      <c r="F65" s="15" t="s">
        <v>92</v>
      </c>
      <c r="G65" s="21">
        <f t="shared" si="0"/>
        <v>5.5199999999999999E-2</v>
      </c>
      <c r="H65" s="26">
        <f>H93*(1+Table3[[#This Row],[Inflation (%)2]])</f>
        <v>4143.8135118620548</v>
      </c>
    </row>
    <row r="66" spans="2:8" s="1" customFormat="1" ht="14.45" customHeight="1" x14ac:dyDescent="0.2">
      <c r="B66" s="2" t="s">
        <v>91</v>
      </c>
      <c r="C66" s="3" t="s">
        <v>13</v>
      </c>
      <c r="D66" s="3" t="s">
        <v>7</v>
      </c>
      <c r="E66" s="24">
        <v>228.3</v>
      </c>
      <c r="F66" s="16" t="s">
        <v>93</v>
      </c>
      <c r="G66" s="21">
        <f t="shared" si="0"/>
        <v>7.0999999999999987E-3</v>
      </c>
      <c r="H66" s="26">
        <f>H94*(1+Table3[[#This Row],[Inflation (%)2]])</f>
        <v>9614.6477553506356</v>
      </c>
    </row>
    <row r="67" spans="2:8" s="1" customFormat="1" ht="14.45" customHeight="1" x14ac:dyDescent="0.2">
      <c r="B67" s="2" t="s">
        <v>91</v>
      </c>
      <c r="C67" s="3" t="s">
        <v>15</v>
      </c>
      <c r="D67" s="3" t="s">
        <v>7</v>
      </c>
      <c r="E67" s="23">
        <v>190.2</v>
      </c>
      <c r="F67" s="15" t="s">
        <v>94</v>
      </c>
      <c r="G67" s="21">
        <f t="shared" si="0"/>
        <v>-2.1099999999999997E-2</v>
      </c>
      <c r="H67" s="26">
        <f>H95*(1+Table3[[#This Row],[Inflation (%)2]])</f>
        <v>4202.9758237975293</v>
      </c>
    </row>
    <row r="68" spans="2:8" s="1" customFormat="1" ht="14.45" customHeight="1" x14ac:dyDescent="0.2">
      <c r="B68" s="2" t="s">
        <v>91</v>
      </c>
      <c r="C68" s="3" t="s">
        <v>17</v>
      </c>
      <c r="D68" s="3" t="s">
        <v>7</v>
      </c>
      <c r="E68" s="24">
        <v>188.4</v>
      </c>
      <c r="F68" s="16" t="s">
        <v>95</v>
      </c>
      <c r="G68" s="21">
        <f t="shared" si="0"/>
        <v>2.6100000000000002E-2</v>
      </c>
      <c r="H68" s="26">
        <f>H96*(1+Table3[[#This Row],[Inflation (%)2]])</f>
        <v>22.163245222672156</v>
      </c>
    </row>
    <row r="69" spans="2:8" s="1" customFormat="1" ht="14.45" customHeight="1" x14ac:dyDescent="0.2">
      <c r="B69" s="2" t="s">
        <v>91</v>
      </c>
      <c r="C69" s="3" t="s">
        <v>19</v>
      </c>
      <c r="D69" s="3" t="s">
        <v>7</v>
      </c>
      <c r="E69" s="23">
        <v>177.4</v>
      </c>
      <c r="F69" s="15" t="s">
        <v>96</v>
      </c>
      <c r="G69" s="21">
        <f t="shared" si="0"/>
        <v>0.1467</v>
      </c>
      <c r="H69" s="26">
        <f>H97*(1+Table3[[#This Row],[Inflation (%)2]])</f>
        <v>4507.7266421043123</v>
      </c>
    </row>
    <row r="70" spans="2:8" s="1" customFormat="1" ht="14.45" customHeight="1" x14ac:dyDescent="0.2">
      <c r="B70" s="2" t="s">
        <v>91</v>
      </c>
      <c r="C70" s="3" t="s">
        <v>21</v>
      </c>
      <c r="D70" s="3" t="s">
        <v>7</v>
      </c>
      <c r="E70" s="24">
        <v>204.5</v>
      </c>
      <c r="F70" s="16" t="s">
        <v>97</v>
      </c>
      <c r="G70" s="21">
        <f t="shared" si="0"/>
        <v>0.1573</v>
      </c>
      <c r="H70" s="26">
        <f>H98*(1+Table3[[#This Row],[Inflation (%)2]])</f>
        <v>2630.4581517044639</v>
      </c>
    </row>
    <row r="71" spans="2:8" s="1" customFormat="1" ht="14.45" customHeight="1" x14ac:dyDescent="0.2">
      <c r="B71" s="2" t="s">
        <v>91</v>
      </c>
      <c r="C71" s="3" t="s">
        <v>23</v>
      </c>
      <c r="D71" s="3" t="s">
        <v>7</v>
      </c>
      <c r="E71" s="23">
        <v>204.3</v>
      </c>
      <c r="F71" s="15" t="s">
        <v>98</v>
      </c>
      <c r="G71" s="21">
        <f t="shared" ref="G71:G134" si="3">F71/10000*100</f>
        <v>-8.2200000000000009E-2</v>
      </c>
      <c r="H71" s="26">
        <f>H99*(1+Table3[[#This Row],[Inflation (%)2]])</f>
        <v>11788.815244449846</v>
      </c>
    </row>
    <row r="72" spans="2:8" s="1" customFormat="1" ht="14.45" customHeight="1" x14ac:dyDescent="0.2">
      <c r="B72" s="2" t="s">
        <v>91</v>
      </c>
      <c r="C72" s="3" t="s">
        <v>25</v>
      </c>
      <c r="D72" s="3" t="s">
        <v>7</v>
      </c>
      <c r="E72" s="24">
        <v>199.3</v>
      </c>
      <c r="F72" s="16" t="s">
        <v>99</v>
      </c>
      <c r="G72" s="21">
        <f t="shared" si="3"/>
        <v>-2.7799999999999998E-2</v>
      </c>
      <c r="H72" s="26">
        <f>H100*(1+Table3[[#This Row],[Inflation (%)2]])</f>
        <v>43485.837076264484</v>
      </c>
    </row>
    <row r="73" spans="2:8" s="1" customFormat="1" ht="14.45" customHeight="1" x14ac:dyDescent="0.2">
      <c r="B73" s="2" t="s">
        <v>91</v>
      </c>
      <c r="C73" s="3" t="s">
        <v>27</v>
      </c>
      <c r="D73" s="3" t="s">
        <v>7</v>
      </c>
      <c r="E73" s="23">
        <v>135</v>
      </c>
      <c r="F73" s="15" t="s">
        <v>100</v>
      </c>
      <c r="G73" s="21">
        <f t="shared" si="3"/>
        <v>3.7699999999999997E-2</v>
      </c>
      <c r="H73" s="26">
        <f>H101*(1+Table3[[#This Row],[Inflation (%)2]])</f>
        <v>709.70689362648079</v>
      </c>
    </row>
    <row r="74" spans="2:8" s="1" customFormat="1" ht="14.45" customHeight="1" x14ac:dyDescent="0.2">
      <c r="B74" s="2" t="s">
        <v>91</v>
      </c>
      <c r="C74" s="3" t="s">
        <v>29</v>
      </c>
      <c r="D74" s="3" t="s">
        <v>7</v>
      </c>
      <c r="E74" s="24">
        <v>220.5</v>
      </c>
      <c r="F74" s="16" t="s">
        <v>101</v>
      </c>
      <c r="G74" s="21">
        <f t="shared" si="3"/>
        <v>-3.3700000000000001E-2</v>
      </c>
      <c r="H74" s="26">
        <f>H102*(1+Table3[[#This Row],[Inflation (%)2]])</f>
        <v>21045.127615831396</v>
      </c>
    </row>
    <row r="75" spans="2:8" s="1" customFormat="1" ht="14.45" customHeight="1" x14ac:dyDescent="0.2">
      <c r="B75" s="2" t="s">
        <v>91</v>
      </c>
      <c r="C75" s="3" t="s">
        <v>31</v>
      </c>
      <c r="D75" s="3" t="s">
        <v>7</v>
      </c>
      <c r="E75" s="23">
        <v>178.1</v>
      </c>
      <c r="F75" s="15" t="s">
        <v>102</v>
      </c>
      <c r="G75" s="21">
        <f t="shared" si="3"/>
        <v>4.58E-2</v>
      </c>
      <c r="H75" s="26">
        <f>H103*(1+Table3[[#This Row],[Inflation (%)2]])</f>
        <v>3405.1294244449441</v>
      </c>
    </row>
    <row r="76" spans="2:8" s="1" customFormat="1" ht="14.45" customHeight="1" x14ac:dyDescent="0.2">
      <c r="B76" s="2" t="s">
        <v>91</v>
      </c>
      <c r="C76" s="3" t="s">
        <v>33</v>
      </c>
      <c r="D76" s="3" t="s">
        <v>7</v>
      </c>
      <c r="E76" s="24">
        <v>214.9</v>
      </c>
      <c r="F76" s="16" t="s">
        <v>103</v>
      </c>
      <c r="G76" s="21">
        <f t="shared" si="3"/>
        <v>5.0299999999999997E-2</v>
      </c>
      <c r="H76" s="26">
        <f>H104*(1+Table3[[#This Row],[Inflation (%)2]])</f>
        <v>3526.9291447798519</v>
      </c>
    </row>
    <row r="77" spans="2:8" s="1" customFormat="1" ht="14.45" customHeight="1" x14ac:dyDescent="0.2">
      <c r="B77" s="2" t="s">
        <v>91</v>
      </c>
      <c r="C77" s="3" t="s">
        <v>35</v>
      </c>
      <c r="D77" s="3" t="s">
        <v>7</v>
      </c>
      <c r="E77" s="23">
        <v>213.8</v>
      </c>
      <c r="F77" s="15" t="s">
        <v>104</v>
      </c>
      <c r="G77" s="21">
        <f t="shared" si="3"/>
        <v>1.7100000000000001E-2</v>
      </c>
      <c r="H77" s="26">
        <f>H105*(1+Table3[[#This Row],[Inflation (%)2]])</f>
        <v>1723.7914492521991</v>
      </c>
    </row>
    <row r="78" spans="2:8" s="1" customFormat="1" ht="14.45" customHeight="1" x14ac:dyDescent="0.2">
      <c r="B78" s="2" t="s">
        <v>91</v>
      </c>
      <c r="C78" s="3" t="s">
        <v>37</v>
      </c>
      <c r="D78" s="3" t="s">
        <v>7</v>
      </c>
      <c r="E78" s="24">
        <v>189</v>
      </c>
      <c r="F78" s="16" t="s">
        <v>105</v>
      </c>
      <c r="G78" s="21">
        <f t="shared" si="3"/>
        <v>2.8299999999999999E-2</v>
      </c>
      <c r="H78" s="26">
        <f>H106*(1+Table3[[#This Row],[Inflation (%)2]])</f>
        <v>2444.287677718778</v>
      </c>
    </row>
    <row r="79" spans="2:8" s="1" customFormat="1" ht="14.45" customHeight="1" x14ac:dyDescent="0.2">
      <c r="B79" s="2" t="s">
        <v>91</v>
      </c>
      <c r="C79" s="3" t="s">
        <v>39</v>
      </c>
      <c r="D79" s="3" t="s">
        <v>7</v>
      </c>
      <c r="E79" s="23">
        <v>191.2</v>
      </c>
      <c r="F79" s="15" t="s">
        <v>106</v>
      </c>
      <c r="G79" s="21">
        <f t="shared" si="3"/>
        <v>2.9100000000000001E-2</v>
      </c>
      <c r="H79" s="26">
        <f>H107*(1+Table3[[#This Row],[Inflation (%)2]])</f>
        <v>2377.4203049464677</v>
      </c>
    </row>
    <row r="80" spans="2:8" s="1" customFormat="1" ht="14.45" customHeight="1" x14ac:dyDescent="0.2">
      <c r="B80" s="2" t="s">
        <v>91</v>
      </c>
      <c r="C80" s="3" t="s">
        <v>41</v>
      </c>
      <c r="D80" s="3" t="s">
        <v>7</v>
      </c>
      <c r="E80" s="24">
        <v>176.6</v>
      </c>
      <c r="F80" s="16" t="s">
        <v>107</v>
      </c>
      <c r="G80" s="21">
        <f t="shared" si="3"/>
        <v>2.5000000000000001E-2</v>
      </c>
      <c r="H80" s="26">
        <f>H108*(1+Table3[[#This Row],[Inflation (%)2]])</f>
        <v>2895.5185639782371</v>
      </c>
    </row>
    <row r="81" spans="2:8" s="1" customFormat="1" ht="14.45" customHeight="1" x14ac:dyDescent="0.2">
      <c r="B81" s="2" t="s">
        <v>91</v>
      </c>
      <c r="C81" s="3" t="s">
        <v>43</v>
      </c>
      <c r="D81" s="3" t="s">
        <v>7</v>
      </c>
      <c r="E81" s="23">
        <v>183.6</v>
      </c>
      <c r="F81" s="15" t="s">
        <v>108</v>
      </c>
      <c r="G81" s="21">
        <f t="shared" si="3"/>
        <v>3.0300000000000001E-2</v>
      </c>
      <c r="H81" s="26">
        <f>H109*(1+Table3[[#This Row],[Inflation (%)2]])</f>
        <v>898.58990324128592</v>
      </c>
    </row>
    <row r="82" spans="2:8" s="1" customFormat="1" ht="14.45" customHeight="1" x14ac:dyDescent="0.2">
      <c r="B82" s="2" t="s">
        <v>91</v>
      </c>
      <c r="C82" s="3" t="s">
        <v>45</v>
      </c>
      <c r="D82" s="3" t="s">
        <v>7</v>
      </c>
      <c r="E82" s="24">
        <v>171.2</v>
      </c>
      <c r="F82" s="16" t="s">
        <v>109</v>
      </c>
      <c r="G82" s="21">
        <f t="shared" si="3"/>
        <v>2.2699999999999998E-2</v>
      </c>
      <c r="H82" s="26">
        <f>H110*(1+Table3[[#This Row],[Inflation (%)2]])</f>
        <v>2575.1018473668755</v>
      </c>
    </row>
    <row r="83" spans="2:8" s="1" customFormat="1" ht="14.45" customHeight="1" x14ac:dyDescent="0.2">
      <c r="B83" s="2" t="s">
        <v>91</v>
      </c>
      <c r="C83" s="3" t="s">
        <v>47</v>
      </c>
      <c r="D83" s="3" t="s">
        <v>7</v>
      </c>
      <c r="E83" s="23">
        <v>184.6</v>
      </c>
      <c r="F83" s="15" t="s">
        <v>110</v>
      </c>
      <c r="G83" s="21">
        <f t="shared" si="3"/>
        <v>4.8899999999999999E-2</v>
      </c>
      <c r="H83" s="26">
        <f>H111*(1+Table3[[#This Row],[Inflation (%)2]])</f>
        <v>3333.161574019517</v>
      </c>
    </row>
    <row r="84" spans="2:8" s="1" customFormat="1" ht="14.45" customHeight="1" x14ac:dyDescent="0.2">
      <c r="B84" s="2" t="s">
        <v>91</v>
      </c>
      <c r="C84" s="3" t="s">
        <v>49</v>
      </c>
      <c r="D84" s="3" t="s">
        <v>7</v>
      </c>
      <c r="E84" s="24">
        <v>179.6</v>
      </c>
      <c r="F84" s="16" t="s">
        <v>111</v>
      </c>
      <c r="G84" s="21">
        <f t="shared" si="3"/>
        <v>3.2199999999999999E-2</v>
      </c>
      <c r="H84" s="26">
        <f>H112*(1+Table3[[#This Row],[Inflation (%)2]])</f>
        <v>1978.5845504975641</v>
      </c>
    </row>
    <row r="85" spans="2:8" s="1" customFormat="1" ht="14.45" customHeight="1" x14ac:dyDescent="0.2">
      <c r="B85" s="2" t="s">
        <v>91</v>
      </c>
      <c r="C85" s="3" t="s">
        <v>51</v>
      </c>
      <c r="D85" s="3" t="s">
        <v>7</v>
      </c>
      <c r="E85" s="23">
        <v>197.4</v>
      </c>
      <c r="F85" s="15" t="s">
        <v>112</v>
      </c>
      <c r="G85" s="21">
        <f t="shared" si="3"/>
        <v>4.3900000000000002E-2</v>
      </c>
      <c r="H85" s="26">
        <f>H113*(1+Table3[[#This Row],[Inflation (%)2]])</f>
        <v>4321.7372841697479</v>
      </c>
    </row>
    <row r="86" spans="2:8" s="1" customFormat="1" ht="14.45" customHeight="1" x14ac:dyDescent="0.2">
      <c r="B86" s="2" t="s">
        <v>91</v>
      </c>
      <c r="C86" s="3" t="s">
        <v>53</v>
      </c>
      <c r="D86" s="3" t="s">
        <v>7</v>
      </c>
      <c r="E86" s="24">
        <v>167</v>
      </c>
      <c r="F86" s="16" t="s">
        <v>113</v>
      </c>
      <c r="G86" s="21">
        <f t="shared" si="3"/>
        <v>3.15E-2</v>
      </c>
      <c r="H86" s="26">
        <f>H114*(1+Table3[[#This Row],[Inflation (%)2]])</f>
        <v>3927.7158071390759</v>
      </c>
    </row>
    <row r="87" spans="2:8" s="1" customFormat="1" ht="14.45" customHeight="1" x14ac:dyDescent="0.2">
      <c r="B87" s="2" t="s">
        <v>91</v>
      </c>
      <c r="C87" s="3" t="s">
        <v>55</v>
      </c>
      <c r="D87" s="3" t="s">
        <v>7</v>
      </c>
      <c r="E87" s="23">
        <v>177.7</v>
      </c>
      <c r="F87" s="15" t="s">
        <v>114</v>
      </c>
      <c r="G87" s="21">
        <f t="shared" si="3"/>
        <v>2.8399999999999995E-2</v>
      </c>
      <c r="H87" s="26">
        <f>H115*(1+Table3[[#This Row],[Inflation (%)2]])</f>
        <v>2318.9017858543975</v>
      </c>
    </row>
    <row r="88" spans="2:8" s="1" customFormat="1" ht="14.45" customHeight="1" x14ac:dyDescent="0.2">
      <c r="B88" s="2" t="s">
        <v>91</v>
      </c>
      <c r="C88" s="3" t="s">
        <v>57</v>
      </c>
      <c r="D88" s="3" t="s">
        <v>7</v>
      </c>
      <c r="E88" s="24">
        <v>188.6</v>
      </c>
      <c r="F88" s="16" t="s">
        <v>115</v>
      </c>
      <c r="G88" s="21">
        <f t="shared" si="3"/>
        <v>4.0800000000000003E-2</v>
      </c>
      <c r="H88" s="26">
        <f>H116*(1+Table3[[#This Row],[Inflation (%)2]])</f>
        <v>1351.9871067833574</v>
      </c>
    </row>
    <row r="89" spans="2:8" s="1" customFormat="1" ht="14.45" customHeight="1" x14ac:dyDescent="0.2">
      <c r="B89" s="2" t="s">
        <v>91</v>
      </c>
      <c r="C89" s="3" t="s">
        <v>59</v>
      </c>
      <c r="D89" s="3" t="s">
        <v>7</v>
      </c>
      <c r="E89" s="23">
        <v>219.3</v>
      </c>
      <c r="F89" s="15" t="s">
        <v>116</v>
      </c>
      <c r="G89" s="21">
        <f t="shared" si="3"/>
        <v>0.13739999999999999</v>
      </c>
      <c r="H89" s="26">
        <f>H117*(1+Table3[[#This Row],[Inflation (%)2]])</f>
        <v>14157.663019580717</v>
      </c>
    </row>
    <row r="90" spans="2:8" s="1" customFormat="1" ht="14.45" customHeight="1" x14ac:dyDescent="0.2">
      <c r="B90" s="2" t="s">
        <v>91</v>
      </c>
      <c r="C90" s="3" t="s">
        <v>61</v>
      </c>
      <c r="D90" s="3" t="s">
        <v>7</v>
      </c>
      <c r="E90" s="24">
        <v>198.2</v>
      </c>
      <c r="F90" s="16" t="s">
        <v>117</v>
      </c>
      <c r="G90" s="21">
        <f t="shared" si="3"/>
        <v>2.4800000000000003E-2</v>
      </c>
      <c r="H90" s="26">
        <f>H118*(1+Table3[[#This Row],[Inflation (%)2]])</f>
        <v>5778.2868166898415</v>
      </c>
    </row>
    <row r="91" spans="2:8" s="1" customFormat="1" ht="14.45" customHeight="1" x14ac:dyDescent="0.2">
      <c r="B91" s="2" t="s">
        <v>118</v>
      </c>
      <c r="C91" s="3" t="s">
        <v>6</v>
      </c>
      <c r="D91" s="3" t="s">
        <v>7</v>
      </c>
      <c r="E91" s="23">
        <v>190.1</v>
      </c>
      <c r="F91" s="15" t="s">
        <v>119</v>
      </c>
      <c r="G91" s="21">
        <f t="shared" si="3"/>
        <v>3.32E-2</v>
      </c>
      <c r="H91" s="26">
        <f>H119*(1+Table3[[#This Row],[Inflation (%)2]])</f>
        <v>2769.2001110988936</v>
      </c>
    </row>
    <row r="92" spans="2:8" s="1" customFormat="1" ht="14.45" customHeight="1" x14ac:dyDescent="0.2">
      <c r="B92" s="2" t="s">
        <v>118</v>
      </c>
      <c r="C92" s="3" t="s">
        <v>9</v>
      </c>
      <c r="D92" s="3" t="s">
        <v>7</v>
      </c>
      <c r="E92" s="24">
        <v>201.3</v>
      </c>
      <c r="F92" s="16" t="s">
        <v>120</v>
      </c>
      <c r="G92" s="21">
        <f t="shared" si="3"/>
        <v>3.44E-2</v>
      </c>
      <c r="H92" s="26">
        <f>H120*(1+Table3[[#This Row],[Inflation (%)2]])</f>
        <v>5126.5205697991887</v>
      </c>
    </row>
    <row r="93" spans="2:8" s="1" customFormat="1" ht="14.45" customHeight="1" x14ac:dyDescent="0.2">
      <c r="B93" s="2" t="s">
        <v>118</v>
      </c>
      <c r="C93" s="3" t="s">
        <v>11</v>
      </c>
      <c r="D93" s="3" t="s">
        <v>7</v>
      </c>
      <c r="E93" s="23">
        <v>198.6</v>
      </c>
      <c r="F93" s="15" t="s">
        <v>121</v>
      </c>
      <c r="G93" s="21">
        <f t="shared" si="3"/>
        <v>5.4699999999999999E-2</v>
      </c>
      <c r="H93" s="26">
        <f>H121*(1+Table3[[#This Row],[Inflation (%)2]])</f>
        <v>3927.0408565789003</v>
      </c>
    </row>
    <row r="94" spans="2:8" s="1" customFormat="1" ht="14.45" customHeight="1" x14ac:dyDescent="0.2">
      <c r="B94" s="2" t="s">
        <v>118</v>
      </c>
      <c r="C94" s="3" t="s">
        <v>13</v>
      </c>
      <c r="D94" s="3" t="s">
        <v>7</v>
      </c>
      <c r="E94" s="24">
        <v>229</v>
      </c>
      <c r="F94" s="16" t="s">
        <v>122</v>
      </c>
      <c r="G94" s="21">
        <f t="shared" si="3"/>
        <v>2.2799999999999997E-2</v>
      </c>
      <c r="H94" s="26">
        <f>H122*(1+Table3[[#This Row],[Inflation (%)2]])</f>
        <v>9546.8650137529876</v>
      </c>
    </row>
    <row r="95" spans="2:8" s="1" customFormat="1" ht="14.45" customHeight="1" x14ac:dyDescent="0.2">
      <c r="B95" s="2" t="s">
        <v>118</v>
      </c>
      <c r="C95" s="3" t="s">
        <v>15</v>
      </c>
      <c r="D95" s="3" t="s">
        <v>7</v>
      </c>
      <c r="E95" s="23">
        <v>200</v>
      </c>
      <c r="F95" s="15" t="s">
        <v>123</v>
      </c>
      <c r="G95" s="21">
        <f t="shared" si="3"/>
        <v>-2.3E-2</v>
      </c>
      <c r="H95" s="26">
        <f>H123*(1+Table3[[#This Row],[Inflation (%)2]])</f>
        <v>4293.5701540479413</v>
      </c>
    </row>
    <row r="96" spans="2:8" s="1" customFormat="1" ht="14.45" customHeight="1" x14ac:dyDescent="0.2">
      <c r="B96" s="2" t="s">
        <v>118</v>
      </c>
      <c r="C96" s="3" t="s">
        <v>17</v>
      </c>
      <c r="D96" s="3" t="s">
        <v>7</v>
      </c>
      <c r="E96" s="24">
        <v>188.4</v>
      </c>
      <c r="F96" s="16" t="s">
        <v>114</v>
      </c>
      <c r="G96" s="21">
        <f t="shared" si="3"/>
        <v>2.8399999999999995E-2</v>
      </c>
      <c r="H96" s="26">
        <f>H124*(1+Table3[[#This Row],[Inflation (%)2]])</f>
        <v>21.59949831660867</v>
      </c>
    </row>
    <row r="97" spans="2:8" s="1" customFormat="1" ht="14.45" customHeight="1" x14ac:dyDescent="0.2">
      <c r="B97" s="2" t="s">
        <v>118</v>
      </c>
      <c r="C97" s="3" t="s">
        <v>19</v>
      </c>
      <c r="D97" s="3" t="s">
        <v>7</v>
      </c>
      <c r="E97" s="23">
        <v>176</v>
      </c>
      <c r="F97" s="15" t="s">
        <v>124</v>
      </c>
      <c r="G97" s="21">
        <f t="shared" si="3"/>
        <v>0.1348</v>
      </c>
      <c r="H97" s="26">
        <f>H125*(1+Table3[[#This Row],[Inflation (%)2]])</f>
        <v>3931.0426808269922</v>
      </c>
    </row>
    <row r="98" spans="2:8" s="1" customFormat="1" ht="14.45" customHeight="1" x14ac:dyDescent="0.2">
      <c r="B98" s="2" t="s">
        <v>118</v>
      </c>
      <c r="C98" s="3" t="s">
        <v>21</v>
      </c>
      <c r="D98" s="3" t="s">
        <v>7</v>
      </c>
      <c r="E98" s="24">
        <v>198.7</v>
      </c>
      <c r="F98" s="16" t="s">
        <v>125</v>
      </c>
      <c r="G98" s="21">
        <f t="shared" si="3"/>
        <v>0.14199999999999999</v>
      </c>
      <c r="H98" s="26">
        <f>H126*(1+Table3[[#This Row],[Inflation (%)2]])</f>
        <v>2272.9267706769756</v>
      </c>
    </row>
    <row r="99" spans="2:8" s="1" customFormat="1" ht="14.45" customHeight="1" x14ac:dyDescent="0.2">
      <c r="B99" s="2" t="s">
        <v>118</v>
      </c>
      <c r="C99" s="3" t="s">
        <v>23</v>
      </c>
      <c r="D99" s="3" t="s">
        <v>7</v>
      </c>
      <c r="E99" s="23">
        <v>216.8</v>
      </c>
      <c r="F99" s="15" t="s">
        <v>126</v>
      </c>
      <c r="G99" s="21">
        <f t="shared" si="3"/>
        <v>-4.1100000000000005E-2</v>
      </c>
      <c r="H99" s="26">
        <f>H127*(1+Table3[[#This Row],[Inflation (%)2]])</f>
        <v>12844.645069132543</v>
      </c>
    </row>
    <row r="100" spans="2:8" s="1" customFormat="1" ht="14.45" customHeight="1" x14ac:dyDescent="0.2">
      <c r="B100" s="2" t="s">
        <v>118</v>
      </c>
      <c r="C100" s="3" t="s">
        <v>25</v>
      </c>
      <c r="D100" s="3" t="s">
        <v>7</v>
      </c>
      <c r="E100" s="24">
        <v>205.1</v>
      </c>
      <c r="F100" s="16" t="s">
        <v>127</v>
      </c>
      <c r="G100" s="21">
        <f t="shared" si="3"/>
        <v>-4.4000000000000003E-3</v>
      </c>
      <c r="H100" s="26">
        <f>H128*(1+Table3[[#This Row],[Inflation (%)2]])</f>
        <v>44729.311948430863</v>
      </c>
    </row>
    <row r="101" spans="2:8" s="1" customFormat="1" ht="14.45" customHeight="1" x14ac:dyDescent="0.2">
      <c r="B101" s="2" t="s">
        <v>118</v>
      </c>
      <c r="C101" s="3" t="s">
        <v>27</v>
      </c>
      <c r="D101" s="3" t="s">
        <v>7</v>
      </c>
      <c r="E101" s="23">
        <v>133.80000000000001</v>
      </c>
      <c r="F101" s="15" t="s">
        <v>128</v>
      </c>
      <c r="G101" s="21">
        <f t="shared" si="3"/>
        <v>2.3700000000000002E-2</v>
      </c>
      <c r="H101" s="26">
        <f>H129*(1+Table3[[#This Row],[Inflation (%)2]])</f>
        <v>683.9229966526749</v>
      </c>
    </row>
    <row r="102" spans="2:8" s="1" customFormat="1" ht="14.45" customHeight="1" x14ac:dyDescent="0.2">
      <c r="B102" s="2" t="s">
        <v>118</v>
      </c>
      <c r="C102" s="3" t="s">
        <v>29</v>
      </c>
      <c r="D102" s="3" t="s">
        <v>7</v>
      </c>
      <c r="E102" s="24">
        <v>222.1</v>
      </c>
      <c r="F102" s="16" t="s">
        <v>129</v>
      </c>
      <c r="G102" s="21">
        <f t="shared" si="3"/>
        <v>-4.2699999999999995E-2</v>
      </c>
      <c r="H102" s="26">
        <f>H130*(1+Table3[[#This Row],[Inflation (%)2]])</f>
        <v>21779.082702919794</v>
      </c>
    </row>
    <row r="103" spans="2:8" s="1" customFormat="1" ht="14.45" customHeight="1" x14ac:dyDescent="0.2">
      <c r="B103" s="2" t="s">
        <v>118</v>
      </c>
      <c r="C103" s="3" t="s">
        <v>31</v>
      </c>
      <c r="D103" s="3" t="s">
        <v>7</v>
      </c>
      <c r="E103" s="23">
        <v>177.3</v>
      </c>
      <c r="F103" s="15" t="s">
        <v>130</v>
      </c>
      <c r="G103" s="21">
        <f t="shared" si="3"/>
        <v>4.36E-2</v>
      </c>
      <c r="H103" s="26">
        <f>H131*(1+Table3[[#This Row],[Inflation (%)2]])</f>
        <v>3256.004421920964</v>
      </c>
    </row>
    <row r="104" spans="2:8" s="1" customFormat="1" ht="14.45" customHeight="1" x14ac:dyDescent="0.2">
      <c r="B104" s="2" t="s">
        <v>118</v>
      </c>
      <c r="C104" s="3" t="s">
        <v>33</v>
      </c>
      <c r="D104" s="3" t="s">
        <v>7</v>
      </c>
      <c r="E104" s="24">
        <v>214</v>
      </c>
      <c r="F104" s="16" t="s">
        <v>131</v>
      </c>
      <c r="G104" s="21">
        <f t="shared" si="3"/>
        <v>4.9000000000000002E-2</v>
      </c>
      <c r="H104" s="26">
        <f>H132*(1+Table3[[#This Row],[Inflation (%)2]])</f>
        <v>3358.0207033988877</v>
      </c>
    </row>
    <row r="105" spans="2:8" s="1" customFormat="1" ht="14.45" customHeight="1" x14ac:dyDescent="0.2">
      <c r="B105" s="2" t="s">
        <v>118</v>
      </c>
      <c r="C105" s="3" t="s">
        <v>35</v>
      </c>
      <c r="D105" s="3" t="s">
        <v>7</v>
      </c>
      <c r="E105" s="23">
        <v>213.4</v>
      </c>
      <c r="F105" s="15" t="s">
        <v>132</v>
      </c>
      <c r="G105" s="21">
        <f t="shared" si="3"/>
        <v>1.8600000000000002E-2</v>
      </c>
      <c r="H105" s="26">
        <f>H133*(1+Table3[[#This Row],[Inflation (%)2]])</f>
        <v>1694.810194919083</v>
      </c>
    </row>
    <row r="106" spans="2:8" s="1" customFormat="1" ht="14.45" customHeight="1" x14ac:dyDescent="0.2">
      <c r="B106" s="2" t="s">
        <v>118</v>
      </c>
      <c r="C106" s="3" t="s">
        <v>37</v>
      </c>
      <c r="D106" s="3" t="s">
        <v>7</v>
      </c>
      <c r="E106" s="24">
        <v>188.6</v>
      </c>
      <c r="F106" s="16" t="s">
        <v>114</v>
      </c>
      <c r="G106" s="21">
        <f t="shared" si="3"/>
        <v>2.8399999999999995E-2</v>
      </c>
      <c r="H106" s="26">
        <f>H134*(1+Table3[[#This Row],[Inflation (%)2]])</f>
        <v>2377.0180664385666</v>
      </c>
    </row>
    <row r="107" spans="2:8" s="1" customFormat="1" ht="14.45" customHeight="1" x14ac:dyDescent="0.2">
      <c r="B107" s="2" t="s">
        <v>118</v>
      </c>
      <c r="C107" s="3" t="s">
        <v>39</v>
      </c>
      <c r="D107" s="3" t="s">
        <v>7</v>
      </c>
      <c r="E107" s="23">
        <v>190.8</v>
      </c>
      <c r="F107" s="15" t="s">
        <v>133</v>
      </c>
      <c r="G107" s="21">
        <f t="shared" si="3"/>
        <v>2.86E-2</v>
      </c>
      <c r="H107" s="26">
        <f>H135*(1+Table3[[#This Row],[Inflation (%)2]])</f>
        <v>2310.1936691735186</v>
      </c>
    </row>
    <row r="108" spans="2:8" s="1" customFormat="1" ht="14.45" customHeight="1" x14ac:dyDescent="0.2">
      <c r="B108" s="2" t="s">
        <v>118</v>
      </c>
      <c r="C108" s="3" t="s">
        <v>41</v>
      </c>
      <c r="D108" s="3" t="s">
        <v>7</v>
      </c>
      <c r="E108" s="24">
        <v>176.2</v>
      </c>
      <c r="F108" s="16" t="s">
        <v>134</v>
      </c>
      <c r="G108" s="21">
        <f t="shared" si="3"/>
        <v>2.4399999999999998E-2</v>
      </c>
      <c r="H108" s="26">
        <f>H136*(1+Table3[[#This Row],[Inflation (%)2]])</f>
        <v>2824.8961599787681</v>
      </c>
    </row>
    <row r="109" spans="2:8" s="1" customFormat="1" ht="14.45" customHeight="1" x14ac:dyDescent="0.2">
      <c r="B109" s="2" t="s">
        <v>118</v>
      </c>
      <c r="C109" s="3" t="s">
        <v>43</v>
      </c>
      <c r="D109" s="3" t="s">
        <v>7</v>
      </c>
      <c r="E109" s="23">
        <v>183.7</v>
      </c>
      <c r="F109" s="15" t="s">
        <v>106</v>
      </c>
      <c r="G109" s="21">
        <f t="shared" si="3"/>
        <v>2.9100000000000001E-2</v>
      </c>
      <c r="H109" s="26">
        <f>H137*(1+Table3[[#This Row],[Inflation (%)2]])</f>
        <v>872.16335362640586</v>
      </c>
    </row>
    <row r="110" spans="2:8" s="1" customFormat="1" ht="14.45" customHeight="1" x14ac:dyDescent="0.2">
      <c r="B110" s="2" t="s">
        <v>118</v>
      </c>
      <c r="C110" s="3" t="s">
        <v>45</v>
      </c>
      <c r="D110" s="3" t="s">
        <v>7</v>
      </c>
      <c r="E110" s="24">
        <v>171</v>
      </c>
      <c r="F110" s="16" t="s">
        <v>135</v>
      </c>
      <c r="G110" s="21">
        <f t="shared" si="3"/>
        <v>-2.6200000000000001E-2</v>
      </c>
      <c r="H110" s="26">
        <f>H138*(1+Table3[[#This Row],[Inflation (%)2]])</f>
        <v>2517.944507056689</v>
      </c>
    </row>
    <row r="111" spans="2:8" s="1" customFormat="1" ht="14.45" customHeight="1" x14ac:dyDescent="0.2">
      <c r="B111" s="2" t="s">
        <v>118</v>
      </c>
      <c r="C111" s="3" t="s">
        <v>47</v>
      </c>
      <c r="D111" s="3" t="s">
        <v>7</v>
      </c>
      <c r="E111" s="23">
        <v>183.8</v>
      </c>
      <c r="F111" s="15" t="s">
        <v>136</v>
      </c>
      <c r="G111" s="21">
        <f t="shared" si="3"/>
        <v>4.7300000000000009E-2</v>
      </c>
      <c r="H111" s="26">
        <f>H139*(1+Table3[[#This Row],[Inflation (%)2]])</f>
        <v>3177.7686853079581</v>
      </c>
    </row>
    <row r="112" spans="2:8" s="1" customFormat="1" ht="14.45" customHeight="1" x14ac:dyDescent="0.2">
      <c r="B112" s="2" t="s">
        <v>118</v>
      </c>
      <c r="C112" s="3" t="s">
        <v>49</v>
      </c>
      <c r="D112" s="3" t="s">
        <v>7</v>
      </c>
      <c r="E112" s="24">
        <v>179.1</v>
      </c>
      <c r="F112" s="16" t="s">
        <v>137</v>
      </c>
      <c r="G112" s="21">
        <f t="shared" si="3"/>
        <v>3.3500000000000002E-2</v>
      </c>
      <c r="H112" s="26">
        <f>H140*(1+Table3[[#This Row],[Inflation (%)2]])</f>
        <v>1916.8616067598955</v>
      </c>
    </row>
    <row r="113" spans="2:8" s="1" customFormat="1" ht="14.45" customHeight="1" x14ac:dyDescent="0.2">
      <c r="B113" s="2" t="s">
        <v>118</v>
      </c>
      <c r="C113" s="3" t="s">
        <v>51</v>
      </c>
      <c r="D113" s="3" t="s">
        <v>7</v>
      </c>
      <c r="E113" s="23">
        <v>196.3</v>
      </c>
      <c r="F113" s="15" t="s">
        <v>138</v>
      </c>
      <c r="G113" s="21">
        <f t="shared" si="3"/>
        <v>4.2499999999999996E-2</v>
      </c>
      <c r="H113" s="26">
        <f>H141*(1+Table3[[#This Row],[Inflation (%)2]])</f>
        <v>4139.9916507038488</v>
      </c>
    </row>
    <row r="114" spans="2:8" s="1" customFormat="1" ht="14.45" customHeight="1" x14ac:dyDescent="0.2">
      <c r="B114" s="2" t="s">
        <v>118</v>
      </c>
      <c r="C114" s="3" t="s">
        <v>53</v>
      </c>
      <c r="D114" s="3" t="s">
        <v>7</v>
      </c>
      <c r="E114" s="24">
        <v>166.6</v>
      </c>
      <c r="F114" s="16" t="s">
        <v>139</v>
      </c>
      <c r="G114" s="21">
        <f t="shared" si="3"/>
        <v>2.6499999999999999E-2</v>
      </c>
      <c r="H114" s="26">
        <f>H142*(1+Table3[[#This Row],[Inflation (%)2]])</f>
        <v>3807.7710200087986</v>
      </c>
    </row>
    <row r="115" spans="2:8" s="1" customFormat="1" ht="14.45" customHeight="1" x14ac:dyDescent="0.2">
      <c r="B115" s="2" t="s">
        <v>118</v>
      </c>
      <c r="C115" s="3" t="s">
        <v>55</v>
      </c>
      <c r="D115" s="3" t="s">
        <v>7</v>
      </c>
      <c r="E115" s="23">
        <v>177.3</v>
      </c>
      <c r="F115" s="15" t="s">
        <v>140</v>
      </c>
      <c r="G115" s="21">
        <f t="shared" si="3"/>
        <v>2.7799999999999998E-2</v>
      </c>
      <c r="H115" s="26">
        <f>H143*(1+Table3[[#This Row],[Inflation (%)2]])</f>
        <v>2254.8636579681033</v>
      </c>
    </row>
    <row r="116" spans="2:8" s="1" customFormat="1" ht="14.45" customHeight="1" x14ac:dyDescent="0.2">
      <c r="B116" s="2" t="s">
        <v>118</v>
      </c>
      <c r="C116" s="3" t="s">
        <v>57</v>
      </c>
      <c r="D116" s="3" t="s">
        <v>7</v>
      </c>
      <c r="E116" s="24">
        <v>188.2</v>
      </c>
      <c r="F116" s="16" t="s">
        <v>141</v>
      </c>
      <c r="G116" s="21">
        <f t="shared" si="3"/>
        <v>4.0399999999999998E-2</v>
      </c>
      <c r="H116" s="26">
        <f>H144*(1+Table3[[#This Row],[Inflation (%)2]])</f>
        <v>1298.988380844886</v>
      </c>
    </row>
    <row r="117" spans="2:8" s="1" customFormat="1" ht="14.45" customHeight="1" x14ac:dyDescent="0.2">
      <c r="B117" s="2" t="s">
        <v>118</v>
      </c>
      <c r="C117" s="3" t="s">
        <v>59</v>
      </c>
      <c r="D117" s="3" t="s">
        <v>7</v>
      </c>
      <c r="E117" s="23">
        <v>216.3</v>
      </c>
      <c r="F117" s="15" t="s">
        <v>142</v>
      </c>
      <c r="G117" s="21">
        <f t="shared" si="3"/>
        <v>0.13779999999999998</v>
      </c>
      <c r="H117" s="26">
        <f>H145*(1+Table3[[#This Row],[Inflation (%)2]])</f>
        <v>12447.39143624118</v>
      </c>
    </row>
    <row r="118" spans="2:8" s="1" customFormat="1" ht="14.45" customHeight="1" x14ac:dyDescent="0.2">
      <c r="B118" s="2" t="s">
        <v>118</v>
      </c>
      <c r="C118" s="3" t="s">
        <v>61</v>
      </c>
      <c r="D118" s="3" t="s">
        <v>7</v>
      </c>
      <c r="E118" s="24">
        <v>199.8</v>
      </c>
      <c r="F118" s="16" t="s">
        <v>113</v>
      </c>
      <c r="G118" s="21">
        <f t="shared" si="3"/>
        <v>3.15E-2</v>
      </c>
      <c r="H118" s="26">
        <f>H146*(1+Table3[[#This Row],[Inflation (%)2]])</f>
        <v>5638.4531778784558</v>
      </c>
    </row>
    <row r="119" spans="2:8" s="1" customFormat="1" ht="14.45" customHeight="1" x14ac:dyDescent="0.2">
      <c r="B119" s="2" t="s">
        <v>143</v>
      </c>
      <c r="C119" s="3" t="s">
        <v>6</v>
      </c>
      <c r="D119" s="3" t="s">
        <v>7</v>
      </c>
      <c r="E119" s="23">
        <v>190.6</v>
      </c>
      <c r="F119" s="15" t="s">
        <v>144</v>
      </c>
      <c r="G119" s="21">
        <f t="shared" si="3"/>
        <v>3.8700000000000005E-2</v>
      </c>
      <c r="H119" s="26">
        <f>H147*(1+Table3[[#This Row],[Inflation (%)2]])</f>
        <v>2680.2169096969551</v>
      </c>
    </row>
    <row r="120" spans="2:8" s="1" customFormat="1" ht="14.45" customHeight="1" x14ac:dyDescent="0.2">
      <c r="B120" s="2" t="s">
        <v>143</v>
      </c>
      <c r="C120" s="3" t="s">
        <v>9</v>
      </c>
      <c r="D120" s="3" t="s">
        <v>7</v>
      </c>
      <c r="E120" s="24">
        <v>204.6</v>
      </c>
      <c r="F120" s="16" t="s">
        <v>145</v>
      </c>
      <c r="G120" s="21">
        <f t="shared" si="3"/>
        <v>5.3600000000000002E-2</v>
      </c>
      <c r="H120" s="26">
        <f>H148*(1+Table3[[#This Row],[Inflation (%)2]])</f>
        <v>4956.0330334485579</v>
      </c>
    </row>
    <row r="121" spans="2:8" s="1" customFormat="1" ht="14.45" customHeight="1" x14ac:dyDescent="0.2">
      <c r="B121" s="2" t="s">
        <v>143</v>
      </c>
      <c r="C121" s="3" t="s">
        <v>11</v>
      </c>
      <c r="D121" s="3" t="s">
        <v>7</v>
      </c>
      <c r="E121" s="23">
        <v>197.5</v>
      </c>
      <c r="F121" s="15" t="s">
        <v>146</v>
      </c>
      <c r="G121" s="21">
        <f t="shared" si="3"/>
        <v>5.5599999999999997E-2</v>
      </c>
      <c r="H121" s="26">
        <f>H149*(1+Table3[[#This Row],[Inflation (%)2]])</f>
        <v>3723.3723870094818</v>
      </c>
    </row>
    <row r="122" spans="2:8" s="1" customFormat="1" ht="14.45" customHeight="1" x14ac:dyDescent="0.2">
      <c r="B122" s="2" t="s">
        <v>143</v>
      </c>
      <c r="C122" s="3" t="s">
        <v>13</v>
      </c>
      <c r="D122" s="3" t="s">
        <v>7</v>
      </c>
      <c r="E122" s="24">
        <v>230.8</v>
      </c>
      <c r="F122" s="16" t="s">
        <v>147</v>
      </c>
      <c r="G122" s="21">
        <f t="shared" si="3"/>
        <v>5.2000000000000005E-2</v>
      </c>
      <c r="H122" s="26">
        <f>H150*(1+Table3[[#This Row],[Inflation (%)2]])</f>
        <v>9334.0487033173522</v>
      </c>
    </row>
    <row r="123" spans="2:8" s="1" customFormat="1" ht="14.45" customHeight="1" x14ac:dyDescent="0.2">
      <c r="B123" s="2" t="s">
        <v>143</v>
      </c>
      <c r="C123" s="3" t="s">
        <v>15</v>
      </c>
      <c r="D123" s="3" t="s">
        <v>7</v>
      </c>
      <c r="E123" s="23">
        <v>210.8</v>
      </c>
      <c r="F123" s="15" t="s">
        <v>122</v>
      </c>
      <c r="G123" s="21">
        <f t="shared" si="3"/>
        <v>2.2799999999999997E-2</v>
      </c>
      <c r="H123" s="26">
        <f>H151*(1+Table3[[#This Row],[Inflation (%)2]])</f>
        <v>4394.6470358730212</v>
      </c>
    </row>
    <row r="124" spans="2:8" s="1" customFormat="1" ht="14.45" customHeight="1" x14ac:dyDescent="0.2">
      <c r="B124" s="2" t="s">
        <v>143</v>
      </c>
      <c r="C124" s="3" t="s">
        <v>17</v>
      </c>
      <c r="D124" s="3" t="s">
        <v>7</v>
      </c>
      <c r="E124" s="24">
        <v>188.2</v>
      </c>
      <c r="F124" s="16" t="s">
        <v>80</v>
      </c>
      <c r="G124" s="21">
        <f t="shared" si="3"/>
        <v>2.9500000000000002E-2</v>
      </c>
      <c r="H124" s="26">
        <f>H152*(1+Table3[[#This Row],[Inflation (%)2]])</f>
        <v>21.003012754384162</v>
      </c>
    </row>
    <row r="125" spans="2:8" s="1" customFormat="1" ht="14.45" customHeight="1" x14ac:dyDescent="0.2">
      <c r="B125" s="2" t="s">
        <v>143</v>
      </c>
      <c r="C125" s="3" t="s">
        <v>19</v>
      </c>
      <c r="D125" s="3" t="s">
        <v>7</v>
      </c>
      <c r="E125" s="23">
        <v>175.6</v>
      </c>
      <c r="F125" s="15" t="s">
        <v>148</v>
      </c>
      <c r="G125" s="21">
        <f t="shared" si="3"/>
        <v>0.12709999999999999</v>
      </c>
      <c r="H125" s="26">
        <f>H153*(1+Table3[[#This Row],[Inflation (%)2]])</f>
        <v>3464.0841389028833</v>
      </c>
    </row>
    <row r="126" spans="2:8" s="1" customFormat="1" ht="14.45" customHeight="1" x14ac:dyDescent="0.2">
      <c r="B126" s="2" t="s">
        <v>143</v>
      </c>
      <c r="C126" s="3" t="s">
        <v>21</v>
      </c>
      <c r="D126" s="3" t="s">
        <v>7</v>
      </c>
      <c r="E126" s="24">
        <v>193.8</v>
      </c>
      <c r="F126" s="16" t="s">
        <v>149</v>
      </c>
      <c r="G126" s="21">
        <f t="shared" si="3"/>
        <v>0.1106</v>
      </c>
      <c r="H126" s="26">
        <f>H154*(1+Table3[[#This Row],[Inflation (%)2]])</f>
        <v>1990.3036520814148</v>
      </c>
    </row>
    <row r="127" spans="2:8" s="1" customFormat="1" ht="14.45" customHeight="1" x14ac:dyDescent="0.2">
      <c r="B127" s="2" t="s">
        <v>143</v>
      </c>
      <c r="C127" s="3" t="s">
        <v>23</v>
      </c>
      <c r="D127" s="3" t="s">
        <v>7</v>
      </c>
      <c r="E127" s="23">
        <v>245.6</v>
      </c>
      <c r="F127" s="15" t="s">
        <v>150</v>
      </c>
      <c r="G127" s="21">
        <f t="shared" si="3"/>
        <v>8.5800000000000001E-2</v>
      </c>
      <c r="H127" s="26">
        <f>H155*(1+Table3[[#This Row],[Inflation (%)2]])</f>
        <v>13395.187265755076</v>
      </c>
    </row>
    <row r="128" spans="2:8" s="1" customFormat="1" ht="14.45" customHeight="1" x14ac:dyDescent="0.2">
      <c r="B128" s="2" t="s">
        <v>143</v>
      </c>
      <c r="C128" s="3" t="s">
        <v>25</v>
      </c>
      <c r="D128" s="3" t="s">
        <v>7</v>
      </c>
      <c r="E128" s="24">
        <v>213</v>
      </c>
      <c r="F128" s="16" t="s">
        <v>151</v>
      </c>
      <c r="G128" s="21">
        <f t="shared" si="3"/>
        <v>2.5499999999999995E-2</v>
      </c>
      <c r="H128" s="26">
        <f>H156*(1+Table3[[#This Row],[Inflation (%)2]])</f>
        <v>44926.990707544057</v>
      </c>
    </row>
    <row r="129" spans="2:8" s="1" customFormat="1" ht="14.45" customHeight="1" x14ac:dyDescent="0.2">
      <c r="B129" s="2" t="s">
        <v>143</v>
      </c>
      <c r="C129" s="3" t="s">
        <v>27</v>
      </c>
      <c r="D129" s="3" t="s">
        <v>7</v>
      </c>
      <c r="E129" s="23">
        <v>132.4</v>
      </c>
      <c r="F129" s="15" t="s">
        <v>152</v>
      </c>
      <c r="G129" s="21">
        <f t="shared" si="3"/>
        <v>1.0700000000000001E-2</v>
      </c>
      <c r="H129" s="26">
        <f>H157*(1+Table3[[#This Row],[Inflation (%)2]])</f>
        <v>668.0892807000829</v>
      </c>
    </row>
    <row r="130" spans="2:8" s="1" customFormat="1" ht="14.45" customHeight="1" x14ac:dyDescent="0.2">
      <c r="B130" s="2" t="s">
        <v>143</v>
      </c>
      <c r="C130" s="3" t="s">
        <v>29</v>
      </c>
      <c r="D130" s="3" t="s">
        <v>7</v>
      </c>
      <c r="E130" s="24">
        <v>222.9</v>
      </c>
      <c r="F130" s="16" t="s">
        <v>153</v>
      </c>
      <c r="G130" s="21">
        <f t="shared" si="3"/>
        <v>-5.3499999999999999E-2</v>
      </c>
      <c r="H130" s="26">
        <f>H158*(1+Table3[[#This Row],[Inflation (%)2]])</f>
        <v>22750.530348814158</v>
      </c>
    </row>
    <row r="131" spans="2:8" s="1" customFormat="1" ht="14.45" customHeight="1" x14ac:dyDescent="0.2">
      <c r="B131" s="2" t="s">
        <v>143</v>
      </c>
      <c r="C131" s="3" t="s">
        <v>31</v>
      </c>
      <c r="D131" s="3" t="s">
        <v>7</v>
      </c>
      <c r="E131" s="23">
        <v>176.6</v>
      </c>
      <c r="F131" s="15" t="s">
        <v>154</v>
      </c>
      <c r="G131" s="21">
        <f t="shared" si="3"/>
        <v>0.04</v>
      </c>
      <c r="H131" s="26">
        <f>H159*(1+Table3[[#This Row],[Inflation (%)2]])</f>
        <v>3119.9735740906131</v>
      </c>
    </row>
    <row r="132" spans="2:8" s="1" customFormat="1" ht="14.45" customHeight="1" x14ac:dyDescent="0.2">
      <c r="B132" s="2" t="s">
        <v>143</v>
      </c>
      <c r="C132" s="3" t="s">
        <v>33</v>
      </c>
      <c r="D132" s="3" t="s">
        <v>7</v>
      </c>
      <c r="E132" s="24">
        <v>212.9</v>
      </c>
      <c r="F132" s="16" t="s">
        <v>155</v>
      </c>
      <c r="G132" s="21">
        <f t="shared" si="3"/>
        <v>4.8300000000000003E-2</v>
      </c>
      <c r="H132" s="26">
        <f>H160*(1+Table3[[#This Row],[Inflation (%)2]])</f>
        <v>3201.1636829350696</v>
      </c>
    </row>
    <row r="133" spans="2:8" s="1" customFormat="1" ht="14.45" customHeight="1" x14ac:dyDescent="0.2">
      <c r="B133" s="2" t="s">
        <v>143</v>
      </c>
      <c r="C133" s="3" t="s">
        <v>35</v>
      </c>
      <c r="D133" s="3" t="s">
        <v>7</v>
      </c>
      <c r="E133" s="23">
        <v>212.6</v>
      </c>
      <c r="F133" s="15" t="s">
        <v>156</v>
      </c>
      <c r="G133" s="21">
        <f t="shared" si="3"/>
        <v>1.77E-2</v>
      </c>
      <c r="H133" s="26">
        <f>H161*(1+Table3[[#This Row],[Inflation (%)2]])</f>
        <v>1663.8623551139633</v>
      </c>
    </row>
    <row r="134" spans="2:8" s="1" customFormat="1" ht="14.45" customHeight="1" x14ac:dyDescent="0.2">
      <c r="B134" s="2" t="s">
        <v>143</v>
      </c>
      <c r="C134" s="3" t="s">
        <v>37</v>
      </c>
      <c r="D134" s="3" t="s">
        <v>7</v>
      </c>
      <c r="E134" s="24">
        <v>188.1</v>
      </c>
      <c r="F134" s="16" t="s">
        <v>157</v>
      </c>
      <c r="G134" s="21">
        <f t="shared" si="3"/>
        <v>2.7300000000000001E-2</v>
      </c>
      <c r="H134" s="26">
        <f>H162*(1+Table3[[#This Row],[Inflation (%)2]])</f>
        <v>2311.375015984604</v>
      </c>
    </row>
    <row r="135" spans="2:8" s="1" customFormat="1" ht="14.45" customHeight="1" x14ac:dyDescent="0.2">
      <c r="B135" s="2" t="s">
        <v>143</v>
      </c>
      <c r="C135" s="3" t="s">
        <v>39</v>
      </c>
      <c r="D135" s="3" t="s">
        <v>7</v>
      </c>
      <c r="E135" s="23">
        <v>190.3</v>
      </c>
      <c r="F135" s="15" t="s">
        <v>158</v>
      </c>
      <c r="G135" s="21">
        <f t="shared" ref="G135:G198" si="4">F135/10000*100</f>
        <v>2.81E-2</v>
      </c>
      <c r="H135" s="26">
        <f>H163*(1+Table3[[#This Row],[Inflation (%)2]])</f>
        <v>2245.9592350510584</v>
      </c>
    </row>
    <row r="136" spans="2:8" s="1" customFormat="1" ht="14.45" customHeight="1" x14ac:dyDescent="0.2">
      <c r="B136" s="2" t="s">
        <v>143</v>
      </c>
      <c r="C136" s="3" t="s">
        <v>41</v>
      </c>
      <c r="D136" s="3" t="s">
        <v>7</v>
      </c>
      <c r="E136" s="24">
        <v>176</v>
      </c>
      <c r="F136" s="16" t="s">
        <v>134</v>
      </c>
      <c r="G136" s="21">
        <f t="shared" si="4"/>
        <v>2.4399999999999998E-2</v>
      </c>
      <c r="H136" s="26">
        <f>H164*(1+Table3[[#This Row],[Inflation (%)2]])</f>
        <v>2757.6104646415151</v>
      </c>
    </row>
    <row r="137" spans="2:8" s="1" customFormat="1" ht="14.45" customHeight="1" x14ac:dyDescent="0.2">
      <c r="B137" s="2" t="s">
        <v>143</v>
      </c>
      <c r="C137" s="3" t="s">
        <v>43</v>
      </c>
      <c r="D137" s="3" t="s">
        <v>7</v>
      </c>
      <c r="E137" s="23">
        <v>182.6</v>
      </c>
      <c r="F137" s="15" t="s">
        <v>38</v>
      </c>
      <c r="G137" s="21">
        <f t="shared" si="4"/>
        <v>2.8199999999999996E-2</v>
      </c>
      <c r="H137" s="26">
        <f>H165*(1+Table3[[#This Row],[Inflation (%)2]])</f>
        <v>847.50107241901264</v>
      </c>
    </row>
    <row r="138" spans="2:8" s="1" customFormat="1" ht="14.45" customHeight="1" x14ac:dyDescent="0.2">
      <c r="B138" s="2" t="s">
        <v>143</v>
      </c>
      <c r="C138" s="3" t="s">
        <v>45</v>
      </c>
      <c r="D138" s="3" t="s">
        <v>7</v>
      </c>
      <c r="E138" s="24">
        <v>170.6</v>
      </c>
      <c r="F138" s="16" t="s">
        <v>159</v>
      </c>
      <c r="G138" s="21">
        <f t="shared" si="4"/>
        <v>-2.9000000000000001E-2</v>
      </c>
      <c r="H138" s="26">
        <f>H166*(1+Table3[[#This Row],[Inflation (%)2]])</f>
        <v>2585.6895738926769</v>
      </c>
    </row>
    <row r="139" spans="2:8" s="1" customFormat="1" ht="14.45" customHeight="1" x14ac:dyDescent="0.2">
      <c r="B139" s="2" t="s">
        <v>143</v>
      </c>
      <c r="C139" s="3" t="s">
        <v>47</v>
      </c>
      <c r="D139" s="3" t="s">
        <v>7</v>
      </c>
      <c r="E139" s="23">
        <v>182.7</v>
      </c>
      <c r="F139" s="15" t="s">
        <v>58</v>
      </c>
      <c r="G139" s="21">
        <f t="shared" si="4"/>
        <v>4.2800000000000005E-2</v>
      </c>
      <c r="H139" s="26">
        <f>H167*(1+Table3[[#This Row],[Inflation (%)2]])</f>
        <v>3034.2487208134808</v>
      </c>
    </row>
    <row r="140" spans="2:8" s="1" customFormat="1" ht="14.45" customHeight="1" x14ac:dyDescent="0.2">
      <c r="B140" s="2" t="s">
        <v>143</v>
      </c>
      <c r="C140" s="3" t="s">
        <v>49</v>
      </c>
      <c r="D140" s="3" t="s">
        <v>7</v>
      </c>
      <c r="E140" s="24">
        <v>178.8</v>
      </c>
      <c r="F140" s="16" t="s">
        <v>137</v>
      </c>
      <c r="G140" s="21">
        <f t="shared" si="4"/>
        <v>3.3500000000000002E-2</v>
      </c>
      <c r="H140" s="26">
        <f>H168*(1+Table3[[#This Row],[Inflation (%)2]])</f>
        <v>1854.7282116689844</v>
      </c>
    </row>
    <row r="141" spans="2:8" s="1" customFormat="1" ht="14.45" customHeight="1" x14ac:dyDescent="0.2">
      <c r="B141" s="2" t="s">
        <v>143</v>
      </c>
      <c r="C141" s="3" t="s">
        <v>51</v>
      </c>
      <c r="D141" s="3" t="s">
        <v>7</v>
      </c>
      <c r="E141" s="23">
        <v>195.4</v>
      </c>
      <c r="F141" s="15" t="s">
        <v>160</v>
      </c>
      <c r="G141" s="21">
        <f t="shared" si="4"/>
        <v>4.0499999999999994E-2</v>
      </c>
      <c r="H141" s="26">
        <f>H169*(1+Table3[[#This Row],[Inflation (%)2]])</f>
        <v>3971.2150126655624</v>
      </c>
    </row>
    <row r="142" spans="2:8" s="1" customFormat="1" ht="14.45" customHeight="1" x14ac:dyDescent="0.2">
      <c r="B142" s="2" t="s">
        <v>143</v>
      </c>
      <c r="C142" s="3" t="s">
        <v>53</v>
      </c>
      <c r="D142" s="3" t="s">
        <v>7</v>
      </c>
      <c r="E142" s="24">
        <v>166.1</v>
      </c>
      <c r="F142" s="16" t="s">
        <v>161</v>
      </c>
      <c r="G142" s="21">
        <f t="shared" si="4"/>
        <v>2.4700000000000003E-2</v>
      </c>
      <c r="H142" s="26">
        <f>H170*(1+Table3[[#This Row],[Inflation (%)2]])</f>
        <v>3709.4700633305392</v>
      </c>
    </row>
    <row r="143" spans="2:8" s="1" customFormat="1" ht="14.45" customHeight="1" x14ac:dyDescent="0.2">
      <c r="B143" s="2" t="s">
        <v>143</v>
      </c>
      <c r="C143" s="3" t="s">
        <v>55</v>
      </c>
      <c r="D143" s="3" t="s">
        <v>7</v>
      </c>
      <c r="E143" s="23">
        <v>177.1</v>
      </c>
      <c r="F143" s="15" t="s">
        <v>162</v>
      </c>
      <c r="G143" s="21">
        <f t="shared" si="4"/>
        <v>2.8499999999999998E-2</v>
      </c>
      <c r="H143" s="26">
        <f>H171*(1+Table3[[#This Row],[Inflation (%)2]])</f>
        <v>2193.8739618292502</v>
      </c>
    </row>
    <row r="144" spans="2:8" s="1" customFormat="1" ht="14.45" customHeight="1" x14ac:dyDescent="0.2">
      <c r="B144" s="2" t="s">
        <v>143</v>
      </c>
      <c r="C144" s="3" t="s">
        <v>57</v>
      </c>
      <c r="D144" s="3" t="s">
        <v>7</v>
      </c>
      <c r="E144" s="24">
        <v>188</v>
      </c>
      <c r="F144" s="16" t="s">
        <v>163</v>
      </c>
      <c r="G144" s="21">
        <f t="shared" si="4"/>
        <v>3.9800000000000002E-2</v>
      </c>
      <c r="H144" s="26">
        <f>H172*(1+Table3[[#This Row],[Inflation (%)2]])</f>
        <v>1248.547078858983</v>
      </c>
    </row>
    <row r="145" spans="2:8" s="1" customFormat="1" ht="14.45" customHeight="1" x14ac:dyDescent="0.2">
      <c r="B145" s="2" t="s">
        <v>143</v>
      </c>
      <c r="C145" s="3" t="s">
        <v>59</v>
      </c>
      <c r="D145" s="3" t="s">
        <v>7</v>
      </c>
      <c r="E145" s="23">
        <v>210.3</v>
      </c>
      <c r="F145" s="15" t="s">
        <v>164</v>
      </c>
      <c r="G145" s="21">
        <f t="shared" si="4"/>
        <v>0.10740000000000001</v>
      </c>
      <c r="H145" s="26">
        <f>H173*(1+Table3[[#This Row],[Inflation (%)2]])</f>
        <v>10939.87646004674</v>
      </c>
    </row>
    <row r="146" spans="2:8" s="1" customFormat="1" ht="14.45" customHeight="1" x14ac:dyDescent="0.2">
      <c r="B146" s="2" t="s">
        <v>143</v>
      </c>
      <c r="C146" s="3" t="s">
        <v>61</v>
      </c>
      <c r="D146" s="3" t="s">
        <v>7</v>
      </c>
      <c r="E146" s="24">
        <v>204.1</v>
      </c>
      <c r="F146" s="16" t="s">
        <v>165</v>
      </c>
      <c r="G146" s="21">
        <f t="shared" si="4"/>
        <v>5.5300000000000002E-2</v>
      </c>
      <c r="H146" s="26">
        <f>H174*(1+Table3[[#This Row],[Inflation (%)2]])</f>
        <v>5466.2658050203154</v>
      </c>
    </row>
    <row r="147" spans="2:8" s="1" customFormat="1" ht="14.45" customHeight="1" x14ac:dyDescent="0.2">
      <c r="B147" s="2" t="s">
        <v>166</v>
      </c>
      <c r="C147" s="3" t="s">
        <v>6</v>
      </c>
      <c r="D147" s="3" t="s">
        <v>7</v>
      </c>
      <c r="E147" s="23">
        <v>192</v>
      </c>
      <c r="F147" s="15" t="s">
        <v>102</v>
      </c>
      <c r="G147" s="21">
        <f t="shared" si="4"/>
        <v>4.58E-2</v>
      </c>
      <c r="H147" s="26">
        <f>H175*(1+Table3[[#This Row],[Inflation (%)2]])</f>
        <v>2580.3570903022578</v>
      </c>
    </row>
    <row r="148" spans="2:8" s="1" customFormat="1" ht="14.45" customHeight="1" x14ac:dyDescent="0.2">
      <c r="B148" s="2" t="s">
        <v>166</v>
      </c>
      <c r="C148" s="3" t="s">
        <v>9</v>
      </c>
      <c r="D148" s="3" t="s">
        <v>7</v>
      </c>
      <c r="E148" s="24">
        <v>209.4</v>
      </c>
      <c r="F148" s="16" t="s">
        <v>167</v>
      </c>
      <c r="G148" s="21">
        <f t="shared" si="4"/>
        <v>7.22E-2</v>
      </c>
      <c r="H148" s="26">
        <f>H176*(1+Table3[[#This Row],[Inflation (%)2]])</f>
        <v>4703.9037902890641</v>
      </c>
    </row>
    <row r="149" spans="2:8" s="1" customFormat="1" ht="14.45" customHeight="1" x14ac:dyDescent="0.2">
      <c r="B149" s="2" t="s">
        <v>166</v>
      </c>
      <c r="C149" s="3" t="s">
        <v>11</v>
      </c>
      <c r="D149" s="3" t="s">
        <v>7</v>
      </c>
      <c r="E149" s="23">
        <v>196.5</v>
      </c>
      <c r="F149" s="15" t="s">
        <v>168</v>
      </c>
      <c r="G149" s="21">
        <f t="shared" si="4"/>
        <v>5.8699999999999995E-2</v>
      </c>
      <c r="H149" s="26">
        <f>H177*(1+Table3[[#This Row],[Inflation (%)2]])</f>
        <v>3527.2569031920061</v>
      </c>
    </row>
    <row r="150" spans="2:8" s="1" customFormat="1" ht="14.45" customHeight="1" x14ac:dyDescent="0.2">
      <c r="B150" s="2" t="s">
        <v>166</v>
      </c>
      <c r="C150" s="3" t="s">
        <v>13</v>
      </c>
      <c r="D150" s="3" t="s">
        <v>7</v>
      </c>
      <c r="E150" s="24">
        <v>228.7</v>
      </c>
      <c r="F150" s="16" t="s">
        <v>169</v>
      </c>
      <c r="G150" s="21">
        <f t="shared" si="4"/>
        <v>5.1500000000000004E-2</v>
      </c>
      <c r="H150" s="26">
        <f>H178*(1+Table3[[#This Row],[Inflation (%)2]])</f>
        <v>8872.6698700735287</v>
      </c>
    </row>
    <row r="151" spans="2:8" s="1" customFormat="1" ht="14.45" customHeight="1" x14ac:dyDescent="0.2">
      <c r="B151" s="2" t="s">
        <v>166</v>
      </c>
      <c r="C151" s="3" t="s">
        <v>15</v>
      </c>
      <c r="D151" s="3" t="s">
        <v>7</v>
      </c>
      <c r="E151" s="23">
        <v>215.8</v>
      </c>
      <c r="F151" s="15" t="s">
        <v>170</v>
      </c>
      <c r="G151" s="21">
        <f t="shared" si="4"/>
        <v>7.4699999999999989E-2</v>
      </c>
      <c r="H151" s="26">
        <f>H179*(1+Table3[[#This Row],[Inflation (%)2]])</f>
        <v>4296.6826709747966</v>
      </c>
    </row>
    <row r="152" spans="2:8" s="1" customFormat="1" ht="14.45" customHeight="1" x14ac:dyDescent="0.2">
      <c r="B152" s="2" t="s">
        <v>166</v>
      </c>
      <c r="C152" s="3" t="s">
        <v>17</v>
      </c>
      <c r="D152" s="3" t="s">
        <v>7</v>
      </c>
      <c r="E152" s="24">
        <v>187.9</v>
      </c>
      <c r="F152" s="16" t="s">
        <v>171</v>
      </c>
      <c r="G152" s="21">
        <f t="shared" si="4"/>
        <v>2.9599999999999998E-2</v>
      </c>
      <c r="H152" s="26">
        <f>H180*(1+Table3[[#This Row],[Inflation (%)2]])</f>
        <v>20.401178003287189</v>
      </c>
    </row>
    <row r="153" spans="2:8" s="1" customFormat="1" ht="14.45" customHeight="1" x14ac:dyDescent="0.2">
      <c r="B153" s="2" t="s">
        <v>166</v>
      </c>
      <c r="C153" s="3" t="s">
        <v>19</v>
      </c>
      <c r="D153" s="3" t="s">
        <v>7</v>
      </c>
      <c r="E153" s="23">
        <v>174.6</v>
      </c>
      <c r="F153" s="15" t="s">
        <v>172</v>
      </c>
      <c r="G153" s="21">
        <f t="shared" si="4"/>
        <v>0.1142</v>
      </c>
      <c r="H153" s="26">
        <f>H181*(1+Table3[[#This Row],[Inflation (%)2]])</f>
        <v>3073.4487968262652</v>
      </c>
    </row>
    <row r="154" spans="2:8" s="1" customFormat="1" ht="14.45" customHeight="1" x14ac:dyDescent="0.2">
      <c r="B154" s="2" t="s">
        <v>166</v>
      </c>
      <c r="C154" s="3" t="s">
        <v>21</v>
      </c>
      <c r="D154" s="3" t="s">
        <v>7</v>
      </c>
      <c r="E154" s="24">
        <v>192.4</v>
      </c>
      <c r="F154" s="16" t="s">
        <v>173</v>
      </c>
      <c r="G154" s="21">
        <f t="shared" si="4"/>
        <v>7.5499999999999998E-2</v>
      </c>
      <c r="H154" s="26">
        <f>H182*(1+Table3[[#This Row],[Inflation (%)2]])</f>
        <v>1792.0976517930981</v>
      </c>
    </row>
    <row r="155" spans="2:8" s="1" customFormat="1" ht="14.45" customHeight="1" x14ac:dyDescent="0.2">
      <c r="B155" s="2" t="s">
        <v>166</v>
      </c>
      <c r="C155" s="3" t="s">
        <v>23</v>
      </c>
      <c r="D155" s="3" t="s">
        <v>7</v>
      </c>
      <c r="E155" s="23">
        <v>289.2</v>
      </c>
      <c r="F155" s="15" t="s">
        <v>174</v>
      </c>
      <c r="G155" s="21">
        <f t="shared" si="4"/>
        <v>0.23270000000000002</v>
      </c>
      <c r="H155" s="26">
        <f>H183*(1+Table3[[#This Row],[Inflation (%)2]])</f>
        <v>12336.698531732432</v>
      </c>
    </row>
    <row r="156" spans="2:8" s="1" customFormat="1" ht="14.45" customHeight="1" x14ac:dyDescent="0.2">
      <c r="B156" s="2" t="s">
        <v>166</v>
      </c>
      <c r="C156" s="3" t="s">
        <v>25</v>
      </c>
      <c r="D156" s="3" t="s">
        <v>7</v>
      </c>
      <c r="E156" s="24">
        <v>217.4</v>
      </c>
      <c r="F156" s="16" t="s">
        <v>175</v>
      </c>
      <c r="G156" s="21">
        <f t="shared" si="4"/>
        <v>3.4700000000000002E-2</v>
      </c>
      <c r="H156" s="26">
        <f>H184*(1+Table3[[#This Row],[Inflation (%)2]])</f>
        <v>43809.839792826962</v>
      </c>
    </row>
    <row r="157" spans="2:8" s="1" customFormat="1" ht="14.45" customHeight="1" x14ac:dyDescent="0.2">
      <c r="B157" s="2" t="s">
        <v>166</v>
      </c>
      <c r="C157" s="3" t="s">
        <v>27</v>
      </c>
      <c r="D157" s="3" t="s">
        <v>7</v>
      </c>
      <c r="E157" s="23">
        <v>132.69999999999999</v>
      </c>
      <c r="F157" s="15" t="s">
        <v>176</v>
      </c>
      <c r="G157" s="21">
        <f t="shared" si="4"/>
        <v>9.8999999999999991E-3</v>
      </c>
      <c r="H157" s="26">
        <f>H185*(1+Table3[[#This Row],[Inflation (%)2]])</f>
        <v>661.01640516481939</v>
      </c>
    </row>
    <row r="158" spans="2:8" s="1" customFormat="1" ht="14.45" customHeight="1" x14ac:dyDescent="0.2">
      <c r="B158" s="2" t="s">
        <v>166</v>
      </c>
      <c r="C158" s="3" t="s">
        <v>29</v>
      </c>
      <c r="D158" s="3" t="s">
        <v>7</v>
      </c>
      <c r="E158" s="24">
        <v>224.1</v>
      </c>
      <c r="F158" s="16" t="s">
        <v>177</v>
      </c>
      <c r="G158" s="21">
        <f t="shared" si="4"/>
        <v>-6.1200000000000004E-2</v>
      </c>
      <c r="H158" s="26">
        <f>H186*(1+Table3[[#This Row],[Inflation (%)2]])</f>
        <v>24036.482143490921</v>
      </c>
    </row>
    <row r="159" spans="2:8" s="1" customFormat="1" ht="14.45" customHeight="1" x14ac:dyDescent="0.2">
      <c r="B159" s="2" t="s">
        <v>166</v>
      </c>
      <c r="C159" s="3" t="s">
        <v>31</v>
      </c>
      <c r="D159" s="3" t="s">
        <v>7</v>
      </c>
      <c r="E159" s="23">
        <v>175.5</v>
      </c>
      <c r="F159" s="15" t="s">
        <v>178</v>
      </c>
      <c r="G159" s="21">
        <f t="shared" si="4"/>
        <v>3.7200000000000004E-2</v>
      </c>
      <c r="H159" s="26">
        <f>H187*(1+Table3[[#This Row],[Inflation (%)2]])</f>
        <v>2999.9745904717433</v>
      </c>
    </row>
    <row r="160" spans="2:8" s="1" customFormat="1" ht="14.45" customHeight="1" x14ac:dyDescent="0.2">
      <c r="B160" s="2" t="s">
        <v>166</v>
      </c>
      <c r="C160" s="3" t="s">
        <v>33</v>
      </c>
      <c r="D160" s="3" t="s">
        <v>7</v>
      </c>
      <c r="E160" s="24">
        <v>211.7</v>
      </c>
      <c r="F160" s="16" t="s">
        <v>179</v>
      </c>
      <c r="G160" s="21">
        <f t="shared" si="4"/>
        <v>4.5899999999999996E-2</v>
      </c>
      <c r="H160" s="26">
        <f>H188*(1+Table3[[#This Row],[Inflation (%)2]])</f>
        <v>3053.6713564199845</v>
      </c>
    </row>
    <row r="161" spans="2:8" s="1" customFormat="1" ht="14.45" customHeight="1" x14ac:dyDescent="0.2">
      <c r="B161" s="2" t="s">
        <v>166</v>
      </c>
      <c r="C161" s="3" t="s">
        <v>35</v>
      </c>
      <c r="D161" s="3" t="s">
        <v>7</v>
      </c>
      <c r="E161" s="23">
        <v>212.2</v>
      </c>
      <c r="F161" s="15" t="s">
        <v>180</v>
      </c>
      <c r="G161" s="21">
        <f t="shared" si="4"/>
        <v>1.8200000000000001E-2</v>
      </c>
      <c r="H161" s="26">
        <f>H189*(1+Table3[[#This Row],[Inflation (%)2]])</f>
        <v>1634.924196830071</v>
      </c>
    </row>
    <row r="162" spans="2:8" s="1" customFormat="1" ht="14.45" customHeight="1" x14ac:dyDescent="0.2">
      <c r="B162" s="2" t="s">
        <v>166</v>
      </c>
      <c r="C162" s="3" t="s">
        <v>37</v>
      </c>
      <c r="D162" s="3" t="s">
        <v>7</v>
      </c>
      <c r="E162" s="24">
        <v>187.8</v>
      </c>
      <c r="F162" s="16" t="s">
        <v>181</v>
      </c>
      <c r="G162" s="21">
        <f t="shared" si="4"/>
        <v>2.7900000000000001E-2</v>
      </c>
      <c r="H162" s="26">
        <f>H190*(1+Table3[[#This Row],[Inflation (%)2]])</f>
        <v>2249.9513442856069</v>
      </c>
    </row>
    <row r="163" spans="2:8" s="1" customFormat="1" ht="14.45" customHeight="1" x14ac:dyDescent="0.2">
      <c r="B163" s="2" t="s">
        <v>166</v>
      </c>
      <c r="C163" s="3" t="s">
        <v>39</v>
      </c>
      <c r="D163" s="3" t="s">
        <v>7</v>
      </c>
      <c r="E163" s="23">
        <v>190</v>
      </c>
      <c r="F163" s="15" t="s">
        <v>158</v>
      </c>
      <c r="G163" s="21">
        <f t="shared" si="4"/>
        <v>2.81E-2</v>
      </c>
      <c r="H163" s="26">
        <f>H191*(1+Table3[[#This Row],[Inflation (%)2]])</f>
        <v>2184.572741028167</v>
      </c>
    </row>
    <row r="164" spans="2:8" s="1" customFormat="1" ht="14.45" customHeight="1" x14ac:dyDescent="0.2">
      <c r="B164" s="2" t="s">
        <v>166</v>
      </c>
      <c r="C164" s="3" t="s">
        <v>41</v>
      </c>
      <c r="D164" s="3" t="s">
        <v>7</v>
      </c>
      <c r="E164" s="24">
        <v>175.6</v>
      </c>
      <c r="F164" s="16" t="s">
        <v>182</v>
      </c>
      <c r="G164" s="21">
        <f t="shared" si="4"/>
        <v>2.5699999999999997E-2</v>
      </c>
      <c r="H164" s="26">
        <f>H192*(1+Table3[[#This Row],[Inflation (%)2]])</f>
        <v>2691.9274352220959</v>
      </c>
    </row>
    <row r="165" spans="2:8" s="1" customFormat="1" ht="14.45" customHeight="1" x14ac:dyDescent="0.2">
      <c r="B165" s="2" t="s">
        <v>166</v>
      </c>
      <c r="C165" s="3" t="s">
        <v>43</v>
      </c>
      <c r="D165" s="3" t="s">
        <v>7</v>
      </c>
      <c r="E165" s="23">
        <v>181.7</v>
      </c>
      <c r="F165" s="15" t="s">
        <v>183</v>
      </c>
      <c r="G165" s="21">
        <f t="shared" si="4"/>
        <v>2.7099999999999999E-2</v>
      </c>
      <c r="H165" s="26">
        <f>H193*(1+Table3[[#This Row],[Inflation (%)2]])</f>
        <v>824.25702433282697</v>
      </c>
    </row>
    <row r="166" spans="2:8" s="1" customFormat="1" ht="14.45" customHeight="1" x14ac:dyDescent="0.2">
      <c r="B166" s="2" t="s">
        <v>166</v>
      </c>
      <c r="C166" s="3" t="s">
        <v>45</v>
      </c>
      <c r="D166" s="3" t="s">
        <v>7</v>
      </c>
      <c r="E166" s="24">
        <v>170.5</v>
      </c>
      <c r="F166" s="16" t="s">
        <v>184</v>
      </c>
      <c r="G166" s="21">
        <f t="shared" si="4"/>
        <v>-2.8499999999999998E-2</v>
      </c>
      <c r="H166" s="26">
        <f>H194*(1+Table3[[#This Row],[Inflation (%)2]])</f>
        <v>2662.9140822787608</v>
      </c>
    </row>
    <row r="167" spans="2:8" s="1" customFormat="1" ht="14.45" customHeight="1" x14ac:dyDescent="0.2">
      <c r="B167" s="2" t="s">
        <v>166</v>
      </c>
      <c r="C167" s="3" t="s">
        <v>47</v>
      </c>
      <c r="D167" s="3" t="s">
        <v>7</v>
      </c>
      <c r="E167" s="23">
        <v>182</v>
      </c>
      <c r="F167" s="15" t="s">
        <v>185</v>
      </c>
      <c r="G167" s="21">
        <f t="shared" si="4"/>
        <v>4.1200000000000001E-2</v>
      </c>
      <c r="H167" s="26">
        <f>H195*(1+Table3[[#This Row],[Inflation (%)2]])</f>
        <v>2909.713004232337</v>
      </c>
    </row>
    <row r="168" spans="2:8" s="1" customFormat="1" ht="14.45" customHeight="1" x14ac:dyDescent="0.2">
      <c r="B168" s="2" t="s">
        <v>166</v>
      </c>
      <c r="C168" s="3" t="s">
        <v>49</v>
      </c>
      <c r="D168" s="3" t="s">
        <v>7</v>
      </c>
      <c r="E168" s="24">
        <v>178.3</v>
      </c>
      <c r="F168" s="16" t="s">
        <v>186</v>
      </c>
      <c r="G168" s="21">
        <f t="shared" si="4"/>
        <v>3.2399999999999998E-2</v>
      </c>
      <c r="H168" s="26">
        <f>H196*(1+Table3[[#This Row],[Inflation (%)2]])</f>
        <v>1794.6088163221909</v>
      </c>
    </row>
    <row r="169" spans="2:8" s="1" customFormat="1" ht="14.45" customHeight="1" x14ac:dyDescent="0.2">
      <c r="B169" s="2" t="s">
        <v>166</v>
      </c>
      <c r="C169" s="3" t="s">
        <v>51</v>
      </c>
      <c r="D169" s="3" t="s">
        <v>7</v>
      </c>
      <c r="E169" s="23">
        <v>194.5</v>
      </c>
      <c r="F169" s="15" t="s">
        <v>185</v>
      </c>
      <c r="G169" s="21">
        <f t="shared" si="4"/>
        <v>4.1200000000000001E-2</v>
      </c>
      <c r="H169" s="26">
        <f>H197*(1+Table3[[#This Row],[Inflation (%)2]])</f>
        <v>3816.6410501350915</v>
      </c>
    </row>
    <row r="170" spans="2:8" s="1" customFormat="1" ht="14.45" customHeight="1" x14ac:dyDescent="0.2">
      <c r="B170" s="2" t="s">
        <v>166</v>
      </c>
      <c r="C170" s="3" t="s">
        <v>53</v>
      </c>
      <c r="D170" s="3" t="s">
        <v>7</v>
      </c>
      <c r="E170" s="24">
        <v>165.8</v>
      </c>
      <c r="F170" s="16" t="s">
        <v>187</v>
      </c>
      <c r="G170" s="21">
        <f t="shared" si="4"/>
        <v>2.41E-2</v>
      </c>
      <c r="H170" s="26">
        <f>H198*(1+Table3[[#This Row],[Inflation (%)2]])</f>
        <v>3620.0547119454859</v>
      </c>
    </row>
    <row r="171" spans="2:8" s="1" customFormat="1" ht="14.45" customHeight="1" x14ac:dyDescent="0.2">
      <c r="B171" s="2" t="s">
        <v>166</v>
      </c>
      <c r="C171" s="3" t="s">
        <v>55</v>
      </c>
      <c r="D171" s="3" t="s">
        <v>7</v>
      </c>
      <c r="E171" s="23">
        <v>176.7</v>
      </c>
      <c r="F171" s="15" t="s">
        <v>181</v>
      </c>
      <c r="G171" s="21">
        <f t="shared" si="4"/>
        <v>2.7900000000000001E-2</v>
      </c>
      <c r="H171" s="26">
        <f>H199*(1+Table3[[#This Row],[Inflation (%)2]])</f>
        <v>2133.0811490804572</v>
      </c>
    </row>
    <row r="172" spans="2:8" s="1" customFormat="1" ht="14.45" customHeight="1" x14ac:dyDescent="0.2">
      <c r="B172" s="2" t="s">
        <v>166</v>
      </c>
      <c r="C172" s="3" t="s">
        <v>57</v>
      </c>
      <c r="D172" s="3" t="s">
        <v>7</v>
      </c>
      <c r="E172" s="24">
        <v>187.9</v>
      </c>
      <c r="F172" s="16" t="s">
        <v>188</v>
      </c>
      <c r="G172" s="21">
        <f t="shared" si="4"/>
        <v>4.1000000000000002E-2</v>
      </c>
      <c r="H172" s="26">
        <f>H200*(1+Table3[[#This Row],[Inflation (%)2]])</f>
        <v>1200.7569521628996</v>
      </c>
    </row>
    <row r="173" spans="2:8" s="1" customFormat="1" ht="14.45" customHeight="1" x14ac:dyDescent="0.2">
      <c r="B173" s="2" t="s">
        <v>166</v>
      </c>
      <c r="C173" s="3" t="s">
        <v>59</v>
      </c>
      <c r="D173" s="3" t="s">
        <v>7</v>
      </c>
      <c r="E173" s="23">
        <v>208</v>
      </c>
      <c r="F173" s="15" t="s">
        <v>189</v>
      </c>
      <c r="G173" s="21">
        <f t="shared" si="4"/>
        <v>9.8199999999999996E-2</v>
      </c>
      <c r="H173" s="26">
        <f>H201*(1+Table3[[#This Row],[Inflation (%)2]])</f>
        <v>9878.8842875625251</v>
      </c>
    </row>
    <row r="174" spans="2:8" s="1" customFormat="1" ht="14.45" customHeight="1" x14ac:dyDescent="0.2">
      <c r="B174" s="2" t="s">
        <v>166</v>
      </c>
      <c r="C174" s="3" t="s">
        <v>61</v>
      </c>
      <c r="D174" s="3" t="s">
        <v>7</v>
      </c>
      <c r="E174" s="24">
        <v>210.3</v>
      </c>
      <c r="F174" s="16" t="s">
        <v>190</v>
      </c>
      <c r="G174" s="21">
        <f t="shared" si="4"/>
        <v>7.9000000000000001E-2</v>
      </c>
      <c r="H174" s="26">
        <f>H202*(1+Table3[[#This Row],[Inflation (%)2]])</f>
        <v>5179.8216668438508</v>
      </c>
    </row>
    <row r="175" spans="2:8" s="1" customFormat="1" ht="14.45" customHeight="1" x14ac:dyDescent="0.2">
      <c r="B175" s="2" t="s">
        <v>191</v>
      </c>
      <c r="C175" s="3" t="s">
        <v>6</v>
      </c>
      <c r="D175" s="3" t="s">
        <v>7</v>
      </c>
      <c r="E175" s="23">
        <v>193.2</v>
      </c>
      <c r="F175" s="15" t="s">
        <v>110</v>
      </c>
      <c r="G175" s="21">
        <f t="shared" si="4"/>
        <v>4.8899999999999999E-2</v>
      </c>
      <c r="H175" s="26">
        <f>H203*(1+Table3[[#This Row],[Inflation (%)2]])</f>
        <v>2467.3523525552282</v>
      </c>
    </row>
    <row r="176" spans="2:8" s="1" customFormat="1" ht="14.45" customHeight="1" x14ac:dyDescent="0.2">
      <c r="B176" s="2" t="s">
        <v>191</v>
      </c>
      <c r="C176" s="3" t="s">
        <v>9</v>
      </c>
      <c r="D176" s="3" t="s">
        <v>7</v>
      </c>
      <c r="E176" s="24">
        <v>212.3</v>
      </c>
      <c r="F176" s="16" t="s">
        <v>192</v>
      </c>
      <c r="G176" s="21">
        <f t="shared" si="4"/>
        <v>7.9899999999999999E-2</v>
      </c>
      <c r="H176" s="26">
        <f>H204*(1+Table3[[#This Row],[Inflation (%)2]])</f>
        <v>4387.1514552220333</v>
      </c>
    </row>
    <row r="177" spans="2:8" s="1" customFormat="1" ht="14.45" customHeight="1" x14ac:dyDescent="0.2">
      <c r="B177" s="2" t="s">
        <v>191</v>
      </c>
      <c r="C177" s="3" t="s">
        <v>11</v>
      </c>
      <c r="D177" s="3" t="s">
        <v>7</v>
      </c>
      <c r="E177" s="23">
        <v>195.5</v>
      </c>
      <c r="F177" s="15" t="s">
        <v>193</v>
      </c>
      <c r="G177" s="21">
        <f t="shared" si="4"/>
        <v>6.1299999999999993E-2</v>
      </c>
      <c r="H177" s="26">
        <f>H205*(1+Table3[[#This Row],[Inflation (%)2]])</f>
        <v>3331.6868831510401</v>
      </c>
    </row>
    <row r="178" spans="2:8" s="1" customFormat="1" ht="14.45" customHeight="1" x14ac:dyDescent="0.2">
      <c r="B178" s="2" t="s">
        <v>191</v>
      </c>
      <c r="C178" s="3" t="s">
        <v>13</v>
      </c>
      <c r="D178" s="3" t="s">
        <v>7</v>
      </c>
      <c r="E178" s="24">
        <v>229.8</v>
      </c>
      <c r="F178" s="16" t="s">
        <v>194</v>
      </c>
      <c r="G178" s="21">
        <f t="shared" si="4"/>
        <v>4.6399999999999997E-2</v>
      </c>
      <c r="H178" s="26">
        <f>H206*(1+Table3[[#This Row],[Inflation (%)2]])</f>
        <v>8438.1073419624609</v>
      </c>
    </row>
    <row r="179" spans="2:8" s="1" customFormat="1" ht="14.45" customHeight="1" x14ac:dyDescent="0.2">
      <c r="B179" s="2" t="s">
        <v>191</v>
      </c>
      <c r="C179" s="3" t="s">
        <v>15</v>
      </c>
      <c r="D179" s="3" t="s">
        <v>7</v>
      </c>
      <c r="E179" s="23">
        <v>204.8</v>
      </c>
      <c r="F179" s="15" t="s">
        <v>66</v>
      </c>
      <c r="G179" s="21">
        <f t="shared" si="4"/>
        <v>5.1299999999999998E-2</v>
      </c>
      <c r="H179" s="26">
        <f>H207*(1+Table3[[#This Row],[Inflation (%)2]])</f>
        <v>3998.0298417928689</v>
      </c>
    </row>
    <row r="180" spans="2:8" s="1" customFormat="1" ht="14.45" customHeight="1" x14ac:dyDescent="0.2">
      <c r="B180" s="2" t="s">
        <v>191</v>
      </c>
      <c r="C180" s="3" t="s">
        <v>17</v>
      </c>
      <c r="D180" s="3" t="s">
        <v>7</v>
      </c>
      <c r="E180" s="24">
        <v>187.8</v>
      </c>
      <c r="F180" s="16" t="s">
        <v>195</v>
      </c>
      <c r="G180" s="21">
        <f t="shared" si="4"/>
        <v>3.0200000000000001E-2</v>
      </c>
      <c r="H180" s="26">
        <f>H208*(1+Table3[[#This Row],[Inflation (%)2]])</f>
        <v>19.814663950356632</v>
      </c>
    </row>
    <row r="181" spans="2:8" s="1" customFormat="1" ht="14.45" customHeight="1" x14ac:dyDescent="0.2">
      <c r="B181" s="2" t="s">
        <v>191</v>
      </c>
      <c r="C181" s="3" t="s">
        <v>19</v>
      </c>
      <c r="D181" s="3" t="s">
        <v>7</v>
      </c>
      <c r="E181" s="23">
        <v>172.8</v>
      </c>
      <c r="F181" s="15" t="s">
        <v>196</v>
      </c>
      <c r="G181" s="21">
        <f t="shared" si="4"/>
        <v>0.10269999999999999</v>
      </c>
      <c r="H181" s="26">
        <f>H209*(1+Table3[[#This Row],[Inflation (%)2]])</f>
        <v>2758.435466546639</v>
      </c>
    </row>
    <row r="182" spans="2:8" s="1" customFormat="1" ht="14.45" customHeight="1" x14ac:dyDescent="0.2">
      <c r="B182" s="2" t="s">
        <v>191</v>
      </c>
      <c r="C182" s="3" t="s">
        <v>21</v>
      </c>
      <c r="D182" s="3" t="s">
        <v>7</v>
      </c>
      <c r="E182" s="24">
        <v>193.7</v>
      </c>
      <c r="F182" s="16" t="s">
        <v>197</v>
      </c>
      <c r="G182" s="21">
        <f t="shared" si="4"/>
        <v>6.0199999999999997E-2</v>
      </c>
      <c r="H182" s="26">
        <f>H210*(1+Table3[[#This Row],[Inflation (%)2]])</f>
        <v>1666.292563266479</v>
      </c>
    </row>
    <row r="183" spans="2:8" s="1" customFormat="1" ht="14.45" customHeight="1" x14ac:dyDescent="0.2">
      <c r="B183" s="2" t="s">
        <v>191</v>
      </c>
      <c r="C183" s="3" t="s">
        <v>23</v>
      </c>
      <c r="D183" s="3" t="s">
        <v>7</v>
      </c>
      <c r="E183" s="23">
        <v>315.39999999999998</v>
      </c>
      <c r="F183" s="15" t="s">
        <v>198</v>
      </c>
      <c r="G183" s="21">
        <f t="shared" si="4"/>
        <v>0.28210000000000002</v>
      </c>
      <c r="H183" s="26">
        <f>H211*(1+Table3[[#This Row],[Inflation (%)2]])</f>
        <v>10007.867714555394</v>
      </c>
    </row>
    <row r="184" spans="2:8" s="1" customFormat="1" ht="14.45" customHeight="1" x14ac:dyDescent="0.2">
      <c r="B184" s="2" t="s">
        <v>191</v>
      </c>
      <c r="C184" s="3" t="s">
        <v>25</v>
      </c>
      <c r="D184" s="3" t="s">
        <v>7</v>
      </c>
      <c r="E184" s="24">
        <v>219.4</v>
      </c>
      <c r="F184" s="16" t="s">
        <v>155</v>
      </c>
      <c r="G184" s="21">
        <f t="shared" si="4"/>
        <v>4.8300000000000003E-2</v>
      </c>
      <c r="H184" s="26">
        <f>H212*(1+Table3[[#This Row],[Inflation (%)2]])</f>
        <v>42340.620269476145</v>
      </c>
    </row>
    <row r="185" spans="2:8" s="1" customFormat="1" ht="14.45" customHeight="1" x14ac:dyDescent="0.2">
      <c r="B185" s="2" t="s">
        <v>191</v>
      </c>
      <c r="C185" s="3" t="s">
        <v>27</v>
      </c>
      <c r="D185" s="3" t="s">
        <v>7</v>
      </c>
      <c r="E185" s="23">
        <v>133.19999999999999</v>
      </c>
      <c r="F185" s="15" t="s">
        <v>199</v>
      </c>
      <c r="G185" s="21">
        <f t="shared" si="4"/>
        <v>1.7600000000000001E-2</v>
      </c>
      <c r="H185" s="26">
        <f>H213*(1+Table3[[#This Row],[Inflation (%)2]])</f>
        <v>654.53649387545238</v>
      </c>
    </row>
    <row r="186" spans="2:8" s="1" customFormat="1" ht="14.45" customHeight="1" x14ac:dyDescent="0.2">
      <c r="B186" s="2" t="s">
        <v>191</v>
      </c>
      <c r="C186" s="3" t="s">
        <v>29</v>
      </c>
      <c r="D186" s="3" t="s">
        <v>7</v>
      </c>
      <c r="E186" s="24">
        <v>224.4</v>
      </c>
      <c r="F186" s="16" t="s">
        <v>200</v>
      </c>
      <c r="G186" s="21">
        <f t="shared" si="4"/>
        <v>-6.3799999999999996E-2</v>
      </c>
      <c r="H186" s="26">
        <f>H214*(1+Table3[[#This Row],[Inflation (%)2]])</f>
        <v>25603.410889956245</v>
      </c>
    </row>
    <row r="187" spans="2:8" s="1" customFormat="1" ht="14.45" customHeight="1" x14ac:dyDescent="0.2">
      <c r="B187" s="2" t="s">
        <v>191</v>
      </c>
      <c r="C187" s="3" t="s">
        <v>31</v>
      </c>
      <c r="D187" s="3" t="s">
        <v>7</v>
      </c>
      <c r="E187" s="23">
        <v>174.7</v>
      </c>
      <c r="F187" s="15" t="s">
        <v>201</v>
      </c>
      <c r="G187" s="21">
        <f t="shared" si="4"/>
        <v>3.3700000000000001E-2</v>
      </c>
      <c r="H187" s="26">
        <f>H215*(1+Table3[[#This Row],[Inflation (%)2]])</f>
        <v>2892.3781242496566</v>
      </c>
    </row>
    <row r="188" spans="2:8" s="1" customFormat="1" ht="14.45" customHeight="1" x14ac:dyDescent="0.2">
      <c r="B188" s="2" t="s">
        <v>191</v>
      </c>
      <c r="C188" s="3" t="s">
        <v>33</v>
      </c>
      <c r="D188" s="3" t="s">
        <v>7</v>
      </c>
      <c r="E188" s="24">
        <v>210.8</v>
      </c>
      <c r="F188" s="16" t="s">
        <v>202</v>
      </c>
      <c r="G188" s="21">
        <f t="shared" si="4"/>
        <v>4.4600000000000001E-2</v>
      </c>
      <c r="H188" s="26">
        <f>H216*(1+Table3[[#This Row],[Inflation (%)2]])</f>
        <v>2919.6590079548564</v>
      </c>
    </row>
    <row r="189" spans="2:8" s="1" customFormat="1" ht="14.45" customHeight="1" x14ac:dyDescent="0.2">
      <c r="B189" s="2" t="s">
        <v>191</v>
      </c>
      <c r="C189" s="3" t="s">
        <v>35</v>
      </c>
      <c r="D189" s="3" t="s">
        <v>7</v>
      </c>
      <c r="E189" s="23">
        <v>212.1</v>
      </c>
      <c r="F189" s="15" t="s">
        <v>203</v>
      </c>
      <c r="G189" s="21">
        <f t="shared" si="4"/>
        <v>1.7299999999999999E-2</v>
      </c>
      <c r="H189" s="26">
        <f>H217*(1+Table3[[#This Row],[Inflation (%)2]])</f>
        <v>1605.7004486643793</v>
      </c>
    </row>
    <row r="190" spans="2:8" s="1" customFormat="1" ht="14.45" customHeight="1" x14ac:dyDescent="0.2">
      <c r="B190" s="2" t="s">
        <v>191</v>
      </c>
      <c r="C190" s="3" t="s">
        <v>37</v>
      </c>
      <c r="D190" s="3" t="s">
        <v>7</v>
      </c>
      <c r="E190" s="24">
        <v>187.4</v>
      </c>
      <c r="F190" s="16" t="s">
        <v>204</v>
      </c>
      <c r="G190" s="21">
        <f t="shared" si="4"/>
        <v>2.7400000000000004E-2</v>
      </c>
      <c r="H190" s="26">
        <f>H218*(1+Table3[[#This Row],[Inflation (%)2]])</f>
        <v>2188.8815490666475</v>
      </c>
    </row>
    <row r="191" spans="2:8" s="1" customFormat="1" ht="14.45" customHeight="1" x14ac:dyDescent="0.2">
      <c r="B191" s="2" t="s">
        <v>191</v>
      </c>
      <c r="C191" s="3" t="s">
        <v>39</v>
      </c>
      <c r="D191" s="3" t="s">
        <v>7</v>
      </c>
      <c r="E191" s="23">
        <v>189.6</v>
      </c>
      <c r="F191" s="15" t="s">
        <v>205</v>
      </c>
      <c r="G191" s="21">
        <f t="shared" si="4"/>
        <v>2.76E-2</v>
      </c>
      <c r="H191" s="26">
        <f>H219*(1+Table3[[#This Row],[Inflation (%)2]])</f>
        <v>2124.8640609164158</v>
      </c>
    </row>
    <row r="192" spans="2:8" s="1" customFormat="1" ht="14.45" customHeight="1" x14ac:dyDescent="0.2">
      <c r="B192" s="2" t="s">
        <v>191</v>
      </c>
      <c r="C192" s="3" t="s">
        <v>41</v>
      </c>
      <c r="D192" s="3" t="s">
        <v>7</v>
      </c>
      <c r="E192" s="24">
        <v>175.5</v>
      </c>
      <c r="F192" s="16" t="s">
        <v>206</v>
      </c>
      <c r="G192" s="21">
        <f t="shared" si="4"/>
        <v>2.63E-2</v>
      </c>
      <c r="H192" s="26">
        <f>H220*(1+Table3[[#This Row],[Inflation (%)2]])</f>
        <v>2624.4783418368879</v>
      </c>
    </row>
    <row r="193" spans="2:8" s="1" customFormat="1" ht="14.45" customHeight="1" x14ac:dyDescent="0.2">
      <c r="B193" s="2" t="s">
        <v>191</v>
      </c>
      <c r="C193" s="3" t="s">
        <v>43</v>
      </c>
      <c r="D193" s="3" t="s">
        <v>7</v>
      </c>
      <c r="E193" s="23">
        <v>183</v>
      </c>
      <c r="F193" s="15" t="s">
        <v>207</v>
      </c>
      <c r="G193" s="21">
        <f t="shared" si="4"/>
        <v>2.8700000000000003E-2</v>
      </c>
      <c r="H193" s="26">
        <f>H221*(1+Table3[[#This Row],[Inflation (%)2]])</f>
        <v>802.50902962985788</v>
      </c>
    </row>
    <row r="194" spans="2:8" s="1" customFormat="1" ht="14.45" customHeight="1" x14ac:dyDescent="0.2">
      <c r="B194" s="2" t="s">
        <v>191</v>
      </c>
      <c r="C194" s="3" t="s">
        <v>45</v>
      </c>
      <c r="D194" s="3" t="s">
        <v>7</v>
      </c>
      <c r="E194" s="24">
        <v>169.6</v>
      </c>
      <c r="F194" s="16" t="s">
        <v>208</v>
      </c>
      <c r="G194" s="21">
        <f t="shared" si="4"/>
        <v>-3.5299999999999998E-2</v>
      </c>
      <c r="H194" s="26">
        <f>H222*(1+Table3[[#This Row],[Inflation (%)2]])</f>
        <v>2741.0335381150394</v>
      </c>
    </row>
    <row r="195" spans="2:8" s="1" customFormat="1" ht="14.45" customHeight="1" x14ac:dyDescent="0.2">
      <c r="B195" s="2" t="s">
        <v>191</v>
      </c>
      <c r="C195" s="3" t="s">
        <v>47</v>
      </c>
      <c r="D195" s="3" t="s">
        <v>7</v>
      </c>
      <c r="E195" s="23">
        <v>181.8</v>
      </c>
      <c r="F195" s="15" t="s">
        <v>88</v>
      </c>
      <c r="G195" s="21">
        <f t="shared" si="4"/>
        <v>4.24E-2</v>
      </c>
      <c r="H195" s="26">
        <f>H223*(1+Table3[[#This Row],[Inflation (%)2]])</f>
        <v>2794.5764543145765</v>
      </c>
    </row>
    <row r="196" spans="2:8" s="1" customFormat="1" ht="14.45" customHeight="1" x14ac:dyDescent="0.2">
      <c r="B196" s="2" t="s">
        <v>191</v>
      </c>
      <c r="C196" s="3" t="s">
        <v>49</v>
      </c>
      <c r="D196" s="3" t="s">
        <v>7</v>
      </c>
      <c r="E196" s="24">
        <v>178</v>
      </c>
      <c r="F196" s="16" t="s">
        <v>209</v>
      </c>
      <c r="G196" s="21">
        <f t="shared" si="4"/>
        <v>3.3100000000000004E-2</v>
      </c>
      <c r="H196" s="26">
        <f>H224*(1+Table3[[#This Row],[Inflation (%)2]])</f>
        <v>1738.2882761741485</v>
      </c>
    </row>
    <row r="197" spans="2:8" s="1" customFormat="1" ht="14.45" customHeight="1" x14ac:dyDescent="0.2">
      <c r="B197" s="2" t="s">
        <v>191</v>
      </c>
      <c r="C197" s="3" t="s">
        <v>51</v>
      </c>
      <c r="D197" s="3" t="s">
        <v>7</v>
      </c>
      <c r="E197" s="23">
        <v>194</v>
      </c>
      <c r="F197" s="15" t="s">
        <v>210</v>
      </c>
      <c r="G197" s="21">
        <f t="shared" si="4"/>
        <v>4.1900000000000007E-2</v>
      </c>
      <c r="H197" s="26">
        <f>H225*(1+Table3[[#This Row],[Inflation (%)2]])</f>
        <v>3665.6176048166462</v>
      </c>
    </row>
    <row r="198" spans="2:8" s="1" customFormat="1" ht="14.45" customHeight="1" x14ac:dyDescent="0.2">
      <c r="B198" s="2" t="s">
        <v>191</v>
      </c>
      <c r="C198" s="3" t="s">
        <v>53</v>
      </c>
      <c r="D198" s="3" t="s">
        <v>7</v>
      </c>
      <c r="E198" s="24">
        <v>165.7</v>
      </c>
      <c r="F198" s="16" t="s">
        <v>161</v>
      </c>
      <c r="G198" s="21">
        <f t="shared" si="4"/>
        <v>2.4700000000000003E-2</v>
      </c>
      <c r="H198" s="26">
        <f>H226*(1+Table3[[#This Row],[Inflation (%)2]])</f>
        <v>3534.8644780250816</v>
      </c>
    </row>
    <row r="199" spans="2:8" s="1" customFormat="1" ht="14.45" customHeight="1" x14ac:dyDescent="0.2">
      <c r="B199" s="2" t="s">
        <v>191</v>
      </c>
      <c r="C199" s="3" t="s">
        <v>55</v>
      </c>
      <c r="D199" s="3" t="s">
        <v>7</v>
      </c>
      <c r="E199" s="23">
        <v>176.4</v>
      </c>
      <c r="F199" s="15" t="s">
        <v>211</v>
      </c>
      <c r="G199" s="21">
        <f t="shared" ref="G199:G262" si="5">F199/10000*100</f>
        <v>2.6800000000000001E-2</v>
      </c>
      <c r="H199" s="26">
        <f>H227*(1+Table3[[#This Row],[Inflation (%)2]])</f>
        <v>2075.1835286316345</v>
      </c>
    </row>
    <row r="200" spans="2:8" s="1" customFormat="1" ht="14.45" customHeight="1" x14ac:dyDescent="0.2">
      <c r="B200" s="2" t="s">
        <v>191</v>
      </c>
      <c r="C200" s="3" t="s">
        <v>57</v>
      </c>
      <c r="D200" s="3" t="s">
        <v>7</v>
      </c>
      <c r="E200" s="24">
        <v>187.8</v>
      </c>
      <c r="F200" s="16" t="s">
        <v>188</v>
      </c>
      <c r="G200" s="21">
        <f t="shared" si="5"/>
        <v>4.1000000000000002E-2</v>
      </c>
      <c r="H200" s="26">
        <f>H228*(1+Table3[[#This Row],[Inflation (%)2]])</f>
        <v>1153.4648916070121</v>
      </c>
    </row>
    <row r="201" spans="2:8" s="1" customFormat="1" ht="14.45" customHeight="1" x14ac:dyDescent="0.2">
      <c r="B201" s="2" t="s">
        <v>191</v>
      </c>
      <c r="C201" s="3" t="s">
        <v>59</v>
      </c>
      <c r="D201" s="3" t="s">
        <v>7</v>
      </c>
      <c r="E201" s="23">
        <v>207.7</v>
      </c>
      <c r="F201" s="15" t="s">
        <v>212</v>
      </c>
      <c r="G201" s="21">
        <f t="shared" si="5"/>
        <v>0.10539999999999998</v>
      </c>
      <c r="H201" s="26">
        <f>H229*(1+Table3[[#This Row],[Inflation (%)2]])</f>
        <v>8995.5238458955791</v>
      </c>
    </row>
    <row r="202" spans="2:8" s="1" customFormat="1" ht="14.45" customHeight="1" x14ac:dyDescent="0.2">
      <c r="B202" s="2" t="s">
        <v>191</v>
      </c>
      <c r="C202" s="3" t="s">
        <v>61</v>
      </c>
      <c r="D202" s="3" t="s">
        <v>7</v>
      </c>
      <c r="E202" s="24">
        <v>214</v>
      </c>
      <c r="F202" s="16" t="s">
        <v>213</v>
      </c>
      <c r="G202" s="21">
        <f t="shared" si="5"/>
        <v>8.7400000000000005E-2</v>
      </c>
      <c r="H202" s="26">
        <f>H230*(1+Table3[[#This Row],[Inflation (%)2]])</f>
        <v>4800.5761509210852</v>
      </c>
    </row>
    <row r="203" spans="2:8" s="1" customFormat="1" ht="14.45" customHeight="1" x14ac:dyDescent="0.2">
      <c r="B203" s="2" t="s">
        <v>214</v>
      </c>
      <c r="C203" s="3" t="s">
        <v>6</v>
      </c>
      <c r="D203" s="3" t="s">
        <v>7</v>
      </c>
      <c r="E203" s="23">
        <v>193.7</v>
      </c>
      <c r="F203" s="15" t="s">
        <v>215</v>
      </c>
      <c r="G203" s="21">
        <f t="shared" si="5"/>
        <v>5.62E-2</v>
      </c>
      <c r="H203" s="26">
        <f>H231*(1+Table3[[#This Row],[Inflation (%)2]])</f>
        <v>2352.323722523814</v>
      </c>
    </row>
    <row r="204" spans="2:8" s="1" customFormat="1" ht="14.45" customHeight="1" x14ac:dyDescent="0.2">
      <c r="B204" s="2" t="s">
        <v>214</v>
      </c>
      <c r="C204" s="3" t="s">
        <v>9</v>
      </c>
      <c r="D204" s="3" t="s">
        <v>7</v>
      </c>
      <c r="E204" s="24">
        <v>214.1</v>
      </c>
      <c r="F204" s="16" t="s">
        <v>216</v>
      </c>
      <c r="G204" s="21">
        <f t="shared" si="5"/>
        <v>9.8500000000000004E-2</v>
      </c>
      <c r="H204" s="26">
        <f>H232*(1+Table3[[#This Row],[Inflation (%)2]])</f>
        <v>4062.5534357088923</v>
      </c>
    </row>
    <row r="205" spans="2:8" s="1" customFormat="1" ht="14.45" customHeight="1" x14ac:dyDescent="0.2">
      <c r="B205" s="2" t="s">
        <v>214</v>
      </c>
      <c r="C205" s="3" t="s">
        <v>11</v>
      </c>
      <c r="D205" s="3" t="s">
        <v>7</v>
      </c>
      <c r="E205" s="23">
        <v>194.1</v>
      </c>
      <c r="F205" s="15" t="s">
        <v>217</v>
      </c>
      <c r="G205" s="21">
        <f t="shared" si="5"/>
        <v>6.2399999999999997E-2</v>
      </c>
      <c r="H205" s="26">
        <f>H233*(1+Table3[[#This Row],[Inflation (%)2]])</f>
        <v>3139.2508085847926</v>
      </c>
    </row>
    <row r="206" spans="2:8" s="1" customFormat="1" ht="14.45" customHeight="1" x14ac:dyDescent="0.2">
      <c r="B206" s="2" t="s">
        <v>214</v>
      </c>
      <c r="C206" s="3" t="s">
        <v>13</v>
      </c>
      <c r="D206" s="3" t="s">
        <v>7</v>
      </c>
      <c r="E206" s="24">
        <v>230.5</v>
      </c>
      <c r="F206" s="16" t="s">
        <v>218</v>
      </c>
      <c r="G206" s="21">
        <f t="shared" si="5"/>
        <v>3.4099999999999998E-2</v>
      </c>
      <c r="H206" s="26">
        <f>H234*(1+Table3[[#This Row],[Inflation (%)2]])</f>
        <v>8063.9405026399672</v>
      </c>
    </row>
    <row r="207" spans="2:8" s="1" customFormat="1" ht="14.45" customHeight="1" x14ac:dyDescent="0.2">
      <c r="B207" s="2" t="s">
        <v>214</v>
      </c>
      <c r="C207" s="3" t="s">
        <v>15</v>
      </c>
      <c r="D207" s="3" t="s">
        <v>7</v>
      </c>
      <c r="E207" s="23">
        <v>199</v>
      </c>
      <c r="F207" s="15" t="s">
        <v>77</v>
      </c>
      <c r="G207" s="21">
        <f t="shared" si="5"/>
        <v>5.1199999999999996E-2</v>
      </c>
      <c r="H207" s="26">
        <f>H235*(1+Table3[[#This Row],[Inflation (%)2]])</f>
        <v>3802.9390676237699</v>
      </c>
    </row>
    <row r="208" spans="2:8" s="1" customFormat="1" ht="14.45" customHeight="1" x14ac:dyDescent="0.2">
      <c r="B208" s="2" t="s">
        <v>214</v>
      </c>
      <c r="C208" s="3" t="s">
        <v>17</v>
      </c>
      <c r="D208" s="3" t="s">
        <v>7</v>
      </c>
      <c r="E208" s="24">
        <v>187.9</v>
      </c>
      <c r="F208" s="16" t="s">
        <v>219</v>
      </c>
      <c r="G208" s="21">
        <f t="shared" si="5"/>
        <v>3.1299999999999994E-2</v>
      </c>
      <c r="H208" s="26">
        <f>H236*(1+Table3[[#This Row],[Inflation (%)2]])</f>
        <v>19.233803096832297</v>
      </c>
    </row>
    <row r="209" spans="2:8" s="1" customFormat="1" ht="14.45" customHeight="1" x14ac:dyDescent="0.2">
      <c r="B209" s="2" t="s">
        <v>214</v>
      </c>
      <c r="C209" s="3" t="s">
        <v>19</v>
      </c>
      <c r="D209" s="3" t="s">
        <v>7</v>
      </c>
      <c r="E209" s="23">
        <v>168.2</v>
      </c>
      <c r="F209" s="15" t="s">
        <v>220</v>
      </c>
      <c r="G209" s="21">
        <f t="shared" si="5"/>
        <v>7.1300000000000002E-2</v>
      </c>
      <c r="H209" s="26">
        <f>H237*(1+Table3[[#This Row],[Inflation (%)2]])</f>
        <v>2501.5284905655562</v>
      </c>
    </row>
    <row r="210" spans="2:8" s="1" customFormat="1" ht="14.45" customHeight="1" x14ac:dyDescent="0.2">
      <c r="B210" s="2" t="s">
        <v>214</v>
      </c>
      <c r="C210" s="3" t="s">
        <v>21</v>
      </c>
      <c r="D210" s="3" t="s">
        <v>7</v>
      </c>
      <c r="E210" s="24">
        <v>196.1</v>
      </c>
      <c r="F210" s="16" t="s">
        <v>221</v>
      </c>
      <c r="G210" s="21">
        <f t="shared" si="5"/>
        <v>6.6900000000000001E-2</v>
      </c>
      <c r="H210" s="26">
        <f>H238*(1+Table3[[#This Row],[Inflation (%)2]])</f>
        <v>1571.6775733507629</v>
      </c>
    </row>
    <row r="211" spans="2:8" s="1" customFormat="1" ht="14.45" customHeight="1" x14ac:dyDescent="0.2">
      <c r="B211" s="2" t="s">
        <v>214</v>
      </c>
      <c r="C211" s="3" t="s">
        <v>23</v>
      </c>
      <c r="D211" s="3" t="s">
        <v>7</v>
      </c>
      <c r="E211" s="23">
        <v>333.9</v>
      </c>
      <c r="F211" s="15" t="s">
        <v>222</v>
      </c>
      <c r="G211" s="21">
        <f t="shared" si="5"/>
        <v>0.42630000000000001</v>
      </c>
      <c r="H211" s="26">
        <f>H239*(1+Table3[[#This Row],[Inflation (%)2]])</f>
        <v>7805.8401954257806</v>
      </c>
    </row>
    <row r="212" spans="2:8" s="1" customFormat="1" ht="14.45" customHeight="1" x14ac:dyDescent="0.2">
      <c r="B212" s="2" t="s">
        <v>214</v>
      </c>
      <c r="C212" s="3" t="s">
        <v>25</v>
      </c>
      <c r="D212" s="3" t="s">
        <v>7</v>
      </c>
      <c r="E212" s="24">
        <v>220.1</v>
      </c>
      <c r="F212" s="16" t="s">
        <v>223</v>
      </c>
      <c r="G212" s="21">
        <f t="shared" si="5"/>
        <v>6.9999999999999993E-2</v>
      </c>
      <c r="H212" s="26">
        <f>H240*(1+Table3[[#This Row],[Inflation (%)2]])</f>
        <v>40389.793255247685</v>
      </c>
    </row>
    <row r="213" spans="2:8" s="1" customFormat="1" ht="14.45" customHeight="1" x14ac:dyDescent="0.2">
      <c r="B213" s="2" t="s">
        <v>214</v>
      </c>
      <c r="C213" s="3" t="s">
        <v>27</v>
      </c>
      <c r="D213" s="3" t="s">
        <v>7</v>
      </c>
      <c r="E213" s="23">
        <v>133</v>
      </c>
      <c r="F213" s="15" t="s">
        <v>224</v>
      </c>
      <c r="G213" s="21">
        <f t="shared" si="5"/>
        <v>2.5399999999999999E-2</v>
      </c>
      <c r="H213" s="26">
        <f>H241*(1+Table3[[#This Row],[Inflation (%)2]])</f>
        <v>643.21589413861273</v>
      </c>
    </row>
    <row r="214" spans="2:8" s="1" customFormat="1" ht="14.45" customHeight="1" x14ac:dyDescent="0.2">
      <c r="B214" s="2" t="s">
        <v>214</v>
      </c>
      <c r="C214" s="3" t="s">
        <v>29</v>
      </c>
      <c r="D214" s="3" t="s">
        <v>7</v>
      </c>
      <c r="E214" s="24">
        <v>225</v>
      </c>
      <c r="F214" s="16" t="s">
        <v>225</v>
      </c>
      <c r="G214" s="21">
        <f t="shared" si="5"/>
        <v>-5.6999999999999995E-2</v>
      </c>
      <c r="H214" s="26">
        <f>H242*(1+Table3[[#This Row],[Inflation (%)2]])</f>
        <v>27348.227825204278</v>
      </c>
    </row>
    <row r="215" spans="2:8" s="1" customFormat="1" ht="14.45" customHeight="1" x14ac:dyDescent="0.2">
      <c r="B215" s="2" t="s">
        <v>214</v>
      </c>
      <c r="C215" s="3" t="s">
        <v>31</v>
      </c>
      <c r="D215" s="3" t="s">
        <v>7</v>
      </c>
      <c r="E215" s="23">
        <v>174</v>
      </c>
      <c r="F215" s="15" t="s">
        <v>226</v>
      </c>
      <c r="G215" s="21">
        <f t="shared" si="5"/>
        <v>3.2000000000000001E-2</v>
      </c>
      <c r="H215" s="26">
        <f>H243*(1+Table3[[#This Row],[Inflation (%)2]])</f>
        <v>2798.0827360449421</v>
      </c>
    </row>
    <row r="216" spans="2:8" s="1" customFormat="1" ht="14.45" customHeight="1" x14ac:dyDescent="0.2">
      <c r="B216" s="2" t="s">
        <v>214</v>
      </c>
      <c r="C216" s="3" t="s">
        <v>33</v>
      </c>
      <c r="D216" s="3" t="s">
        <v>7</v>
      </c>
      <c r="E216" s="24">
        <v>210.2</v>
      </c>
      <c r="F216" s="16" t="s">
        <v>227</v>
      </c>
      <c r="G216" s="21">
        <f t="shared" si="5"/>
        <v>4.3700000000000003E-2</v>
      </c>
      <c r="H216" s="26">
        <f>H244*(1+Table3[[#This Row],[Inflation (%)2]])</f>
        <v>2795.0019222236801</v>
      </c>
    </row>
    <row r="217" spans="2:8" s="1" customFormat="1" ht="14.45" customHeight="1" x14ac:dyDescent="0.2">
      <c r="B217" s="2" t="s">
        <v>214</v>
      </c>
      <c r="C217" s="3" t="s">
        <v>35</v>
      </c>
      <c r="D217" s="3" t="s">
        <v>7</v>
      </c>
      <c r="E217" s="23">
        <v>213.5</v>
      </c>
      <c r="F217" s="15" t="s">
        <v>204</v>
      </c>
      <c r="G217" s="21">
        <f t="shared" si="5"/>
        <v>2.7400000000000004E-2</v>
      </c>
      <c r="H217" s="26">
        <f>H245*(1+Table3[[#This Row],[Inflation (%)2]])</f>
        <v>1578.3942285111366</v>
      </c>
    </row>
    <row r="218" spans="2:8" s="1" customFormat="1" ht="14.45" customHeight="1" x14ac:dyDescent="0.2">
      <c r="B218" s="2" t="s">
        <v>214</v>
      </c>
      <c r="C218" s="3" t="s">
        <v>37</v>
      </c>
      <c r="D218" s="3" t="s">
        <v>7</v>
      </c>
      <c r="E218" s="24">
        <v>187.1</v>
      </c>
      <c r="F218" s="16" t="s">
        <v>228</v>
      </c>
      <c r="G218" s="21">
        <f t="shared" si="5"/>
        <v>2.75E-2</v>
      </c>
      <c r="H218" s="26">
        <f>H246*(1+Table3[[#This Row],[Inflation (%)2]])</f>
        <v>2130.5056930763553</v>
      </c>
    </row>
    <row r="219" spans="2:8" s="1" customFormat="1" ht="14.45" customHeight="1" x14ac:dyDescent="0.2">
      <c r="B219" s="2" t="s">
        <v>214</v>
      </c>
      <c r="C219" s="3" t="s">
        <v>39</v>
      </c>
      <c r="D219" s="3" t="s">
        <v>7</v>
      </c>
      <c r="E219" s="23">
        <v>189.2</v>
      </c>
      <c r="F219" s="15" t="s">
        <v>183</v>
      </c>
      <c r="G219" s="21">
        <f t="shared" si="5"/>
        <v>2.7099999999999999E-2</v>
      </c>
      <c r="H219" s="26">
        <f>H247*(1+Table3[[#This Row],[Inflation (%)2]])</f>
        <v>2067.7929748116153</v>
      </c>
    </row>
    <row r="220" spans="2:8" s="1" customFormat="1" ht="14.45" customHeight="1" x14ac:dyDescent="0.2">
      <c r="B220" s="2" t="s">
        <v>214</v>
      </c>
      <c r="C220" s="3" t="s">
        <v>41</v>
      </c>
      <c r="D220" s="3" t="s">
        <v>7</v>
      </c>
      <c r="E220" s="24">
        <v>175.2</v>
      </c>
      <c r="F220" s="16" t="s">
        <v>229</v>
      </c>
      <c r="G220" s="21">
        <f t="shared" si="5"/>
        <v>2.7E-2</v>
      </c>
      <c r="H220" s="26">
        <f>H248*(1+Table3[[#This Row],[Inflation (%)2]])</f>
        <v>2557.2233672774901</v>
      </c>
    </row>
    <row r="221" spans="2:8" s="1" customFormat="1" ht="14.45" customHeight="1" x14ac:dyDescent="0.2">
      <c r="B221" s="2" t="s">
        <v>214</v>
      </c>
      <c r="C221" s="3" t="s">
        <v>43</v>
      </c>
      <c r="D221" s="3" t="s">
        <v>7</v>
      </c>
      <c r="E221" s="23">
        <v>182.7</v>
      </c>
      <c r="F221" s="15" t="s">
        <v>158</v>
      </c>
      <c r="G221" s="21">
        <f t="shared" si="5"/>
        <v>2.81E-2</v>
      </c>
      <c r="H221" s="26">
        <f>H249*(1+Table3[[#This Row],[Inflation (%)2]])</f>
        <v>780.11959719049082</v>
      </c>
    </row>
    <row r="222" spans="2:8" s="1" customFormat="1" ht="14.45" customHeight="1" x14ac:dyDescent="0.2">
      <c r="B222" s="2" t="s">
        <v>214</v>
      </c>
      <c r="C222" s="3" t="s">
        <v>45</v>
      </c>
      <c r="D222" s="3" t="s">
        <v>7</v>
      </c>
      <c r="E222" s="24">
        <v>169.7</v>
      </c>
      <c r="F222" s="16" t="s">
        <v>230</v>
      </c>
      <c r="G222" s="21">
        <f t="shared" si="5"/>
        <v>-3.4099999999999998E-2</v>
      </c>
      <c r="H222" s="26">
        <f>H250*(1+Table3[[#This Row],[Inflation (%)2]])</f>
        <v>2841.3325781227732</v>
      </c>
    </row>
    <row r="223" spans="2:8" s="1" customFormat="1" ht="14.45" customHeight="1" x14ac:dyDescent="0.2">
      <c r="B223" s="2" t="s">
        <v>214</v>
      </c>
      <c r="C223" s="3" t="s">
        <v>47</v>
      </c>
      <c r="D223" s="3" t="s">
        <v>7</v>
      </c>
      <c r="E223" s="23">
        <v>181.5</v>
      </c>
      <c r="F223" s="15" t="s">
        <v>231</v>
      </c>
      <c r="G223" s="21">
        <f t="shared" si="5"/>
        <v>4.3099999999999999E-2</v>
      </c>
      <c r="H223" s="26">
        <f>H251*(1+Table3[[#This Row],[Inflation (%)2]])</f>
        <v>2680.9060382910366</v>
      </c>
    </row>
    <row r="224" spans="2:8" s="1" customFormat="1" ht="14.45" customHeight="1" x14ac:dyDescent="0.2">
      <c r="B224" s="2" t="s">
        <v>214</v>
      </c>
      <c r="C224" s="3" t="s">
        <v>49</v>
      </c>
      <c r="D224" s="3" t="s">
        <v>7</v>
      </c>
      <c r="E224" s="24">
        <v>177.4</v>
      </c>
      <c r="F224" s="16" t="s">
        <v>226</v>
      </c>
      <c r="G224" s="21">
        <f t="shared" si="5"/>
        <v>3.2000000000000001E-2</v>
      </c>
      <c r="H224" s="26">
        <f>H252*(1+Table3[[#This Row],[Inflation (%)2]])</f>
        <v>1682.5944014849952</v>
      </c>
    </row>
    <row r="225" spans="2:8" s="1" customFormat="1" ht="14.45" customHeight="1" x14ac:dyDescent="0.2">
      <c r="B225" s="2" t="s">
        <v>214</v>
      </c>
      <c r="C225" s="3" t="s">
        <v>51</v>
      </c>
      <c r="D225" s="3" t="s">
        <v>7</v>
      </c>
      <c r="E225" s="23">
        <v>193.6</v>
      </c>
      <c r="F225" s="15" t="s">
        <v>227</v>
      </c>
      <c r="G225" s="21">
        <f t="shared" si="5"/>
        <v>4.3700000000000003E-2</v>
      </c>
      <c r="H225" s="26">
        <f>H253*(1+Table3[[#This Row],[Inflation (%)2]])</f>
        <v>3518.2048227436858</v>
      </c>
    </row>
    <row r="226" spans="2:8" s="1" customFormat="1" ht="14.45" customHeight="1" x14ac:dyDescent="0.2">
      <c r="B226" s="2" t="s">
        <v>214</v>
      </c>
      <c r="C226" s="3" t="s">
        <v>53</v>
      </c>
      <c r="D226" s="3" t="s">
        <v>7</v>
      </c>
      <c r="E226" s="24">
        <v>165.5</v>
      </c>
      <c r="F226" s="16" t="s">
        <v>224</v>
      </c>
      <c r="G226" s="21">
        <f t="shared" si="5"/>
        <v>2.5399999999999999E-2</v>
      </c>
      <c r="H226" s="26">
        <f>H254*(1+Table3[[#This Row],[Inflation (%)2]])</f>
        <v>3449.6579272226813</v>
      </c>
    </row>
    <row r="227" spans="2:8" s="1" customFormat="1" ht="14.45" customHeight="1" x14ac:dyDescent="0.2">
      <c r="B227" s="2" t="s">
        <v>214</v>
      </c>
      <c r="C227" s="3" t="s">
        <v>55</v>
      </c>
      <c r="D227" s="3" t="s">
        <v>7</v>
      </c>
      <c r="E227" s="23">
        <v>176</v>
      </c>
      <c r="F227" s="15" t="s">
        <v>107</v>
      </c>
      <c r="G227" s="21">
        <f t="shared" si="5"/>
        <v>2.5000000000000001E-2</v>
      </c>
      <c r="H227" s="26">
        <f>H255*(1+Table3[[#This Row],[Inflation (%)2]])</f>
        <v>2021.0201876038514</v>
      </c>
    </row>
    <row r="228" spans="2:8" s="1" customFormat="1" ht="14.45" customHeight="1" x14ac:dyDescent="0.2">
      <c r="B228" s="2" t="s">
        <v>214</v>
      </c>
      <c r="C228" s="3" t="s">
        <v>57</v>
      </c>
      <c r="D228" s="3" t="s">
        <v>7</v>
      </c>
      <c r="E228" s="24">
        <v>187.6</v>
      </c>
      <c r="F228" s="16" t="s">
        <v>232</v>
      </c>
      <c r="G228" s="21">
        <f t="shared" si="5"/>
        <v>3.9899999999999998E-2</v>
      </c>
      <c r="H228" s="26">
        <f>H256*(1+Table3[[#This Row],[Inflation (%)2]])</f>
        <v>1108.0354386234508</v>
      </c>
    </row>
    <row r="229" spans="2:8" s="1" customFormat="1" ht="14.45" customHeight="1" x14ac:dyDescent="0.2">
      <c r="B229" s="2" t="s">
        <v>214</v>
      </c>
      <c r="C229" s="3" t="s">
        <v>59</v>
      </c>
      <c r="D229" s="3" t="s">
        <v>7</v>
      </c>
      <c r="E229" s="23">
        <v>207.3</v>
      </c>
      <c r="F229" s="15" t="s">
        <v>233</v>
      </c>
      <c r="G229" s="21">
        <f t="shared" si="5"/>
        <v>0.11330000000000001</v>
      </c>
      <c r="H229" s="26">
        <f>H257*(1+Table3[[#This Row],[Inflation (%)2]])</f>
        <v>8137.799752031463</v>
      </c>
    </row>
    <row r="230" spans="2:8" s="1" customFormat="1" ht="14.45" customHeight="1" x14ac:dyDescent="0.2">
      <c r="B230" s="2" t="s">
        <v>214</v>
      </c>
      <c r="C230" s="3" t="s">
        <v>61</v>
      </c>
      <c r="D230" s="3" t="s">
        <v>7</v>
      </c>
      <c r="E230" s="24">
        <v>216.3</v>
      </c>
      <c r="F230" s="16" t="s">
        <v>234</v>
      </c>
      <c r="G230" s="21">
        <f t="shared" si="5"/>
        <v>0.1109</v>
      </c>
      <c r="H230" s="26">
        <f>H258*(1+Table3[[#This Row],[Inflation (%)2]])</f>
        <v>4414.7288494768118</v>
      </c>
    </row>
    <row r="231" spans="2:8" s="1" customFormat="1" ht="14.45" customHeight="1" x14ac:dyDescent="0.2">
      <c r="B231" s="2" t="s">
        <v>235</v>
      </c>
      <c r="C231" s="3" t="s">
        <v>6</v>
      </c>
      <c r="D231" s="3" t="s">
        <v>7</v>
      </c>
      <c r="E231" s="23">
        <v>191.4</v>
      </c>
      <c r="F231" s="15" t="s">
        <v>236</v>
      </c>
      <c r="G231" s="21">
        <f t="shared" si="5"/>
        <v>5.0500000000000003E-2</v>
      </c>
      <c r="H231" s="26">
        <f>H259*(1+Table3[[#This Row],[Inflation (%)2]])</f>
        <v>2227.157472565626</v>
      </c>
    </row>
    <row r="232" spans="2:8" s="1" customFormat="1" ht="14.45" customHeight="1" x14ac:dyDescent="0.2">
      <c r="B232" s="2" t="s">
        <v>235</v>
      </c>
      <c r="C232" s="3" t="s">
        <v>9</v>
      </c>
      <c r="D232" s="3" t="s">
        <v>7</v>
      </c>
      <c r="E232" s="24">
        <v>209.5</v>
      </c>
      <c r="F232" s="16" t="s">
        <v>237</v>
      </c>
      <c r="G232" s="21">
        <f t="shared" si="5"/>
        <v>8.5500000000000007E-2</v>
      </c>
      <c r="H232" s="26">
        <f>H260*(1+Table3[[#This Row],[Inflation (%)2]])</f>
        <v>3698.2734963212492</v>
      </c>
    </row>
    <row r="233" spans="2:8" s="1" customFormat="1" ht="14.45" customHeight="1" x14ac:dyDescent="0.2">
      <c r="B233" s="2" t="s">
        <v>235</v>
      </c>
      <c r="C233" s="3" t="s">
        <v>11</v>
      </c>
      <c r="D233" s="3" t="s">
        <v>7</v>
      </c>
      <c r="E233" s="23">
        <v>192.8</v>
      </c>
      <c r="F233" s="15" t="s">
        <v>238</v>
      </c>
      <c r="G233" s="21">
        <f t="shared" si="5"/>
        <v>6.3399999999999998E-2</v>
      </c>
      <c r="H233" s="26">
        <f>H261*(1+Table3[[#This Row],[Inflation (%)2]])</f>
        <v>2954.8671014540591</v>
      </c>
    </row>
    <row r="234" spans="2:8" s="1" customFormat="1" ht="14.45" customHeight="1" x14ac:dyDescent="0.2">
      <c r="B234" s="2" t="s">
        <v>235</v>
      </c>
      <c r="C234" s="3" t="s">
        <v>13</v>
      </c>
      <c r="D234" s="3" t="s">
        <v>7</v>
      </c>
      <c r="E234" s="24">
        <v>229.4</v>
      </c>
      <c r="F234" s="16" t="s">
        <v>151</v>
      </c>
      <c r="G234" s="21">
        <f t="shared" si="5"/>
        <v>2.5499999999999995E-2</v>
      </c>
      <c r="H234" s="26">
        <f>H262*(1+Table3[[#This Row],[Inflation (%)2]])</f>
        <v>7798.0277561550793</v>
      </c>
    </row>
    <row r="235" spans="2:8" s="1" customFormat="1" ht="14.45" customHeight="1" x14ac:dyDescent="0.2">
      <c r="B235" s="2" t="s">
        <v>235</v>
      </c>
      <c r="C235" s="3" t="s">
        <v>15</v>
      </c>
      <c r="D235" s="3" t="s">
        <v>7</v>
      </c>
      <c r="E235" s="23">
        <v>195.2</v>
      </c>
      <c r="F235" s="15" t="s">
        <v>239</v>
      </c>
      <c r="G235" s="21">
        <f t="shared" si="5"/>
        <v>5.9699999999999996E-2</v>
      </c>
      <c r="H235" s="26">
        <f>H263*(1+Table3[[#This Row],[Inflation (%)2]])</f>
        <v>3617.712202838442</v>
      </c>
    </row>
    <row r="236" spans="2:8" s="1" customFormat="1" ht="14.45" customHeight="1" x14ac:dyDescent="0.2">
      <c r="B236" s="2" t="s">
        <v>235</v>
      </c>
      <c r="C236" s="3" t="s">
        <v>17</v>
      </c>
      <c r="D236" s="3" t="s">
        <v>7</v>
      </c>
      <c r="E236" s="24">
        <v>187.6</v>
      </c>
      <c r="F236" s="16" t="s">
        <v>240</v>
      </c>
      <c r="G236" s="21">
        <f t="shared" si="5"/>
        <v>3.3000000000000002E-2</v>
      </c>
      <c r="H236" s="26">
        <f>H264*(1+Table3[[#This Row],[Inflation (%)2]])</f>
        <v>18.650056333590904</v>
      </c>
    </row>
    <row r="237" spans="2:8" s="1" customFormat="1" ht="14.45" customHeight="1" x14ac:dyDescent="0.2">
      <c r="B237" s="2" t="s">
        <v>235</v>
      </c>
      <c r="C237" s="3" t="s">
        <v>19</v>
      </c>
      <c r="D237" s="3" t="s">
        <v>7</v>
      </c>
      <c r="E237" s="23">
        <v>160.9</v>
      </c>
      <c r="F237" s="15" t="s">
        <v>90</v>
      </c>
      <c r="G237" s="21">
        <f t="shared" si="5"/>
        <v>1.6400000000000001E-2</v>
      </c>
      <c r="H237" s="26">
        <f>H265*(1+Table3[[#This Row],[Inflation (%)2]])</f>
        <v>2335.0401293433738</v>
      </c>
    </row>
    <row r="238" spans="2:8" s="1" customFormat="1" ht="14.45" customHeight="1" x14ac:dyDescent="0.2">
      <c r="B238" s="2" t="s">
        <v>235</v>
      </c>
      <c r="C238" s="3" t="s">
        <v>21</v>
      </c>
      <c r="D238" s="3" t="s">
        <v>7</v>
      </c>
      <c r="E238" s="24">
        <v>195.1</v>
      </c>
      <c r="F238" s="16" t="s">
        <v>241</v>
      </c>
      <c r="G238" s="21">
        <f t="shared" si="5"/>
        <v>6.7900000000000002E-2</v>
      </c>
      <c r="H238" s="26">
        <f>H266*(1+Table3[[#This Row],[Inflation (%)2]])</f>
        <v>1473.1254788178489</v>
      </c>
    </row>
    <row r="239" spans="2:8" s="1" customFormat="1" ht="14.45" customHeight="1" x14ac:dyDescent="0.2">
      <c r="B239" s="2" t="s">
        <v>235</v>
      </c>
      <c r="C239" s="3" t="s">
        <v>23</v>
      </c>
      <c r="D239" s="3" t="s">
        <v>7</v>
      </c>
      <c r="E239" s="23">
        <v>306.60000000000002</v>
      </c>
      <c r="F239" s="15" t="s">
        <v>242</v>
      </c>
      <c r="G239" s="21">
        <f t="shared" si="5"/>
        <v>0.35960000000000003</v>
      </c>
      <c r="H239" s="26">
        <f>H267*(1+Table3[[#This Row],[Inflation (%)2]])</f>
        <v>5472.7898726956328</v>
      </c>
    </row>
    <row r="240" spans="2:8" s="1" customFormat="1" ht="14.45" customHeight="1" x14ac:dyDescent="0.2">
      <c r="B240" s="2" t="s">
        <v>235</v>
      </c>
      <c r="C240" s="3" t="s">
        <v>25</v>
      </c>
      <c r="D240" s="3" t="s">
        <v>7</v>
      </c>
      <c r="E240" s="24">
        <v>219.7</v>
      </c>
      <c r="F240" s="16" t="s">
        <v>243</v>
      </c>
      <c r="G240" s="21">
        <f t="shared" si="5"/>
        <v>9.8000000000000004E-2</v>
      </c>
      <c r="H240" s="26">
        <f>H268*(1+Table3[[#This Row],[Inflation (%)2]])</f>
        <v>37747.470332007179</v>
      </c>
    </row>
    <row r="241" spans="2:8" s="1" customFormat="1" ht="14.45" customHeight="1" x14ac:dyDescent="0.2">
      <c r="B241" s="2" t="s">
        <v>235</v>
      </c>
      <c r="C241" s="3" t="s">
        <v>27</v>
      </c>
      <c r="D241" s="3" t="s">
        <v>7</v>
      </c>
      <c r="E241" s="23">
        <v>132.9</v>
      </c>
      <c r="F241" s="15" t="s">
        <v>244</v>
      </c>
      <c r="G241" s="21">
        <f t="shared" si="5"/>
        <v>3.4999999999999996E-2</v>
      </c>
      <c r="H241" s="26">
        <f>H269*(1+Table3[[#This Row],[Inflation (%)2]])</f>
        <v>627.28290826859052</v>
      </c>
    </row>
    <row r="242" spans="2:8" s="1" customFormat="1" ht="14.45" customHeight="1" x14ac:dyDescent="0.2">
      <c r="B242" s="2" t="s">
        <v>235</v>
      </c>
      <c r="C242" s="3" t="s">
        <v>29</v>
      </c>
      <c r="D242" s="3" t="s">
        <v>7</v>
      </c>
      <c r="E242" s="24">
        <v>224.7</v>
      </c>
      <c r="F242" s="16" t="s">
        <v>245</v>
      </c>
      <c r="G242" s="21">
        <f t="shared" si="5"/>
        <v>-4.7899999999999998E-2</v>
      </c>
      <c r="H242" s="26">
        <f>H270*(1+Table3[[#This Row],[Inflation (%)2]])</f>
        <v>29001.302041573992</v>
      </c>
    </row>
    <row r="243" spans="2:8" s="1" customFormat="1" ht="14.45" customHeight="1" x14ac:dyDescent="0.2">
      <c r="B243" s="2" t="s">
        <v>235</v>
      </c>
      <c r="C243" s="3" t="s">
        <v>31</v>
      </c>
      <c r="D243" s="3" t="s">
        <v>7</v>
      </c>
      <c r="E243" s="23">
        <v>173.3</v>
      </c>
      <c r="F243" s="15" t="s">
        <v>108</v>
      </c>
      <c r="G243" s="21">
        <f t="shared" si="5"/>
        <v>3.0300000000000001E-2</v>
      </c>
      <c r="H243" s="26">
        <f>H271*(1+Table3[[#This Row],[Inflation (%)2]])</f>
        <v>2711.3204806637036</v>
      </c>
    </row>
    <row r="244" spans="2:8" s="1" customFormat="1" ht="14.45" customHeight="1" x14ac:dyDescent="0.2">
      <c r="B244" s="2" t="s">
        <v>235</v>
      </c>
      <c r="C244" s="3" t="s">
        <v>33</v>
      </c>
      <c r="D244" s="3" t="s">
        <v>7</v>
      </c>
      <c r="E244" s="24">
        <v>209.3</v>
      </c>
      <c r="F244" s="16" t="s">
        <v>246</v>
      </c>
      <c r="G244" s="21">
        <f t="shared" si="5"/>
        <v>4.2900000000000001E-2</v>
      </c>
      <c r="H244" s="26">
        <f>H272*(1+Table3[[#This Row],[Inflation (%)2]])</f>
        <v>2677.9744392293569</v>
      </c>
    </row>
    <row r="245" spans="2:8" s="1" customFormat="1" ht="14.45" customHeight="1" x14ac:dyDescent="0.2">
      <c r="B245" s="2" t="s">
        <v>235</v>
      </c>
      <c r="C245" s="3" t="s">
        <v>35</v>
      </c>
      <c r="D245" s="3" t="s">
        <v>7</v>
      </c>
      <c r="E245" s="23">
        <v>213.3</v>
      </c>
      <c r="F245" s="15" t="s">
        <v>56</v>
      </c>
      <c r="G245" s="21">
        <f t="shared" si="5"/>
        <v>2.9399999999999999E-2</v>
      </c>
      <c r="H245" s="26">
        <f>H273*(1+Table3[[#This Row],[Inflation (%)2]])</f>
        <v>1536.2996189518556</v>
      </c>
    </row>
    <row r="246" spans="2:8" s="1" customFormat="1" ht="14.45" customHeight="1" x14ac:dyDescent="0.2">
      <c r="B246" s="2" t="s">
        <v>235</v>
      </c>
      <c r="C246" s="3" t="s">
        <v>37</v>
      </c>
      <c r="D246" s="3" t="s">
        <v>7</v>
      </c>
      <c r="E246" s="24">
        <v>186.5</v>
      </c>
      <c r="F246" s="16" t="s">
        <v>247</v>
      </c>
      <c r="G246" s="21">
        <f t="shared" si="5"/>
        <v>2.92E-2</v>
      </c>
      <c r="H246" s="26">
        <f>H274*(1+Table3[[#This Row],[Inflation (%)2]])</f>
        <v>2073.4848594417081</v>
      </c>
    </row>
    <row r="247" spans="2:8" s="1" customFormat="1" ht="14.45" customHeight="1" x14ac:dyDescent="0.2">
      <c r="B247" s="2" t="s">
        <v>235</v>
      </c>
      <c r="C247" s="3" t="s">
        <v>39</v>
      </c>
      <c r="D247" s="3" t="s">
        <v>7</v>
      </c>
      <c r="E247" s="23">
        <v>188.7</v>
      </c>
      <c r="F247" s="15" t="s">
        <v>248</v>
      </c>
      <c r="G247" s="21">
        <f t="shared" si="5"/>
        <v>0.03</v>
      </c>
      <c r="H247" s="26">
        <f>H275*(1+Table3[[#This Row],[Inflation (%)2]])</f>
        <v>2013.2343246145608</v>
      </c>
    </row>
    <row r="248" spans="2:8" s="1" customFormat="1" ht="14.45" customHeight="1" x14ac:dyDescent="0.2">
      <c r="B248" s="2" t="s">
        <v>235</v>
      </c>
      <c r="C248" s="3" t="s">
        <v>41</v>
      </c>
      <c r="D248" s="3" t="s">
        <v>7</v>
      </c>
      <c r="E248" s="24">
        <v>174.7</v>
      </c>
      <c r="F248" s="16" t="s">
        <v>249</v>
      </c>
      <c r="G248" s="21">
        <f t="shared" si="5"/>
        <v>2.6400000000000003E-2</v>
      </c>
      <c r="H248" s="26">
        <f>H276*(1+Table3[[#This Row],[Inflation (%)2]])</f>
        <v>2489.9935416528629</v>
      </c>
    </row>
    <row r="249" spans="2:8" s="1" customFormat="1" ht="14.45" customHeight="1" x14ac:dyDescent="0.2">
      <c r="B249" s="2" t="s">
        <v>235</v>
      </c>
      <c r="C249" s="3" t="s">
        <v>43</v>
      </c>
      <c r="D249" s="3" t="s">
        <v>7</v>
      </c>
      <c r="E249" s="23">
        <v>181</v>
      </c>
      <c r="F249" s="15" t="s">
        <v>250</v>
      </c>
      <c r="G249" s="21">
        <f t="shared" si="5"/>
        <v>2.7199999999999998E-2</v>
      </c>
      <c r="H249" s="26">
        <f>H277*(1+Table3[[#This Row],[Inflation (%)2]])</f>
        <v>758.79739051696413</v>
      </c>
    </row>
    <row r="250" spans="2:8" s="1" customFormat="1" ht="14.45" customHeight="1" x14ac:dyDescent="0.2">
      <c r="B250" s="2" t="s">
        <v>235</v>
      </c>
      <c r="C250" s="3" t="s">
        <v>45</v>
      </c>
      <c r="D250" s="3" t="s">
        <v>7</v>
      </c>
      <c r="E250" s="24">
        <v>169.9</v>
      </c>
      <c r="F250" s="16" t="s">
        <v>251</v>
      </c>
      <c r="G250" s="21">
        <f t="shared" si="5"/>
        <v>-3.1899999999999998E-2</v>
      </c>
      <c r="H250" s="26">
        <f>H278*(1+Table3[[#This Row],[Inflation (%)2]])</f>
        <v>2941.6425904573694</v>
      </c>
    </row>
    <row r="251" spans="2:8" s="1" customFormat="1" ht="14.45" customHeight="1" x14ac:dyDescent="0.2">
      <c r="B251" s="2" t="s">
        <v>235</v>
      </c>
      <c r="C251" s="3" t="s">
        <v>47</v>
      </c>
      <c r="D251" s="3" t="s">
        <v>7</v>
      </c>
      <c r="E251" s="23">
        <v>180.8</v>
      </c>
      <c r="F251" s="15" t="s">
        <v>252</v>
      </c>
      <c r="G251" s="21">
        <f t="shared" si="5"/>
        <v>4.0899999999999999E-2</v>
      </c>
      <c r="H251" s="26">
        <f>H279*(1+Table3[[#This Row],[Inflation (%)2]])</f>
        <v>2570.1332933477488</v>
      </c>
    </row>
    <row r="252" spans="2:8" s="1" customFormat="1" ht="14.45" customHeight="1" x14ac:dyDescent="0.2">
      <c r="B252" s="2" t="s">
        <v>235</v>
      </c>
      <c r="C252" s="3" t="s">
        <v>49</v>
      </c>
      <c r="D252" s="3" t="s">
        <v>7</v>
      </c>
      <c r="E252" s="24">
        <v>177</v>
      </c>
      <c r="F252" s="16" t="s">
        <v>253</v>
      </c>
      <c r="G252" s="21">
        <f t="shared" si="5"/>
        <v>3.0899999999999997E-2</v>
      </c>
      <c r="H252" s="26">
        <f>H280*(1+Table3[[#This Row],[Inflation (%)2]])</f>
        <v>1630.4209316715069</v>
      </c>
    </row>
    <row r="253" spans="2:8" s="1" customFormat="1" ht="14.45" customHeight="1" x14ac:dyDescent="0.2">
      <c r="B253" s="2" t="s">
        <v>235</v>
      </c>
      <c r="C253" s="3" t="s">
        <v>51</v>
      </c>
      <c r="D253" s="3" t="s">
        <v>7</v>
      </c>
      <c r="E253" s="23">
        <v>193</v>
      </c>
      <c r="F253" s="15" t="s">
        <v>254</v>
      </c>
      <c r="G253" s="21">
        <f t="shared" si="5"/>
        <v>4.3799999999999999E-2</v>
      </c>
      <c r="H253" s="26">
        <f>H281*(1+Table3[[#This Row],[Inflation (%)2]])</f>
        <v>3370.8966395934517</v>
      </c>
    </row>
    <row r="254" spans="2:8" s="1" customFormat="1" ht="14.45" customHeight="1" x14ac:dyDescent="0.2">
      <c r="B254" s="2" t="s">
        <v>235</v>
      </c>
      <c r="C254" s="3" t="s">
        <v>53</v>
      </c>
      <c r="D254" s="3" t="s">
        <v>7</v>
      </c>
      <c r="E254" s="24">
        <v>165.4</v>
      </c>
      <c r="F254" s="16" t="s">
        <v>224</v>
      </c>
      <c r="G254" s="21">
        <f t="shared" si="5"/>
        <v>2.5399999999999999E-2</v>
      </c>
      <c r="H254" s="26">
        <f>H282*(1+Table3[[#This Row],[Inflation (%)2]])</f>
        <v>3364.2070677030242</v>
      </c>
    </row>
    <row r="255" spans="2:8" s="1" customFormat="1" ht="14.45" customHeight="1" x14ac:dyDescent="0.2">
      <c r="B255" s="2" t="s">
        <v>235</v>
      </c>
      <c r="C255" s="3" t="s">
        <v>55</v>
      </c>
      <c r="D255" s="3" t="s">
        <v>7</v>
      </c>
      <c r="E255" s="23">
        <v>175.5</v>
      </c>
      <c r="F255" s="15" t="s">
        <v>255</v>
      </c>
      <c r="G255" s="21">
        <f t="shared" si="5"/>
        <v>2.5099999999999997E-2</v>
      </c>
      <c r="H255" s="26">
        <f>H283*(1+Table3[[#This Row],[Inflation (%)2]])</f>
        <v>1971.7270122964405</v>
      </c>
    </row>
    <row r="256" spans="2:8" s="1" customFormat="1" ht="14.45" customHeight="1" x14ac:dyDescent="0.2">
      <c r="B256" s="2" t="s">
        <v>235</v>
      </c>
      <c r="C256" s="3" t="s">
        <v>57</v>
      </c>
      <c r="D256" s="3" t="s">
        <v>7</v>
      </c>
      <c r="E256" s="24">
        <v>187.4</v>
      </c>
      <c r="F256" s="16" t="s">
        <v>256</v>
      </c>
      <c r="G256" s="21">
        <f t="shared" si="5"/>
        <v>3.9399999999999998E-2</v>
      </c>
      <c r="H256" s="26">
        <f>H284*(1+Table3[[#This Row],[Inflation (%)2]])</f>
        <v>1065.5211449403314</v>
      </c>
    </row>
    <row r="257" spans="2:8" s="1" customFormat="1" ht="14.45" customHeight="1" x14ac:dyDescent="0.2">
      <c r="B257" s="2" t="s">
        <v>235</v>
      </c>
      <c r="C257" s="3" t="s">
        <v>59</v>
      </c>
      <c r="D257" s="3" t="s">
        <v>7</v>
      </c>
      <c r="E257" s="23">
        <v>203.4</v>
      </c>
      <c r="F257" s="15" t="s">
        <v>257</v>
      </c>
      <c r="G257" s="21">
        <f t="shared" si="5"/>
        <v>9.2999999999999999E-2</v>
      </c>
      <c r="H257" s="26">
        <f>H285*(1+Table3[[#This Row],[Inflation (%)2]])</f>
        <v>7309.6198257715469</v>
      </c>
    </row>
    <row r="258" spans="2:8" s="1" customFormat="1" ht="14.45" customHeight="1" x14ac:dyDescent="0.2">
      <c r="B258" s="2" t="s">
        <v>235</v>
      </c>
      <c r="C258" s="3" t="s">
        <v>61</v>
      </c>
      <c r="D258" s="3" t="s">
        <v>7</v>
      </c>
      <c r="E258" s="24">
        <v>210.9</v>
      </c>
      <c r="F258" s="16" t="s">
        <v>258</v>
      </c>
      <c r="G258" s="21">
        <f t="shared" si="5"/>
        <v>9.5600000000000004E-2</v>
      </c>
      <c r="H258" s="26">
        <f>H286*(1+Table3[[#This Row],[Inflation (%)2]])</f>
        <v>3974.0110266241891</v>
      </c>
    </row>
    <row r="259" spans="2:8" s="1" customFormat="1" ht="14.45" customHeight="1" x14ac:dyDescent="0.2">
      <c r="B259" s="2" t="s">
        <v>259</v>
      </c>
      <c r="C259" s="3" t="s">
        <v>6</v>
      </c>
      <c r="D259" s="3" t="s">
        <v>7</v>
      </c>
      <c r="E259" s="23">
        <v>190.3</v>
      </c>
      <c r="F259" s="15" t="s">
        <v>260</v>
      </c>
      <c r="G259" s="21">
        <f t="shared" si="5"/>
        <v>3.1399999999999997E-2</v>
      </c>
      <c r="H259" s="26">
        <f>H287*(1+Table3[[#This Row],[Inflation (%)2]])</f>
        <v>2120.0927868306767</v>
      </c>
    </row>
    <row r="260" spans="2:8" s="1" customFormat="1" ht="14.45" customHeight="1" x14ac:dyDescent="0.2">
      <c r="B260" s="2" t="s">
        <v>259</v>
      </c>
      <c r="C260" s="3" t="s">
        <v>9</v>
      </c>
      <c r="D260" s="3" t="s">
        <v>7</v>
      </c>
      <c r="E260" s="24">
        <v>207.1</v>
      </c>
      <c r="F260" s="16" t="s">
        <v>261</v>
      </c>
      <c r="G260" s="21">
        <f t="shared" si="5"/>
        <v>4.8099999999999997E-2</v>
      </c>
      <c r="H260" s="26">
        <f>H288*(1+Table3[[#This Row],[Inflation (%)2]])</f>
        <v>3406.976965749654</v>
      </c>
    </row>
    <row r="261" spans="2:8" s="1" customFormat="1" ht="14.45" customHeight="1" x14ac:dyDescent="0.2">
      <c r="B261" s="2" t="s">
        <v>259</v>
      </c>
      <c r="C261" s="3" t="s">
        <v>11</v>
      </c>
      <c r="D261" s="3" t="s">
        <v>7</v>
      </c>
      <c r="E261" s="23">
        <v>191.9</v>
      </c>
      <c r="F261" s="15" t="s">
        <v>262</v>
      </c>
      <c r="G261" s="21">
        <f t="shared" si="5"/>
        <v>6.7300000000000013E-2</v>
      </c>
      <c r="H261" s="26">
        <f>H289*(1+Table3[[#This Row],[Inflation (%)2]])</f>
        <v>2778.6976692251828</v>
      </c>
    </row>
    <row r="262" spans="2:8" s="1" customFormat="1" ht="14.45" customHeight="1" x14ac:dyDescent="0.2">
      <c r="B262" s="2" t="s">
        <v>259</v>
      </c>
      <c r="C262" s="3" t="s">
        <v>13</v>
      </c>
      <c r="D262" s="3" t="s">
        <v>7</v>
      </c>
      <c r="E262" s="24">
        <v>229.2</v>
      </c>
      <c r="F262" s="16" t="s">
        <v>86</v>
      </c>
      <c r="G262" s="21">
        <f t="shared" si="5"/>
        <v>4.3200000000000002E-2</v>
      </c>
      <c r="H262" s="26">
        <f>H290*(1+Table3[[#This Row],[Inflation (%)2]])</f>
        <v>7604.122629112705</v>
      </c>
    </row>
    <row r="263" spans="2:8" s="1" customFormat="1" ht="14.45" customHeight="1" x14ac:dyDescent="0.2">
      <c r="B263" s="2" t="s">
        <v>259</v>
      </c>
      <c r="C263" s="3" t="s">
        <v>15</v>
      </c>
      <c r="D263" s="3" t="s">
        <v>7</v>
      </c>
      <c r="E263" s="23">
        <v>190.7</v>
      </c>
      <c r="F263" s="15" t="s">
        <v>263</v>
      </c>
      <c r="G263" s="21">
        <f t="shared" ref="G263:G326" si="6">F263/10000*100</f>
        <v>5.8900000000000001E-2</v>
      </c>
      <c r="H263" s="26">
        <f>H291*(1+Table3[[#This Row],[Inflation (%)2]])</f>
        <v>3413.9022391605563</v>
      </c>
    </row>
    <row r="264" spans="2:8" s="1" customFormat="1" ht="14.45" customHeight="1" x14ac:dyDescent="0.2">
      <c r="B264" s="2" t="s">
        <v>259</v>
      </c>
      <c r="C264" s="3" t="s">
        <v>17</v>
      </c>
      <c r="D264" s="3" t="s">
        <v>7</v>
      </c>
      <c r="E264" s="24">
        <v>187.1</v>
      </c>
      <c r="F264" s="16" t="s">
        <v>209</v>
      </c>
      <c r="G264" s="21">
        <f t="shared" si="6"/>
        <v>3.3100000000000004E-2</v>
      </c>
      <c r="H264" s="26">
        <f>H292*(1+Table3[[#This Row],[Inflation (%)2]])</f>
        <v>18.054265569787905</v>
      </c>
    </row>
    <row r="265" spans="2:8" s="1" customFormat="1" ht="14.45" customHeight="1" x14ac:dyDescent="0.2">
      <c r="B265" s="2" t="s">
        <v>259</v>
      </c>
      <c r="C265" s="3" t="s">
        <v>19</v>
      </c>
      <c r="D265" s="3" t="s">
        <v>7</v>
      </c>
      <c r="E265" s="23">
        <v>157.1</v>
      </c>
      <c r="F265" s="15" t="s">
        <v>264</v>
      </c>
      <c r="G265" s="21">
        <f t="shared" si="6"/>
        <v>-1.1899999999999999E-2</v>
      </c>
      <c r="H265" s="26">
        <f>H293*(1+Table3[[#This Row],[Inflation (%)2]])</f>
        <v>2297.3633700741575</v>
      </c>
    </row>
    <row r="266" spans="2:8" s="1" customFormat="1" ht="14.45" customHeight="1" x14ac:dyDescent="0.2">
      <c r="B266" s="2" t="s">
        <v>259</v>
      </c>
      <c r="C266" s="3" t="s">
        <v>21</v>
      </c>
      <c r="D266" s="3" t="s">
        <v>7</v>
      </c>
      <c r="E266" s="24">
        <v>197.5</v>
      </c>
      <c r="F266" s="16" t="s">
        <v>265</v>
      </c>
      <c r="G266" s="21">
        <f t="shared" si="6"/>
        <v>6.0700000000000004E-2</v>
      </c>
      <c r="H266" s="26">
        <f>H294*(1+Table3[[#This Row],[Inflation (%)2]])</f>
        <v>1379.4601356099342</v>
      </c>
    </row>
    <row r="267" spans="2:8" s="1" customFormat="1" ht="14.45" customHeight="1" x14ac:dyDescent="0.2">
      <c r="B267" s="2" t="s">
        <v>259</v>
      </c>
      <c r="C267" s="3" t="s">
        <v>23</v>
      </c>
      <c r="D267" s="3" t="s">
        <v>7</v>
      </c>
      <c r="E267" s="23">
        <v>291.2</v>
      </c>
      <c r="F267" s="15" t="s">
        <v>266</v>
      </c>
      <c r="G267" s="21">
        <f t="shared" si="6"/>
        <v>6.9400000000000003E-2</v>
      </c>
      <c r="H267" s="26">
        <f>H295*(1+Table3[[#This Row],[Inflation (%)2]])</f>
        <v>4025.2941105440077</v>
      </c>
    </row>
    <row r="268" spans="2:8" s="1" customFormat="1" ht="14.45" customHeight="1" x14ac:dyDescent="0.2">
      <c r="B268" s="2" t="s">
        <v>259</v>
      </c>
      <c r="C268" s="3" t="s">
        <v>25</v>
      </c>
      <c r="D268" s="3" t="s">
        <v>7</v>
      </c>
      <c r="E268" s="24">
        <v>219</v>
      </c>
      <c r="F268" s="16" t="s">
        <v>267</v>
      </c>
      <c r="G268" s="21">
        <f t="shared" si="6"/>
        <v>0.14360000000000001</v>
      </c>
      <c r="H268" s="26">
        <f>H296*(1+Table3[[#This Row],[Inflation (%)2]])</f>
        <v>34378.388280516556</v>
      </c>
    </row>
    <row r="269" spans="2:8" s="1" customFormat="1" ht="14.45" customHeight="1" x14ac:dyDescent="0.2">
      <c r="B269" s="2" t="s">
        <v>259</v>
      </c>
      <c r="C269" s="3" t="s">
        <v>27</v>
      </c>
      <c r="D269" s="3" t="s">
        <v>7</v>
      </c>
      <c r="E269" s="23">
        <v>132.80000000000001</v>
      </c>
      <c r="F269" s="15" t="s">
        <v>268</v>
      </c>
      <c r="G269" s="21">
        <f t="shared" si="6"/>
        <v>4.5700000000000005E-2</v>
      </c>
      <c r="H269" s="26">
        <f>H297*(1+Table3[[#This Row],[Inflation (%)2]])</f>
        <v>606.07044277158514</v>
      </c>
    </row>
    <row r="270" spans="2:8" s="1" customFormat="1" ht="14.45" customHeight="1" x14ac:dyDescent="0.2">
      <c r="B270" s="2" t="s">
        <v>259</v>
      </c>
      <c r="C270" s="3" t="s">
        <v>29</v>
      </c>
      <c r="D270" s="3" t="s">
        <v>7</v>
      </c>
      <c r="E270" s="24">
        <v>225</v>
      </c>
      <c r="F270" s="16" t="s">
        <v>269</v>
      </c>
      <c r="G270" s="21">
        <f t="shared" si="6"/>
        <v>-2.7700000000000002E-2</v>
      </c>
      <c r="H270" s="26">
        <f>H298*(1+Table3[[#This Row],[Inflation (%)2]])</f>
        <v>30460.352947772288</v>
      </c>
    </row>
    <row r="271" spans="2:8" s="1" customFormat="1" ht="14.45" customHeight="1" x14ac:dyDescent="0.2">
      <c r="B271" s="2" t="s">
        <v>259</v>
      </c>
      <c r="C271" s="3" t="s">
        <v>31</v>
      </c>
      <c r="D271" s="3" t="s">
        <v>7</v>
      </c>
      <c r="E271" s="23">
        <v>172.8</v>
      </c>
      <c r="F271" s="15" t="s">
        <v>270</v>
      </c>
      <c r="G271" s="21">
        <f t="shared" si="6"/>
        <v>3.0400000000000003E-2</v>
      </c>
      <c r="H271" s="26">
        <f>H299*(1+Table3[[#This Row],[Inflation (%)2]])</f>
        <v>2631.5835005956551</v>
      </c>
    </row>
    <row r="272" spans="2:8" s="1" customFormat="1" ht="14.45" customHeight="1" x14ac:dyDescent="0.2">
      <c r="B272" s="2" t="s">
        <v>259</v>
      </c>
      <c r="C272" s="3" t="s">
        <v>33</v>
      </c>
      <c r="D272" s="3" t="s">
        <v>7</v>
      </c>
      <c r="E272" s="24">
        <v>208.3</v>
      </c>
      <c r="F272" s="16" t="s">
        <v>271</v>
      </c>
      <c r="G272" s="21">
        <f t="shared" si="6"/>
        <v>4.1500000000000009E-2</v>
      </c>
      <c r="H272" s="26">
        <f>H300*(1+Table3[[#This Row],[Inflation (%)2]])</f>
        <v>2567.8151685006778</v>
      </c>
    </row>
    <row r="273" spans="2:8" s="1" customFormat="1" ht="14.45" customHeight="1" x14ac:dyDescent="0.2">
      <c r="B273" s="2" t="s">
        <v>259</v>
      </c>
      <c r="C273" s="3" t="s">
        <v>35</v>
      </c>
      <c r="D273" s="3" t="s">
        <v>7</v>
      </c>
      <c r="E273" s="23">
        <v>213.1</v>
      </c>
      <c r="F273" s="15" t="s">
        <v>85</v>
      </c>
      <c r="G273" s="21">
        <f t="shared" si="6"/>
        <v>3.1E-2</v>
      </c>
      <c r="H273" s="26">
        <f>H301*(1+Table3[[#This Row],[Inflation (%)2]])</f>
        <v>1492.4224003806639</v>
      </c>
    </row>
    <row r="274" spans="2:8" s="1" customFormat="1" ht="14.45" customHeight="1" x14ac:dyDescent="0.2">
      <c r="B274" s="2" t="s">
        <v>259</v>
      </c>
      <c r="C274" s="3" t="s">
        <v>37</v>
      </c>
      <c r="D274" s="3" t="s">
        <v>7</v>
      </c>
      <c r="E274" s="24">
        <v>186</v>
      </c>
      <c r="F274" s="16" t="s">
        <v>69</v>
      </c>
      <c r="G274" s="21">
        <f t="shared" si="6"/>
        <v>2.8799999999999999E-2</v>
      </c>
      <c r="H274" s="26">
        <f>H302*(1+Table3[[#This Row],[Inflation (%)2]])</f>
        <v>2014.656878586969</v>
      </c>
    </row>
    <row r="275" spans="2:8" s="1" customFormat="1" ht="14.45" customHeight="1" x14ac:dyDescent="0.2">
      <c r="B275" s="2" t="s">
        <v>259</v>
      </c>
      <c r="C275" s="3" t="s">
        <v>39</v>
      </c>
      <c r="D275" s="3" t="s">
        <v>7</v>
      </c>
      <c r="E275" s="23">
        <v>188.1</v>
      </c>
      <c r="F275" s="15" t="s">
        <v>272</v>
      </c>
      <c r="G275" s="21">
        <f t="shared" si="6"/>
        <v>2.9000000000000001E-2</v>
      </c>
      <c r="H275" s="26">
        <f>H303*(1+Table3[[#This Row],[Inflation (%)2]])</f>
        <v>1954.5964316646221</v>
      </c>
    </row>
    <row r="276" spans="2:8" s="1" customFormat="1" ht="14.45" customHeight="1" x14ac:dyDescent="0.2">
      <c r="B276" s="2" t="s">
        <v>259</v>
      </c>
      <c r="C276" s="3" t="s">
        <v>41</v>
      </c>
      <c r="D276" s="3" t="s">
        <v>7</v>
      </c>
      <c r="E276" s="24">
        <v>174.2</v>
      </c>
      <c r="F276" s="16" t="s">
        <v>139</v>
      </c>
      <c r="G276" s="21">
        <f t="shared" si="6"/>
        <v>2.6499999999999999E-2</v>
      </c>
      <c r="H276" s="26">
        <f>H304*(1+Table3[[#This Row],[Inflation (%)2]])</f>
        <v>2425.9485012206383</v>
      </c>
    </row>
    <row r="277" spans="2:8" s="1" customFormat="1" ht="14.45" customHeight="1" x14ac:dyDescent="0.2">
      <c r="B277" s="2" t="s">
        <v>259</v>
      </c>
      <c r="C277" s="3" t="s">
        <v>43</v>
      </c>
      <c r="D277" s="3" t="s">
        <v>7</v>
      </c>
      <c r="E277" s="23">
        <v>181.1</v>
      </c>
      <c r="F277" s="15" t="s">
        <v>273</v>
      </c>
      <c r="G277" s="21">
        <f t="shared" si="6"/>
        <v>2.6600000000000002E-2</v>
      </c>
      <c r="H277" s="26">
        <f>H305*(1+Table3[[#This Row],[Inflation (%)2]])</f>
        <v>738.70462472445888</v>
      </c>
    </row>
    <row r="278" spans="2:8" s="1" customFormat="1" ht="14.45" customHeight="1" x14ac:dyDescent="0.2">
      <c r="B278" s="2" t="s">
        <v>259</v>
      </c>
      <c r="C278" s="3" t="s">
        <v>45</v>
      </c>
      <c r="D278" s="3" t="s">
        <v>7</v>
      </c>
      <c r="E278" s="24">
        <v>169.8</v>
      </c>
      <c r="F278" s="16" t="s">
        <v>274</v>
      </c>
      <c r="G278" s="21">
        <f t="shared" si="6"/>
        <v>-9.3900000000000011E-2</v>
      </c>
      <c r="H278" s="26">
        <f>H306*(1+Table3[[#This Row],[Inflation (%)2]])</f>
        <v>3038.5730714361839</v>
      </c>
    </row>
    <row r="279" spans="2:8" s="1" customFormat="1" ht="14.45" customHeight="1" x14ac:dyDescent="0.2">
      <c r="B279" s="2" t="s">
        <v>259</v>
      </c>
      <c r="C279" s="3" t="s">
        <v>47</v>
      </c>
      <c r="D279" s="3" t="s">
        <v>7</v>
      </c>
      <c r="E279" s="23">
        <v>180.1</v>
      </c>
      <c r="F279" s="15" t="s">
        <v>275</v>
      </c>
      <c r="G279" s="21">
        <f t="shared" si="6"/>
        <v>3.8600000000000002E-2</v>
      </c>
      <c r="H279" s="26">
        <f>H307*(1+Table3[[#This Row],[Inflation (%)2]])</f>
        <v>2469.1452525196937</v>
      </c>
    </row>
    <row r="280" spans="2:8" s="1" customFormat="1" ht="14.45" customHeight="1" x14ac:dyDescent="0.2">
      <c r="B280" s="2" t="s">
        <v>259</v>
      </c>
      <c r="C280" s="3" t="s">
        <v>49</v>
      </c>
      <c r="D280" s="3" t="s">
        <v>7</v>
      </c>
      <c r="E280" s="24">
        <v>176.4</v>
      </c>
      <c r="F280" s="16" t="s">
        <v>276</v>
      </c>
      <c r="G280" s="21">
        <f t="shared" si="6"/>
        <v>2.9799999999999997E-2</v>
      </c>
      <c r="H280" s="26">
        <f>H308*(1+Table3[[#This Row],[Inflation (%)2]])</f>
        <v>1581.551005598513</v>
      </c>
    </row>
    <row r="281" spans="2:8" s="1" customFormat="1" ht="14.45" customHeight="1" x14ac:dyDescent="0.2">
      <c r="B281" s="2" t="s">
        <v>259</v>
      </c>
      <c r="C281" s="3" t="s">
        <v>51</v>
      </c>
      <c r="D281" s="3" t="s">
        <v>7</v>
      </c>
      <c r="E281" s="23">
        <v>192.2</v>
      </c>
      <c r="F281" s="15" t="s">
        <v>246</v>
      </c>
      <c r="G281" s="21">
        <f t="shared" si="6"/>
        <v>4.2900000000000001E-2</v>
      </c>
      <c r="H281" s="26">
        <f>H309*(1+Table3[[#This Row],[Inflation (%)2]])</f>
        <v>3229.4468668264531</v>
      </c>
    </row>
    <row r="282" spans="2:8" s="1" customFormat="1" ht="14.45" customHeight="1" x14ac:dyDescent="0.2">
      <c r="B282" s="2" t="s">
        <v>259</v>
      </c>
      <c r="C282" s="3" t="s">
        <v>53</v>
      </c>
      <c r="D282" s="3" t="s">
        <v>7</v>
      </c>
      <c r="E282" s="24">
        <v>165.3</v>
      </c>
      <c r="F282" s="16" t="s">
        <v>224</v>
      </c>
      <c r="G282" s="21">
        <f t="shared" si="6"/>
        <v>2.5399999999999999E-2</v>
      </c>
      <c r="H282" s="26">
        <f>H310*(1+Table3[[#This Row],[Inflation (%)2]])</f>
        <v>3280.8728961410416</v>
      </c>
    </row>
    <row r="283" spans="2:8" s="1" customFormat="1" ht="14.45" customHeight="1" x14ac:dyDescent="0.2">
      <c r="B283" s="2" t="s">
        <v>259</v>
      </c>
      <c r="C283" s="3" t="s">
        <v>55</v>
      </c>
      <c r="D283" s="3" t="s">
        <v>7</v>
      </c>
      <c r="E283" s="23">
        <v>174.9</v>
      </c>
      <c r="F283" s="15" t="s">
        <v>277</v>
      </c>
      <c r="G283" s="21">
        <f t="shared" si="6"/>
        <v>2.3999999999999997E-2</v>
      </c>
      <c r="H283" s="26">
        <f>H311*(1+Table3[[#This Row],[Inflation (%)2]])</f>
        <v>1923.448456049596</v>
      </c>
    </row>
    <row r="284" spans="2:8" s="1" customFormat="1" ht="14.45" customHeight="1" x14ac:dyDescent="0.2">
      <c r="B284" s="2" t="s">
        <v>259</v>
      </c>
      <c r="C284" s="3" t="s">
        <v>57</v>
      </c>
      <c r="D284" s="3" t="s">
        <v>7</v>
      </c>
      <c r="E284" s="24">
        <v>186.5</v>
      </c>
      <c r="F284" s="16" t="s">
        <v>278</v>
      </c>
      <c r="G284" s="21">
        <f t="shared" si="6"/>
        <v>3.73E-2</v>
      </c>
      <c r="H284" s="26">
        <f>H312*(1+Table3[[#This Row],[Inflation (%)2]])</f>
        <v>1025.1309841642594</v>
      </c>
    </row>
    <row r="285" spans="2:8" s="1" customFormat="1" ht="14.45" customHeight="1" x14ac:dyDescent="0.2">
      <c r="B285" s="2" t="s">
        <v>259</v>
      </c>
      <c r="C285" s="3" t="s">
        <v>59</v>
      </c>
      <c r="D285" s="3" t="s">
        <v>7</v>
      </c>
      <c r="E285" s="23">
        <v>201</v>
      </c>
      <c r="F285" s="15" t="s">
        <v>279</v>
      </c>
      <c r="G285" s="21">
        <f t="shared" si="6"/>
        <v>8.2400000000000001E-2</v>
      </c>
      <c r="H285" s="26">
        <f>H313*(1+Table3[[#This Row],[Inflation (%)2]])</f>
        <v>6687.6668122338033</v>
      </c>
    </row>
    <row r="286" spans="2:8" s="1" customFormat="1" ht="14.45" customHeight="1" x14ac:dyDescent="0.2">
      <c r="B286" s="2" t="s">
        <v>259</v>
      </c>
      <c r="C286" s="3" t="s">
        <v>61</v>
      </c>
      <c r="D286" s="3" t="s">
        <v>7</v>
      </c>
      <c r="E286" s="24">
        <v>208.1</v>
      </c>
      <c r="F286" s="16" t="s">
        <v>76</v>
      </c>
      <c r="G286" s="21">
        <f t="shared" si="6"/>
        <v>4.99E-2</v>
      </c>
      <c r="H286" s="26">
        <f>H314*(1+Table3[[#This Row],[Inflation (%)2]])</f>
        <v>3627.2462820593187</v>
      </c>
    </row>
    <row r="287" spans="2:8" s="1" customFormat="1" ht="14.45" customHeight="1" x14ac:dyDescent="0.2">
      <c r="B287" s="2" t="s">
        <v>280</v>
      </c>
      <c r="C287" s="3" t="s">
        <v>6</v>
      </c>
      <c r="D287" s="3" t="s">
        <v>7</v>
      </c>
      <c r="E287" s="23">
        <v>190.3</v>
      </c>
      <c r="F287" s="15" t="s">
        <v>108</v>
      </c>
      <c r="G287" s="21">
        <f t="shared" si="6"/>
        <v>3.0300000000000001E-2</v>
      </c>
      <c r="H287" s="26">
        <f>H315*(1+Table3[[#This Row],[Inflation (%)2]])</f>
        <v>2055.5485619843676</v>
      </c>
    </row>
    <row r="288" spans="2:8" s="1" customFormat="1" ht="14.45" customHeight="1" x14ac:dyDescent="0.2">
      <c r="B288" s="2" t="s">
        <v>280</v>
      </c>
      <c r="C288" s="3" t="s">
        <v>9</v>
      </c>
      <c r="D288" s="3" t="s">
        <v>7</v>
      </c>
      <c r="E288" s="24">
        <v>208.3</v>
      </c>
      <c r="F288" s="16" t="s">
        <v>202</v>
      </c>
      <c r="G288" s="21">
        <f t="shared" si="6"/>
        <v>4.4600000000000001E-2</v>
      </c>
      <c r="H288" s="26">
        <f>H316*(1+Table3[[#This Row],[Inflation (%)2]])</f>
        <v>3250.6220453674782</v>
      </c>
    </row>
    <row r="289" spans="2:8" s="1" customFormat="1" ht="14.45" customHeight="1" x14ac:dyDescent="0.2">
      <c r="B289" s="2" t="s">
        <v>280</v>
      </c>
      <c r="C289" s="3" t="s">
        <v>11</v>
      </c>
      <c r="D289" s="3" t="s">
        <v>7</v>
      </c>
      <c r="E289" s="23">
        <v>191.2</v>
      </c>
      <c r="F289" s="15" t="s">
        <v>281</v>
      </c>
      <c r="G289" s="21">
        <f t="shared" si="6"/>
        <v>7.5399999999999995E-2</v>
      </c>
      <c r="H289" s="26">
        <f>H317*(1+Table3[[#This Row],[Inflation (%)2]])</f>
        <v>2603.4832467208685</v>
      </c>
    </row>
    <row r="290" spans="2:8" s="1" customFormat="1" ht="14.45" customHeight="1" x14ac:dyDescent="0.2">
      <c r="B290" s="2" t="s">
        <v>280</v>
      </c>
      <c r="C290" s="3" t="s">
        <v>13</v>
      </c>
      <c r="D290" s="3" t="s">
        <v>7</v>
      </c>
      <c r="E290" s="24">
        <v>237.4</v>
      </c>
      <c r="F290" s="16" t="s">
        <v>266</v>
      </c>
      <c r="G290" s="21">
        <f t="shared" si="6"/>
        <v>6.9400000000000003E-2</v>
      </c>
      <c r="H290" s="26">
        <f>H318*(1+Table3[[#This Row],[Inflation (%)2]])</f>
        <v>7289.2279803611063</v>
      </c>
    </row>
    <row r="291" spans="2:8" s="1" customFormat="1" ht="14.45" customHeight="1" x14ac:dyDescent="0.2">
      <c r="B291" s="2" t="s">
        <v>280</v>
      </c>
      <c r="C291" s="3" t="s">
        <v>15</v>
      </c>
      <c r="D291" s="3" t="s">
        <v>7</v>
      </c>
      <c r="E291" s="23">
        <v>197.2</v>
      </c>
      <c r="F291" s="15" t="s">
        <v>282</v>
      </c>
      <c r="G291" s="21">
        <f t="shared" si="6"/>
        <v>6.7100000000000007E-2</v>
      </c>
      <c r="H291" s="26">
        <f>H319*(1+Table3[[#This Row],[Inflation (%)2]])</f>
        <v>3224.0081586179585</v>
      </c>
    </row>
    <row r="292" spans="2:8" s="1" customFormat="1" ht="14.45" customHeight="1" x14ac:dyDescent="0.2">
      <c r="B292" s="2" t="s">
        <v>280</v>
      </c>
      <c r="C292" s="3" t="s">
        <v>17</v>
      </c>
      <c r="D292" s="3" t="s">
        <v>7</v>
      </c>
      <c r="E292" s="24">
        <v>186.6</v>
      </c>
      <c r="F292" s="16" t="s">
        <v>283</v>
      </c>
      <c r="G292" s="21">
        <f t="shared" si="6"/>
        <v>3.49E-2</v>
      </c>
      <c r="H292" s="26">
        <f>H320*(1+Table3[[#This Row],[Inflation (%)2]])</f>
        <v>17.475816058259518</v>
      </c>
    </row>
    <row r="293" spans="2:8" s="1" customFormat="1" ht="14.45" customHeight="1" x14ac:dyDescent="0.2">
      <c r="B293" s="2" t="s">
        <v>280</v>
      </c>
      <c r="C293" s="3" t="s">
        <v>19</v>
      </c>
      <c r="D293" s="3" t="s">
        <v>7</v>
      </c>
      <c r="E293" s="23">
        <v>157.1</v>
      </c>
      <c r="F293" s="15" t="s">
        <v>284</v>
      </c>
      <c r="G293" s="21">
        <f t="shared" si="6"/>
        <v>-1.01E-2</v>
      </c>
      <c r="H293" s="26">
        <f>H321*(1+Table3[[#This Row],[Inflation (%)2]])</f>
        <v>2325.0312418521985</v>
      </c>
    </row>
    <row r="294" spans="2:8" s="1" customFormat="1" ht="14.45" customHeight="1" x14ac:dyDescent="0.2">
      <c r="B294" s="2" t="s">
        <v>280</v>
      </c>
      <c r="C294" s="3" t="s">
        <v>21</v>
      </c>
      <c r="D294" s="3" t="s">
        <v>7</v>
      </c>
      <c r="E294" s="24">
        <v>192.4</v>
      </c>
      <c r="F294" s="16" t="s">
        <v>285</v>
      </c>
      <c r="G294" s="21">
        <f t="shared" si="6"/>
        <v>3.0499999999999999E-2</v>
      </c>
      <c r="H294" s="26">
        <f>H322*(1+Table3[[#This Row],[Inflation (%)2]])</f>
        <v>1300.5186533514984</v>
      </c>
    </row>
    <row r="295" spans="2:8" s="1" customFormat="1" ht="14.45" customHeight="1" x14ac:dyDescent="0.2">
      <c r="B295" s="2" t="s">
        <v>280</v>
      </c>
      <c r="C295" s="3" t="s">
        <v>23</v>
      </c>
      <c r="D295" s="3" t="s">
        <v>7</v>
      </c>
      <c r="E295" s="23">
        <v>303.39999999999998</v>
      </c>
      <c r="F295" s="15" t="s">
        <v>204</v>
      </c>
      <c r="G295" s="21">
        <f t="shared" si="6"/>
        <v>2.7400000000000004E-2</v>
      </c>
      <c r="H295" s="26">
        <f>H323*(1+Table3[[#This Row],[Inflation (%)2]])</f>
        <v>3764.06780488499</v>
      </c>
    </row>
    <row r="296" spans="2:8" s="1" customFormat="1" ht="14.45" customHeight="1" x14ac:dyDescent="0.2">
      <c r="B296" s="2" t="s">
        <v>280</v>
      </c>
      <c r="C296" s="3" t="s">
        <v>25</v>
      </c>
      <c r="D296" s="3" t="s">
        <v>7</v>
      </c>
      <c r="E296" s="24">
        <v>218</v>
      </c>
      <c r="F296" s="16" t="s">
        <v>286</v>
      </c>
      <c r="G296" s="21">
        <f t="shared" si="6"/>
        <v>0.16019999999999998</v>
      </c>
      <c r="H296" s="26">
        <f>H324*(1+Table3[[#This Row],[Inflation (%)2]])</f>
        <v>30061.549738122209</v>
      </c>
    </row>
    <row r="297" spans="2:8" s="1" customFormat="1" ht="14.45" customHeight="1" x14ac:dyDescent="0.2">
      <c r="B297" s="2" t="s">
        <v>280</v>
      </c>
      <c r="C297" s="3" t="s">
        <v>27</v>
      </c>
      <c r="D297" s="3" t="s">
        <v>7</v>
      </c>
      <c r="E297" s="23">
        <v>132.30000000000001</v>
      </c>
      <c r="F297" s="15" t="s">
        <v>287</v>
      </c>
      <c r="G297" s="21">
        <f t="shared" si="6"/>
        <v>5.1699999999999996E-2</v>
      </c>
      <c r="H297" s="26">
        <f>H325*(1+Table3[[#This Row],[Inflation (%)2]])</f>
        <v>579.58347783454633</v>
      </c>
    </row>
    <row r="298" spans="2:8" s="1" customFormat="1" ht="14.45" customHeight="1" x14ac:dyDescent="0.2">
      <c r="B298" s="2" t="s">
        <v>280</v>
      </c>
      <c r="C298" s="3" t="s">
        <v>29</v>
      </c>
      <c r="D298" s="3" t="s">
        <v>7</v>
      </c>
      <c r="E298" s="24">
        <v>225</v>
      </c>
      <c r="F298" s="16" t="s">
        <v>288</v>
      </c>
      <c r="G298" s="21">
        <f t="shared" si="6"/>
        <v>1.8E-3</v>
      </c>
      <c r="H298" s="26">
        <f>H326*(1+Table3[[#This Row],[Inflation (%)2]])</f>
        <v>31328.142494880478</v>
      </c>
    </row>
    <row r="299" spans="2:8" s="1" customFormat="1" ht="14.45" customHeight="1" x14ac:dyDescent="0.2">
      <c r="B299" s="2" t="s">
        <v>280</v>
      </c>
      <c r="C299" s="3" t="s">
        <v>31</v>
      </c>
      <c r="D299" s="3" t="s">
        <v>7</v>
      </c>
      <c r="E299" s="23">
        <v>172.1</v>
      </c>
      <c r="F299" s="15" t="s">
        <v>207</v>
      </c>
      <c r="G299" s="21">
        <f t="shared" si="6"/>
        <v>2.8700000000000003E-2</v>
      </c>
      <c r="H299" s="26">
        <f>H327*(1+Table3[[#This Row],[Inflation (%)2]])</f>
        <v>2553.9436147085162</v>
      </c>
    </row>
    <row r="300" spans="2:8" s="1" customFormat="1" ht="14.45" customHeight="1" x14ac:dyDescent="0.2">
      <c r="B300" s="2" t="s">
        <v>280</v>
      </c>
      <c r="C300" s="3" t="s">
        <v>33</v>
      </c>
      <c r="D300" s="3" t="s">
        <v>7</v>
      </c>
      <c r="E300" s="24">
        <v>207.2</v>
      </c>
      <c r="F300" s="16" t="s">
        <v>289</v>
      </c>
      <c r="G300" s="21">
        <f t="shared" si="6"/>
        <v>4.0199999999999993E-2</v>
      </c>
      <c r="H300" s="26">
        <f>H328*(1+Table3[[#This Row],[Inflation (%)2]])</f>
        <v>2465.4970412872563</v>
      </c>
    </row>
    <row r="301" spans="2:8" s="1" customFormat="1" ht="14.45" customHeight="1" x14ac:dyDescent="0.2">
      <c r="B301" s="2" t="s">
        <v>280</v>
      </c>
      <c r="C301" s="3" t="s">
        <v>35</v>
      </c>
      <c r="D301" s="3" t="s">
        <v>7</v>
      </c>
      <c r="E301" s="23">
        <v>212.9</v>
      </c>
      <c r="F301" s="15" t="s">
        <v>290</v>
      </c>
      <c r="G301" s="21">
        <f t="shared" si="6"/>
        <v>3.7499999999999999E-2</v>
      </c>
      <c r="H301" s="26">
        <f>H329*(1+Table3[[#This Row],[Inflation (%)2]])</f>
        <v>1447.5483999812454</v>
      </c>
    </row>
    <row r="302" spans="2:8" s="1" customFormat="1" ht="14.45" customHeight="1" x14ac:dyDescent="0.2">
      <c r="B302" s="2" t="s">
        <v>280</v>
      </c>
      <c r="C302" s="3" t="s">
        <v>37</v>
      </c>
      <c r="D302" s="3" t="s">
        <v>7</v>
      </c>
      <c r="E302" s="24">
        <v>185.5</v>
      </c>
      <c r="F302" s="16" t="s">
        <v>56</v>
      </c>
      <c r="G302" s="21">
        <f t="shared" si="6"/>
        <v>2.9399999999999999E-2</v>
      </c>
      <c r="H302" s="26">
        <f>H330*(1+Table3[[#This Row],[Inflation (%)2]])</f>
        <v>1958.2590188442546</v>
      </c>
    </row>
    <row r="303" spans="2:8" s="1" customFormat="1" ht="14.45" customHeight="1" x14ac:dyDescent="0.2">
      <c r="B303" s="2" t="s">
        <v>280</v>
      </c>
      <c r="C303" s="3" t="s">
        <v>39</v>
      </c>
      <c r="D303" s="3" t="s">
        <v>7</v>
      </c>
      <c r="E303" s="23">
        <v>187.6</v>
      </c>
      <c r="F303" s="15" t="s">
        <v>171</v>
      </c>
      <c r="G303" s="21">
        <f t="shared" si="6"/>
        <v>2.9599999999999998E-2</v>
      </c>
      <c r="H303" s="26">
        <f>H331*(1+Table3[[#This Row],[Inflation (%)2]])</f>
        <v>1899.5106235807796</v>
      </c>
    </row>
    <row r="304" spans="2:8" s="1" customFormat="1" ht="14.45" customHeight="1" x14ac:dyDescent="0.2">
      <c r="B304" s="2" t="s">
        <v>280</v>
      </c>
      <c r="C304" s="3" t="s">
        <v>41</v>
      </c>
      <c r="D304" s="3" t="s">
        <v>7</v>
      </c>
      <c r="E304" s="24">
        <v>173.8</v>
      </c>
      <c r="F304" s="16" t="s">
        <v>114</v>
      </c>
      <c r="G304" s="21">
        <f t="shared" si="6"/>
        <v>2.8399999999999995E-2</v>
      </c>
      <c r="H304" s="26">
        <f>H332*(1+Table3[[#This Row],[Inflation (%)2]])</f>
        <v>2363.3205077648695</v>
      </c>
    </row>
    <row r="305" spans="2:8" s="1" customFormat="1" ht="14.45" customHeight="1" x14ac:dyDescent="0.2">
      <c r="B305" s="2" t="s">
        <v>280</v>
      </c>
      <c r="C305" s="3" t="s">
        <v>43</v>
      </c>
      <c r="D305" s="3" t="s">
        <v>7</v>
      </c>
      <c r="E305" s="23">
        <v>180</v>
      </c>
      <c r="F305" s="15" t="s">
        <v>211</v>
      </c>
      <c r="G305" s="21">
        <f t="shared" si="6"/>
        <v>2.6800000000000001E-2</v>
      </c>
      <c r="H305" s="26">
        <f>H333*(1+Table3[[#This Row],[Inflation (%)2]])</f>
        <v>719.56421656386021</v>
      </c>
    </row>
    <row r="306" spans="2:8" s="1" customFormat="1" ht="14.45" customHeight="1" x14ac:dyDescent="0.2">
      <c r="B306" s="2" t="s">
        <v>280</v>
      </c>
      <c r="C306" s="3" t="s">
        <v>45</v>
      </c>
      <c r="D306" s="3" t="s">
        <v>7</v>
      </c>
      <c r="E306" s="24">
        <v>169.5</v>
      </c>
      <c r="F306" s="16" t="s">
        <v>291</v>
      </c>
      <c r="G306" s="21">
        <f t="shared" si="6"/>
        <v>-9.5500000000000015E-2</v>
      </c>
      <c r="H306" s="26">
        <f>H334*(1+Table3[[#This Row],[Inflation (%)2]])</f>
        <v>3353.4632727471403</v>
      </c>
    </row>
    <row r="307" spans="2:8" s="1" customFormat="1" ht="14.45" customHeight="1" x14ac:dyDescent="0.2">
      <c r="B307" s="2" t="s">
        <v>280</v>
      </c>
      <c r="C307" s="3" t="s">
        <v>47</v>
      </c>
      <c r="D307" s="3" t="s">
        <v>7</v>
      </c>
      <c r="E307" s="23">
        <v>179.3</v>
      </c>
      <c r="F307" s="15" t="s">
        <v>292</v>
      </c>
      <c r="G307" s="21">
        <f t="shared" si="6"/>
        <v>3.6999999999999998E-2</v>
      </c>
      <c r="H307" s="26">
        <f>H335*(1+Table3[[#This Row],[Inflation (%)2]])</f>
        <v>2377.3784445596898</v>
      </c>
    </row>
    <row r="308" spans="2:8" s="1" customFormat="1" ht="14.45" customHeight="1" x14ac:dyDescent="0.2">
      <c r="B308" s="2" t="s">
        <v>280</v>
      </c>
      <c r="C308" s="3" t="s">
        <v>49</v>
      </c>
      <c r="D308" s="3" t="s">
        <v>7</v>
      </c>
      <c r="E308" s="24">
        <v>175.6</v>
      </c>
      <c r="F308" s="16" t="s">
        <v>158</v>
      </c>
      <c r="G308" s="21">
        <f t="shared" si="6"/>
        <v>2.81E-2</v>
      </c>
      <c r="H308" s="26">
        <f>H336*(1+Table3[[#This Row],[Inflation (%)2]])</f>
        <v>1535.7846238090046</v>
      </c>
    </row>
    <row r="309" spans="2:8" s="1" customFormat="1" ht="14.45" customHeight="1" x14ac:dyDescent="0.2">
      <c r="B309" s="2" t="s">
        <v>280</v>
      </c>
      <c r="C309" s="3" t="s">
        <v>51</v>
      </c>
      <c r="D309" s="3" t="s">
        <v>7</v>
      </c>
      <c r="E309" s="23">
        <v>191.4</v>
      </c>
      <c r="F309" s="15" t="s">
        <v>231</v>
      </c>
      <c r="G309" s="21">
        <f t="shared" si="6"/>
        <v>4.3099999999999999E-2</v>
      </c>
      <c r="H309" s="26">
        <f>H337*(1+Table3[[#This Row],[Inflation (%)2]])</f>
        <v>3096.6026146576405</v>
      </c>
    </row>
    <row r="310" spans="2:8" s="1" customFormat="1" ht="14.45" customHeight="1" x14ac:dyDescent="0.2">
      <c r="B310" s="2" t="s">
        <v>280</v>
      </c>
      <c r="C310" s="3" t="s">
        <v>53</v>
      </c>
      <c r="D310" s="3" t="s">
        <v>7</v>
      </c>
      <c r="E310" s="24">
        <v>164.8</v>
      </c>
      <c r="F310" s="16" t="s">
        <v>293</v>
      </c>
      <c r="G310" s="21">
        <f t="shared" si="6"/>
        <v>2.3E-2</v>
      </c>
      <c r="H310" s="26">
        <f>H338*(1+Table3[[#This Row],[Inflation (%)2]])</f>
        <v>3199.6029804379182</v>
      </c>
    </row>
    <row r="311" spans="2:8" s="1" customFormat="1" ht="14.45" customHeight="1" x14ac:dyDescent="0.2">
      <c r="B311" s="2" t="s">
        <v>280</v>
      </c>
      <c r="C311" s="3" t="s">
        <v>55</v>
      </c>
      <c r="D311" s="3" t="s">
        <v>7</v>
      </c>
      <c r="E311" s="23">
        <v>174.2</v>
      </c>
      <c r="F311" s="15" t="s">
        <v>294</v>
      </c>
      <c r="G311" s="21">
        <f t="shared" si="6"/>
        <v>2.1700000000000001E-2</v>
      </c>
      <c r="H311" s="26">
        <f>H339*(1+Table3[[#This Row],[Inflation (%)2]])</f>
        <v>1878.3676328609336</v>
      </c>
    </row>
    <row r="312" spans="2:8" s="1" customFormat="1" ht="14.45" customHeight="1" x14ac:dyDescent="0.2">
      <c r="B312" s="2" t="s">
        <v>280</v>
      </c>
      <c r="C312" s="3" t="s">
        <v>57</v>
      </c>
      <c r="D312" s="3" t="s">
        <v>7</v>
      </c>
      <c r="E312" s="24">
        <v>185</v>
      </c>
      <c r="F312" s="16" t="s">
        <v>218</v>
      </c>
      <c r="G312" s="21">
        <f t="shared" si="6"/>
        <v>3.4099999999999998E-2</v>
      </c>
      <c r="H312" s="26">
        <f>H340*(1+Table3[[#This Row],[Inflation (%)2]])</f>
        <v>988.26856662899775</v>
      </c>
    </row>
    <row r="313" spans="2:8" s="1" customFormat="1" ht="14.45" customHeight="1" x14ac:dyDescent="0.2">
      <c r="B313" s="2" t="s">
        <v>280</v>
      </c>
      <c r="C313" s="3" t="s">
        <v>59</v>
      </c>
      <c r="D313" s="3" t="s">
        <v>7</v>
      </c>
      <c r="E313" s="23">
        <v>201.3</v>
      </c>
      <c r="F313" s="15" t="s">
        <v>150</v>
      </c>
      <c r="G313" s="21">
        <f t="shared" si="6"/>
        <v>8.5800000000000001E-2</v>
      </c>
      <c r="H313" s="26">
        <f>H341*(1+Table3[[#This Row],[Inflation (%)2]])</f>
        <v>6178.5539654783843</v>
      </c>
    </row>
    <row r="314" spans="2:8" s="1" customFormat="1" ht="14.45" customHeight="1" x14ac:dyDescent="0.2">
      <c r="B314" s="2" t="s">
        <v>280</v>
      </c>
      <c r="C314" s="3" t="s">
        <v>61</v>
      </c>
      <c r="D314" s="3" t="s">
        <v>7</v>
      </c>
      <c r="E314" s="24">
        <v>210</v>
      </c>
      <c r="F314" s="16" t="s">
        <v>295</v>
      </c>
      <c r="G314" s="21">
        <f t="shared" si="6"/>
        <v>4.6300000000000001E-2</v>
      </c>
      <c r="H314" s="26">
        <f>H342*(1+Table3[[#This Row],[Inflation (%)2]])</f>
        <v>3454.8493018947693</v>
      </c>
    </row>
    <row r="315" spans="2:8" s="1" customFormat="1" ht="14.45" customHeight="1" x14ac:dyDescent="0.2">
      <c r="B315" s="2" t="s">
        <v>296</v>
      </c>
      <c r="C315" s="3" t="s">
        <v>6</v>
      </c>
      <c r="D315" s="3" t="s">
        <v>7</v>
      </c>
      <c r="E315" s="23">
        <v>187.8</v>
      </c>
      <c r="F315" s="15" t="s">
        <v>112</v>
      </c>
      <c r="G315" s="21">
        <f t="shared" si="6"/>
        <v>4.3900000000000002E-2</v>
      </c>
      <c r="H315" s="26">
        <f>H343*(1+Table3[[#This Row],[Inflation (%)2]])</f>
        <v>1995.0971192704721</v>
      </c>
    </row>
    <row r="316" spans="2:8" s="1" customFormat="1" ht="14.45" customHeight="1" x14ac:dyDescent="0.2">
      <c r="B316" s="2" t="s">
        <v>296</v>
      </c>
      <c r="C316" s="3" t="s">
        <v>9</v>
      </c>
      <c r="D316" s="3" t="s">
        <v>7</v>
      </c>
      <c r="E316" s="24">
        <v>203.5</v>
      </c>
      <c r="F316" s="16" t="s">
        <v>297</v>
      </c>
      <c r="G316" s="21">
        <f t="shared" si="6"/>
        <v>8.48E-2</v>
      </c>
      <c r="H316" s="26">
        <f>H344*(1+Table3[[#This Row],[Inflation (%)2]])</f>
        <v>3111.8342383376203</v>
      </c>
    </row>
    <row r="317" spans="2:8" s="1" customFormat="1" ht="14.45" customHeight="1" x14ac:dyDescent="0.2">
      <c r="B317" s="2" t="s">
        <v>296</v>
      </c>
      <c r="C317" s="3" t="s">
        <v>11</v>
      </c>
      <c r="D317" s="3" t="s">
        <v>7</v>
      </c>
      <c r="E317" s="23">
        <v>190</v>
      </c>
      <c r="F317" s="15" t="s">
        <v>298</v>
      </c>
      <c r="G317" s="21">
        <f t="shared" si="6"/>
        <v>8.14E-2</v>
      </c>
      <c r="H317" s="26">
        <f>H345*(1+Table3[[#This Row],[Inflation (%)2]])</f>
        <v>2420.9440642745662</v>
      </c>
    </row>
    <row r="318" spans="2:8" s="1" customFormat="1" ht="14.45" customHeight="1" x14ac:dyDescent="0.2">
      <c r="B318" s="2" t="s">
        <v>296</v>
      </c>
      <c r="C318" s="3" t="s">
        <v>13</v>
      </c>
      <c r="D318" s="3" t="s">
        <v>7</v>
      </c>
      <c r="E318" s="24">
        <v>240.5</v>
      </c>
      <c r="F318" s="16" t="s">
        <v>193</v>
      </c>
      <c r="G318" s="21">
        <f t="shared" si="6"/>
        <v>6.1299999999999993E-2</v>
      </c>
      <c r="H318" s="26">
        <f>H346*(1+Table3[[#This Row],[Inflation (%)2]])</f>
        <v>6816.1847581457896</v>
      </c>
    </row>
    <row r="319" spans="2:8" s="1" customFormat="1" ht="14.45" customHeight="1" x14ac:dyDescent="0.2">
      <c r="B319" s="2" t="s">
        <v>296</v>
      </c>
      <c r="C319" s="3" t="s">
        <v>15</v>
      </c>
      <c r="D319" s="3" t="s">
        <v>7</v>
      </c>
      <c r="E319" s="23">
        <v>192.9</v>
      </c>
      <c r="F319" s="15" t="s">
        <v>160</v>
      </c>
      <c r="G319" s="21">
        <f t="shared" si="6"/>
        <v>4.0499999999999994E-2</v>
      </c>
      <c r="H319" s="26">
        <f>H347*(1+Table3[[#This Row],[Inflation (%)2]])</f>
        <v>3021.280253601311</v>
      </c>
    </row>
    <row r="320" spans="2:8" s="1" customFormat="1" ht="14.45" customHeight="1" x14ac:dyDescent="0.2">
      <c r="B320" s="2" t="s">
        <v>296</v>
      </c>
      <c r="C320" s="3" t="s">
        <v>17</v>
      </c>
      <c r="D320" s="3" t="s">
        <v>7</v>
      </c>
      <c r="E320" s="24">
        <v>185.8</v>
      </c>
      <c r="F320" s="16" t="s">
        <v>299</v>
      </c>
      <c r="G320" s="21">
        <f t="shared" si="6"/>
        <v>3.3399999999999999E-2</v>
      </c>
      <c r="H320" s="26">
        <f>H348*(1+Table3[[#This Row],[Inflation (%)2]])</f>
        <v>16.886477976866864</v>
      </c>
    </row>
    <row r="321" spans="2:8" s="1" customFormat="1" ht="14.45" customHeight="1" x14ac:dyDescent="0.2">
      <c r="B321" s="2" t="s">
        <v>296</v>
      </c>
      <c r="C321" s="3" t="s">
        <v>19</v>
      </c>
      <c r="D321" s="3" t="s">
        <v>7</v>
      </c>
      <c r="E321" s="23">
        <v>156.1</v>
      </c>
      <c r="F321" s="15" t="s">
        <v>300</v>
      </c>
      <c r="G321" s="21">
        <f t="shared" si="6"/>
        <v>-2.2499999999999999E-2</v>
      </c>
      <c r="H321" s="26">
        <f>H349*(1+Table3[[#This Row],[Inflation (%)2]])</f>
        <v>2348.7536537551255</v>
      </c>
    </row>
    <row r="322" spans="2:8" s="1" customFormat="1" ht="14.45" customHeight="1" x14ac:dyDescent="0.2">
      <c r="B322" s="2" t="s">
        <v>296</v>
      </c>
      <c r="C322" s="3" t="s">
        <v>21</v>
      </c>
      <c r="D322" s="3" t="s">
        <v>7</v>
      </c>
      <c r="E322" s="24">
        <v>190</v>
      </c>
      <c r="F322" s="16" t="s">
        <v>301</v>
      </c>
      <c r="G322" s="21">
        <f t="shared" si="6"/>
        <v>6.8599999999999994E-2</v>
      </c>
      <c r="H322" s="26">
        <f>H350*(1+Table3[[#This Row],[Inflation (%)2]])</f>
        <v>1262.0268348874317</v>
      </c>
    </row>
    <row r="323" spans="2:8" s="1" customFormat="1" ht="14.45" customHeight="1" x14ac:dyDescent="0.2">
      <c r="B323" s="2" t="s">
        <v>296</v>
      </c>
      <c r="C323" s="3" t="s">
        <v>23</v>
      </c>
      <c r="D323" s="3" t="s">
        <v>7</v>
      </c>
      <c r="E323" s="23">
        <v>269.7</v>
      </c>
      <c r="F323" s="15" t="s">
        <v>302</v>
      </c>
      <c r="G323" s="21">
        <f t="shared" si="6"/>
        <v>0.27939999999999998</v>
      </c>
      <c r="H323" s="26">
        <f>H351*(1+Table3[[#This Row],[Inflation (%)2]])</f>
        <v>3663.6828936003403</v>
      </c>
    </row>
    <row r="324" spans="2:8" s="1" customFormat="1" ht="14.45" customHeight="1" x14ac:dyDescent="0.2">
      <c r="B324" s="2" t="s">
        <v>296</v>
      </c>
      <c r="C324" s="3" t="s">
        <v>25</v>
      </c>
      <c r="D324" s="3" t="s">
        <v>7</v>
      </c>
      <c r="E324" s="24">
        <v>215.1</v>
      </c>
      <c r="F324" s="16" t="s">
        <v>303</v>
      </c>
      <c r="G324" s="21">
        <f t="shared" si="6"/>
        <v>0.1741</v>
      </c>
      <c r="H324" s="26">
        <f>H352*(1+Table3[[#This Row],[Inflation (%)2]])</f>
        <v>25910.661729117575</v>
      </c>
    </row>
    <row r="325" spans="2:8" s="1" customFormat="1" ht="14.45" customHeight="1" x14ac:dyDescent="0.2">
      <c r="B325" s="2" t="s">
        <v>296</v>
      </c>
      <c r="C325" s="3" t="s">
        <v>27</v>
      </c>
      <c r="D325" s="3" t="s">
        <v>7</v>
      </c>
      <c r="E325" s="23">
        <v>132.1</v>
      </c>
      <c r="F325" s="15" t="s">
        <v>304</v>
      </c>
      <c r="G325" s="21">
        <f t="shared" si="6"/>
        <v>5.7599999999999998E-2</v>
      </c>
      <c r="H325" s="26">
        <f>H353*(1+Table3[[#This Row],[Inflation (%)2]])</f>
        <v>551.09202038085607</v>
      </c>
    </row>
    <row r="326" spans="2:8" s="1" customFormat="1" ht="14.45" customHeight="1" x14ac:dyDescent="0.2">
      <c r="B326" s="2" t="s">
        <v>296</v>
      </c>
      <c r="C326" s="3" t="s">
        <v>29</v>
      </c>
      <c r="D326" s="3" t="s">
        <v>7</v>
      </c>
      <c r="E326" s="24">
        <v>224.8</v>
      </c>
      <c r="F326" s="16" t="s">
        <v>18</v>
      </c>
      <c r="G326" s="21">
        <f t="shared" si="6"/>
        <v>3.6899999999999995E-2</v>
      </c>
      <c r="H326" s="26">
        <f>H354*(1+Table3[[#This Row],[Inflation (%)2]])</f>
        <v>31271.853159193928</v>
      </c>
    </row>
    <row r="327" spans="2:8" s="1" customFormat="1" ht="14.45" customHeight="1" x14ac:dyDescent="0.2">
      <c r="B327" s="2" t="s">
        <v>296</v>
      </c>
      <c r="C327" s="3" t="s">
        <v>31</v>
      </c>
      <c r="D327" s="3" t="s">
        <v>7</v>
      </c>
      <c r="E327" s="23">
        <v>171.3</v>
      </c>
      <c r="F327" s="15" t="s">
        <v>205</v>
      </c>
      <c r="G327" s="21">
        <f t="shared" ref="G327:G390" si="7">F327/10000*100</f>
        <v>2.76E-2</v>
      </c>
      <c r="H327" s="26">
        <f>H355*(1+Table3[[#This Row],[Inflation (%)2]])</f>
        <v>2482.6904002221409</v>
      </c>
    </row>
    <row r="328" spans="2:8" s="1" customFormat="1" ht="14.45" customHeight="1" x14ac:dyDescent="0.2">
      <c r="B328" s="2" t="s">
        <v>296</v>
      </c>
      <c r="C328" s="3" t="s">
        <v>33</v>
      </c>
      <c r="D328" s="3" t="s">
        <v>7</v>
      </c>
      <c r="E328" s="24">
        <v>206.4</v>
      </c>
      <c r="F328" s="16" t="s">
        <v>305</v>
      </c>
      <c r="G328" s="21">
        <f t="shared" si="7"/>
        <v>4.0300000000000002E-2</v>
      </c>
      <c r="H328" s="26">
        <f>H356*(1+Table3[[#This Row],[Inflation (%)2]])</f>
        <v>2370.2144215412959</v>
      </c>
    </row>
    <row r="329" spans="2:8" s="1" customFormat="1" ht="14.45" customHeight="1" x14ac:dyDescent="0.2">
      <c r="B329" s="2" t="s">
        <v>296</v>
      </c>
      <c r="C329" s="3" t="s">
        <v>35</v>
      </c>
      <c r="D329" s="3" t="s">
        <v>7</v>
      </c>
      <c r="E329" s="23">
        <v>212.1</v>
      </c>
      <c r="F329" s="15" t="s">
        <v>306</v>
      </c>
      <c r="G329" s="21">
        <f t="shared" si="7"/>
        <v>3.6699999999999997E-2</v>
      </c>
      <c r="H329" s="26">
        <f>H357*(1+Table3[[#This Row],[Inflation (%)2]])</f>
        <v>1395.2273734758992</v>
      </c>
    </row>
    <row r="330" spans="2:8" s="1" customFormat="1" ht="14.45" customHeight="1" x14ac:dyDescent="0.2">
      <c r="B330" s="2" t="s">
        <v>296</v>
      </c>
      <c r="C330" s="3" t="s">
        <v>37</v>
      </c>
      <c r="D330" s="3" t="s">
        <v>7</v>
      </c>
      <c r="E330" s="24">
        <v>185.1</v>
      </c>
      <c r="F330" s="16" t="s">
        <v>40</v>
      </c>
      <c r="G330" s="21">
        <f t="shared" si="7"/>
        <v>2.8900000000000002E-2</v>
      </c>
      <c r="H330" s="26">
        <f>H358*(1+Table3[[#This Row],[Inflation (%)2]])</f>
        <v>1902.3305020830137</v>
      </c>
    </row>
    <row r="331" spans="2:8" s="1" customFormat="1" ht="14.45" customHeight="1" x14ac:dyDescent="0.2">
      <c r="B331" s="2" t="s">
        <v>296</v>
      </c>
      <c r="C331" s="3" t="s">
        <v>39</v>
      </c>
      <c r="D331" s="3" t="s">
        <v>7</v>
      </c>
      <c r="E331" s="23">
        <v>187.3</v>
      </c>
      <c r="F331" s="15" t="s">
        <v>106</v>
      </c>
      <c r="G331" s="21">
        <f t="shared" si="7"/>
        <v>2.9100000000000001E-2</v>
      </c>
      <c r="H331" s="26">
        <f>H359*(1+Table3[[#This Row],[Inflation (%)2]])</f>
        <v>1844.9015380543701</v>
      </c>
    </row>
    <row r="332" spans="2:8" s="1" customFormat="1" ht="14.45" customHeight="1" x14ac:dyDescent="0.2">
      <c r="B332" s="2" t="s">
        <v>296</v>
      </c>
      <c r="C332" s="3" t="s">
        <v>41</v>
      </c>
      <c r="D332" s="3" t="s">
        <v>7</v>
      </c>
      <c r="E332" s="24">
        <v>173.3</v>
      </c>
      <c r="F332" s="16" t="s">
        <v>162</v>
      </c>
      <c r="G332" s="21">
        <f t="shared" si="7"/>
        <v>2.8499999999999998E-2</v>
      </c>
      <c r="H332" s="26">
        <f>H360*(1+Table3[[#This Row],[Inflation (%)2]])</f>
        <v>2298.0557251700402</v>
      </c>
    </row>
    <row r="333" spans="2:8" s="1" customFormat="1" ht="14.45" customHeight="1" x14ac:dyDescent="0.2">
      <c r="B333" s="2" t="s">
        <v>296</v>
      </c>
      <c r="C333" s="3" t="s">
        <v>43</v>
      </c>
      <c r="D333" s="3" t="s">
        <v>7</v>
      </c>
      <c r="E333" s="23">
        <v>179.1</v>
      </c>
      <c r="F333" s="15" t="s">
        <v>307</v>
      </c>
      <c r="G333" s="21">
        <f t="shared" si="7"/>
        <v>2.6899999999999997E-2</v>
      </c>
      <c r="H333" s="26">
        <f>H361*(1+Table3[[#This Row],[Inflation (%)2]])</f>
        <v>700.78322610426596</v>
      </c>
    </row>
    <row r="334" spans="2:8" s="1" customFormat="1" ht="14.45" customHeight="1" x14ac:dyDescent="0.2">
      <c r="B334" s="2" t="s">
        <v>296</v>
      </c>
      <c r="C334" s="3" t="s">
        <v>45</v>
      </c>
      <c r="D334" s="3" t="s">
        <v>7</v>
      </c>
      <c r="E334" s="24">
        <v>169.3</v>
      </c>
      <c r="F334" s="16" t="s">
        <v>308</v>
      </c>
      <c r="G334" s="21">
        <f t="shared" si="7"/>
        <v>-8.3400000000000002E-2</v>
      </c>
      <c r="H334" s="26">
        <f>H362*(1+Table3[[#This Row],[Inflation (%)2]])</f>
        <v>3707.5326398531129</v>
      </c>
    </row>
    <row r="335" spans="2:8" s="1" customFormat="1" ht="14.45" customHeight="1" x14ac:dyDescent="0.2">
      <c r="B335" s="2" t="s">
        <v>296</v>
      </c>
      <c r="C335" s="3" t="s">
        <v>47</v>
      </c>
      <c r="D335" s="3" t="s">
        <v>7</v>
      </c>
      <c r="E335" s="23">
        <v>177.9</v>
      </c>
      <c r="F335" s="15" t="s">
        <v>209</v>
      </c>
      <c r="G335" s="21">
        <f t="shared" si="7"/>
        <v>3.3100000000000004E-2</v>
      </c>
      <c r="H335" s="26">
        <f>H363*(1+Table3[[#This Row],[Inflation (%)2]])</f>
        <v>2292.5539484664318</v>
      </c>
    </row>
    <row r="336" spans="2:8" s="1" customFormat="1" ht="14.45" customHeight="1" x14ac:dyDescent="0.2">
      <c r="B336" s="2" t="s">
        <v>296</v>
      </c>
      <c r="C336" s="3" t="s">
        <v>49</v>
      </c>
      <c r="D336" s="3" t="s">
        <v>7</v>
      </c>
      <c r="E336" s="24">
        <v>175.2</v>
      </c>
      <c r="F336" s="16" t="s">
        <v>38</v>
      </c>
      <c r="G336" s="21">
        <f t="shared" si="7"/>
        <v>2.8199999999999996E-2</v>
      </c>
      <c r="H336" s="26">
        <f>H364*(1+Table3[[#This Row],[Inflation (%)2]])</f>
        <v>1493.8086020902681</v>
      </c>
    </row>
    <row r="337" spans="2:8" s="1" customFormat="1" ht="14.45" customHeight="1" x14ac:dyDescent="0.2">
      <c r="B337" s="2" t="s">
        <v>296</v>
      </c>
      <c r="C337" s="3" t="s">
        <v>51</v>
      </c>
      <c r="D337" s="3" t="s">
        <v>7</v>
      </c>
      <c r="E337" s="23">
        <v>190.7</v>
      </c>
      <c r="F337" s="15" t="s">
        <v>86</v>
      </c>
      <c r="G337" s="21">
        <f t="shared" si="7"/>
        <v>4.3200000000000002E-2</v>
      </c>
      <c r="H337" s="26">
        <f>H365*(1+Table3[[#This Row],[Inflation (%)2]])</f>
        <v>2968.6536426590364</v>
      </c>
    </row>
    <row r="338" spans="2:8" s="1" customFormat="1" ht="14.45" customHeight="1" x14ac:dyDescent="0.2">
      <c r="B338" s="2" t="s">
        <v>296</v>
      </c>
      <c r="C338" s="3" t="s">
        <v>53</v>
      </c>
      <c r="D338" s="3" t="s">
        <v>7</v>
      </c>
      <c r="E338" s="24">
        <v>161.9</v>
      </c>
      <c r="F338" s="16" t="s">
        <v>309</v>
      </c>
      <c r="G338" s="21">
        <f t="shared" si="7"/>
        <v>6.7999999999999996E-3</v>
      </c>
      <c r="H338" s="26">
        <f>H366*(1+Table3[[#This Row],[Inflation (%)2]])</f>
        <v>3127.6666475443972</v>
      </c>
    </row>
    <row r="339" spans="2:8" s="1" customFormat="1" ht="14.45" customHeight="1" x14ac:dyDescent="0.2">
      <c r="B339" s="2" t="s">
        <v>296</v>
      </c>
      <c r="C339" s="3" t="s">
        <v>55</v>
      </c>
      <c r="D339" s="3" t="s">
        <v>7</v>
      </c>
      <c r="E339" s="23">
        <v>173.7</v>
      </c>
      <c r="F339" s="15" t="s">
        <v>293</v>
      </c>
      <c r="G339" s="21">
        <f t="shared" si="7"/>
        <v>2.3E-2</v>
      </c>
      <c r="H339" s="26">
        <f>H367*(1+Table3[[#This Row],[Inflation (%)2]])</f>
        <v>1838.4727736722457</v>
      </c>
    </row>
    <row r="340" spans="2:8" s="1" customFormat="1" ht="14.45" customHeight="1" x14ac:dyDescent="0.2">
      <c r="B340" s="2" t="s">
        <v>296</v>
      </c>
      <c r="C340" s="3" t="s">
        <v>57</v>
      </c>
      <c r="D340" s="3" t="s">
        <v>7</v>
      </c>
      <c r="E340" s="24">
        <v>183.7</v>
      </c>
      <c r="F340" s="16" t="s">
        <v>278</v>
      </c>
      <c r="G340" s="21">
        <f t="shared" si="7"/>
        <v>3.73E-2</v>
      </c>
      <c r="H340" s="26">
        <f>H368*(1+Table3[[#This Row],[Inflation (%)2]])</f>
        <v>955.67988263127143</v>
      </c>
    </row>
    <row r="341" spans="2:8" s="1" customFormat="1" ht="14.45" customHeight="1" x14ac:dyDescent="0.2">
      <c r="B341" s="2" t="s">
        <v>296</v>
      </c>
      <c r="C341" s="3" t="s">
        <v>59</v>
      </c>
      <c r="D341" s="3" t="s">
        <v>7</v>
      </c>
      <c r="E341" s="23">
        <v>200.8</v>
      </c>
      <c r="F341" s="15" t="s">
        <v>310</v>
      </c>
      <c r="G341" s="21">
        <f t="shared" si="7"/>
        <v>8.4199999999999997E-2</v>
      </c>
      <c r="H341" s="26">
        <f>H369*(1+Table3[[#This Row],[Inflation (%)2]])</f>
        <v>5690.3241531390531</v>
      </c>
    </row>
    <row r="342" spans="2:8" s="1" customFormat="1" ht="14.45" customHeight="1" x14ac:dyDescent="0.2">
      <c r="B342" s="2" t="s">
        <v>296</v>
      </c>
      <c r="C342" s="3" t="s">
        <v>61</v>
      </c>
      <c r="D342" s="3" t="s">
        <v>7</v>
      </c>
      <c r="E342" s="24">
        <v>204.3</v>
      </c>
      <c r="F342" s="16" t="s">
        <v>311</v>
      </c>
      <c r="G342" s="21">
        <f t="shared" si="7"/>
        <v>9.5999999999999988E-2</v>
      </c>
      <c r="H342" s="26">
        <f>H370*(1+Table3[[#This Row],[Inflation (%)2]])</f>
        <v>3301.968175374911</v>
      </c>
    </row>
    <row r="343" spans="2:8" s="1" customFormat="1" ht="14.45" customHeight="1" x14ac:dyDescent="0.2">
      <c r="B343" s="2" t="s">
        <v>312</v>
      </c>
      <c r="C343" s="3" t="s">
        <v>6</v>
      </c>
      <c r="D343" s="3" t="s">
        <v>7</v>
      </c>
      <c r="E343" s="23">
        <v>185.7</v>
      </c>
      <c r="F343" s="15" t="s">
        <v>313</v>
      </c>
      <c r="G343" s="21">
        <f t="shared" si="7"/>
        <v>4.2099999999999999E-2</v>
      </c>
      <c r="H343" s="26">
        <f>H371*(1+Table3[[#This Row],[Inflation (%)2]])</f>
        <v>1911.1956310666462</v>
      </c>
    </row>
    <row r="344" spans="2:8" s="1" customFormat="1" ht="14.45" customHeight="1" x14ac:dyDescent="0.2">
      <c r="B344" s="2" t="s">
        <v>312</v>
      </c>
      <c r="C344" s="3" t="s">
        <v>9</v>
      </c>
      <c r="D344" s="3" t="s">
        <v>7</v>
      </c>
      <c r="E344" s="24">
        <v>197.6</v>
      </c>
      <c r="F344" s="16" t="s">
        <v>314</v>
      </c>
      <c r="G344" s="21">
        <f t="shared" si="7"/>
        <v>7.9199999999999993E-2</v>
      </c>
      <c r="H344" s="26">
        <f>H372*(1+Table3[[#This Row],[Inflation (%)2]])</f>
        <v>2868.5787595295174</v>
      </c>
    </row>
    <row r="345" spans="2:8" s="1" customFormat="1" ht="14.45" customHeight="1" x14ac:dyDescent="0.2">
      <c r="B345" s="2" t="s">
        <v>312</v>
      </c>
      <c r="C345" s="3" t="s">
        <v>11</v>
      </c>
      <c r="D345" s="3" t="s">
        <v>7</v>
      </c>
      <c r="E345" s="23">
        <v>189</v>
      </c>
      <c r="F345" s="15" t="s">
        <v>315</v>
      </c>
      <c r="G345" s="21">
        <f t="shared" si="7"/>
        <v>8.1900000000000001E-2</v>
      </c>
      <c r="H345" s="26">
        <f>H373*(1+Table3[[#This Row],[Inflation (%)2]])</f>
        <v>2238.7128391664201</v>
      </c>
    </row>
    <row r="346" spans="2:8" s="1" customFormat="1" ht="14.45" customHeight="1" x14ac:dyDescent="0.2">
      <c r="B346" s="2" t="s">
        <v>312</v>
      </c>
      <c r="C346" s="3" t="s">
        <v>13</v>
      </c>
      <c r="D346" s="3" t="s">
        <v>7</v>
      </c>
      <c r="E346" s="24">
        <v>236.3</v>
      </c>
      <c r="F346" s="16" t="s">
        <v>316</v>
      </c>
      <c r="G346" s="21">
        <f t="shared" si="7"/>
        <v>7.7000000000000013E-2</v>
      </c>
      <c r="H346" s="26">
        <f>H374*(1+Table3[[#This Row],[Inflation (%)2]])</f>
        <v>6422.4863451858946</v>
      </c>
    </row>
    <row r="347" spans="2:8" s="1" customFormat="1" ht="14.45" customHeight="1" x14ac:dyDescent="0.2">
      <c r="B347" s="2" t="s">
        <v>312</v>
      </c>
      <c r="C347" s="3" t="s">
        <v>15</v>
      </c>
      <c r="D347" s="3" t="s">
        <v>7</v>
      </c>
      <c r="E347" s="23">
        <v>189.1</v>
      </c>
      <c r="F347" s="15" t="s">
        <v>317</v>
      </c>
      <c r="G347" s="21">
        <f t="shared" si="7"/>
        <v>7.0199999999999999E-2</v>
      </c>
      <c r="H347" s="26">
        <f>H375*(1+Table3[[#This Row],[Inflation (%)2]])</f>
        <v>2903.6811663635858</v>
      </c>
    </row>
    <row r="348" spans="2:8" s="1" customFormat="1" ht="14.45" customHeight="1" x14ac:dyDescent="0.2">
      <c r="B348" s="2" t="s">
        <v>312</v>
      </c>
      <c r="C348" s="3" t="s">
        <v>17</v>
      </c>
      <c r="D348" s="3" t="s">
        <v>7</v>
      </c>
      <c r="E348" s="24">
        <v>184.3</v>
      </c>
      <c r="F348" s="16" t="s">
        <v>157</v>
      </c>
      <c r="G348" s="21">
        <f t="shared" si="7"/>
        <v>2.7300000000000001E-2</v>
      </c>
      <c r="H348" s="26">
        <f>H376*(1+Table3[[#This Row],[Inflation (%)2]])</f>
        <v>16.340698642216822</v>
      </c>
    </row>
    <row r="349" spans="2:8" s="1" customFormat="1" ht="14.45" customHeight="1" x14ac:dyDescent="0.2">
      <c r="B349" s="2" t="s">
        <v>312</v>
      </c>
      <c r="C349" s="3" t="s">
        <v>19</v>
      </c>
      <c r="D349" s="3" t="s">
        <v>7</v>
      </c>
      <c r="E349" s="23">
        <v>155.19999999999999</v>
      </c>
      <c r="F349" s="15" t="s">
        <v>318</v>
      </c>
      <c r="G349" s="21">
        <f t="shared" si="7"/>
        <v>-5.5999999999999994E-2</v>
      </c>
      <c r="H349" s="26">
        <f>H377*(1+Table3[[#This Row],[Inflation (%)2]])</f>
        <v>2402.8170370896423</v>
      </c>
    </row>
    <row r="350" spans="2:8" s="1" customFormat="1" ht="14.45" customHeight="1" x14ac:dyDescent="0.2">
      <c r="B350" s="2" t="s">
        <v>312</v>
      </c>
      <c r="C350" s="3" t="s">
        <v>21</v>
      </c>
      <c r="D350" s="3" t="s">
        <v>7</v>
      </c>
      <c r="E350" s="24">
        <v>187.4</v>
      </c>
      <c r="F350" s="16" t="s">
        <v>319</v>
      </c>
      <c r="G350" s="21">
        <f t="shared" si="7"/>
        <v>6.6000000000000003E-2</v>
      </c>
      <c r="H350" s="26">
        <f>H378*(1+Table3[[#This Row],[Inflation (%)2]])</f>
        <v>1181.0095778471193</v>
      </c>
    </row>
    <row r="351" spans="2:8" s="1" customFormat="1" ht="14.45" customHeight="1" x14ac:dyDescent="0.2">
      <c r="B351" s="2" t="s">
        <v>312</v>
      </c>
      <c r="C351" s="3" t="s">
        <v>23</v>
      </c>
      <c r="D351" s="3" t="s">
        <v>7</v>
      </c>
      <c r="E351" s="23">
        <v>233.2</v>
      </c>
      <c r="F351" s="15" t="s">
        <v>320</v>
      </c>
      <c r="G351" s="21">
        <f t="shared" si="7"/>
        <v>0.26050000000000001</v>
      </c>
      <c r="H351" s="26">
        <f>H379*(1+Table3[[#This Row],[Inflation (%)2]])</f>
        <v>2863.5945705802255</v>
      </c>
    </row>
    <row r="352" spans="2:8" s="1" customFormat="1" ht="14.45" customHeight="1" x14ac:dyDescent="0.2">
      <c r="B352" s="2" t="s">
        <v>312</v>
      </c>
      <c r="C352" s="3" t="s">
        <v>25</v>
      </c>
      <c r="D352" s="3" t="s">
        <v>7</v>
      </c>
      <c r="E352" s="24">
        <v>209.7</v>
      </c>
      <c r="F352" s="16" t="s">
        <v>321</v>
      </c>
      <c r="G352" s="21">
        <f t="shared" si="7"/>
        <v>0.18540000000000001</v>
      </c>
      <c r="H352" s="26">
        <f>H380*(1+Table3[[#This Row],[Inflation (%)2]])</f>
        <v>22068.530558825976</v>
      </c>
    </row>
    <row r="353" spans="2:8" s="1" customFormat="1" ht="14.45" customHeight="1" x14ac:dyDescent="0.2">
      <c r="B353" s="2" t="s">
        <v>312</v>
      </c>
      <c r="C353" s="3" t="s">
        <v>27</v>
      </c>
      <c r="D353" s="3" t="s">
        <v>7</v>
      </c>
      <c r="E353" s="23">
        <v>131.30000000000001</v>
      </c>
      <c r="F353" s="15" t="s">
        <v>322</v>
      </c>
      <c r="G353" s="21">
        <f t="shared" si="7"/>
        <v>5.7200000000000001E-2</v>
      </c>
      <c r="H353" s="26">
        <f>H381*(1+Table3[[#This Row],[Inflation (%)2]])</f>
        <v>521.07793152501517</v>
      </c>
    </row>
    <row r="354" spans="2:8" s="1" customFormat="1" ht="14.45" customHeight="1" x14ac:dyDescent="0.2">
      <c r="B354" s="2" t="s">
        <v>312</v>
      </c>
      <c r="C354" s="3" t="s">
        <v>29</v>
      </c>
      <c r="D354" s="3" t="s">
        <v>7</v>
      </c>
      <c r="E354" s="24">
        <v>223.6</v>
      </c>
      <c r="F354" s="16" t="s">
        <v>92</v>
      </c>
      <c r="G354" s="21">
        <f t="shared" si="7"/>
        <v>5.5199999999999999E-2</v>
      </c>
      <c r="H354" s="26">
        <f>H382*(1+Table3[[#This Row],[Inflation (%)2]])</f>
        <v>30158.98655530324</v>
      </c>
    </row>
    <row r="355" spans="2:8" s="1" customFormat="1" ht="14.45" customHeight="1" x14ac:dyDescent="0.2">
      <c r="B355" s="2" t="s">
        <v>312</v>
      </c>
      <c r="C355" s="3" t="s">
        <v>31</v>
      </c>
      <c r="D355" s="3" t="s">
        <v>7</v>
      </c>
      <c r="E355" s="23">
        <v>170.8</v>
      </c>
      <c r="F355" s="15" t="s">
        <v>80</v>
      </c>
      <c r="G355" s="21">
        <f t="shared" si="7"/>
        <v>2.9500000000000002E-2</v>
      </c>
      <c r="H355" s="26">
        <f>H383*(1+Table3[[#This Row],[Inflation (%)2]])</f>
        <v>2416.0085638596152</v>
      </c>
    </row>
    <row r="356" spans="2:8" s="1" customFormat="1" ht="14.45" customHeight="1" x14ac:dyDescent="0.2">
      <c r="B356" s="2" t="s">
        <v>312</v>
      </c>
      <c r="C356" s="3" t="s">
        <v>33</v>
      </c>
      <c r="D356" s="3" t="s">
        <v>7</v>
      </c>
      <c r="E356" s="24">
        <v>205.5</v>
      </c>
      <c r="F356" s="16" t="s">
        <v>323</v>
      </c>
      <c r="G356" s="21">
        <f t="shared" si="7"/>
        <v>3.95E-2</v>
      </c>
      <c r="H356" s="26">
        <f>H384*(1+Table3[[#This Row],[Inflation (%)2]])</f>
        <v>2278.3950990495973</v>
      </c>
    </row>
    <row r="357" spans="2:8" s="1" customFormat="1" ht="14.45" customHeight="1" x14ac:dyDescent="0.2">
      <c r="B357" s="2" t="s">
        <v>312</v>
      </c>
      <c r="C357" s="3" t="s">
        <v>35</v>
      </c>
      <c r="D357" s="3" t="s">
        <v>7</v>
      </c>
      <c r="E357" s="23">
        <v>211.5</v>
      </c>
      <c r="F357" s="15" t="s">
        <v>324</v>
      </c>
      <c r="G357" s="21">
        <f t="shared" si="7"/>
        <v>3.5700000000000003E-2</v>
      </c>
      <c r="H357" s="26">
        <f>H385*(1+Table3[[#This Row],[Inflation (%)2]])</f>
        <v>1345.8352208699714</v>
      </c>
    </row>
    <row r="358" spans="2:8" s="1" customFormat="1" ht="14.45" customHeight="1" x14ac:dyDescent="0.2">
      <c r="B358" s="2" t="s">
        <v>312</v>
      </c>
      <c r="C358" s="3" t="s">
        <v>37</v>
      </c>
      <c r="D358" s="3" t="s">
        <v>7</v>
      </c>
      <c r="E358" s="24">
        <v>184.7</v>
      </c>
      <c r="F358" s="16" t="s">
        <v>325</v>
      </c>
      <c r="G358" s="21">
        <f t="shared" si="7"/>
        <v>3.0099999999999998E-2</v>
      </c>
      <c r="H358" s="26">
        <f>H386*(1+Table3[[#This Row],[Inflation (%)2]])</f>
        <v>1848.8973681436621</v>
      </c>
    </row>
    <row r="359" spans="2:8" s="1" customFormat="1" ht="14.45" customHeight="1" x14ac:dyDescent="0.2">
      <c r="B359" s="2" t="s">
        <v>312</v>
      </c>
      <c r="C359" s="3" t="s">
        <v>39</v>
      </c>
      <c r="D359" s="3" t="s">
        <v>7</v>
      </c>
      <c r="E359" s="23">
        <v>186.7</v>
      </c>
      <c r="F359" s="15" t="s">
        <v>276</v>
      </c>
      <c r="G359" s="21">
        <f t="shared" si="7"/>
        <v>2.9799999999999997E-2</v>
      </c>
      <c r="H359" s="26">
        <f>H387*(1+Table3[[#This Row],[Inflation (%)2]])</f>
        <v>1792.733007535099</v>
      </c>
    </row>
    <row r="360" spans="2:8" s="1" customFormat="1" ht="14.45" customHeight="1" x14ac:dyDescent="0.2">
      <c r="B360" s="2" t="s">
        <v>312</v>
      </c>
      <c r="C360" s="3" t="s">
        <v>41</v>
      </c>
      <c r="D360" s="3" t="s">
        <v>7</v>
      </c>
      <c r="E360" s="24">
        <v>173</v>
      </c>
      <c r="F360" s="16" t="s">
        <v>106</v>
      </c>
      <c r="G360" s="21">
        <f t="shared" si="7"/>
        <v>2.9100000000000001E-2</v>
      </c>
      <c r="H360" s="26">
        <f>H388*(1+Table3[[#This Row],[Inflation (%)2]])</f>
        <v>2234.3760089159359</v>
      </c>
    </row>
    <row r="361" spans="2:8" s="1" customFormat="1" ht="14.45" customHeight="1" x14ac:dyDescent="0.2">
      <c r="B361" s="2" t="s">
        <v>312</v>
      </c>
      <c r="C361" s="3" t="s">
        <v>43</v>
      </c>
      <c r="D361" s="3" t="s">
        <v>7</v>
      </c>
      <c r="E361" s="23">
        <v>180.1</v>
      </c>
      <c r="F361" s="15" t="s">
        <v>326</v>
      </c>
      <c r="G361" s="21">
        <f t="shared" si="7"/>
        <v>2.5599999999999998E-2</v>
      </c>
      <c r="H361" s="26">
        <f>H389*(1+Table3[[#This Row],[Inflation (%)2]])</f>
        <v>682.42596757645924</v>
      </c>
    </row>
    <row r="362" spans="2:8" s="1" customFormat="1" ht="14.45" customHeight="1" x14ac:dyDescent="0.2">
      <c r="B362" s="2" t="s">
        <v>312</v>
      </c>
      <c r="C362" s="3" t="s">
        <v>45</v>
      </c>
      <c r="D362" s="3" t="s">
        <v>7</v>
      </c>
      <c r="E362" s="24">
        <v>169.3</v>
      </c>
      <c r="F362" s="16" t="s">
        <v>327</v>
      </c>
      <c r="G362" s="21">
        <f t="shared" si="7"/>
        <v>-7.690000000000001E-2</v>
      </c>
      <c r="H362" s="26">
        <f>H390*(1+Table3[[#This Row],[Inflation (%)2]])</f>
        <v>4044.8752344022614</v>
      </c>
    </row>
    <row r="363" spans="2:8" s="1" customFormat="1" ht="14.45" customHeight="1" x14ac:dyDescent="0.2">
      <c r="B363" s="2" t="s">
        <v>312</v>
      </c>
      <c r="C363" s="3" t="s">
        <v>47</v>
      </c>
      <c r="D363" s="3" t="s">
        <v>7</v>
      </c>
      <c r="E363" s="23">
        <v>177.3</v>
      </c>
      <c r="F363" s="15" t="s">
        <v>119</v>
      </c>
      <c r="G363" s="21">
        <f t="shared" si="7"/>
        <v>3.32E-2</v>
      </c>
      <c r="H363" s="26">
        <f>H391*(1+Table3[[#This Row],[Inflation (%)2]])</f>
        <v>2219.1016827668495</v>
      </c>
    </row>
    <row r="364" spans="2:8" s="1" customFormat="1" ht="14.45" customHeight="1" x14ac:dyDescent="0.2">
      <c r="B364" s="2" t="s">
        <v>312</v>
      </c>
      <c r="C364" s="3" t="s">
        <v>49</v>
      </c>
      <c r="D364" s="3" t="s">
        <v>7</v>
      </c>
      <c r="E364" s="24">
        <v>174.8</v>
      </c>
      <c r="F364" s="16" t="s">
        <v>205</v>
      </c>
      <c r="G364" s="21">
        <f t="shared" si="7"/>
        <v>2.76E-2</v>
      </c>
      <c r="H364" s="26">
        <f>H392*(1+Table3[[#This Row],[Inflation (%)2]])</f>
        <v>1452.8385548436763</v>
      </c>
    </row>
    <row r="365" spans="2:8" s="1" customFormat="1" ht="14.45" customHeight="1" x14ac:dyDescent="0.2">
      <c r="B365" s="2" t="s">
        <v>312</v>
      </c>
      <c r="C365" s="3" t="s">
        <v>51</v>
      </c>
      <c r="D365" s="3" t="s">
        <v>7</v>
      </c>
      <c r="E365" s="23">
        <v>190</v>
      </c>
      <c r="F365" s="15" t="s">
        <v>58</v>
      </c>
      <c r="G365" s="21">
        <f t="shared" si="7"/>
        <v>4.2800000000000005E-2</v>
      </c>
      <c r="H365" s="26">
        <f>H393*(1+Table3[[#This Row],[Inflation (%)2]])</f>
        <v>2845.7185991746901</v>
      </c>
    </row>
    <row r="366" spans="2:8" s="1" customFormat="1" ht="14.45" customHeight="1" x14ac:dyDescent="0.2">
      <c r="B366" s="2" t="s">
        <v>312</v>
      </c>
      <c r="C366" s="3" t="s">
        <v>53</v>
      </c>
      <c r="D366" s="3" t="s">
        <v>7</v>
      </c>
      <c r="E366" s="24">
        <v>161.5</v>
      </c>
      <c r="F366" s="16" t="s">
        <v>328</v>
      </c>
      <c r="G366" s="21">
        <f t="shared" si="7"/>
        <v>6.8999999999999999E-3</v>
      </c>
      <c r="H366" s="26">
        <f>H394*(1+Table3[[#This Row],[Inflation (%)2]])</f>
        <v>3106.5421608506131</v>
      </c>
    </row>
    <row r="367" spans="2:8" s="1" customFormat="1" ht="14.45" customHeight="1" x14ac:dyDescent="0.2">
      <c r="B367" s="2" t="s">
        <v>312</v>
      </c>
      <c r="C367" s="3" t="s">
        <v>55</v>
      </c>
      <c r="D367" s="3" t="s">
        <v>7</v>
      </c>
      <c r="E367" s="23">
        <v>173.3</v>
      </c>
      <c r="F367" s="15" t="s">
        <v>329</v>
      </c>
      <c r="G367" s="21">
        <f t="shared" si="7"/>
        <v>2.4199999999999999E-2</v>
      </c>
      <c r="H367" s="26">
        <f>H395*(1+Table3[[#This Row],[Inflation (%)2]])</f>
        <v>1797.1385861898787</v>
      </c>
    </row>
    <row r="368" spans="2:8" s="1" customFormat="1" ht="14.45" customHeight="1" x14ac:dyDescent="0.2">
      <c r="B368" s="2" t="s">
        <v>312</v>
      </c>
      <c r="C368" s="3" t="s">
        <v>57</v>
      </c>
      <c r="D368" s="3" t="s">
        <v>7</v>
      </c>
      <c r="E368" s="24">
        <v>182.4</v>
      </c>
      <c r="F368" s="16" t="s">
        <v>330</v>
      </c>
      <c r="G368" s="21">
        <f t="shared" si="7"/>
        <v>4.3499999999999997E-2</v>
      </c>
      <c r="H368" s="26">
        <f>H396*(1+Table3[[#This Row],[Inflation (%)2]])</f>
        <v>921.31483913166039</v>
      </c>
    </row>
    <row r="369" spans="2:8" s="1" customFormat="1" ht="14.45" customHeight="1" x14ac:dyDescent="0.2">
      <c r="B369" s="2" t="s">
        <v>312</v>
      </c>
      <c r="C369" s="3" t="s">
        <v>59</v>
      </c>
      <c r="D369" s="3" t="s">
        <v>7</v>
      </c>
      <c r="E369" s="23">
        <v>200.6</v>
      </c>
      <c r="F369" s="15" t="s">
        <v>331</v>
      </c>
      <c r="G369" s="21">
        <f t="shared" si="7"/>
        <v>8.0799999999999997E-2</v>
      </c>
      <c r="H369" s="26">
        <f>H397*(1+Table3[[#This Row],[Inflation (%)2]])</f>
        <v>5248.4081840426607</v>
      </c>
    </row>
    <row r="370" spans="2:8" s="1" customFormat="1" ht="14.45" customHeight="1" x14ac:dyDescent="0.2">
      <c r="B370" s="2" t="s">
        <v>312</v>
      </c>
      <c r="C370" s="3" t="s">
        <v>61</v>
      </c>
      <c r="D370" s="3" t="s">
        <v>7</v>
      </c>
      <c r="E370" s="24">
        <v>197.1</v>
      </c>
      <c r="F370" s="16" t="s">
        <v>332</v>
      </c>
      <c r="G370" s="21">
        <f t="shared" si="7"/>
        <v>8.8300000000000003E-2</v>
      </c>
      <c r="H370" s="26">
        <f>H398*(1+Table3[[#This Row],[Inflation (%)2]])</f>
        <v>3012.7446855610501</v>
      </c>
    </row>
    <row r="371" spans="2:8" s="1" customFormat="1" ht="14.45" customHeight="1" x14ac:dyDescent="0.2">
      <c r="B371" s="2" t="s">
        <v>333</v>
      </c>
      <c r="C371" s="3" t="s">
        <v>6</v>
      </c>
      <c r="D371" s="3" t="s">
        <v>7</v>
      </c>
      <c r="E371" s="23">
        <v>184.7</v>
      </c>
      <c r="F371" s="15" t="s">
        <v>334</v>
      </c>
      <c r="G371" s="21">
        <f t="shared" si="7"/>
        <v>4.1100000000000005E-2</v>
      </c>
      <c r="H371" s="26">
        <f>H399*(1+Table3[[#This Row],[Inflation (%)2]])</f>
        <v>1833.984868118843</v>
      </c>
    </row>
    <row r="372" spans="2:8" s="1" customFormat="1" ht="14.45" customHeight="1" x14ac:dyDescent="0.2">
      <c r="B372" s="2" t="s">
        <v>333</v>
      </c>
      <c r="C372" s="3" t="s">
        <v>9</v>
      </c>
      <c r="D372" s="3" t="s">
        <v>7</v>
      </c>
      <c r="E372" s="24">
        <v>196.1</v>
      </c>
      <c r="F372" s="16" t="s">
        <v>335</v>
      </c>
      <c r="G372" s="21">
        <f t="shared" si="7"/>
        <v>7.690000000000001E-2</v>
      </c>
      <c r="H372" s="26">
        <f>H400*(1+Table3[[#This Row],[Inflation (%)2]])</f>
        <v>2658.0603776218659</v>
      </c>
    </row>
    <row r="373" spans="2:8" s="1" customFormat="1" ht="14.45" customHeight="1" x14ac:dyDescent="0.2">
      <c r="B373" s="2" t="s">
        <v>333</v>
      </c>
      <c r="C373" s="3" t="s">
        <v>11</v>
      </c>
      <c r="D373" s="3" t="s">
        <v>7</v>
      </c>
      <c r="E373" s="23">
        <v>188.9</v>
      </c>
      <c r="F373" s="15" t="s">
        <v>336</v>
      </c>
      <c r="G373" s="21">
        <f t="shared" si="7"/>
        <v>8.0699999999999994E-2</v>
      </c>
      <c r="H373" s="26">
        <f>H401*(1+Table3[[#This Row],[Inflation (%)2]])</f>
        <v>2069.2419254703946</v>
      </c>
    </row>
    <row r="374" spans="2:8" s="1" customFormat="1" ht="14.45" customHeight="1" x14ac:dyDescent="0.2">
      <c r="B374" s="2" t="s">
        <v>333</v>
      </c>
      <c r="C374" s="3" t="s">
        <v>13</v>
      </c>
      <c r="D374" s="3" t="s">
        <v>7</v>
      </c>
      <c r="E374" s="24">
        <v>232.8</v>
      </c>
      <c r="F374" s="16" t="s">
        <v>337</v>
      </c>
      <c r="G374" s="21">
        <f t="shared" si="7"/>
        <v>8.9399999999999993E-2</v>
      </c>
      <c r="H374" s="26">
        <f>H402*(1+Table3[[#This Row],[Inflation (%)2]])</f>
        <v>5963.3113697176368</v>
      </c>
    </row>
    <row r="375" spans="2:8" s="1" customFormat="1" ht="14.45" customHeight="1" x14ac:dyDescent="0.2">
      <c r="B375" s="2" t="s">
        <v>333</v>
      </c>
      <c r="C375" s="3" t="s">
        <v>15</v>
      </c>
      <c r="D375" s="3" t="s">
        <v>7</v>
      </c>
      <c r="E375" s="23">
        <v>184.2</v>
      </c>
      <c r="F375" s="15" t="s">
        <v>338</v>
      </c>
      <c r="G375" s="21">
        <f t="shared" si="7"/>
        <v>6.8400000000000002E-2</v>
      </c>
      <c r="H375" s="26">
        <f>H403*(1+Table3[[#This Row],[Inflation (%)2]])</f>
        <v>2713.2135735036309</v>
      </c>
    </row>
    <row r="376" spans="2:8" s="1" customFormat="1" ht="14.45" customHeight="1" x14ac:dyDescent="0.2">
      <c r="B376" s="2" t="s">
        <v>333</v>
      </c>
      <c r="C376" s="3" t="s">
        <v>17</v>
      </c>
      <c r="D376" s="3" t="s">
        <v>7</v>
      </c>
      <c r="E376" s="24">
        <v>184</v>
      </c>
      <c r="F376" s="16" t="s">
        <v>106</v>
      </c>
      <c r="G376" s="21">
        <f t="shared" si="7"/>
        <v>2.9100000000000001E-2</v>
      </c>
      <c r="H376" s="26">
        <f>H404*(1+Table3[[#This Row],[Inflation (%)2]])</f>
        <v>15.906452489260023</v>
      </c>
    </row>
    <row r="377" spans="2:8" s="1" customFormat="1" ht="14.45" customHeight="1" x14ac:dyDescent="0.2">
      <c r="B377" s="2" t="s">
        <v>333</v>
      </c>
      <c r="C377" s="3" t="s">
        <v>19</v>
      </c>
      <c r="D377" s="3" t="s">
        <v>7</v>
      </c>
      <c r="E377" s="23">
        <v>154.9</v>
      </c>
      <c r="F377" s="15" t="s">
        <v>339</v>
      </c>
      <c r="G377" s="21">
        <f t="shared" si="7"/>
        <v>-8.1799999999999998E-2</v>
      </c>
      <c r="H377" s="26">
        <f>H405*(1+Table3[[#This Row],[Inflation (%)2]])</f>
        <v>2545.3570308152994</v>
      </c>
    </row>
    <row r="378" spans="2:8" s="1" customFormat="1" ht="14.45" customHeight="1" x14ac:dyDescent="0.2">
      <c r="B378" s="2" t="s">
        <v>333</v>
      </c>
      <c r="C378" s="3" t="s">
        <v>21</v>
      </c>
      <c r="D378" s="3" t="s">
        <v>7</v>
      </c>
      <c r="E378" s="24">
        <v>188.6</v>
      </c>
      <c r="F378" s="16" t="s">
        <v>340</v>
      </c>
      <c r="G378" s="21">
        <f t="shared" si="7"/>
        <v>5.2499999999999998E-2</v>
      </c>
      <c r="H378" s="26">
        <f>H406*(1+Table3[[#This Row],[Inflation (%)2]])</f>
        <v>1107.8889098002994</v>
      </c>
    </row>
    <row r="379" spans="2:8" s="1" customFormat="1" ht="14.45" customHeight="1" x14ac:dyDescent="0.2">
      <c r="B379" s="2" t="s">
        <v>333</v>
      </c>
      <c r="C379" s="3" t="s">
        <v>23</v>
      </c>
      <c r="D379" s="3" t="s">
        <v>7</v>
      </c>
      <c r="E379" s="23">
        <v>225.4</v>
      </c>
      <c r="F379" s="15" t="s">
        <v>341</v>
      </c>
      <c r="G379" s="21">
        <f t="shared" si="7"/>
        <v>0.25290000000000001</v>
      </c>
      <c r="H379" s="26">
        <f>H407*(1+Table3[[#This Row],[Inflation (%)2]])</f>
        <v>2271.7925986356413</v>
      </c>
    </row>
    <row r="380" spans="2:8" s="1" customFormat="1" ht="14.45" customHeight="1" x14ac:dyDescent="0.2">
      <c r="B380" s="2" t="s">
        <v>333</v>
      </c>
      <c r="C380" s="3" t="s">
        <v>25</v>
      </c>
      <c r="D380" s="3" t="s">
        <v>7</v>
      </c>
      <c r="E380" s="24">
        <v>206.2</v>
      </c>
      <c r="F380" s="16" t="s">
        <v>342</v>
      </c>
      <c r="G380" s="21">
        <f t="shared" si="7"/>
        <v>0.18030000000000002</v>
      </c>
      <c r="H380" s="26">
        <f>H408*(1+Table3[[#This Row],[Inflation (%)2]])</f>
        <v>18616.948337123315</v>
      </c>
    </row>
    <row r="381" spans="2:8" s="1" customFormat="1" ht="14.45" customHeight="1" x14ac:dyDescent="0.2">
      <c r="B381" s="2" t="s">
        <v>333</v>
      </c>
      <c r="C381" s="3" t="s">
        <v>27</v>
      </c>
      <c r="D381" s="3" t="s">
        <v>7</v>
      </c>
      <c r="E381" s="23">
        <v>130.19999999999999</v>
      </c>
      <c r="F381" s="15" t="s">
        <v>343</v>
      </c>
      <c r="G381" s="21">
        <f t="shared" si="7"/>
        <v>5.7699999999999994E-2</v>
      </c>
      <c r="H381" s="26">
        <f>H409*(1+Table3[[#This Row],[Inflation (%)2]])</f>
        <v>492.88491442018091</v>
      </c>
    </row>
    <row r="382" spans="2:8" s="1" customFormat="1" ht="14.45" customHeight="1" x14ac:dyDescent="0.2">
      <c r="B382" s="2" t="s">
        <v>333</v>
      </c>
      <c r="C382" s="3" t="s">
        <v>29</v>
      </c>
      <c r="D382" s="3" t="s">
        <v>7</v>
      </c>
      <c r="E382" s="24">
        <v>224.7</v>
      </c>
      <c r="F382" s="16" t="s">
        <v>344</v>
      </c>
      <c r="G382" s="21">
        <f t="shared" si="7"/>
        <v>8.1299999999999997E-2</v>
      </c>
      <c r="H382" s="26">
        <f>H410*(1+Table3[[#This Row],[Inflation (%)2]])</f>
        <v>28581.298858323771</v>
      </c>
    </row>
    <row r="383" spans="2:8" s="1" customFormat="1" ht="14.45" customHeight="1" x14ac:dyDescent="0.2">
      <c r="B383" s="2" t="s">
        <v>333</v>
      </c>
      <c r="C383" s="3" t="s">
        <v>31</v>
      </c>
      <c r="D383" s="3" t="s">
        <v>7</v>
      </c>
      <c r="E383" s="23">
        <v>170.5</v>
      </c>
      <c r="F383" s="15" t="s">
        <v>195</v>
      </c>
      <c r="G383" s="21">
        <f t="shared" si="7"/>
        <v>3.0200000000000001E-2</v>
      </c>
      <c r="H383" s="26">
        <f>H411*(1+Table3[[#This Row],[Inflation (%)2]])</f>
        <v>2346.7785952983145</v>
      </c>
    </row>
    <row r="384" spans="2:8" s="1" customFormat="1" ht="14.45" customHeight="1" x14ac:dyDescent="0.2">
      <c r="B384" s="2" t="s">
        <v>333</v>
      </c>
      <c r="C384" s="3" t="s">
        <v>33</v>
      </c>
      <c r="D384" s="3" t="s">
        <v>7</v>
      </c>
      <c r="E384" s="24">
        <v>204.9</v>
      </c>
      <c r="F384" s="16" t="s">
        <v>345</v>
      </c>
      <c r="G384" s="21">
        <f t="shared" si="7"/>
        <v>4.0099999999999997E-2</v>
      </c>
      <c r="H384" s="26">
        <f>H412*(1+Table3[[#This Row],[Inflation (%)2]])</f>
        <v>2191.8182771039897</v>
      </c>
    </row>
    <row r="385" spans="2:8" s="1" customFormat="1" ht="14.45" customHeight="1" x14ac:dyDescent="0.2">
      <c r="B385" s="2" t="s">
        <v>333</v>
      </c>
      <c r="C385" s="3" t="s">
        <v>35</v>
      </c>
      <c r="D385" s="3" t="s">
        <v>7</v>
      </c>
      <c r="E385" s="23">
        <v>211.2</v>
      </c>
      <c r="F385" s="15" t="s">
        <v>346</v>
      </c>
      <c r="G385" s="21">
        <f t="shared" si="7"/>
        <v>3.78E-2</v>
      </c>
      <c r="H385" s="26">
        <f>H413*(1+Table3[[#This Row],[Inflation (%)2]])</f>
        <v>1299.4450331852577</v>
      </c>
    </row>
    <row r="386" spans="2:8" s="1" customFormat="1" ht="14.45" customHeight="1" x14ac:dyDescent="0.2">
      <c r="B386" s="2" t="s">
        <v>333</v>
      </c>
      <c r="C386" s="3" t="s">
        <v>37</v>
      </c>
      <c r="D386" s="3" t="s">
        <v>7</v>
      </c>
      <c r="E386" s="24">
        <v>184.2</v>
      </c>
      <c r="F386" s="16" t="s">
        <v>171</v>
      </c>
      <c r="G386" s="21">
        <f t="shared" si="7"/>
        <v>2.9599999999999998E-2</v>
      </c>
      <c r="H386" s="26">
        <f>H414*(1+Table3[[#This Row],[Inflation (%)2]])</f>
        <v>1794.8717290978177</v>
      </c>
    </row>
    <row r="387" spans="2:8" s="1" customFormat="1" ht="14.45" customHeight="1" x14ac:dyDescent="0.2">
      <c r="B387" s="2" t="s">
        <v>333</v>
      </c>
      <c r="C387" s="3" t="s">
        <v>39</v>
      </c>
      <c r="D387" s="3" t="s">
        <v>7</v>
      </c>
      <c r="E387" s="23">
        <v>186.3</v>
      </c>
      <c r="F387" s="15" t="s">
        <v>79</v>
      </c>
      <c r="G387" s="21">
        <f t="shared" si="7"/>
        <v>2.9300000000000003E-2</v>
      </c>
      <c r="H387" s="26">
        <f>H415*(1+Table3[[#This Row],[Inflation (%)2]])</f>
        <v>1740.8555132405311</v>
      </c>
    </row>
    <row r="388" spans="2:8" s="1" customFormat="1" ht="14.45" customHeight="1" x14ac:dyDescent="0.2">
      <c r="B388" s="2" t="s">
        <v>333</v>
      </c>
      <c r="C388" s="3" t="s">
        <v>41</v>
      </c>
      <c r="D388" s="3" t="s">
        <v>7</v>
      </c>
      <c r="E388" s="24">
        <v>172.8</v>
      </c>
      <c r="F388" s="16" t="s">
        <v>270</v>
      </c>
      <c r="G388" s="21">
        <f t="shared" si="7"/>
        <v>3.0400000000000003E-2</v>
      </c>
      <c r="H388" s="26">
        <f>H416*(1+Table3[[#This Row],[Inflation (%)2]])</f>
        <v>2171.1942560644602</v>
      </c>
    </row>
    <row r="389" spans="2:8" s="1" customFormat="1" ht="14.45" customHeight="1" x14ac:dyDescent="0.2">
      <c r="B389" s="2" t="s">
        <v>333</v>
      </c>
      <c r="C389" s="3" t="s">
        <v>43</v>
      </c>
      <c r="D389" s="3" t="s">
        <v>7</v>
      </c>
      <c r="E389" s="23">
        <v>179.9</v>
      </c>
      <c r="F389" s="15" t="s">
        <v>211</v>
      </c>
      <c r="G389" s="21">
        <f t="shared" si="7"/>
        <v>2.6800000000000001E-2</v>
      </c>
      <c r="H389" s="26">
        <f>H417*(1+Table3[[#This Row],[Inflation (%)2]])</f>
        <v>665.39193406441029</v>
      </c>
    </row>
    <row r="390" spans="2:8" s="1" customFormat="1" ht="14.45" customHeight="1" x14ac:dyDescent="0.2">
      <c r="B390" s="2" t="s">
        <v>333</v>
      </c>
      <c r="C390" s="3" t="s">
        <v>45</v>
      </c>
      <c r="D390" s="3" t="s">
        <v>7</v>
      </c>
      <c r="E390" s="24">
        <v>166</v>
      </c>
      <c r="F390" s="16" t="s">
        <v>347</v>
      </c>
      <c r="G390" s="21">
        <f t="shared" si="7"/>
        <v>-8.8400000000000006E-2</v>
      </c>
      <c r="H390" s="26">
        <f>H418*(1+Table3[[#This Row],[Inflation (%)2]])</f>
        <v>4381.8386246368336</v>
      </c>
    </row>
    <row r="391" spans="2:8" s="1" customFormat="1" ht="14.45" customHeight="1" x14ac:dyDescent="0.2">
      <c r="B391" s="2" t="s">
        <v>333</v>
      </c>
      <c r="C391" s="3" t="s">
        <v>47</v>
      </c>
      <c r="D391" s="3" t="s">
        <v>7</v>
      </c>
      <c r="E391" s="23">
        <v>176.8</v>
      </c>
      <c r="F391" s="15" t="s">
        <v>348</v>
      </c>
      <c r="G391" s="21">
        <f t="shared" ref="G391:G454" si="8">F391/10000*100</f>
        <v>3.4500000000000003E-2</v>
      </c>
      <c r="H391" s="26">
        <f>H419*(1+Table3[[#This Row],[Inflation (%)2]])</f>
        <v>2147.7948923411245</v>
      </c>
    </row>
    <row r="392" spans="2:8" s="1" customFormat="1" ht="14.45" customHeight="1" x14ac:dyDescent="0.2">
      <c r="B392" s="2" t="s">
        <v>333</v>
      </c>
      <c r="C392" s="3" t="s">
        <v>49</v>
      </c>
      <c r="D392" s="3" t="s">
        <v>7</v>
      </c>
      <c r="E392" s="24">
        <v>174.4</v>
      </c>
      <c r="F392" s="16" t="s">
        <v>105</v>
      </c>
      <c r="G392" s="21">
        <f t="shared" si="8"/>
        <v>2.8299999999999999E-2</v>
      </c>
      <c r="H392" s="26">
        <f>H420*(1+Table3[[#This Row],[Inflation (%)2]])</f>
        <v>1413.8172001203545</v>
      </c>
    </row>
    <row r="393" spans="2:8" s="1" customFormat="1" ht="14.45" customHeight="1" x14ac:dyDescent="0.2">
      <c r="B393" s="2" t="s">
        <v>333</v>
      </c>
      <c r="C393" s="3" t="s">
        <v>51</v>
      </c>
      <c r="D393" s="3" t="s">
        <v>7</v>
      </c>
      <c r="E393" s="23">
        <v>189.6</v>
      </c>
      <c r="F393" s="15" t="s">
        <v>202</v>
      </c>
      <c r="G393" s="21">
        <f t="shared" si="8"/>
        <v>4.4600000000000001E-2</v>
      </c>
      <c r="H393" s="26">
        <f>H421*(1+Table3[[#This Row],[Inflation (%)2]])</f>
        <v>2728.9207893888474</v>
      </c>
    </row>
    <row r="394" spans="2:8" s="1" customFormat="1" ht="14.45" customHeight="1" x14ac:dyDescent="0.2">
      <c r="B394" s="2" t="s">
        <v>333</v>
      </c>
      <c r="C394" s="3" t="s">
        <v>53</v>
      </c>
      <c r="D394" s="3" t="s">
        <v>7</v>
      </c>
      <c r="E394" s="24">
        <v>161.4</v>
      </c>
      <c r="F394" s="16" t="s">
        <v>349</v>
      </c>
      <c r="G394" s="21">
        <f t="shared" si="8"/>
        <v>8.0999999999999996E-3</v>
      </c>
      <c r="H394" s="26">
        <f>H422*(1+Table3[[#This Row],[Inflation (%)2]])</f>
        <v>3085.253908879346</v>
      </c>
    </row>
    <row r="395" spans="2:8" s="1" customFormat="1" ht="14.45" customHeight="1" x14ac:dyDescent="0.2">
      <c r="B395" s="2" t="s">
        <v>333</v>
      </c>
      <c r="C395" s="3" t="s">
        <v>55</v>
      </c>
      <c r="D395" s="3" t="s">
        <v>7</v>
      </c>
      <c r="E395" s="23">
        <v>173</v>
      </c>
      <c r="F395" s="15" t="s">
        <v>81</v>
      </c>
      <c r="G395" s="21">
        <f t="shared" si="8"/>
        <v>2.4900000000000002E-2</v>
      </c>
      <c r="H395" s="26">
        <f>H423*(1+Table3[[#This Row],[Inflation (%)2]])</f>
        <v>1754.6754405290751</v>
      </c>
    </row>
    <row r="396" spans="2:8" s="1" customFormat="1" ht="14.45" customHeight="1" x14ac:dyDescent="0.2">
      <c r="B396" s="2" t="s">
        <v>333</v>
      </c>
      <c r="C396" s="3" t="s">
        <v>57</v>
      </c>
      <c r="D396" s="3" t="s">
        <v>7</v>
      </c>
      <c r="E396" s="24">
        <v>181.8</v>
      </c>
      <c r="F396" s="16" t="s">
        <v>130</v>
      </c>
      <c r="G396" s="21">
        <f t="shared" si="8"/>
        <v>4.36E-2</v>
      </c>
      <c r="H396" s="26">
        <f>H424*(1+Table3[[#This Row],[Inflation (%)2]])</f>
        <v>882.90832691103049</v>
      </c>
    </row>
    <row r="397" spans="2:8" s="1" customFormat="1" ht="14.45" customHeight="1" x14ac:dyDescent="0.2">
      <c r="B397" s="2" t="s">
        <v>333</v>
      </c>
      <c r="C397" s="3" t="s">
        <v>59</v>
      </c>
      <c r="D397" s="3" t="s">
        <v>7</v>
      </c>
      <c r="E397" s="23">
        <v>198.8</v>
      </c>
      <c r="F397" s="15" t="s">
        <v>350</v>
      </c>
      <c r="G397" s="21">
        <f t="shared" si="8"/>
        <v>7.8100000000000003E-2</v>
      </c>
      <c r="H397" s="26">
        <f>H425*(1+Table3[[#This Row],[Inflation (%)2]])</f>
        <v>4856.0401406760366</v>
      </c>
    </row>
    <row r="398" spans="2:8" s="1" customFormat="1" ht="14.45" customHeight="1" x14ac:dyDescent="0.2">
      <c r="B398" s="2" t="s">
        <v>333</v>
      </c>
      <c r="C398" s="3" t="s">
        <v>61</v>
      </c>
      <c r="D398" s="3" t="s">
        <v>7</v>
      </c>
      <c r="E398" s="24">
        <v>195.4</v>
      </c>
      <c r="F398" s="16" t="s">
        <v>351</v>
      </c>
      <c r="G398" s="21">
        <f t="shared" si="8"/>
        <v>8.5600000000000009E-2</v>
      </c>
      <c r="H398" s="26">
        <f>H426*(1+Table3[[#This Row],[Inflation (%)2]])</f>
        <v>2768.3034876054858</v>
      </c>
    </row>
    <row r="399" spans="2:8" s="1" customFormat="1" ht="14.45" customHeight="1" x14ac:dyDescent="0.2">
      <c r="B399" s="2" t="s">
        <v>352</v>
      </c>
      <c r="C399" s="3" t="s">
        <v>6</v>
      </c>
      <c r="D399" s="3" t="s">
        <v>7</v>
      </c>
      <c r="E399" s="23">
        <v>183.6</v>
      </c>
      <c r="F399" s="15" t="s">
        <v>353</v>
      </c>
      <c r="G399" s="21">
        <f t="shared" si="8"/>
        <v>4.1399999999999999E-2</v>
      </c>
      <c r="H399" s="26">
        <f>H427*(1+Table3[[#This Row],[Inflation (%)2]])</f>
        <v>1761.5837749676718</v>
      </c>
    </row>
    <row r="400" spans="2:8" s="1" customFormat="1" ht="14.45" customHeight="1" x14ac:dyDescent="0.2">
      <c r="B400" s="2" t="s">
        <v>352</v>
      </c>
      <c r="C400" s="3" t="s">
        <v>9</v>
      </c>
      <c r="D400" s="3" t="s">
        <v>7</v>
      </c>
      <c r="E400" s="24">
        <v>194.4</v>
      </c>
      <c r="F400" s="16" t="s">
        <v>354</v>
      </c>
      <c r="G400" s="21">
        <f t="shared" si="8"/>
        <v>7.5199999999999989E-2</v>
      </c>
      <c r="H400" s="26">
        <f>H428*(1+Table3[[#This Row],[Inflation (%)2]])</f>
        <v>2468.2518131877296</v>
      </c>
    </row>
    <row r="401" spans="2:8" s="1" customFormat="1" ht="14.45" customHeight="1" x14ac:dyDescent="0.2">
      <c r="B401" s="2" t="s">
        <v>352</v>
      </c>
      <c r="C401" s="3" t="s">
        <v>11</v>
      </c>
      <c r="D401" s="3" t="s">
        <v>7</v>
      </c>
      <c r="E401" s="23">
        <v>188.5</v>
      </c>
      <c r="F401" s="15" t="s">
        <v>190</v>
      </c>
      <c r="G401" s="21">
        <f t="shared" si="8"/>
        <v>7.9000000000000001E-2</v>
      </c>
      <c r="H401" s="26">
        <f>H429*(1+Table3[[#This Row],[Inflation (%)2]])</f>
        <v>1914.7237211718282</v>
      </c>
    </row>
    <row r="402" spans="2:8" s="1" customFormat="1" ht="14.45" customHeight="1" x14ac:dyDescent="0.2">
      <c r="B402" s="2" t="s">
        <v>352</v>
      </c>
      <c r="C402" s="3" t="s">
        <v>13</v>
      </c>
      <c r="D402" s="3" t="s">
        <v>7</v>
      </c>
      <c r="E402" s="24">
        <v>226.7</v>
      </c>
      <c r="F402" s="16" t="s">
        <v>355</v>
      </c>
      <c r="G402" s="21">
        <f t="shared" si="8"/>
        <v>6.83E-2</v>
      </c>
      <c r="H402" s="26">
        <f>H430*(1+Table3[[#This Row],[Inflation (%)2]])</f>
        <v>5473.9410406807756</v>
      </c>
    </row>
    <row r="403" spans="2:8" s="1" customFormat="1" ht="14.45" customHeight="1" x14ac:dyDescent="0.2">
      <c r="B403" s="2" t="s">
        <v>352</v>
      </c>
      <c r="C403" s="3" t="s">
        <v>15</v>
      </c>
      <c r="D403" s="3" t="s">
        <v>7</v>
      </c>
      <c r="E403" s="23">
        <v>194.3</v>
      </c>
      <c r="F403" s="15" t="s">
        <v>356</v>
      </c>
      <c r="G403" s="21">
        <f t="shared" si="8"/>
        <v>9.6500000000000002E-2</v>
      </c>
      <c r="H403" s="26">
        <f>H431*(1+Table3[[#This Row],[Inflation (%)2]])</f>
        <v>2539.511019752556</v>
      </c>
    </row>
    <row r="404" spans="2:8" s="1" customFormat="1" ht="14.45" customHeight="1" x14ac:dyDescent="0.2">
      <c r="B404" s="2" t="s">
        <v>352</v>
      </c>
      <c r="C404" s="3" t="s">
        <v>17</v>
      </c>
      <c r="D404" s="3" t="s">
        <v>7</v>
      </c>
      <c r="E404" s="24">
        <v>183.6</v>
      </c>
      <c r="F404" s="16" t="s">
        <v>226</v>
      </c>
      <c r="G404" s="21">
        <f t="shared" si="8"/>
        <v>3.2000000000000001E-2</v>
      </c>
      <c r="H404" s="26">
        <f>H432*(1+Table3[[#This Row],[Inflation (%)2]])</f>
        <v>15.456663579107982</v>
      </c>
    </row>
    <row r="405" spans="2:8" s="1" customFormat="1" ht="14.45" customHeight="1" x14ac:dyDescent="0.2">
      <c r="B405" s="2" t="s">
        <v>352</v>
      </c>
      <c r="C405" s="3" t="s">
        <v>19</v>
      </c>
      <c r="D405" s="3" t="s">
        <v>7</v>
      </c>
      <c r="E405" s="23">
        <v>154.69999999999999</v>
      </c>
      <c r="F405" s="15" t="s">
        <v>357</v>
      </c>
      <c r="G405" s="21">
        <f t="shared" si="8"/>
        <v>-0.1016</v>
      </c>
      <c r="H405" s="26">
        <f>H433*(1+Table3[[#This Row],[Inflation (%)2]])</f>
        <v>2772.1161302715086</v>
      </c>
    </row>
    <row r="406" spans="2:8" s="1" customFormat="1" ht="14.45" customHeight="1" x14ac:dyDescent="0.2">
      <c r="B406" s="2" t="s">
        <v>352</v>
      </c>
      <c r="C406" s="3" t="s">
        <v>21</v>
      </c>
      <c r="D406" s="3" t="s">
        <v>7</v>
      </c>
      <c r="E406" s="24">
        <v>176.7</v>
      </c>
      <c r="F406" s="16" t="s">
        <v>358</v>
      </c>
      <c r="G406" s="21">
        <f t="shared" si="8"/>
        <v>2.6699999999999998E-2</v>
      </c>
      <c r="H406" s="26">
        <f>H434*(1+Table3[[#This Row],[Inflation (%)2]])</f>
        <v>1052.6260425656051</v>
      </c>
    </row>
    <row r="407" spans="2:8" s="1" customFormat="1" ht="14.45" customHeight="1" x14ac:dyDescent="0.2">
      <c r="B407" s="2" t="s">
        <v>352</v>
      </c>
      <c r="C407" s="3" t="s">
        <v>23</v>
      </c>
      <c r="D407" s="3" t="s">
        <v>7</v>
      </c>
      <c r="E407" s="23">
        <v>222.6</v>
      </c>
      <c r="F407" s="15" t="s">
        <v>359</v>
      </c>
      <c r="G407" s="21">
        <f t="shared" si="8"/>
        <v>0.26550000000000001</v>
      </c>
      <c r="H407" s="26">
        <f>H435*(1+Table3[[#This Row],[Inflation (%)2]])</f>
        <v>1813.2273913605566</v>
      </c>
    </row>
    <row r="408" spans="2:8" s="1" customFormat="1" ht="14.45" customHeight="1" x14ac:dyDescent="0.2">
      <c r="B408" s="2" t="s">
        <v>352</v>
      </c>
      <c r="C408" s="3" t="s">
        <v>25</v>
      </c>
      <c r="D408" s="3" t="s">
        <v>7</v>
      </c>
      <c r="E408" s="24">
        <v>205</v>
      </c>
      <c r="F408" s="16" t="s">
        <v>360</v>
      </c>
      <c r="G408" s="21">
        <f t="shared" si="8"/>
        <v>0.1905</v>
      </c>
      <c r="H408" s="26">
        <f>H436*(1+Table3[[#This Row],[Inflation (%)2]])</f>
        <v>15773.064760758549</v>
      </c>
    </row>
    <row r="409" spans="2:8" s="1" customFormat="1" ht="14.45" customHeight="1" x14ac:dyDescent="0.2">
      <c r="B409" s="2" t="s">
        <v>352</v>
      </c>
      <c r="C409" s="3" t="s">
        <v>27</v>
      </c>
      <c r="D409" s="3" t="s">
        <v>7</v>
      </c>
      <c r="E409" s="23">
        <v>130.1</v>
      </c>
      <c r="F409" s="15" t="s">
        <v>262</v>
      </c>
      <c r="G409" s="21">
        <f t="shared" si="8"/>
        <v>6.7300000000000013E-2</v>
      </c>
      <c r="H409" s="26">
        <f>H437*(1+Table3[[#This Row],[Inflation (%)2]])</f>
        <v>465.99689365621714</v>
      </c>
    </row>
    <row r="410" spans="2:8" s="1" customFormat="1" ht="14.45" customHeight="1" x14ac:dyDescent="0.2">
      <c r="B410" s="2" t="s">
        <v>352</v>
      </c>
      <c r="C410" s="3" t="s">
        <v>29</v>
      </c>
      <c r="D410" s="3" t="s">
        <v>7</v>
      </c>
      <c r="E410" s="24">
        <v>228.2</v>
      </c>
      <c r="F410" s="16" t="s">
        <v>361</v>
      </c>
      <c r="G410" s="21">
        <f t="shared" si="8"/>
        <v>0.11429999999999998</v>
      </c>
      <c r="H410" s="26">
        <f>H438*(1+Table3[[#This Row],[Inflation (%)2]])</f>
        <v>26432.348893298597</v>
      </c>
    </row>
    <row r="411" spans="2:8" s="1" customFormat="1" ht="14.45" customHeight="1" x14ac:dyDescent="0.2">
      <c r="B411" s="2" t="s">
        <v>352</v>
      </c>
      <c r="C411" s="3" t="s">
        <v>31</v>
      </c>
      <c r="D411" s="3" t="s">
        <v>7</v>
      </c>
      <c r="E411" s="23">
        <v>170.3</v>
      </c>
      <c r="F411" s="15" t="s">
        <v>362</v>
      </c>
      <c r="G411" s="21">
        <f t="shared" si="8"/>
        <v>3.27E-2</v>
      </c>
      <c r="H411" s="26">
        <f>H439*(1+Table3[[#This Row],[Inflation (%)2]])</f>
        <v>2277.9834937859778</v>
      </c>
    </row>
    <row r="412" spans="2:8" s="1" customFormat="1" ht="14.45" customHeight="1" x14ac:dyDescent="0.2">
      <c r="B412" s="2" t="s">
        <v>352</v>
      </c>
      <c r="C412" s="3" t="s">
        <v>33</v>
      </c>
      <c r="D412" s="3" t="s">
        <v>7</v>
      </c>
      <c r="E412" s="24">
        <v>204.6</v>
      </c>
      <c r="F412" s="16" t="s">
        <v>363</v>
      </c>
      <c r="G412" s="21">
        <f t="shared" si="8"/>
        <v>4.07E-2</v>
      </c>
      <c r="H412" s="26">
        <f>H440*(1+Table3[[#This Row],[Inflation (%)2]])</f>
        <v>2107.3149477011725</v>
      </c>
    </row>
    <row r="413" spans="2:8" s="1" customFormat="1" ht="14.45" customHeight="1" x14ac:dyDescent="0.2">
      <c r="B413" s="2" t="s">
        <v>352</v>
      </c>
      <c r="C413" s="3" t="s">
        <v>35</v>
      </c>
      <c r="D413" s="3" t="s">
        <v>7</v>
      </c>
      <c r="E413" s="23">
        <v>210.2</v>
      </c>
      <c r="F413" s="15" t="s">
        <v>292</v>
      </c>
      <c r="G413" s="21">
        <f t="shared" si="8"/>
        <v>3.6999999999999998E-2</v>
      </c>
      <c r="H413" s="26">
        <f>H441*(1+Table3[[#This Row],[Inflation (%)2]])</f>
        <v>1252.1150830461145</v>
      </c>
    </row>
    <row r="414" spans="2:8" s="1" customFormat="1" ht="14.45" customHeight="1" x14ac:dyDescent="0.2">
      <c r="B414" s="2" t="s">
        <v>352</v>
      </c>
      <c r="C414" s="3" t="s">
        <v>37</v>
      </c>
      <c r="D414" s="3" t="s">
        <v>7</v>
      </c>
      <c r="E414" s="24">
        <v>183.8</v>
      </c>
      <c r="F414" s="16" t="s">
        <v>260</v>
      </c>
      <c r="G414" s="21">
        <f t="shared" si="8"/>
        <v>3.1399999999999997E-2</v>
      </c>
      <c r="H414" s="26">
        <f>H442*(1+Table3[[#This Row],[Inflation (%)2]])</f>
        <v>1743.2709101571654</v>
      </c>
    </row>
    <row r="415" spans="2:8" s="1" customFormat="1" ht="14.45" customHeight="1" x14ac:dyDescent="0.2">
      <c r="B415" s="2" t="s">
        <v>352</v>
      </c>
      <c r="C415" s="3" t="s">
        <v>39</v>
      </c>
      <c r="D415" s="3" t="s">
        <v>7</v>
      </c>
      <c r="E415" s="23">
        <v>185.8</v>
      </c>
      <c r="F415" s="15" t="s">
        <v>364</v>
      </c>
      <c r="G415" s="21">
        <f t="shared" si="8"/>
        <v>3.1099999999999996E-2</v>
      </c>
      <c r="H415" s="26">
        <f>H443*(1+Table3[[#This Row],[Inflation (%)2]])</f>
        <v>1691.3004111925882</v>
      </c>
    </row>
    <row r="416" spans="2:8" s="1" customFormat="1" ht="14.45" customHeight="1" x14ac:dyDescent="0.2">
      <c r="B416" s="2" t="s">
        <v>352</v>
      </c>
      <c r="C416" s="3" t="s">
        <v>41</v>
      </c>
      <c r="D416" s="3" t="s">
        <v>7</v>
      </c>
      <c r="E416" s="24">
        <v>172.3</v>
      </c>
      <c r="F416" s="16" t="s">
        <v>365</v>
      </c>
      <c r="G416" s="21">
        <f t="shared" si="8"/>
        <v>3.1699999999999999E-2</v>
      </c>
      <c r="H416" s="26">
        <f>H444*(1+Table3[[#This Row],[Inflation (%)2]])</f>
        <v>2107.1372826712541</v>
      </c>
    </row>
    <row r="417" spans="2:8" s="1" customFormat="1" ht="14.45" customHeight="1" x14ac:dyDescent="0.2">
      <c r="B417" s="2" t="s">
        <v>352</v>
      </c>
      <c r="C417" s="3" t="s">
        <v>43</v>
      </c>
      <c r="D417" s="3" t="s">
        <v>7</v>
      </c>
      <c r="E417" s="23">
        <v>178.2</v>
      </c>
      <c r="F417" s="15" t="s">
        <v>183</v>
      </c>
      <c r="G417" s="21">
        <f t="shared" si="8"/>
        <v>2.7099999999999999E-2</v>
      </c>
      <c r="H417" s="26">
        <f>H445*(1+Table3[[#This Row],[Inflation (%)2]])</f>
        <v>648.02486761239811</v>
      </c>
    </row>
    <row r="418" spans="2:8" s="1" customFormat="1" ht="14.45" customHeight="1" x14ac:dyDescent="0.2">
      <c r="B418" s="2" t="s">
        <v>352</v>
      </c>
      <c r="C418" s="3" t="s">
        <v>45</v>
      </c>
      <c r="D418" s="3" t="s">
        <v>7</v>
      </c>
      <c r="E418" s="24">
        <v>167.4</v>
      </c>
      <c r="F418" s="16" t="s">
        <v>366</v>
      </c>
      <c r="G418" s="21">
        <f t="shared" si="8"/>
        <v>-8.320000000000001E-2</v>
      </c>
      <c r="H418" s="26">
        <f>H446*(1+Table3[[#This Row],[Inflation (%)2]])</f>
        <v>4806.7558409794137</v>
      </c>
    </row>
    <row r="419" spans="2:8" s="1" customFormat="1" ht="14.45" customHeight="1" x14ac:dyDescent="0.2">
      <c r="B419" s="2" t="s">
        <v>352</v>
      </c>
      <c r="C419" s="3" t="s">
        <v>47</v>
      </c>
      <c r="D419" s="3" t="s">
        <v>7</v>
      </c>
      <c r="E419" s="23">
        <v>176</v>
      </c>
      <c r="F419" s="15" t="s">
        <v>87</v>
      </c>
      <c r="G419" s="21">
        <f t="shared" si="8"/>
        <v>3.5299999999999998E-2</v>
      </c>
      <c r="H419" s="26">
        <f>H447*(1+Table3[[#This Row],[Inflation (%)2]])</f>
        <v>2076.167126477646</v>
      </c>
    </row>
    <row r="420" spans="2:8" s="1" customFormat="1" ht="14.45" customHeight="1" x14ac:dyDescent="0.2">
      <c r="B420" s="2" t="s">
        <v>352</v>
      </c>
      <c r="C420" s="3" t="s">
        <v>49</v>
      </c>
      <c r="D420" s="3" t="s">
        <v>7</v>
      </c>
      <c r="E420" s="24">
        <v>174</v>
      </c>
      <c r="F420" s="16" t="s">
        <v>114</v>
      </c>
      <c r="G420" s="21">
        <f t="shared" si="8"/>
        <v>2.8399999999999995E-2</v>
      </c>
      <c r="H420" s="26">
        <f>H448*(1+Table3[[#This Row],[Inflation (%)2]])</f>
        <v>1374.9073228827722</v>
      </c>
    </row>
    <row r="421" spans="2:8" s="1" customFormat="1" ht="14.45" customHeight="1" x14ac:dyDescent="0.2">
      <c r="B421" s="2" t="s">
        <v>352</v>
      </c>
      <c r="C421" s="3" t="s">
        <v>51</v>
      </c>
      <c r="D421" s="3" t="s">
        <v>7</v>
      </c>
      <c r="E421" s="23">
        <v>189.1</v>
      </c>
      <c r="F421" s="15" t="s">
        <v>179</v>
      </c>
      <c r="G421" s="21">
        <f t="shared" si="8"/>
        <v>4.5899999999999996E-2</v>
      </c>
      <c r="H421" s="26">
        <f>H449*(1+Table3[[#This Row],[Inflation (%)2]])</f>
        <v>2612.4074185227337</v>
      </c>
    </row>
    <row r="422" spans="2:8" s="1" customFormat="1" ht="14.45" customHeight="1" x14ac:dyDescent="0.2">
      <c r="B422" s="2" t="s">
        <v>352</v>
      </c>
      <c r="C422" s="3" t="s">
        <v>53</v>
      </c>
      <c r="D422" s="3" t="s">
        <v>7</v>
      </c>
      <c r="E422" s="24">
        <v>161.9</v>
      </c>
      <c r="F422" s="16" t="s">
        <v>367</v>
      </c>
      <c r="G422" s="21">
        <f t="shared" si="8"/>
        <v>1.3100000000000001E-2</v>
      </c>
      <c r="H422" s="26">
        <f>H450*(1+Table3[[#This Row],[Inflation (%)2]])</f>
        <v>3060.4641492702567</v>
      </c>
    </row>
    <row r="423" spans="2:8" s="1" customFormat="1" ht="14.45" customHeight="1" x14ac:dyDescent="0.2">
      <c r="B423" s="2" t="s">
        <v>352</v>
      </c>
      <c r="C423" s="3" t="s">
        <v>55</v>
      </c>
      <c r="D423" s="3" t="s">
        <v>7</v>
      </c>
      <c r="E423" s="23">
        <v>172.8</v>
      </c>
      <c r="F423" s="15" t="s">
        <v>95</v>
      </c>
      <c r="G423" s="21">
        <f t="shared" si="8"/>
        <v>2.6100000000000002E-2</v>
      </c>
      <c r="H423" s="26">
        <f>H451*(1+Table3[[#This Row],[Inflation (%)2]])</f>
        <v>1712.0455073949413</v>
      </c>
    </row>
    <row r="424" spans="2:8" s="1" customFormat="1" ht="14.45" customHeight="1" x14ac:dyDescent="0.2">
      <c r="B424" s="2" t="s">
        <v>352</v>
      </c>
      <c r="C424" s="3" t="s">
        <v>57</v>
      </c>
      <c r="D424" s="3" t="s">
        <v>7</v>
      </c>
      <c r="E424" s="24">
        <v>181.2</v>
      </c>
      <c r="F424" s="16" t="s">
        <v>368</v>
      </c>
      <c r="G424" s="21">
        <f t="shared" si="8"/>
        <v>5.04E-2</v>
      </c>
      <c r="H424" s="26">
        <f>H452*(1+Table3[[#This Row],[Inflation (%)2]])</f>
        <v>846.02177741570563</v>
      </c>
    </row>
    <row r="425" spans="2:8" s="1" customFormat="1" ht="14.45" customHeight="1" x14ac:dyDescent="0.2">
      <c r="B425" s="2" t="s">
        <v>352</v>
      </c>
      <c r="C425" s="3" t="s">
        <v>59</v>
      </c>
      <c r="D425" s="3" t="s">
        <v>7</v>
      </c>
      <c r="E425" s="23">
        <v>192.8</v>
      </c>
      <c r="F425" s="15" t="s">
        <v>369</v>
      </c>
      <c r="G425" s="21">
        <f t="shared" si="8"/>
        <v>6.2300000000000008E-2</v>
      </c>
      <c r="H425" s="26">
        <f>H453*(1+Table3[[#This Row],[Inflation (%)2]])</f>
        <v>4504.2576205139003</v>
      </c>
    </row>
    <row r="426" spans="2:8" s="1" customFormat="1" ht="14.45" customHeight="1" x14ac:dyDescent="0.2">
      <c r="B426" s="2" t="s">
        <v>352</v>
      </c>
      <c r="C426" s="3" t="s">
        <v>61</v>
      </c>
      <c r="D426" s="3" t="s">
        <v>7</v>
      </c>
      <c r="E426" s="24">
        <v>193.4</v>
      </c>
      <c r="F426" s="16" t="s">
        <v>370</v>
      </c>
      <c r="G426" s="21">
        <f t="shared" si="8"/>
        <v>8.4100000000000008E-2</v>
      </c>
      <c r="H426" s="26">
        <f>H454*(1+Table3[[#This Row],[Inflation (%)2]])</f>
        <v>2550.0216355982739</v>
      </c>
    </row>
    <row r="427" spans="2:8" s="1" customFormat="1" ht="14.45" customHeight="1" x14ac:dyDescent="0.2">
      <c r="B427" s="2" t="s">
        <v>371</v>
      </c>
      <c r="C427" s="3" t="s">
        <v>6</v>
      </c>
      <c r="D427" s="3" t="s">
        <v>7</v>
      </c>
      <c r="E427" s="23">
        <v>184</v>
      </c>
      <c r="F427" s="15" t="s">
        <v>372</v>
      </c>
      <c r="G427" s="21">
        <f t="shared" si="8"/>
        <v>4.7800000000000002E-2</v>
      </c>
      <c r="H427" s="26">
        <f>H455*(1+Table3[[#This Row],[Inflation (%)2]])</f>
        <v>1691.5534616551486</v>
      </c>
    </row>
    <row r="428" spans="2:8" s="1" customFormat="1" ht="14.45" customHeight="1" x14ac:dyDescent="0.2">
      <c r="B428" s="2" t="s">
        <v>371</v>
      </c>
      <c r="C428" s="3" t="s">
        <v>9</v>
      </c>
      <c r="D428" s="3" t="s">
        <v>7</v>
      </c>
      <c r="E428" s="24">
        <v>194.6</v>
      </c>
      <c r="F428" s="16" t="s">
        <v>373</v>
      </c>
      <c r="G428" s="21">
        <f t="shared" si="8"/>
        <v>8.2300000000000012E-2</v>
      </c>
      <c r="H428" s="26">
        <f>H456*(1+Table3[[#This Row],[Inflation (%)2]])</f>
        <v>2295.6211060153737</v>
      </c>
    </row>
    <row r="429" spans="2:8" s="1" customFormat="1" ht="14.45" customHeight="1" x14ac:dyDescent="0.2">
      <c r="B429" s="2" t="s">
        <v>371</v>
      </c>
      <c r="C429" s="3" t="s">
        <v>11</v>
      </c>
      <c r="D429" s="3" t="s">
        <v>7</v>
      </c>
      <c r="E429" s="23">
        <v>188.3</v>
      </c>
      <c r="F429" s="15" t="s">
        <v>374</v>
      </c>
      <c r="G429" s="21">
        <f t="shared" si="8"/>
        <v>7.7200000000000005E-2</v>
      </c>
      <c r="H429" s="26">
        <f>H457*(1+Table3[[#This Row],[Inflation (%)2]])</f>
        <v>1774.5354227727787</v>
      </c>
    </row>
    <row r="430" spans="2:8" s="1" customFormat="1" ht="14.45" customHeight="1" x14ac:dyDescent="0.2">
      <c r="B430" s="2" t="s">
        <v>371</v>
      </c>
      <c r="C430" s="3" t="s">
        <v>13</v>
      </c>
      <c r="D430" s="3" t="s">
        <v>7</v>
      </c>
      <c r="E430" s="24">
        <v>223.9</v>
      </c>
      <c r="F430" s="16" t="s">
        <v>375</v>
      </c>
      <c r="G430" s="21">
        <f t="shared" si="8"/>
        <v>5.7099999999999998E-2</v>
      </c>
      <c r="H430" s="26">
        <f>H458*(1+Table3[[#This Row],[Inflation (%)2]])</f>
        <v>5123.9736410004452</v>
      </c>
    </row>
    <row r="431" spans="2:8" s="1" customFormat="1" ht="14.45" customHeight="1" x14ac:dyDescent="0.2">
      <c r="B431" s="2" t="s">
        <v>371</v>
      </c>
      <c r="C431" s="3" t="s">
        <v>15</v>
      </c>
      <c r="D431" s="3" t="s">
        <v>7</v>
      </c>
      <c r="E431" s="23">
        <v>204.7</v>
      </c>
      <c r="F431" s="15" t="s">
        <v>376</v>
      </c>
      <c r="G431" s="21">
        <f t="shared" si="8"/>
        <v>0.10890000000000001</v>
      </c>
      <c r="H431" s="26">
        <f>H459*(1+Table3[[#This Row],[Inflation (%)2]])</f>
        <v>2316.0155218901559</v>
      </c>
    </row>
    <row r="432" spans="2:8" s="1" customFormat="1" ht="14.45" customHeight="1" x14ac:dyDescent="0.2">
      <c r="B432" s="2" t="s">
        <v>371</v>
      </c>
      <c r="C432" s="3" t="s">
        <v>17</v>
      </c>
      <c r="D432" s="3" t="s">
        <v>7</v>
      </c>
      <c r="E432" s="24">
        <v>183.2</v>
      </c>
      <c r="F432" s="16" t="s">
        <v>377</v>
      </c>
      <c r="G432" s="21">
        <f t="shared" si="8"/>
        <v>3.56E-2</v>
      </c>
      <c r="H432" s="26">
        <f>H460*(1+Table3[[#This Row],[Inflation (%)2]])</f>
        <v>14.977387189058122</v>
      </c>
    </row>
    <row r="433" spans="2:8" s="1" customFormat="1" ht="14.45" customHeight="1" x14ac:dyDescent="0.2">
      <c r="B433" s="2" t="s">
        <v>371</v>
      </c>
      <c r="C433" s="3" t="s">
        <v>19</v>
      </c>
      <c r="D433" s="3" t="s">
        <v>7</v>
      </c>
      <c r="E433" s="23">
        <v>155.1</v>
      </c>
      <c r="F433" s="15" t="s">
        <v>378</v>
      </c>
      <c r="G433" s="21">
        <f t="shared" si="8"/>
        <v>-0.11670000000000001</v>
      </c>
      <c r="H433" s="26">
        <f>H461*(1+Table3[[#This Row],[Inflation (%)2]])</f>
        <v>3085.6145706494976</v>
      </c>
    </row>
    <row r="434" spans="2:8" s="1" customFormat="1" ht="14.45" customHeight="1" x14ac:dyDescent="0.2">
      <c r="B434" s="2" t="s">
        <v>371</v>
      </c>
      <c r="C434" s="3" t="s">
        <v>21</v>
      </c>
      <c r="D434" s="3" t="s">
        <v>7</v>
      </c>
      <c r="E434" s="24">
        <v>174</v>
      </c>
      <c r="F434" s="16" t="s">
        <v>379</v>
      </c>
      <c r="G434" s="21">
        <f t="shared" si="8"/>
        <v>4.7599999999999996E-2</v>
      </c>
      <c r="H434" s="26">
        <f>H462*(1+Table3[[#This Row],[Inflation (%)2]])</f>
        <v>1025.2518189983491</v>
      </c>
    </row>
    <row r="435" spans="2:8" s="1" customFormat="1" ht="14.45" customHeight="1" x14ac:dyDescent="0.2">
      <c r="B435" s="2" t="s">
        <v>371</v>
      </c>
      <c r="C435" s="3" t="s">
        <v>23</v>
      </c>
      <c r="D435" s="3" t="s">
        <v>7</v>
      </c>
      <c r="E435" s="23">
        <v>226.1</v>
      </c>
      <c r="F435" s="15" t="s">
        <v>380</v>
      </c>
      <c r="G435" s="21">
        <f t="shared" si="8"/>
        <v>0.31379999999999997</v>
      </c>
      <c r="H435" s="26">
        <f>H463*(1+Table3[[#This Row],[Inflation (%)2]])</f>
        <v>1432.815007001625</v>
      </c>
    </row>
    <row r="436" spans="2:8" s="1" customFormat="1" ht="14.45" customHeight="1" x14ac:dyDescent="0.2">
      <c r="B436" s="2" t="s">
        <v>371</v>
      </c>
      <c r="C436" s="3" t="s">
        <v>25</v>
      </c>
      <c r="D436" s="3" t="s">
        <v>7</v>
      </c>
      <c r="E436" s="24">
        <v>206</v>
      </c>
      <c r="F436" s="16" t="s">
        <v>381</v>
      </c>
      <c r="G436" s="21">
        <f t="shared" si="8"/>
        <v>0.20469999999999997</v>
      </c>
      <c r="H436" s="26">
        <f>H464*(1+Table3[[#This Row],[Inflation (%)2]])</f>
        <v>13249.109416848843</v>
      </c>
    </row>
    <row r="437" spans="2:8" s="1" customFormat="1" ht="14.45" customHeight="1" x14ac:dyDescent="0.2">
      <c r="B437" s="2" t="s">
        <v>371</v>
      </c>
      <c r="C437" s="3" t="s">
        <v>27</v>
      </c>
      <c r="D437" s="3" t="s">
        <v>7</v>
      </c>
      <c r="E437" s="23">
        <v>130.69999999999999</v>
      </c>
      <c r="F437" s="15" t="s">
        <v>382</v>
      </c>
      <c r="G437" s="21">
        <f t="shared" si="8"/>
        <v>6.9599999999999995E-2</v>
      </c>
      <c r="H437" s="26">
        <f>H465*(1+Table3[[#This Row],[Inflation (%)2]])</f>
        <v>436.61284892365518</v>
      </c>
    </row>
    <row r="438" spans="2:8" s="1" customFormat="1" ht="14.45" customHeight="1" x14ac:dyDescent="0.2">
      <c r="B438" s="2" t="s">
        <v>371</v>
      </c>
      <c r="C438" s="3" t="s">
        <v>29</v>
      </c>
      <c r="D438" s="3" t="s">
        <v>7</v>
      </c>
      <c r="E438" s="24">
        <v>232</v>
      </c>
      <c r="F438" s="16" t="s">
        <v>383</v>
      </c>
      <c r="G438" s="21">
        <f t="shared" si="8"/>
        <v>0.1328</v>
      </c>
      <c r="H438" s="26">
        <f>H466*(1+Table3[[#This Row],[Inflation (%)2]])</f>
        <v>23721.034634567528</v>
      </c>
    </row>
    <row r="439" spans="2:8" s="1" customFormat="1" ht="14.45" customHeight="1" x14ac:dyDescent="0.2">
      <c r="B439" s="2" t="s">
        <v>371</v>
      </c>
      <c r="C439" s="3" t="s">
        <v>31</v>
      </c>
      <c r="D439" s="3" t="s">
        <v>7</v>
      </c>
      <c r="E439" s="23">
        <v>169.9</v>
      </c>
      <c r="F439" s="15" t="s">
        <v>218</v>
      </c>
      <c r="G439" s="21">
        <f t="shared" si="8"/>
        <v>3.4099999999999998E-2</v>
      </c>
      <c r="H439" s="26">
        <f>H467*(1+Table3[[#This Row],[Inflation (%)2]])</f>
        <v>2205.8521291623683</v>
      </c>
    </row>
    <row r="440" spans="2:8" s="1" customFormat="1" ht="14.45" customHeight="1" x14ac:dyDescent="0.2">
      <c r="B440" s="2" t="s">
        <v>371</v>
      </c>
      <c r="C440" s="3" t="s">
        <v>33</v>
      </c>
      <c r="D440" s="3" t="s">
        <v>7</v>
      </c>
      <c r="E440" s="24">
        <v>204</v>
      </c>
      <c r="F440" s="16" t="s">
        <v>88</v>
      </c>
      <c r="G440" s="21">
        <f t="shared" si="8"/>
        <v>4.24E-2</v>
      </c>
      <c r="H440" s="26">
        <f>H468*(1+Table3[[#This Row],[Inflation (%)2]])</f>
        <v>2024.9014583464714</v>
      </c>
    </row>
    <row r="441" spans="2:8" s="1" customFormat="1" ht="14.45" customHeight="1" x14ac:dyDescent="0.2">
      <c r="B441" s="2" t="s">
        <v>371</v>
      </c>
      <c r="C441" s="3" t="s">
        <v>35</v>
      </c>
      <c r="D441" s="3" t="s">
        <v>7</v>
      </c>
      <c r="E441" s="23">
        <v>209.5</v>
      </c>
      <c r="F441" s="15" t="s">
        <v>384</v>
      </c>
      <c r="G441" s="21">
        <f t="shared" si="8"/>
        <v>3.61E-2</v>
      </c>
      <c r="H441" s="26">
        <f>H469*(1+Table3[[#This Row],[Inflation (%)2]])</f>
        <v>1207.4398100733988</v>
      </c>
    </row>
    <row r="442" spans="2:8" s="1" customFormat="1" ht="14.45" customHeight="1" x14ac:dyDescent="0.2">
      <c r="B442" s="2" t="s">
        <v>371</v>
      </c>
      <c r="C442" s="3" t="s">
        <v>37</v>
      </c>
      <c r="D442" s="3" t="s">
        <v>7</v>
      </c>
      <c r="E442" s="24">
        <v>183.4</v>
      </c>
      <c r="F442" s="16" t="s">
        <v>385</v>
      </c>
      <c r="G442" s="21">
        <f t="shared" si="8"/>
        <v>3.3799999999999997E-2</v>
      </c>
      <c r="H442" s="26">
        <f>H470*(1+Table3[[#This Row],[Inflation (%)2]])</f>
        <v>1690.1986718607382</v>
      </c>
    </row>
    <row r="443" spans="2:8" s="1" customFormat="1" ht="14.45" customHeight="1" x14ac:dyDescent="0.2">
      <c r="B443" s="2" t="s">
        <v>371</v>
      </c>
      <c r="C443" s="3" t="s">
        <v>39</v>
      </c>
      <c r="D443" s="3" t="s">
        <v>7</v>
      </c>
      <c r="E443" s="23">
        <v>185.5</v>
      </c>
      <c r="F443" s="15" t="s">
        <v>386</v>
      </c>
      <c r="G443" s="21">
        <f t="shared" si="8"/>
        <v>3.3999999999999996E-2</v>
      </c>
      <c r="H443" s="26">
        <f>H471*(1+Table3[[#This Row],[Inflation (%)2]])</f>
        <v>1640.2874708491788</v>
      </c>
    </row>
    <row r="444" spans="2:8" s="1" customFormat="1" ht="14.45" customHeight="1" x14ac:dyDescent="0.2">
      <c r="B444" s="2" t="s">
        <v>371</v>
      </c>
      <c r="C444" s="3" t="s">
        <v>41</v>
      </c>
      <c r="D444" s="3" t="s">
        <v>7</v>
      </c>
      <c r="E444" s="24">
        <v>172</v>
      </c>
      <c r="F444" s="16" t="s">
        <v>283</v>
      </c>
      <c r="G444" s="21">
        <f t="shared" si="8"/>
        <v>3.49E-2</v>
      </c>
      <c r="H444" s="26">
        <f>H472*(1+Table3[[#This Row],[Inflation (%)2]])</f>
        <v>2042.3934115258835</v>
      </c>
    </row>
    <row r="445" spans="2:8" s="1" customFormat="1" ht="14.45" customHeight="1" x14ac:dyDescent="0.2">
      <c r="B445" s="2" t="s">
        <v>371</v>
      </c>
      <c r="C445" s="3" t="s">
        <v>43</v>
      </c>
      <c r="D445" s="3" t="s">
        <v>7</v>
      </c>
      <c r="E445" s="23">
        <v>178.5</v>
      </c>
      <c r="F445" s="15" t="s">
        <v>69</v>
      </c>
      <c r="G445" s="21">
        <f t="shared" si="8"/>
        <v>2.8799999999999999E-2</v>
      </c>
      <c r="H445" s="26">
        <f>H473*(1+Table3[[#This Row],[Inflation (%)2]])</f>
        <v>630.92675261649129</v>
      </c>
    </row>
    <row r="446" spans="2:8" s="1" customFormat="1" ht="14.45" customHeight="1" x14ac:dyDescent="0.2">
      <c r="B446" s="2" t="s">
        <v>371</v>
      </c>
      <c r="C446" s="3" t="s">
        <v>45</v>
      </c>
      <c r="D446" s="3" t="s">
        <v>7</v>
      </c>
      <c r="E446" s="24">
        <v>175.6</v>
      </c>
      <c r="F446" s="16" t="s">
        <v>387</v>
      </c>
      <c r="G446" s="21">
        <f t="shared" si="8"/>
        <v>-2.8199999999999996E-2</v>
      </c>
      <c r="H446" s="26">
        <f>H474*(1+Table3[[#This Row],[Inflation (%)2]])</f>
        <v>5242.9710307367077</v>
      </c>
    </row>
    <row r="447" spans="2:8" s="1" customFormat="1" ht="14.45" customHeight="1" x14ac:dyDescent="0.2">
      <c r="B447" s="2" t="s">
        <v>371</v>
      </c>
      <c r="C447" s="3" t="s">
        <v>47</v>
      </c>
      <c r="D447" s="3" t="s">
        <v>7</v>
      </c>
      <c r="E447" s="23">
        <v>175.5</v>
      </c>
      <c r="F447" s="15" t="s">
        <v>388</v>
      </c>
      <c r="G447" s="21">
        <f t="shared" si="8"/>
        <v>3.5400000000000001E-2</v>
      </c>
      <c r="H447" s="26">
        <f>H475*(1+Table3[[#This Row],[Inflation (%)2]])</f>
        <v>2005.3773075221156</v>
      </c>
    </row>
    <row r="448" spans="2:8" s="1" customFormat="1" ht="14.45" customHeight="1" x14ac:dyDescent="0.2">
      <c r="B448" s="2" t="s">
        <v>371</v>
      </c>
      <c r="C448" s="3" t="s">
        <v>49</v>
      </c>
      <c r="D448" s="3" t="s">
        <v>7</v>
      </c>
      <c r="E448" s="24">
        <v>173.3</v>
      </c>
      <c r="F448" s="16" t="s">
        <v>358</v>
      </c>
      <c r="G448" s="21">
        <f t="shared" si="8"/>
        <v>2.6699999999999998E-2</v>
      </c>
      <c r="H448" s="26">
        <f>H476*(1+Table3[[#This Row],[Inflation (%)2]])</f>
        <v>1336.9382758486699</v>
      </c>
    </row>
    <row r="449" spans="2:8" s="1" customFormat="1" ht="14.45" customHeight="1" x14ac:dyDescent="0.2">
      <c r="B449" s="2" t="s">
        <v>371</v>
      </c>
      <c r="C449" s="3" t="s">
        <v>51</v>
      </c>
      <c r="D449" s="3" t="s">
        <v>7</v>
      </c>
      <c r="E449" s="23">
        <v>188.3</v>
      </c>
      <c r="F449" s="15" t="s">
        <v>389</v>
      </c>
      <c r="G449" s="21">
        <f t="shared" si="8"/>
        <v>4.6699999999999998E-2</v>
      </c>
      <c r="H449" s="26">
        <f>H477*(1+Table3[[#This Row],[Inflation (%)2]])</f>
        <v>2497.7602242305511</v>
      </c>
    </row>
    <row r="450" spans="2:8" s="1" customFormat="1" ht="14.45" customHeight="1" x14ac:dyDescent="0.2">
      <c r="B450" s="2" t="s">
        <v>371</v>
      </c>
      <c r="C450" s="3" t="s">
        <v>53</v>
      </c>
      <c r="D450" s="3" t="s">
        <v>7</v>
      </c>
      <c r="E450" s="24">
        <v>162.30000000000001</v>
      </c>
      <c r="F450" s="16" t="s">
        <v>390</v>
      </c>
      <c r="G450" s="21">
        <f t="shared" si="8"/>
        <v>1.6299999999999999E-2</v>
      </c>
      <c r="H450" s="26">
        <f>H478*(1+Table3[[#This Row],[Inflation (%)2]])</f>
        <v>3020.8904839307634</v>
      </c>
    </row>
    <row r="451" spans="2:8" s="1" customFormat="1" ht="14.45" customHeight="1" x14ac:dyDescent="0.2">
      <c r="B451" s="2" t="s">
        <v>371</v>
      </c>
      <c r="C451" s="3" t="s">
        <v>55</v>
      </c>
      <c r="D451" s="3" t="s">
        <v>7</v>
      </c>
      <c r="E451" s="23">
        <v>172.5</v>
      </c>
      <c r="F451" s="15" t="s">
        <v>391</v>
      </c>
      <c r="G451" s="21">
        <f t="shared" si="8"/>
        <v>2.6200000000000001E-2</v>
      </c>
      <c r="H451" s="26">
        <f>H479*(1+Table3[[#This Row],[Inflation (%)2]])</f>
        <v>1668.4977169817184</v>
      </c>
    </row>
    <row r="452" spans="2:8" s="1" customFormat="1" ht="14.45" customHeight="1" x14ac:dyDescent="0.2">
      <c r="B452" s="2" t="s">
        <v>371</v>
      </c>
      <c r="C452" s="3" t="s">
        <v>57</v>
      </c>
      <c r="D452" s="3" t="s">
        <v>7</v>
      </c>
      <c r="E452" s="24">
        <v>180.9</v>
      </c>
      <c r="F452" s="16" t="s">
        <v>236</v>
      </c>
      <c r="G452" s="21">
        <f t="shared" si="8"/>
        <v>5.0500000000000003E-2</v>
      </c>
      <c r="H452" s="26">
        <f>H480*(1+Table3[[#This Row],[Inflation (%)2]])</f>
        <v>805.42819632112116</v>
      </c>
    </row>
    <row r="453" spans="2:8" s="1" customFormat="1" ht="14.45" customHeight="1" x14ac:dyDescent="0.2">
      <c r="B453" s="2" t="s">
        <v>371</v>
      </c>
      <c r="C453" s="3" t="s">
        <v>59</v>
      </c>
      <c r="D453" s="3" t="s">
        <v>7</v>
      </c>
      <c r="E453" s="23">
        <v>190.1</v>
      </c>
      <c r="F453" s="15" t="s">
        <v>392</v>
      </c>
      <c r="G453" s="21">
        <f t="shared" si="8"/>
        <v>5.5499999999999994E-2</v>
      </c>
      <c r="H453" s="26">
        <f>H481*(1+Table3[[#This Row],[Inflation (%)2]])</f>
        <v>4240.0994262580252</v>
      </c>
    </row>
    <row r="454" spans="2:8" s="1" customFormat="1" ht="14.45" customHeight="1" x14ac:dyDescent="0.2">
      <c r="B454" s="2" t="s">
        <v>371</v>
      </c>
      <c r="C454" s="3" t="s">
        <v>61</v>
      </c>
      <c r="D454" s="3" t="s">
        <v>7</v>
      </c>
      <c r="E454" s="24">
        <v>193.7</v>
      </c>
      <c r="F454" s="16" t="s">
        <v>393</v>
      </c>
      <c r="G454" s="21">
        <f t="shared" si="8"/>
        <v>9.1899999999999996E-2</v>
      </c>
      <c r="H454" s="26">
        <f>H482*(1+Table3[[#This Row],[Inflation (%)2]])</f>
        <v>2352.2014902668329</v>
      </c>
    </row>
    <row r="455" spans="2:8" s="1" customFormat="1" ht="14.45" customHeight="1" x14ac:dyDescent="0.2">
      <c r="B455" s="2" t="s">
        <v>394</v>
      </c>
      <c r="C455" s="3" t="s">
        <v>6</v>
      </c>
      <c r="D455" s="3" t="s">
        <v>7</v>
      </c>
      <c r="E455" s="23">
        <v>183.5</v>
      </c>
      <c r="F455" s="15" t="s">
        <v>395</v>
      </c>
      <c r="G455" s="21">
        <f t="shared" ref="G455:G518" si="9">F455/10000*100</f>
        <v>4.9200000000000001E-2</v>
      </c>
      <c r="H455" s="26">
        <f>H483*(1+Table3[[#This Row],[Inflation (%)2]])</f>
        <v>1614.3858194838217</v>
      </c>
    </row>
    <row r="456" spans="2:8" s="1" customFormat="1" ht="14.45" customHeight="1" x14ac:dyDescent="0.2">
      <c r="B456" s="2" t="s">
        <v>394</v>
      </c>
      <c r="C456" s="3" t="s">
        <v>9</v>
      </c>
      <c r="D456" s="3" t="s">
        <v>7</v>
      </c>
      <c r="E456" s="24">
        <v>194.2</v>
      </c>
      <c r="F456" s="16" t="s">
        <v>315</v>
      </c>
      <c r="G456" s="21">
        <f t="shared" si="9"/>
        <v>8.1900000000000001E-2</v>
      </c>
      <c r="H456" s="26">
        <f>H484*(1+Table3[[#This Row],[Inflation (%)2]])</f>
        <v>2121.0580301352429</v>
      </c>
    </row>
    <row r="457" spans="2:8" s="1" customFormat="1" ht="14.45" customHeight="1" x14ac:dyDescent="0.2">
      <c r="B457" s="2" t="s">
        <v>394</v>
      </c>
      <c r="C457" s="3" t="s">
        <v>11</v>
      </c>
      <c r="D457" s="3" t="s">
        <v>7</v>
      </c>
      <c r="E457" s="23">
        <v>187.1</v>
      </c>
      <c r="F457" s="15" t="s">
        <v>396</v>
      </c>
      <c r="G457" s="21">
        <f t="shared" si="9"/>
        <v>7.9600000000000004E-2</v>
      </c>
      <c r="H457" s="26">
        <f>H485*(1+Table3[[#This Row],[Inflation (%)2]])</f>
        <v>1647.3592859012058</v>
      </c>
    </row>
    <row r="458" spans="2:8" s="1" customFormat="1" ht="14.45" customHeight="1" x14ac:dyDescent="0.2">
      <c r="B458" s="2" t="s">
        <v>394</v>
      </c>
      <c r="C458" s="3" t="s">
        <v>13</v>
      </c>
      <c r="D458" s="3" t="s">
        <v>7</v>
      </c>
      <c r="E458" s="24">
        <v>219.4</v>
      </c>
      <c r="F458" s="16" t="s">
        <v>397</v>
      </c>
      <c r="G458" s="21">
        <f t="shared" si="9"/>
        <v>1.95E-2</v>
      </c>
      <c r="H458" s="26">
        <f>H486*(1+Table3[[#This Row],[Inflation (%)2]])</f>
        <v>4847.1986008896465</v>
      </c>
    </row>
    <row r="459" spans="2:8" s="1" customFormat="1" ht="14.45" customHeight="1" x14ac:dyDescent="0.2">
      <c r="B459" s="2" t="s">
        <v>394</v>
      </c>
      <c r="C459" s="3" t="s">
        <v>15</v>
      </c>
      <c r="D459" s="3" t="s">
        <v>7</v>
      </c>
      <c r="E459" s="23">
        <v>206.1</v>
      </c>
      <c r="F459" s="15" t="s">
        <v>398</v>
      </c>
      <c r="G459" s="21">
        <f t="shared" si="9"/>
        <v>4.6199999999999998E-2</v>
      </c>
      <c r="H459" s="26">
        <f>H487*(1+Table3[[#This Row],[Inflation (%)2]])</f>
        <v>2088.5702244477916</v>
      </c>
    </row>
    <row r="460" spans="2:8" s="1" customFormat="1" ht="14.45" customHeight="1" x14ac:dyDescent="0.2">
      <c r="B460" s="2" t="s">
        <v>394</v>
      </c>
      <c r="C460" s="3" t="s">
        <v>17</v>
      </c>
      <c r="D460" s="3" t="s">
        <v>7</v>
      </c>
      <c r="E460" s="24">
        <v>182.8</v>
      </c>
      <c r="F460" s="16" t="s">
        <v>399</v>
      </c>
      <c r="G460" s="21">
        <f t="shared" si="9"/>
        <v>4.3400000000000001E-2</v>
      </c>
      <c r="H460" s="26">
        <f>H488*(1+Table3[[#This Row],[Inflation (%)2]])</f>
        <v>14.462521426282466</v>
      </c>
    </row>
    <row r="461" spans="2:8" s="1" customFormat="1" ht="14.45" customHeight="1" x14ac:dyDescent="0.2">
      <c r="B461" s="2" t="s">
        <v>394</v>
      </c>
      <c r="C461" s="3" t="s">
        <v>19</v>
      </c>
      <c r="D461" s="3" t="s">
        <v>7</v>
      </c>
      <c r="E461" s="23">
        <v>155.80000000000001</v>
      </c>
      <c r="F461" s="15" t="s">
        <v>400</v>
      </c>
      <c r="G461" s="21">
        <f t="shared" si="9"/>
        <v>-0.12470000000000001</v>
      </c>
      <c r="H461" s="26">
        <f>H489*(1+Table3[[#This Row],[Inflation (%)2]])</f>
        <v>3493.2803924482032</v>
      </c>
    </row>
    <row r="462" spans="2:8" s="1" customFormat="1" ht="14.45" customHeight="1" x14ac:dyDescent="0.2">
      <c r="B462" s="2" t="s">
        <v>394</v>
      </c>
      <c r="C462" s="3" t="s">
        <v>21</v>
      </c>
      <c r="D462" s="3" t="s">
        <v>7</v>
      </c>
      <c r="E462" s="24">
        <v>174.5</v>
      </c>
      <c r="F462" s="16" t="s">
        <v>401</v>
      </c>
      <c r="G462" s="21">
        <f t="shared" si="9"/>
        <v>8.72E-2</v>
      </c>
      <c r="H462" s="26">
        <f>H490*(1+Table3[[#This Row],[Inflation (%)2]])</f>
        <v>978.66725753947014</v>
      </c>
    </row>
    <row r="463" spans="2:8" s="1" customFormat="1" ht="14.45" customHeight="1" x14ac:dyDescent="0.2">
      <c r="B463" s="2" t="s">
        <v>394</v>
      </c>
      <c r="C463" s="3" t="s">
        <v>23</v>
      </c>
      <c r="D463" s="3" t="s">
        <v>7</v>
      </c>
      <c r="E463" s="23">
        <v>226.2</v>
      </c>
      <c r="F463" s="15" t="s">
        <v>402</v>
      </c>
      <c r="G463" s="21">
        <f t="shared" si="9"/>
        <v>0.29039999999999999</v>
      </c>
      <c r="H463" s="26">
        <f>H491*(1+Table3[[#This Row],[Inflation (%)2]])</f>
        <v>1090.5883749441505</v>
      </c>
    </row>
    <row r="464" spans="2:8" s="1" customFormat="1" ht="14.45" customHeight="1" x14ac:dyDescent="0.2">
      <c r="B464" s="2" t="s">
        <v>394</v>
      </c>
      <c r="C464" s="3" t="s">
        <v>25</v>
      </c>
      <c r="D464" s="3" t="s">
        <v>7</v>
      </c>
      <c r="E464" s="24">
        <v>207.7</v>
      </c>
      <c r="F464" s="16" t="s">
        <v>403</v>
      </c>
      <c r="G464" s="21">
        <f t="shared" si="9"/>
        <v>0.21320000000000003</v>
      </c>
      <c r="H464" s="26">
        <f>H492*(1+Table3[[#This Row],[Inflation (%)2]])</f>
        <v>10997.849603095248</v>
      </c>
    </row>
    <row r="465" spans="2:8" s="1" customFormat="1" ht="14.45" customHeight="1" x14ac:dyDescent="0.2">
      <c r="B465" s="2" t="s">
        <v>394</v>
      </c>
      <c r="C465" s="3" t="s">
        <v>27</v>
      </c>
      <c r="D465" s="3" t="s">
        <v>7</v>
      </c>
      <c r="E465" s="23">
        <v>131</v>
      </c>
      <c r="F465" s="15" t="s">
        <v>404</v>
      </c>
      <c r="G465" s="21">
        <f t="shared" si="9"/>
        <v>6.7599999999999993E-2</v>
      </c>
      <c r="H465" s="26">
        <f>H493*(1+Table3[[#This Row],[Inflation (%)2]])</f>
        <v>408.2019903923478</v>
      </c>
    </row>
    <row r="466" spans="2:8" s="1" customFormat="1" ht="14.45" customHeight="1" x14ac:dyDescent="0.2">
      <c r="B466" s="2" t="s">
        <v>394</v>
      </c>
      <c r="C466" s="3" t="s">
        <v>29</v>
      </c>
      <c r="D466" s="3" t="s">
        <v>7</v>
      </c>
      <c r="E466" s="24">
        <v>235.5</v>
      </c>
      <c r="F466" s="16" t="s">
        <v>405</v>
      </c>
      <c r="G466" s="21">
        <f t="shared" si="9"/>
        <v>0.1527</v>
      </c>
      <c r="H466" s="26">
        <f>H494*(1+Table3[[#This Row],[Inflation (%)2]])</f>
        <v>20940.178879385177</v>
      </c>
    </row>
    <row r="467" spans="2:8" s="1" customFormat="1" ht="14.45" customHeight="1" x14ac:dyDescent="0.2">
      <c r="B467" s="2" t="s">
        <v>394</v>
      </c>
      <c r="C467" s="3" t="s">
        <v>31</v>
      </c>
      <c r="D467" s="3" t="s">
        <v>7</v>
      </c>
      <c r="E467" s="23">
        <v>169.8</v>
      </c>
      <c r="F467" s="15" t="s">
        <v>278</v>
      </c>
      <c r="G467" s="21">
        <f t="shared" si="9"/>
        <v>3.73E-2</v>
      </c>
      <c r="H467" s="26">
        <f>H495*(1+Table3[[#This Row],[Inflation (%)2]])</f>
        <v>2133.1129766583194</v>
      </c>
    </row>
    <row r="468" spans="2:8" s="1" customFormat="1" ht="14.45" customHeight="1" x14ac:dyDescent="0.2">
      <c r="B468" s="2" t="s">
        <v>394</v>
      </c>
      <c r="C468" s="3" t="s">
        <v>33</v>
      </c>
      <c r="D468" s="3" t="s">
        <v>7</v>
      </c>
      <c r="E468" s="24">
        <v>203.1</v>
      </c>
      <c r="F468" s="16" t="s">
        <v>52</v>
      </c>
      <c r="G468" s="21">
        <f t="shared" si="9"/>
        <v>4.53E-2</v>
      </c>
      <c r="H468" s="26">
        <f>H496*(1+Table3[[#This Row],[Inflation (%)2]])</f>
        <v>1942.5378533638443</v>
      </c>
    </row>
    <row r="469" spans="2:8" s="1" customFormat="1" ht="14.45" customHeight="1" x14ac:dyDescent="0.2">
      <c r="B469" s="2" t="s">
        <v>394</v>
      </c>
      <c r="C469" s="3" t="s">
        <v>35</v>
      </c>
      <c r="D469" s="3" t="s">
        <v>7</v>
      </c>
      <c r="E469" s="23">
        <v>208.9</v>
      </c>
      <c r="F469" s="15" t="s">
        <v>406</v>
      </c>
      <c r="G469" s="21">
        <f t="shared" si="9"/>
        <v>3.6200000000000003E-2</v>
      </c>
      <c r="H469" s="26">
        <f>H497*(1+Table3[[#This Row],[Inflation (%)2]])</f>
        <v>1165.3699547084248</v>
      </c>
    </row>
    <row r="470" spans="2:8" s="1" customFormat="1" ht="14.45" customHeight="1" x14ac:dyDescent="0.2">
      <c r="B470" s="2" t="s">
        <v>394</v>
      </c>
      <c r="C470" s="3" t="s">
        <v>37</v>
      </c>
      <c r="D470" s="3" t="s">
        <v>7</v>
      </c>
      <c r="E470" s="24">
        <v>183.1</v>
      </c>
      <c r="F470" s="16" t="s">
        <v>407</v>
      </c>
      <c r="G470" s="21">
        <f t="shared" si="9"/>
        <v>3.6799999999999999E-2</v>
      </c>
      <c r="H470" s="26">
        <f>H498*(1+Table3[[#This Row],[Inflation (%)2]])</f>
        <v>1634.9377750635888</v>
      </c>
    </row>
    <row r="471" spans="2:8" s="1" customFormat="1" ht="14.45" customHeight="1" x14ac:dyDescent="0.2">
      <c r="B471" s="2" t="s">
        <v>394</v>
      </c>
      <c r="C471" s="3" t="s">
        <v>39</v>
      </c>
      <c r="D471" s="3" t="s">
        <v>7</v>
      </c>
      <c r="E471" s="23">
        <v>185.1</v>
      </c>
      <c r="F471" s="15" t="s">
        <v>408</v>
      </c>
      <c r="G471" s="21">
        <f t="shared" si="9"/>
        <v>3.5800000000000005E-2</v>
      </c>
      <c r="H471" s="26">
        <f>H499*(1+Table3[[#This Row],[Inflation (%)2]])</f>
        <v>1586.3515191964977</v>
      </c>
    </row>
    <row r="472" spans="2:8" s="1" customFormat="1" ht="14.45" customHeight="1" x14ac:dyDescent="0.2">
      <c r="B472" s="2" t="s">
        <v>394</v>
      </c>
      <c r="C472" s="3" t="s">
        <v>41</v>
      </c>
      <c r="D472" s="3" t="s">
        <v>7</v>
      </c>
      <c r="E472" s="24">
        <v>171.8</v>
      </c>
      <c r="F472" s="16" t="s">
        <v>409</v>
      </c>
      <c r="G472" s="21">
        <f t="shared" si="9"/>
        <v>3.9300000000000002E-2</v>
      </c>
      <c r="H472" s="26">
        <f>H500*(1+Table3[[#This Row],[Inflation (%)2]])</f>
        <v>1973.5176456912586</v>
      </c>
    </row>
    <row r="473" spans="2:8" s="1" customFormat="1" ht="14.45" customHeight="1" x14ac:dyDescent="0.2">
      <c r="B473" s="2" t="s">
        <v>394</v>
      </c>
      <c r="C473" s="3" t="s">
        <v>43</v>
      </c>
      <c r="D473" s="3" t="s">
        <v>7</v>
      </c>
      <c r="E473" s="23">
        <v>177.6</v>
      </c>
      <c r="F473" s="15" t="s">
        <v>226</v>
      </c>
      <c r="G473" s="21">
        <f t="shared" si="9"/>
        <v>3.2000000000000001E-2</v>
      </c>
      <c r="H473" s="26">
        <f>H501*(1+Table3[[#This Row],[Inflation (%)2]])</f>
        <v>613.26472843749161</v>
      </c>
    </row>
    <row r="474" spans="2:8" s="1" customFormat="1" ht="14.45" customHeight="1" x14ac:dyDescent="0.2">
      <c r="B474" s="2" t="s">
        <v>394</v>
      </c>
      <c r="C474" s="3" t="s">
        <v>45</v>
      </c>
      <c r="D474" s="3" t="s">
        <v>7</v>
      </c>
      <c r="E474" s="24">
        <v>175.7</v>
      </c>
      <c r="F474" s="16" t="s">
        <v>410</v>
      </c>
      <c r="G474" s="21">
        <f t="shared" si="9"/>
        <v>-2.4399999999999998E-2</v>
      </c>
      <c r="H474" s="26">
        <f>H502*(1+Table3[[#This Row],[Inflation (%)2]])</f>
        <v>5395.1132236434532</v>
      </c>
    </row>
    <row r="475" spans="2:8" s="1" customFormat="1" ht="14.45" customHeight="1" x14ac:dyDescent="0.2">
      <c r="B475" s="2" t="s">
        <v>394</v>
      </c>
      <c r="C475" s="3" t="s">
        <v>47</v>
      </c>
      <c r="D475" s="3" t="s">
        <v>7</v>
      </c>
      <c r="E475" s="23">
        <v>175.2</v>
      </c>
      <c r="F475" s="15" t="s">
        <v>278</v>
      </c>
      <c r="G475" s="21">
        <f t="shared" si="9"/>
        <v>3.73E-2</v>
      </c>
      <c r="H475" s="26">
        <f>H503*(1+Table3[[#This Row],[Inflation (%)2]])</f>
        <v>1936.8140887793272</v>
      </c>
    </row>
    <row r="476" spans="2:8" s="1" customFormat="1" ht="14.45" customHeight="1" x14ac:dyDescent="0.2">
      <c r="B476" s="2" t="s">
        <v>394</v>
      </c>
      <c r="C476" s="3" t="s">
        <v>49</v>
      </c>
      <c r="D476" s="3" t="s">
        <v>7</v>
      </c>
      <c r="E476" s="24">
        <v>173</v>
      </c>
      <c r="F476" s="16" t="s">
        <v>276</v>
      </c>
      <c r="G476" s="21">
        <f t="shared" si="9"/>
        <v>2.9799999999999997E-2</v>
      </c>
      <c r="H476" s="26">
        <f>H504*(1+Table3[[#This Row],[Inflation (%)2]])</f>
        <v>1302.1703280887016</v>
      </c>
    </row>
    <row r="477" spans="2:8" s="1" customFormat="1" ht="14.45" customHeight="1" x14ac:dyDescent="0.2">
      <c r="B477" s="2" t="s">
        <v>394</v>
      </c>
      <c r="C477" s="3" t="s">
        <v>51</v>
      </c>
      <c r="D477" s="3" t="s">
        <v>7</v>
      </c>
      <c r="E477" s="23">
        <v>187.8</v>
      </c>
      <c r="F477" s="15" t="s">
        <v>411</v>
      </c>
      <c r="G477" s="21">
        <f t="shared" si="9"/>
        <v>5.21E-2</v>
      </c>
      <c r="H477" s="26">
        <f>H505*(1+Table3[[#This Row],[Inflation (%)2]])</f>
        <v>2386.3191212673651</v>
      </c>
    </row>
    <row r="478" spans="2:8" s="1" customFormat="1" ht="14.45" customHeight="1" x14ac:dyDescent="0.2">
      <c r="B478" s="2" t="s">
        <v>394</v>
      </c>
      <c r="C478" s="3" t="s">
        <v>53</v>
      </c>
      <c r="D478" s="3" t="s">
        <v>7</v>
      </c>
      <c r="E478" s="24">
        <v>162.1</v>
      </c>
      <c r="F478" s="16" t="s">
        <v>390</v>
      </c>
      <c r="G478" s="21">
        <f t="shared" si="9"/>
        <v>1.6299999999999999E-2</v>
      </c>
      <c r="H478" s="26">
        <f>H506*(1+Table3[[#This Row],[Inflation (%)2]])</f>
        <v>2972.4397165509822</v>
      </c>
    </row>
    <row r="479" spans="2:8" s="1" customFormat="1" ht="14.45" customHeight="1" x14ac:dyDescent="0.2">
      <c r="B479" s="2" t="s">
        <v>394</v>
      </c>
      <c r="C479" s="3" t="s">
        <v>55</v>
      </c>
      <c r="D479" s="3" t="s">
        <v>7</v>
      </c>
      <c r="E479" s="23">
        <v>172.2</v>
      </c>
      <c r="F479" s="15" t="s">
        <v>391</v>
      </c>
      <c r="G479" s="21">
        <f t="shared" si="9"/>
        <v>2.6200000000000001E-2</v>
      </c>
      <c r="H479" s="26">
        <f>H507*(1+Table3[[#This Row],[Inflation (%)2]])</f>
        <v>1625.8991590155119</v>
      </c>
    </row>
    <row r="480" spans="2:8" s="1" customFormat="1" ht="14.45" customHeight="1" x14ac:dyDescent="0.2">
      <c r="B480" s="2" t="s">
        <v>394</v>
      </c>
      <c r="C480" s="3" t="s">
        <v>57</v>
      </c>
      <c r="D480" s="3" t="s">
        <v>7</v>
      </c>
      <c r="E480" s="24">
        <v>180.8</v>
      </c>
      <c r="F480" s="16" t="s">
        <v>412</v>
      </c>
      <c r="G480" s="21">
        <f t="shared" si="9"/>
        <v>5.2400000000000002E-2</v>
      </c>
      <c r="H480" s="26">
        <f>H508*(1+Table3[[#This Row],[Inflation (%)2]])</f>
        <v>766.70937298536046</v>
      </c>
    </row>
    <row r="481" spans="2:8" s="1" customFormat="1" ht="14.45" customHeight="1" x14ac:dyDescent="0.2">
      <c r="B481" s="2" t="s">
        <v>394</v>
      </c>
      <c r="C481" s="3" t="s">
        <v>59</v>
      </c>
      <c r="D481" s="3" t="s">
        <v>7</v>
      </c>
      <c r="E481" s="23">
        <v>189.9</v>
      </c>
      <c r="F481" s="15" t="s">
        <v>413</v>
      </c>
      <c r="G481" s="21">
        <f t="shared" si="9"/>
        <v>6.2100000000000002E-2</v>
      </c>
      <c r="H481" s="26">
        <f>H509*(1+Table3[[#This Row],[Inflation (%)2]])</f>
        <v>4017.1477273879923</v>
      </c>
    </row>
    <row r="482" spans="2:8" s="1" customFormat="1" ht="14.45" customHeight="1" x14ac:dyDescent="0.2">
      <c r="B482" s="2" t="s">
        <v>394</v>
      </c>
      <c r="C482" s="3" t="s">
        <v>61</v>
      </c>
      <c r="D482" s="3" t="s">
        <v>7</v>
      </c>
      <c r="E482" s="24">
        <v>193.4</v>
      </c>
      <c r="F482" s="16" t="s">
        <v>414</v>
      </c>
      <c r="G482" s="21">
        <f t="shared" si="9"/>
        <v>9.0199999999999989E-2</v>
      </c>
      <c r="H482" s="26">
        <f>H510*(1+Table3[[#This Row],[Inflation (%)2]])</f>
        <v>2154.2279423636164</v>
      </c>
    </row>
    <row r="483" spans="2:8" s="1" customFormat="1" ht="14.45" customHeight="1" x14ac:dyDescent="0.2">
      <c r="B483" s="2" t="s">
        <v>415</v>
      </c>
      <c r="C483" s="3" t="s">
        <v>6</v>
      </c>
      <c r="D483" s="3" t="s">
        <v>7</v>
      </c>
      <c r="E483" s="23">
        <v>183.6</v>
      </c>
      <c r="F483" s="15" t="s">
        <v>416</v>
      </c>
      <c r="G483" s="21">
        <f t="shared" si="9"/>
        <v>5.4600000000000003E-2</v>
      </c>
      <c r="H483" s="26">
        <f>H511*(1+Table3[[#This Row],[Inflation (%)2]])</f>
        <v>1538.6826338961321</v>
      </c>
    </row>
    <row r="484" spans="2:8" s="1" customFormat="1" ht="14.45" customHeight="1" x14ac:dyDescent="0.2">
      <c r="B484" s="2" t="s">
        <v>415</v>
      </c>
      <c r="C484" s="3" t="s">
        <v>9</v>
      </c>
      <c r="D484" s="3" t="s">
        <v>7</v>
      </c>
      <c r="E484" s="24">
        <v>195.3</v>
      </c>
      <c r="F484" s="16" t="s">
        <v>417</v>
      </c>
      <c r="G484" s="21">
        <f t="shared" si="9"/>
        <v>9.35E-2</v>
      </c>
      <c r="H484" s="26">
        <f>H512*(1+Table3[[#This Row],[Inflation (%)2]])</f>
        <v>1960.4936039700922</v>
      </c>
    </row>
    <row r="485" spans="2:8" s="1" customFormat="1" ht="14.45" customHeight="1" x14ac:dyDescent="0.2">
      <c r="B485" s="2" t="s">
        <v>415</v>
      </c>
      <c r="C485" s="3" t="s">
        <v>11</v>
      </c>
      <c r="D485" s="3" t="s">
        <v>7</v>
      </c>
      <c r="E485" s="23">
        <v>185.6</v>
      </c>
      <c r="F485" s="15" t="s">
        <v>418</v>
      </c>
      <c r="G485" s="21">
        <f t="shared" si="9"/>
        <v>9.0500000000000011E-2</v>
      </c>
      <c r="H485" s="26">
        <f>H513*(1+Table3[[#This Row],[Inflation (%)2]])</f>
        <v>1525.8978194712909</v>
      </c>
    </row>
    <row r="486" spans="2:8" s="1" customFormat="1" ht="14.45" customHeight="1" x14ac:dyDescent="0.2">
      <c r="B486" s="2" t="s">
        <v>415</v>
      </c>
      <c r="C486" s="3" t="s">
        <v>13</v>
      </c>
      <c r="D486" s="3" t="s">
        <v>7</v>
      </c>
      <c r="E486" s="24">
        <v>217.5</v>
      </c>
      <c r="F486" s="16" t="s">
        <v>419</v>
      </c>
      <c r="G486" s="21">
        <f t="shared" si="9"/>
        <v>2.1600000000000001E-2</v>
      </c>
      <c r="H486" s="26">
        <f>H514*(1+Table3[[#This Row],[Inflation (%)2]])</f>
        <v>4754.4861215200062</v>
      </c>
    </row>
    <row r="487" spans="2:8" s="1" customFormat="1" ht="14.45" customHeight="1" x14ac:dyDescent="0.2">
      <c r="B487" s="2" t="s">
        <v>415</v>
      </c>
      <c r="C487" s="3" t="s">
        <v>15</v>
      </c>
      <c r="D487" s="3" t="s">
        <v>7</v>
      </c>
      <c r="E487" s="23">
        <v>200.8</v>
      </c>
      <c r="F487" s="15" t="s">
        <v>194</v>
      </c>
      <c r="G487" s="21">
        <f t="shared" si="9"/>
        <v>4.6399999999999997E-2</v>
      </c>
      <c r="H487" s="26">
        <f>H515*(1+Table3[[#This Row],[Inflation (%)2]])</f>
        <v>1996.3393466333316</v>
      </c>
    </row>
    <row r="488" spans="2:8" s="1" customFormat="1" ht="14.45" customHeight="1" x14ac:dyDescent="0.2">
      <c r="B488" s="2" t="s">
        <v>415</v>
      </c>
      <c r="C488" s="3" t="s">
        <v>17</v>
      </c>
      <c r="D488" s="3" t="s">
        <v>7</v>
      </c>
      <c r="E488" s="24">
        <v>182.5</v>
      </c>
      <c r="F488" s="16" t="s">
        <v>420</v>
      </c>
      <c r="G488" s="21">
        <f t="shared" si="9"/>
        <v>4.9500000000000002E-2</v>
      </c>
      <c r="H488" s="26">
        <f>H516*(1+Table3[[#This Row],[Inflation (%)2]])</f>
        <v>13.86095593854942</v>
      </c>
    </row>
    <row r="489" spans="2:8" s="1" customFormat="1" ht="14.45" customHeight="1" x14ac:dyDescent="0.2">
      <c r="B489" s="2" t="s">
        <v>415</v>
      </c>
      <c r="C489" s="3" t="s">
        <v>19</v>
      </c>
      <c r="D489" s="3" t="s">
        <v>7</v>
      </c>
      <c r="E489" s="23">
        <v>156.69999999999999</v>
      </c>
      <c r="F489" s="15" t="s">
        <v>421</v>
      </c>
      <c r="G489" s="21">
        <f t="shared" si="9"/>
        <v>-0.12509999999999999</v>
      </c>
      <c r="H489" s="26">
        <f>H517*(1+Table3[[#This Row],[Inflation (%)2]])</f>
        <v>3990.9521220703796</v>
      </c>
    </row>
    <row r="490" spans="2:8" s="1" customFormat="1" ht="14.45" customHeight="1" x14ac:dyDescent="0.2">
      <c r="B490" s="2" t="s">
        <v>415</v>
      </c>
      <c r="C490" s="3" t="s">
        <v>21</v>
      </c>
      <c r="D490" s="3" t="s">
        <v>7</v>
      </c>
      <c r="E490" s="24">
        <v>178.9</v>
      </c>
      <c r="F490" s="16" t="s">
        <v>422</v>
      </c>
      <c r="G490" s="21">
        <f t="shared" si="9"/>
        <v>0.12160000000000001</v>
      </c>
      <c r="H490" s="26">
        <f>H518*(1+Table3[[#This Row],[Inflation (%)2]])</f>
        <v>900.17223835492109</v>
      </c>
    </row>
    <row r="491" spans="2:8" s="1" customFormat="1" ht="14.45" customHeight="1" x14ac:dyDescent="0.2">
      <c r="B491" s="2" t="s">
        <v>415</v>
      </c>
      <c r="C491" s="3" t="s">
        <v>23</v>
      </c>
      <c r="D491" s="3" t="s">
        <v>7</v>
      </c>
      <c r="E491" s="23">
        <v>234.6</v>
      </c>
      <c r="F491" s="15" t="s">
        <v>423</v>
      </c>
      <c r="G491" s="21">
        <f t="shared" si="9"/>
        <v>0.31280000000000002</v>
      </c>
      <c r="H491" s="26">
        <f>H519*(1+Table3[[#This Row],[Inflation (%)2]])</f>
        <v>845.15528126484071</v>
      </c>
    </row>
    <row r="492" spans="2:8" s="1" customFormat="1" ht="14.45" customHeight="1" x14ac:dyDescent="0.2">
      <c r="B492" s="2" t="s">
        <v>415</v>
      </c>
      <c r="C492" s="3" t="s">
        <v>25</v>
      </c>
      <c r="D492" s="3" t="s">
        <v>7</v>
      </c>
      <c r="E492" s="24">
        <v>210.1</v>
      </c>
      <c r="F492" s="16" t="s">
        <v>424</v>
      </c>
      <c r="G492" s="21">
        <f t="shared" si="9"/>
        <v>0.22649999999999998</v>
      </c>
      <c r="H492" s="26">
        <f>H520*(1+Table3[[#This Row],[Inflation (%)2]])</f>
        <v>9065.1579319941047</v>
      </c>
    </row>
    <row r="493" spans="2:8" s="1" customFormat="1" ht="14.45" customHeight="1" x14ac:dyDescent="0.2">
      <c r="B493" s="2" t="s">
        <v>415</v>
      </c>
      <c r="C493" s="3" t="s">
        <v>27</v>
      </c>
      <c r="D493" s="3" t="s">
        <v>7</v>
      </c>
      <c r="E493" s="23">
        <v>131.4</v>
      </c>
      <c r="F493" s="15" t="s">
        <v>425</v>
      </c>
      <c r="G493" s="21">
        <f t="shared" si="9"/>
        <v>6.7400000000000002E-2</v>
      </c>
      <c r="H493" s="26">
        <f>H521*(1+Table3[[#This Row],[Inflation (%)2]])</f>
        <v>382.35480553798027</v>
      </c>
    </row>
    <row r="494" spans="2:8" s="1" customFormat="1" ht="14.45" customHeight="1" x14ac:dyDescent="0.2">
      <c r="B494" s="2" t="s">
        <v>415</v>
      </c>
      <c r="C494" s="3" t="s">
        <v>29</v>
      </c>
      <c r="D494" s="3" t="s">
        <v>7</v>
      </c>
      <c r="E494" s="24">
        <v>238.7</v>
      </c>
      <c r="F494" s="16" t="s">
        <v>360</v>
      </c>
      <c r="G494" s="21">
        <f t="shared" si="9"/>
        <v>0.1905</v>
      </c>
      <c r="H494" s="26">
        <f>H522*(1+Table3[[#This Row],[Inflation (%)2]])</f>
        <v>18166.200120920599</v>
      </c>
    </row>
    <row r="495" spans="2:8" s="1" customFormat="1" ht="14.45" customHeight="1" x14ac:dyDescent="0.2">
      <c r="B495" s="2" t="s">
        <v>415</v>
      </c>
      <c r="C495" s="3" t="s">
        <v>31</v>
      </c>
      <c r="D495" s="3" t="s">
        <v>7</v>
      </c>
      <c r="E495" s="23">
        <v>169.2</v>
      </c>
      <c r="F495" s="15" t="s">
        <v>409</v>
      </c>
      <c r="G495" s="21">
        <f t="shared" si="9"/>
        <v>3.9300000000000002E-2</v>
      </c>
      <c r="H495" s="26">
        <f>H523*(1+Table3[[#This Row],[Inflation (%)2]])</f>
        <v>2056.4089238005586</v>
      </c>
    </row>
    <row r="496" spans="2:8" s="1" customFormat="1" ht="14.45" customHeight="1" x14ac:dyDescent="0.2">
      <c r="B496" s="2" t="s">
        <v>415</v>
      </c>
      <c r="C496" s="3" t="s">
        <v>33</v>
      </c>
      <c r="D496" s="3" t="s">
        <v>7</v>
      </c>
      <c r="E496" s="24">
        <v>202.4</v>
      </c>
      <c r="F496" s="16" t="s">
        <v>426</v>
      </c>
      <c r="G496" s="21">
        <f t="shared" si="9"/>
        <v>4.7100000000000003E-2</v>
      </c>
      <c r="H496" s="26">
        <f>H524*(1+Table3[[#This Row],[Inflation (%)2]])</f>
        <v>1858.3543990852813</v>
      </c>
    </row>
    <row r="497" spans="2:8" s="1" customFormat="1" ht="14.45" customHeight="1" x14ac:dyDescent="0.2">
      <c r="B497" s="2" t="s">
        <v>415</v>
      </c>
      <c r="C497" s="3" t="s">
        <v>35</v>
      </c>
      <c r="D497" s="3" t="s">
        <v>7</v>
      </c>
      <c r="E497" s="23">
        <v>208.4</v>
      </c>
      <c r="F497" s="15" t="s">
        <v>427</v>
      </c>
      <c r="G497" s="21">
        <f t="shared" si="9"/>
        <v>3.6299999999999999E-2</v>
      </c>
      <c r="H497" s="26">
        <f>H525*(1+Table3[[#This Row],[Inflation (%)2]])</f>
        <v>1124.6573583366385</v>
      </c>
    </row>
    <row r="498" spans="2:8" s="1" customFormat="1" ht="14.45" customHeight="1" x14ac:dyDescent="0.2">
      <c r="B498" s="2" t="s">
        <v>415</v>
      </c>
      <c r="C498" s="3" t="s">
        <v>37</v>
      </c>
      <c r="D498" s="3" t="s">
        <v>7</v>
      </c>
      <c r="E498" s="24">
        <v>182.7</v>
      </c>
      <c r="F498" s="16" t="s">
        <v>163</v>
      </c>
      <c r="G498" s="21">
        <f t="shared" si="9"/>
        <v>3.9800000000000002E-2</v>
      </c>
      <c r="H498" s="26">
        <f>H526*(1+Table3[[#This Row],[Inflation (%)2]])</f>
        <v>1576.9075762573195</v>
      </c>
    </row>
    <row r="499" spans="2:8" s="1" customFormat="1" ht="14.45" customHeight="1" x14ac:dyDescent="0.2">
      <c r="B499" s="2" t="s">
        <v>415</v>
      </c>
      <c r="C499" s="3" t="s">
        <v>39</v>
      </c>
      <c r="D499" s="3" t="s">
        <v>7</v>
      </c>
      <c r="E499" s="23">
        <v>184.8</v>
      </c>
      <c r="F499" s="15" t="s">
        <v>154</v>
      </c>
      <c r="G499" s="21">
        <f t="shared" si="9"/>
        <v>0.04</v>
      </c>
      <c r="H499" s="26">
        <f>H527*(1+Table3[[#This Row],[Inflation (%)2]])</f>
        <v>1531.5229959417818</v>
      </c>
    </row>
    <row r="500" spans="2:8" s="1" customFormat="1" ht="14.45" customHeight="1" x14ac:dyDescent="0.2">
      <c r="B500" s="2" t="s">
        <v>415</v>
      </c>
      <c r="C500" s="3" t="s">
        <v>41</v>
      </c>
      <c r="D500" s="3" t="s">
        <v>7</v>
      </c>
      <c r="E500" s="24">
        <v>171.2</v>
      </c>
      <c r="F500" s="16" t="s">
        <v>363</v>
      </c>
      <c r="G500" s="21">
        <f t="shared" si="9"/>
        <v>4.07E-2</v>
      </c>
      <c r="H500" s="26">
        <f>H528*(1+Table3[[#This Row],[Inflation (%)2]])</f>
        <v>1898.8912207170777</v>
      </c>
    </row>
    <row r="501" spans="2:8" s="1" customFormat="1" ht="14.45" customHeight="1" x14ac:dyDescent="0.2">
      <c r="B501" s="2" t="s">
        <v>415</v>
      </c>
      <c r="C501" s="3" t="s">
        <v>43</v>
      </c>
      <c r="D501" s="3" t="s">
        <v>7</v>
      </c>
      <c r="E501" s="23">
        <v>176.9</v>
      </c>
      <c r="F501" s="15" t="s">
        <v>427</v>
      </c>
      <c r="G501" s="21">
        <f t="shared" si="9"/>
        <v>3.6299999999999999E-2</v>
      </c>
      <c r="H501" s="26">
        <f>H529*(1+Table3[[#This Row],[Inflation (%)2]])</f>
        <v>594.24876786578648</v>
      </c>
    </row>
    <row r="502" spans="2:8" s="1" customFormat="1" ht="14.45" customHeight="1" x14ac:dyDescent="0.2">
      <c r="B502" s="2" t="s">
        <v>415</v>
      </c>
      <c r="C502" s="3" t="s">
        <v>45</v>
      </c>
      <c r="D502" s="3" t="s">
        <v>7</v>
      </c>
      <c r="E502" s="24">
        <v>175.5</v>
      </c>
      <c r="F502" s="16" t="s">
        <v>387</v>
      </c>
      <c r="G502" s="21">
        <f t="shared" si="9"/>
        <v>-2.8199999999999996E-2</v>
      </c>
      <c r="H502" s="26">
        <f>H530*(1+Table3[[#This Row],[Inflation (%)2]])</f>
        <v>5530.0463546980864</v>
      </c>
    </row>
    <row r="503" spans="2:8" s="1" customFormat="1" ht="14.45" customHeight="1" x14ac:dyDescent="0.2">
      <c r="B503" s="2" t="s">
        <v>415</v>
      </c>
      <c r="C503" s="3" t="s">
        <v>47</v>
      </c>
      <c r="D503" s="3" t="s">
        <v>7</v>
      </c>
      <c r="E503" s="23">
        <v>174.8</v>
      </c>
      <c r="F503" s="15" t="s">
        <v>428</v>
      </c>
      <c r="G503" s="21">
        <f t="shared" si="9"/>
        <v>3.9199999999999999E-2</v>
      </c>
      <c r="H503" s="26">
        <f>H531*(1+Table3[[#This Row],[Inflation (%)2]])</f>
        <v>1867.1686964034773</v>
      </c>
    </row>
    <row r="504" spans="2:8" s="1" customFormat="1" ht="14.45" customHeight="1" x14ac:dyDescent="0.2">
      <c r="B504" s="2" t="s">
        <v>415</v>
      </c>
      <c r="C504" s="3" t="s">
        <v>49</v>
      </c>
      <c r="D504" s="3" t="s">
        <v>7</v>
      </c>
      <c r="E504" s="24">
        <v>172.7</v>
      </c>
      <c r="F504" s="16" t="s">
        <v>429</v>
      </c>
      <c r="G504" s="21">
        <f t="shared" si="9"/>
        <v>3.2300000000000002E-2</v>
      </c>
      <c r="H504" s="26">
        <f>H532*(1+Table3[[#This Row],[Inflation (%)2]])</f>
        <v>1264.4885687402423</v>
      </c>
    </row>
    <row r="505" spans="2:8" s="1" customFormat="1" ht="14.45" customHeight="1" x14ac:dyDescent="0.2">
      <c r="B505" s="2" t="s">
        <v>415</v>
      </c>
      <c r="C505" s="3" t="s">
        <v>51</v>
      </c>
      <c r="D505" s="3" t="s">
        <v>7</v>
      </c>
      <c r="E505" s="23">
        <v>186.8</v>
      </c>
      <c r="F505" s="15" t="s">
        <v>430</v>
      </c>
      <c r="G505" s="21">
        <f t="shared" si="9"/>
        <v>5.4199999999999998E-2</v>
      </c>
      <c r="H505" s="26">
        <f>H533*(1+Table3[[#This Row],[Inflation (%)2]])</f>
        <v>2268.1485802370166</v>
      </c>
    </row>
    <row r="506" spans="2:8" s="1" customFormat="1" ht="14.45" customHeight="1" x14ac:dyDescent="0.2">
      <c r="B506" s="2" t="s">
        <v>415</v>
      </c>
      <c r="C506" s="3" t="s">
        <v>53</v>
      </c>
      <c r="D506" s="3" t="s">
        <v>7</v>
      </c>
      <c r="E506" s="24">
        <v>161.9</v>
      </c>
      <c r="F506" s="16" t="s">
        <v>431</v>
      </c>
      <c r="G506" s="21">
        <f t="shared" si="9"/>
        <v>1.5699999999999999E-2</v>
      </c>
      <c r="H506" s="26">
        <f>H534*(1+Table3[[#This Row],[Inflation (%)2]])</f>
        <v>2924.7660302577806</v>
      </c>
    </row>
    <row r="507" spans="2:8" s="1" customFormat="1" ht="14.45" customHeight="1" x14ac:dyDescent="0.2">
      <c r="B507" s="2" t="s">
        <v>415</v>
      </c>
      <c r="C507" s="3" t="s">
        <v>55</v>
      </c>
      <c r="D507" s="3" t="s">
        <v>7</v>
      </c>
      <c r="E507" s="23">
        <v>171.9</v>
      </c>
      <c r="F507" s="15" t="s">
        <v>207</v>
      </c>
      <c r="G507" s="21">
        <f t="shared" si="9"/>
        <v>2.8700000000000003E-2</v>
      </c>
      <c r="H507" s="26">
        <f>H535*(1+Table3[[#This Row],[Inflation (%)2]])</f>
        <v>1584.3881884774039</v>
      </c>
    </row>
    <row r="508" spans="2:8" s="1" customFormat="1" ht="14.45" customHeight="1" x14ac:dyDescent="0.2">
      <c r="B508" s="2" t="s">
        <v>415</v>
      </c>
      <c r="C508" s="3" t="s">
        <v>57</v>
      </c>
      <c r="D508" s="3" t="s">
        <v>7</v>
      </c>
      <c r="E508" s="24">
        <v>180.5</v>
      </c>
      <c r="F508" s="16" t="s">
        <v>34</v>
      </c>
      <c r="G508" s="21">
        <f t="shared" si="9"/>
        <v>5.0599999999999992E-2</v>
      </c>
      <c r="H508" s="26">
        <f>H536*(1+Table3[[#This Row],[Inflation (%)2]])</f>
        <v>728.53418185610076</v>
      </c>
    </row>
    <row r="509" spans="2:8" s="1" customFormat="1" ht="14.45" customHeight="1" x14ac:dyDescent="0.2">
      <c r="B509" s="2" t="s">
        <v>415</v>
      </c>
      <c r="C509" s="3" t="s">
        <v>59</v>
      </c>
      <c r="D509" s="3" t="s">
        <v>7</v>
      </c>
      <c r="E509" s="23">
        <v>189.4</v>
      </c>
      <c r="F509" s="15" t="s">
        <v>432</v>
      </c>
      <c r="G509" s="21">
        <f t="shared" si="9"/>
        <v>7.6100000000000001E-2</v>
      </c>
      <c r="H509" s="26">
        <f>H537*(1+Table3[[#This Row],[Inflation (%)2]])</f>
        <v>3782.2688328669542</v>
      </c>
    </row>
    <row r="510" spans="2:8" s="1" customFormat="1" ht="14.45" customHeight="1" x14ac:dyDescent="0.2">
      <c r="B510" s="2" t="s">
        <v>415</v>
      </c>
      <c r="C510" s="3" t="s">
        <v>61</v>
      </c>
      <c r="D510" s="3" t="s">
        <v>7</v>
      </c>
      <c r="E510" s="24">
        <v>194.9</v>
      </c>
      <c r="F510" s="16" t="s">
        <v>433</v>
      </c>
      <c r="G510" s="21">
        <f t="shared" si="9"/>
        <v>0.1042</v>
      </c>
      <c r="H510" s="26">
        <f>H538*(1+Table3[[#This Row],[Inflation (%)2]])</f>
        <v>1975.9933428394938</v>
      </c>
    </row>
    <row r="511" spans="2:8" s="1" customFormat="1" ht="14.45" customHeight="1" x14ac:dyDescent="0.2">
      <c r="B511" s="2" t="s">
        <v>434</v>
      </c>
      <c r="C511" s="3" t="s">
        <v>6</v>
      </c>
      <c r="D511" s="3" t="s">
        <v>7</v>
      </c>
      <c r="E511" s="23">
        <v>184.2</v>
      </c>
      <c r="F511" s="15" t="s">
        <v>435</v>
      </c>
      <c r="G511" s="21">
        <f t="shared" si="9"/>
        <v>5.2600000000000001E-2</v>
      </c>
      <c r="H511" s="26">
        <f>H539*(1+Table3[[#This Row],[Inflation (%)2]])</f>
        <v>1459.0201345497176</v>
      </c>
    </row>
    <row r="512" spans="2:8" s="1" customFormat="1" ht="14.45" customHeight="1" x14ac:dyDescent="0.2">
      <c r="B512" s="2" t="s">
        <v>434</v>
      </c>
      <c r="C512" s="3" t="s">
        <v>9</v>
      </c>
      <c r="D512" s="3" t="s">
        <v>7</v>
      </c>
      <c r="E512" s="24">
        <v>196.6</v>
      </c>
      <c r="F512" s="16" t="s">
        <v>436</v>
      </c>
      <c r="G512" s="21">
        <f t="shared" si="9"/>
        <v>8.4399999999999989E-2</v>
      </c>
      <c r="H512" s="26">
        <f>H540*(1+Table3[[#This Row],[Inflation (%)2]])</f>
        <v>1792.8610918793711</v>
      </c>
    </row>
    <row r="513" spans="2:8" s="1" customFormat="1" ht="14.45" customHeight="1" x14ac:dyDescent="0.2">
      <c r="B513" s="2" t="s">
        <v>434</v>
      </c>
      <c r="C513" s="3" t="s">
        <v>11</v>
      </c>
      <c r="D513" s="3" t="s">
        <v>7</v>
      </c>
      <c r="E513" s="23">
        <v>184.2</v>
      </c>
      <c r="F513" s="15" t="s">
        <v>437</v>
      </c>
      <c r="G513" s="21">
        <f t="shared" si="9"/>
        <v>9.3800000000000008E-2</v>
      </c>
      <c r="H513" s="26">
        <f>H541*(1+Table3[[#This Row],[Inflation (%)2]])</f>
        <v>1399.2643919956815</v>
      </c>
    </row>
    <row r="514" spans="2:8" s="1" customFormat="1" ht="14.45" customHeight="1" x14ac:dyDescent="0.2">
      <c r="B514" s="2" t="s">
        <v>434</v>
      </c>
      <c r="C514" s="3" t="s">
        <v>13</v>
      </c>
      <c r="D514" s="3" t="s">
        <v>7</v>
      </c>
      <c r="E514" s="24">
        <v>219.6</v>
      </c>
      <c r="F514" s="16" t="s">
        <v>106</v>
      </c>
      <c r="G514" s="21">
        <f t="shared" si="9"/>
        <v>2.9100000000000001E-2</v>
      </c>
      <c r="H514" s="26">
        <f>H542*(1+Table3[[#This Row],[Inflation (%)2]])</f>
        <v>4653.960573140178</v>
      </c>
    </row>
    <row r="515" spans="2:8" s="1" customFormat="1" ht="14.45" customHeight="1" x14ac:dyDescent="0.2">
      <c r="B515" s="2" t="s">
        <v>434</v>
      </c>
      <c r="C515" s="3" t="s">
        <v>15</v>
      </c>
      <c r="D515" s="3" t="s">
        <v>7</v>
      </c>
      <c r="E515" s="23">
        <v>194.8</v>
      </c>
      <c r="F515" s="15" t="s">
        <v>438</v>
      </c>
      <c r="G515" s="21">
        <f t="shared" si="9"/>
        <v>6.3299999999999995E-2</v>
      </c>
      <c r="H515" s="26">
        <f>H543*(1+Table3[[#This Row],[Inflation (%)2]])</f>
        <v>1907.8166538927098</v>
      </c>
    </row>
    <row r="516" spans="2:8" s="1" customFormat="1" ht="14.45" customHeight="1" x14ac:dyDescent="0.2">
      <c r="B516" s="2" t="s">
        <v>434</v>
      </c>
      <c r="C516" s="3" t="s">
        <v>17</v>
      </c>
      <c r="D516" s="3" t="s">
        <v>7</v>
      </c>
      <c r="E516" s="24">
        <v>182.3</v>
      </c>
      <c r="F516" s="16" t="s">
        <v>439</v>
      </c>
      <c r="G516" s="21">
        <f t="shared" si="9"/>
        <v>5.8000000000000003E-2</v>
      </c>
      <c r="H516" s="26">
        <f>H544*(1+Table3[[#This Row],[Inflation (%)2]])</f>
        <v>13.207199560313882</v>
      </c>
    </row>
    <row r="517" spans="2:8" s="1" customFormat="1" ht="14.45" customHeight="1" x14ac:dyDescent="0.2">
      <c r="B517" s="2" t="s">
        <v>434</v>
      </c>
      <c r="C517" s="3" t="s">
        <v>19</v>
      </c>
      <c r="D517" s="3" t="s">
        <v>7</v>
      </c>
      <c r="E517" s="23">
        <v>156.69999999999999</v>
      </c>
      <c r="F517" s="15" t="s">
        <v>440</v>
      </c>
      <c r="G517" s="21">
        <f t="shared" si="9"/>
        <v>-0.12940000000000002</v>
      </c>
      <c r="H517" s="26">
        <f>H545*(1+Table3[[#This Row],[Inflation (%)2]])</f>
        <v>4561.6094663051545</v>
      </c>
    </row>
    <row r="518" spans="2:8" s="1" customFormat="1" ht="14.45" customHeight="1" x14ac:dyDescent="0.2">
      <c r="B518" s="2" t="s">
        <v>434</v>
      </c>
      <c r="C518" s="3" t="s">
        <v>21</v>
      </c>
      <c r="D518" s="3" t="s">
        <v>7</v>
      </c>
      <c r="E518" s="24">
        <v>182.7</v>
      </c>
      <c r="F518" s="16" t="s">
        <v>441</v>
      </c>
      <c r="G518" s="21">
        <f t="shared" si="9"/>
        <v>0.12359999999999999</v>
      </c>
      <c r="H518" s="26">
        <f>H546*(1+Table3[[#This Row],[Inflation (%)2]])</f>
        <v>802.57867185709802</v>
      </c>
    </row>
    <row r="519" spans="2:8" s="1" customFormat="1" ht="14.45" customHeight="1" x14ac:dyDescent="0.2">
      <c r="B519" s="2" t="s">
        <v>434</v>
      </c>
      <c r="C519" s="3" t="s">
        <v>23</v>
      </c>
      <c r="D519" s="3" t="s">
        <v>7</v>
      </c>
      <c r="E519" s="23">
        <v>246</v>
      </c>
      <c r="F519" s="15" t="s">
        <v>442</v>
      </c>
      <c r="G519" s="21">
        <f t="shared" ref="G519:G582" si="10">F519/10000*100</f>
        <v>0.1971</v>
      </c>
      <c r="H519" s="26">
        <f>H547*(1+Table3[[#This Row],[Inflation (%)2]])</f>
        <v>643.78068347413216</v>
      </c>
    </row>
    <row r="520" spans="2:8" s="1" customFormat="1" ht="14.45" customHeight="1" x14ac:dyDescent="0.2">
      <c r="B520" s="2" t="s">
        <v>434</v>
      </c>
      <c r="C520" s="3" t="s">
        <v>25</v>
      </c>
      <c r="D520" s="3" t="s">
        <v>7</v>
      </c>
      <c r="E520" s="24">
        <v>209.3</v>
      </c>
      <c r="F520" s="16" t="s">
        <v>443</v>
      </c>
      <c r="G520" s="21">
        <f t="shared" si="10"/>
        <v>0.22399999999999998</v>
      </c>
      <c r="H520" s="26">
        <f>H548*(1+Table3[[#This Row],[Inflation (%)2]])</f>
        <v>7391.0786237212433</v>
      </c>
    </row>
    <row r="521" spans="2:8" s="1" customFormat="1" ht="14.45" customHeight="1" x14ac:dyDescent="0.2">
      <c r="B521" s="2" t="s">
        <v>434</v>
      </c>
      <c r="C521" s="3" t="s">
        <v>27</v>
      </c>
      <c r="D521" s="3" t="s">
        <v>7</v>
      </c>
      <c r="E521" s="23">
        <v>130.9</v>
      </c>
      <c r="F521" s="15" t="s">
        <v>444</v>
      </c>
      <c r="G521" s="21">
        <f t="shared" si="10"/>
        <v>6.0800000000000007E-2</v>
      </c>
      <c r="H521" s="26">
        <f>H549*(1+Table3[[#This Row],[Inflation (%)2]])</f>
        <v>358.21135988193771</v>
      </c>
    </row>
    <row r="522" spans="2:8" s="1" customFormat="1" ht="14.45" customHeight="1" x14ac:dyDescent="0.2">
      <c r="B522" s="2" t="s">
        <v>434</v>
      </c>
      <c r="C522" s="3" t="s">
        <v>29</v>
      </c>
      <c r="D522" s="3" t="s">
        <v>7</v>
      </c>
      <c r="E522" s="24">
        <v>239.7</v>
      </c>
      <c r="F522" s="16" t="s">
        <v>445</v>
      </c>
      <c r="G522" s="21">
        <f t="shared" si="10"/>
        <v>0.20570000000000002</v>
      </c>
      <c r="H522" s="26">
        <f>H550*(1+Table3[[#This Row],[Inflation (%)2]])</f>
        <v>15259.302915514991</v>
      </c>
    </row>
    <row r="523" spans="2:8" s="1" customFormat="1" ht="14.45" customHeight="1" x14ac:dyDescent="0.2">
      <c r="B523" s="2" t="s">
        <v>434</v>
      </c>
      <c r="C523" s="3" t="s">
        <v>31</v>
      </c>
      <c r="D523" s="3" t="s">
        <v>7</v>
      </c>
      <c r="E523" s="23">
        <v>169</v>
      </c>
      <c r="F523" s="15" t="s">
        <v>446</v>
      </c>
      <c r="G523" s="21">
        <f t="shared" si="10"/>
        <v>4.2599999999999999E-2</v>
      </c>
      <c r="H523" s="26">
        <f>H551*(1+Table3[[#This Row],[Inflation (%)2]])</f>
        <v>1978.6480552300191</v>
      </c>
    </row>
    <row r="524" spans="2:8" s="1" customFormat="1" ht="14.45" customHeight="1" x14ac:dyDescent="0.2">
      <c r="B524" s="2" t="s">
        <v>434</v>
      </c>
      <c r="C524" s="3" t="s">
        <v>33</v>
      </c>
      <c r="D524" s="3" t="s">
        <v>7</v>
      </c>
      <c r="E524" s="24">
        <v>201.8</v>
      </c>
      <c r="F524" s="16" t="s">
        <v>110</v>
      </c>
      <c r="G524" s="21">
        <f t="shared" si="10"/>
        <v>4.8899999999999999E-2</v>
      </c>
      <c r="H524" s="26">
        <f>H552*(1+Table3[[#This Row],[Inflation (%)2]])</f>
        <v>1774.7630590060944</v>
      </c>
    </row>
    <row r="525" spans="2:8" s="1" customFormat="1" ht="14.45" customHeight="1" x14ac:dyDescent="0.2">
      <c r="B525" s="2" t="s">
        <v>434</v>
      </c>
      <c r="C525" s="3" t="s">
        <v>35</v>
      </c>
      <c r="D525" s="3" t="s">
        <v>7</v>
      </c>
      <c r="E525" s="23">
        <v>208.5</v>
      </c>
      <c r="F525" s="15" t="s">
        <v>256</v>
      </c>
      <c r="G525" s="21">
        <f t="shared" si="10"/>
        <v>3.9399999999999998E-2</v>
      </c>
      <c r="H525" s="26">
        <f>H553*(1+Table3[[#This Row],[Inflation (%)2]])</f>
        <v>1085.2623355559572</v>
      </c>
    </row>
    <row r="526" spans="2:8" s="1" customFormat="1" ht="14.45" customHeight="1" x14ac:dyDescent="0.2">
      <c r="B526" s="2" t="s">
        <v>434</v>
      </c>
      <c r="C526" s="3" t="s">
        <v>37</v>
      </c>
      <c r="D526" s="3" t="s">
        <v>7</v>
      </c>
      <c r="E526" s="24">
        <v>182.4</v>
      </c>
      <c r="F526" s="16" t="s">
        <v>447</v>
      </c>
      <c r="G526" s="21">
        <f t="shared" si="10"/>
        <v>4.4100000000000007E-2</v>
      </c>
      <c r="H526" s="26">
        <f>H554*(1+Table3[[#This Row],[Inflation (%)2]])</f>
        <v>1516.5489288875933</v>
      </c>
    </row>
    <row r="527" spans="2:8" s="1" customFormat="1" ht="14.45" customHeight="1" x14ac:dyDescent="0.2">
      <c r="B527" s="2" t="s">
        <v>434</v>
      </c>
      <c r="C527" s="3" t="s">
        <v>39</v>
      </c>
      <c r="D527" s="3" t="s">
        <v>7</v>
      </c>
      <c r="E527" s="23">
        <v>184.5</v>
      </c>
      <c r="F527" s="15" t="s">
        <v>447</v>
      </c>
      <c r="G527" s="21">
        <f t="shared" si="10"/>
        <v>4.4100000000000007E-2</v>
      </c>
      <c r="H527" s="26">
        <f>H555*(1+Table3[[#This Row],[Inflation (%)2]])</f>
        <v>1472.6182653286362</v>
      </c>
    </row>
    <row r="528" spans="2:8" s="1" customFormat="1" ht="14.45" customHeight="1" x14ac:dyDescent="0.2">
      <c r="B528" s="2" t="s">
        <v>434</v>
      </c>
      <c r="C528" s="3" t="s">
        <v>41</v>
      </c>
      <c r="D528" s="3" t="s">
        <v>7</v>
      </c>
      <c r="E528" s="24">
        <v>171</v>
      </c>
      <c r="F528" s="16" t="s">
        <v>179</v>
      </c>
      <c r="G528" s="21">
        <f t="shared" si="10"/>
        <v>4.5899999999999996E-2</v>
      </c>
      <c r="H528" s="26">
        <f>H556*(1+Table3[[#This Row],[Inflation (%)2]])</f>
        <v>1824.6288274402591</v>
      </c>
    </row>
    <row r="529" spans="2:8" s="1" customFormat="1" ht="14.45" customHeight="1" x14ac:dyDescent="0.2">
      <c r="B529" s="2" t="s">
        <v>434</v>
      </c>
      <c r="C529" s="3" t="s">
        <v>43</v>
      </c>
      <c r="D529" s="3" t="s">
        <v>7</v>
      </c>
      <c r="E529" s="23">
        <v>177.9</v>
      </c>
      <c r="F529" s="15" t="s">
        <v>448</v>
      </c>
      <c r="G529" s="21">
        <f t="shared" si="10"/>
        <v>3.5499999999999997E-2</v>
      </c>
      <c r="H529" s="26">
        <f>H557*(1+Table3[[#This Row],[Inflation (%)2]])</f>
        <v>573.43314471271492</v>
      </c>
    </row>
    <row r="530" spans="2:8" s="1" customFormat="1" ht="14.45" customHeight="1" x14ac:dyDescent="0.2">
      <c r="B530" s="2" t="s">
        <v>434</v>
      </c>
      <c r="C530" s="3" t="s">
        <v>45</v>
      </c>
      <c r="D530" s="3" t="s">
        <v>7</v>
      </c>
      <c r="E530" s="24">
        <v>175.8</v>
      </c>
      <c r="F530" s="16" t="s">
        <v>449</v>
      </c>
      <c r="G530" s="21">
        <f t="shared" si="10"/>
        <v>-2.5000000000000001E-2</v>
      </c>
      <c r="H530" s="26">
        <f>H558*(1+Table3[[#This Row],[Inflation (%)2]])</f>
        <v>5690.5189902223565</v>
      </c>
    </row>
    <row r="531" spans="2:8" s="1" customFormat="1" ht="14.45" customHeight="1" x14ac:dyDescent="0.2">
      <c r="B531" s="2" t="s">
        <v>434</v>
      </c>
      <c r="C531" s="3" t="s">
        <v>47</v>
      </c>
      <c r="D531" s="3" t="s">
        <v>7</v>
      </c>
      <c r="E531" s="23">
        <v>174.4</v>
      </c>
      <c r="F531" s="15" t="s">
        <v>450</v>
      </c>
      <c r="G531" s="21">
        <f t="shared" si="10"/>
        <v>4.1799999999999997E-2</v>
      </c>
      <c r="H531" s="26">
        <f>H559*(1+Table3[[#This Row],[Inflation (%)2]])</f>
        <v>1796.736620865548</v>
      </c>
    </row>
    <row r="532" spans="2:8" s="1" customFormat="1" ht="14.45" customHeight="1" x14ac:dyDescent="0.2">
      <c r="B532" s="2" t="s">
        <v>434</v>
      </c>
      <c r="C532" s="3" t="s">
        <v>49</v>
      </c>
      <c r="D532" s="3" t="s">
        <v>7</v>
      </c>
      <c r="E532" s="24">
        <v>172.3</v>
      </c>
      <c r="F532" s="16" t="s">
        <v>186</v>
      </c>
      <c r="G532" s="21">
        <f t="shared" si="10"/>
        <v>3.2399999999999998E-2</v>
      </c>
      <c r="H532" s="26">
        <f>H560*(1+Table3[[#This Row],[Inflation (%)2]])</f>
        <v>1224.9235384483602</v>
      </c>
    </row>
    <row r="533" spans="2:8" s="1" customFormat="1" ht="14.45" customHeight="1" x14ac:dyDescent="0.2">
      <c r="B533" s="2" t="s">
        <v>434</v>
      </c>
      <c r="C533" s="3" t="s">
        <v>51</v>
      </c>
      <c r="D533" s="3" t="s">
        <v>7</v>
      </c>
      <c r="E533" s="23">
        <v>186.2</v>
      </c>
      <c r="F533" s="15" t="s">
        <v>451</v>
      </c>
      <c r="G533" s="21">
        <f t="shared" si="10"/>
        <v>5.9199999999999996E-2</v>
      </c>
      <c r="H533" s="26">
        <f>H561*(1+Table3[[#This Row],[Inflation (%)2]])</f>
        <v>2151.5353635335009</v>
      </c>
    </row>
    <row r="534" spans="2:8" s="1" customFormat="1" ht="14.45" customHeight="1" x14ac:dyDescent="0.2">
      <c r="B534" s="2" t="s">
        <v>434</v>
      </c>
      <c r="C534" s="3" t="s">
        <v>53</v>
      </c>
      <c r="D534" s="3" t="s">
        <v>7</v>
      </c>
      <c r="E534" s="24">
        <v>161.69999999999999</v>
      </c>
      <c r="F534" s="16" t="s">
        <v>199</v>
      </c>
      <c r="G534" s="21">
        <f t="shared" si="10"/>
        <v>1.7600000000000001E-2</v>
      </c>
      <c r="H534" s="26">
        <f>H562*(1+Table3[[#This Row],[Inflation (%)2]])</f>
        <v>2879.55698558411</v>
      </c>
    </row>
    <row r="535" spans="2:8" s="1" customFormat="1" ht="14.45" customHeight="1" x14ac:dyDescent="0.2">
      <c r="B535" s="2" t="s">
        <v>434</v>
      </c>
      <c r="C535" s="3" t="s">
        <v>55</v>
      </c>
      <c r="D535" s="3" t="s">
        <v>7</v>
      </c>
      <c r="E535" s="23">
        <v>171.8</v>
      </c>
      <c r="F535" s="15" t="s">
        <v>82</v>
      </c>
      <c r="G535" s="21">
        <f t="shared" si="10"/>
        <v>3.0600000000000002E-2</v>
      </c>
      <c r="H535" s="26">
        <f>H563*(1+Table3[[#This Row],[Inflation (%)2]])</f>
        <v>1540.1848823538485</v>
      </c>
    </row>
    <row r="536" spans="2:8" s="1" customFormat="1" ht="14.45" customHeight="1" x14ac:dyDescent="0.2">
      <c r="B536" s="2" t="s">
        <v>434</v>
      </c>
      <c r="C536" s="3" t="s">
        <v>57</v>
      </c>
      <c r="D536" s="3" t="s">
        <v>7</v>
      </c>
      <c r="E536" s="24">
        <v>180.4</v>
      </c>
      <c r="F536" s="16" t="s">
        <v>452</v>
      </c>
      <c r="G536" s="21">
        <f t="shared" si="10"/>
        <v>5.1900000000000002E-2</v>
      </c>
      <c r="H536" s="26">
        <f>H564*(1+Table3[[#This Row],[Inflation (%)2]])</f>
        <v>693.44582320207576</v>
      </c>
    </row>
    <row r="537" spans="2:8" s="1" customFormat="1" ht="14.45" customHeight="1" x14ac:dyDescent="0.2">
      <c r="B537" s="2" t="s">
        <v>434</v>
      </c>
      <c r="C537" s="3" t="s">
        <v>59</v>
      </c>
      <c r="D537" s="3" t="s">
        <v>7</v>
      </c>
      <c r="E537" s="23">
        <v>187.9</v>
      </c>
      <c r="F537" s="15" t="s">
        <v>453</v>
      </c>
      <c r="G537" s="21">
        <f t="shared" si="10"/>
        <v>8.1099999999999992E-2</v>
      </c>
      <c r="H537" s="26">
        <f>H565*(1+Table3[[#This Row],[Inflation (%)2]])</f>
        <v>3514.7930795158013</v>
      </c>
    </row>
    <row r="538" spans="2:8" s="1" customFormat="1" ht="14.45" customHeight="1" x14ac:dyDescent="0.2">
      <c r="B538" s="2" t="s">
        <v>434</v>
      </c>
      <c r="C538" s="3" t="s">
        <v>61</v>
      </c>
      <c r="D538" s="3" t="s">
        <v>7</v>
      </c>
      <c r="E538" s="24">
        <v>196.8</v>
      </c>
      <c r="F538" s="16" t="s">
        <v>454</v>
      </c>
      <c r="G538" s="21">
        <f t="shared" si="10"/>
        <v>9.3300000000000008E-2</v>
      </c>
      <c r="H538" s="26">
        <f>H566*(1+Table3[[#This Row],[Inflation (%)2]])</f>
        <v>1789.5248531420882</v>
      </c>
    </row>
    <row r="539" spans="2:8" s="1" customFormat="1" ht="14.45" customHeight="1" x14ac:dyDescent="0.2">
      <c r="B539" s="2" t="s">
        <v>455</v>
      </c>
      <c r="C539" s="3" t="s">
        <v>6</v>
      </c>
      <c r="D539" s="3" t="s">
        <v>7</v>
      </c>
      <c r="E539" s="23">
        <v>183.4</v>
      </c>
      <c r="F539" s="15" t="s">
        <v>398</v>
      </c>
      <c r="G539" s="21">
        <f t="shared" si="10"/>
        <v>4.6199999999999998E-2</v>
      </c>
      <c r="H539" s="26">
        <f>H567*(1+Table3[[#This Row],[Inflation (%)2]])</f>
        <v>1386.110711143566</v>
      </c>
    </row>
    <row r="540" spans="2:8" s="1" customFormat="1" ht="14.45" customHeight="1" x14ac:dyDescent="0.2">
      <c r="B540" s="2" t="s">
        <v>455</v>
      </c>
      <c r="C540" s="3" t="s">
        <v>9</v>
      </c>
      <c r="D540" s="3" t="s">
        <v>7</v>
      </c>
      <c r="E540" s="24">
        <v>194.9</v>
      </c>
      <c r="F540" s="16" t="s">
        <v>438</v>
      </c>
      <c r="G540" s="21">
        <f t="shared" si="10"/>
        <v>6.3299999999999995E-2</v>
      </c>
      <c r="H540" s="26">
        <f>H568*(1+Table3[[#This Row],[Inflation (%)2]])</f>
        <v>1653.3208150861039</v>
      </c>
    </row>
    <row r="541" spans="2:8" s="1" customFormat="1" ht="14.45" customHeight="1" x14ac:dyDescent="0.2">
      <c r="B541" s="2" t="s">
        <v>455</v>
      </c>
      <c r="C541" s="3" t="s">
        <v>11</v>
      </c>
      <c r="D541" s="3" t="s">
        <v>7</v>
      </c>
      <c r="E541" s="23">
        <v>182.7</v>
      </c>
      <c r="F541" s="15" t="s">
        <v>243</v>
      </c>
      <c r="G541" s="21">
        <f t="shared" si="10"/>
        <v>9.8000000000000004E-2</v>
      </c>
      <c r="H541" s="26">
        <f>H569*(1+Table3[[#This Row],[Inflation (%)2]])</f>
        <v>1279.2689632434463</v>
      </c>
    </row>
    <row r="542" spans="2:8" s="1" customFormat="1" ht="14.45" customHeight="1" x14ac:dyDescent="0.2">
      <c r="B542" s="2" t="s">
        <v>455</v>
      </c>
      <c r="C542" s="3" t="s">
        <v>13</v>
      </c>
      <c r="D542" s="3" t="s">
        <v>7</v>
      </c>
      <c r="E542" s="24">
        <v>222.9</v>
      </c>
      <c r="F542" s="16" t="s">
        <v>178</v>
      </c>
      <c r="G542" s="21">
        <f t="shared" si="10"/>
        <v>3.7200000000000004E-2</v>
      </c>
      <c r="H542" s="26">
        <f>H570*(1+Table3[[#This Row],[Inflation (%)2]])</f>
        <v>4522.3599000487593</v>
      </c>
    </row>
    <row r="543" spans="2:8" s="1" customFormat="1" ht="14.45" customHeight="1" x14ac:dyDescent="0.2">
      <c r="B543" s="2" t="s">
        <v>455</v>
      </c>
      <c r="C543" s="3" t="s">
        <v>15</v>
      </c>
      <c r="D543" s="3" t="s">
        <v>7</v>
      </c>
      <c r="E543" s="23">
        <v>189.3</v>
      </c>
      <c r="F543" s="15" t="s">
        <v>456</v>
      </c>
      <c r="G543" s="21">
        <f t="shared" si="10"/>
        <v>0.10119999999999998</v>
      </c>
      <c r="H543" s="26">
        <f>H571*(1+Table3[[#This Row],[Inflation (%)2]])</f>
        <v>1794.2411867701589</v>
      </c>
    </row>
    <row r="544" spans="2:8" s="1" customFormat="1" ht="14.45" customHeight="1" x14ac:dyDescent="0.2">
      <c r="B544" s="2" t="s">
        <v>455</v>
      </c>
      <c r="C544" s="3" t="s">
        <v>17</v>
      </c>
      <c r="D544" s="3" t="s">
        <v>7</v>
      </c>
      <c r="E544" s="24">
        <v>182.2</v>
      </c>
      <c r="F544" s="16" t="s">
        <v>457</v>
      </c>
      <c r="G544" s="21">
        <f t="shared" si="10"/>
        <v>6.5500000000000003E-2</v>
      </c>
      <c r="H544" s="26">
        <f>H572*(1+Table3[[#This Row],[Inflation (%)2]])</f>
        <v>12.483175387820303</v>
      </c>
    </row>
    <row r="545" spans="2:8" s="1" customFormat="1" ht="14.45" customHeight="1" x14ac:dyDescent="0.2">
      <c r="B545" s="2" t="s">
        <v>455</v>
      </c>
      <c r="C545" s="3" t="s">
        <v>19</v>
      </c>
      <c r="D545" s="3" t="s">
        <v>7</v>
      </c>
      <c r="E545" s="23">
        <v>157</v>
      </c>
      <c r="F545" s="15" t="s">
        <v>458</v>
      </c>
      <c r="G545" s="21">
        <f t="shared" si="10"/>
        <v>-0.11650000000000001</v>
      </c>
      <c r="H545" s="26">
        <f>H573*(1+Table3[[#This Row],[Inflation (%)2]])</f>
        <v>5239.6157435161431</v>
      </c>
    </row>
    <row r="546" spans="2:8" s="1" customFormat="1" ht="14.45" customHeight="1" x14ac:dyDescent="0.2">
      <c r="B546" s="2" t="s">
        <v>455</v>
      </c>
      <c r="C546" s="3" t="s">
        <v>21</v>
      </c>
      <c r="D546" s="3" t="s">
        <v>7</v>
      </c>
      <c r="E546" s="24">
        <v>183.8</v>
      </c>
      <c r="F546" s="16" t="s">
        <v>459</v>
      </c>
      <c r="G546" s="21">
        <f t="shared" si="10"/>
        <v>0.10920000000000001</v>
      </c>
      <c r="H546" s="26">
        <f>H574*(1+Table3[[#This Row],[Inflation (%)2]])</f>
        <v>714.29216078417414</v>
      </c>
    </row>
    <row r="547" spans="2:8" s="1" customFormat="1" ht="14.45" customHeight="1" x14ac:dyDescent="0.2">
      <c r="B547" s="2" t="s">
        <v>455</v>
      </c>
      <c r="C547" s="3" t="s">
        <v>23</v>
      </c>
      <c r="D547" s="3" t="s">
        <v>7</v>
      </c>
      <c r="E547" s="23">
        <v>234.1</v>
      </c>
      <c r="F547" s="15" t="s">
        <v>187</v>
      </c>
      <c r="G547" s="21">
        <f t="shared" si="10"/>
        <v>2.41E-2</v>
      </c>
      <c r="H547" s="26">
        <f>H575*(1+Table3[[#This Row],[Inflation (%)2]])</f>
        <v>537.78354646573564</v>
      </c>
    </row>
    <row r="548" spans="2:8" s="1" customFormat="1" ht="14.45" customHeight="1" x14ac:dyDescent="0.2">
      <c r="B548" s="2" t="s">
        <v>455</v>
      </c>
      <c r="C548" s="3" t="s">
        <v>25</v>
      </c>
      <c r="D548" s="3" t="s">
        <v>7</v>
      </c>
      <c r="E548" s="24">
        <v>205.7</v>
      </c>
      <c r="F548" s="16" t="s">
        <v>460</v>
      </c>
      <c r="G548" s="21">
        <f t="shared" si="10"/>
        <v>0.2107</v>
      </c>
      <c r="H548" s="26">
        <f>H576*(1+Table3[[#This Row],[Inflation (%)2]])</f>
        <v>6038.4629278768325</v>
      </c>
    </row>
    <row r="549" spans="2:8" s="1" customFormat="1" ht="14.45" customHeight="1" x14ac:dyDescent="0.2">
      <c r="B549" s="2" t="s">
        <v>455</v>
      </c>
      <c r="C549" s="3" t="s">
        <v>27</v>
      </c>
      <c r="D549" s="3" t="s">
        <v>7</v>
      </c>
      <c r="E549" s="23">
        <v>129.69999999999999</v>
      </c>
      <c r="F549" s="15" t="s">
        <v>461</v>
      </c>
      <c r="G549" s="21">
        <f t="shared" si="10"/>
        <v>5.1100000000000007E-2</v>
      </c>
      <c r="H549" s="26">
        <f>H577*(1+Table3[[#This Row],[Inflation (%)2]])</f>
        <v>337.68039204556726</v>
      </c>
    </row>
    <row r="550" spans="2:8" s="1" customFormat="1" ht="14.45" customHeight="1" x14ac:dyDescent="0.2">
      <c r="B550" s="2" t="s">
        <v>455</v>
      </c>
      <c r="C550" s="3" t="s">
        <v>29</v>
      </c>
      <c r="D550" s="3" t="s">
        <v>7</v>
      </c>
      <c r="E550" s="24">
        <v>238.6</v>
      </c>
      <c r="F550" s="16" t="s">
        <v>462</v>
      </c>
      <c r="G550" s="21">
        <f t="shared" si="10"/>
        <v>0.21489999999999998</v>
      </c>
      <c r="H550" s="26">
        <f>H578*(1+Table3[[#This Row],[Inflation (%)2]])</f>
        <v>12655.969905876247</v>
      </c>
    </row>
    <row r="551" spans="2:8" s="1" customFormat="1" ht="14.45" customHeight="1" x14ac:dyDescent="0.2">
      <c r="B551" s="2" t="s">
        <v>455</v>
      </c>
      <c r="C551" s="3" t="s">
        <v>31</v>
      </c>
      <c r="D551" s="3" t="s">
        <v>7</v>
      </c>
      <c r="E551" s="23">
        <v>168.6</v>
      </c>
      <c r="F551" s="15" t="s">
        <v>463</v>
      </c>
      <c r="G551" s="21">
        <f t="shared" si="10"/>
        <v>4.3299999999999998E-2</v>
      </c>
      <c r="H551" s="26">
        <f>H579*(1+Table3[[#This Row],[Inflation (%)2]])</f>
        <v>1897.8017026952034</v>
      </c>
    </row>
    <row r="552" spans="2:8" s="1" customFormat="1" ht="14.45" customHeight="1" x14ac:dyDescent="0.2">
      <c r="B552" s="2" t="s">
        <v>455</v>
      </c>
      <c r="C552" s="3" t="s">
        <v>33</v>
      </c>
      <c r="D552" s="3" t="s">
        <v>7</v>
      </c>
      <c r="E552" s="24">
        <v>201.4</v>
      </c>
      <c r="F552" s="16" t="s">
        <v>287</v>
      </c>
      <c r="G552" s="21">
        <f t="shared" si="10"/>
        <v>5.1699999999999996E-2</v>
      </c>
      <c r="H552" s="26">
        <f>H580*(1+Table3[[#This Row],[Inflation (%)2]])</f>
        <v>1692.0231280447083</v>
      </c>
    </row>
    <row r="553" spans="2:8" s="1" customFormat="1" ht="14.45" customHeight="1" x14ac:dyDescent="0.2">
      <c r="B553" s="2" t="s">
        <v>455</v>
      </c>
      <c r="C553" s="3" t="s">
        <v>35</v>
      </c>
      <c r="D553" s="3" t="s">
        <v>7</v>
      </c>
      <c r="E553" s="23">
        <v>207.8</v>
      </c>
      <c r="F553" s="15" t="s">
        <v>464</v>
      </c>
      <c r="G553" s="21">
        <f t="shared" si="10"/>
        <v>3.8500000000000006E-2</v>
      </c>
      <c r="H553" s="26">
        <f>H581*(1+Table3[[#This Row],[Inflation (%)2]])</f>
        <v>1044.1238556435992</v>
      </c>
    </row>
    <row r="554" spans="2:8" s="1" customFormat="1" ht="14.45" customHeight="1" x14ac:dyDescent="0.2">
      <c r="B554" s="2" t="s">
        <v>455</v>
      </c>
      <c r="C554" s="3" t="s">
        <v>37</v>
      </c>
      <c r="D554" s="3" t="s">
        <v>7</v>
      </c>
      <c r="E554" s="24">
        <v>182.1</v>
      </c>
      <c r="F554" s="16" t="s">
        <v>131</v>
      </c>
      <c r="G554" s="21">
        <f t="shared" si="10"/>
        <v>4.9000000000000002E-2</v>
      </c>
      <c r="H554" s="26">
        <f>H582*(1+Table3[[#This Row],[Inflation (%)2]])</f>
        <v>1452.4939458745266</v>
      </c>
    </row>
    <row r="555" spans="2:8" s="1" customFormat="1" ht="14.45" customHeight="1" x14ac:dyDescent="0.2">
      <c r="B555" s="2" t="s">
        <v>455</v>
      </c>
      <c r="C555" s="3" t="s">
        <v>39</v>
      </c>
      <c r="D555" s="3" t="s">
        <v>7</v>
      </c>
      <c r="E555" s="23">
        <v>184.2</v>
      </c>
      <c r="F555" s="15" t="s">
        <v>465</v>
      </c>
      <c r="G555" s="21">
        <f t="shared" si="10"/>
        <v>4.9600000000000005E-2</v>
      </c>
      <c r="H555" s="26">
        <f>H583*(1+Table3[[#This Row],[Inflation (%)2]])</f>
        <v>1410.4187964070838</v>
      </c>
    </row>
    <row r="556" spans="2:8" s="1" customFormat="1" ht="14.45" customHeight="1" x14ac:dyDescent="0.2">
      <c r="B556" s="2" t="s">
        <v>455</v>
      </c>
      <c r="C556" s="3" t="s">
        <v>41</v>
      </c>
      <c r="D556" s="3" t="s">
        <v>7</v>
      </c>
      <c r="E556" s="24">
        <v>170.6</v>
      </c>
      <c r="F556" s="16" t="s">
        <v>395</v>
      </c>
      <c r="G556" s="21">
        <f t="shared" si="10"/>
        <v>4.9200000000000001E-2</v>
      </c>
      <c r="H556" s="26">
        <f>H584*(1+Table3[[#This Row],[Inflation (%)2]])</f>
        <v>1744.5538076682847</v>
      </c>
    </row>
    <row r="557" spans="2:8" s="1" customFormat="1" ht="14.45" customHeight="1" x14ac:dyDescent="0.2">
      <c r="B557" s="2" t="s">
        <v>455</v>
      </c>
      <c r="C557" s="3" t="s">
        <v>43</v>
      </c>
      <c r="D557" s="3" t="s">
        <v>7</v>
      </c>
      <c r="E557" s="23">
        <v>177.7</v>
      </c>
      <c r="F557" s="15" t="s">
        <v>466</v>
      </c>
      <c r="G557" s="21">
        <f t="shared" si="10"/>
        <v>3.7999999999999999E-2</v>
      </c>
      <c r="H557" s="26">
        <f>H585*(1+Table3[[#This Row],[Inflation (%)2]])</f>
        <v>553.77416196302738</v>
      </c>
    </row>
    <row r="558" spans="2:8" s="1" customFormat="1" ht="14.45" customHeight="1" x14ac:dyDescent="0.2">
      <c r="B558" s="2" t="s">
        <v>455</v>
      </c>
      <c r="C558" s="3" t="s">
        <v>45</v>
      </c>
      <c r="D558" s="3" t="s">
        <v>7</v>
      </c>
      <c r="E558" s="24">
        <v>175.7</v>
      </c>
      <c r="F558" s="16" t="s">
        <v>467</v>
      </c>
      <c r="G558" s="21">
        <f t="shared" si="10"/>
        <v>-2.3900000000000001E-2</v>
      </c>
      <c r="H558" s="26">
        <f>H586*(1+Table3[[#This Row],[Inflation (%)2]])</f>
        <v>5836.429733561391</v>
      </c>
    </row>
    <row r="559" spans="2:8" s="1" customFormat="1" ht="14.45" customHeight="1" x14ac:dyDescent="0.2">
      <c r="B559" s="2" t="s">
        <v>455</v>
      </c>
      <c r="C559" s="3" t="s">
        <v>47</v>
      </c>
      <c r="D559" s="3" t="s">
        <v>7</v>
      </c>
      <c r="E559" s="23">
        <v>174</v>
      </c>
      <c r="F559" s="15" t="s">
        <v>86</v>
      </c>
      <c r="G559" s="21">
        <f t="shared" si="10"/>
        <v>4.3200000000000002E-2</v>
      </c>
      <c r="H559" s="26">
        <f>H587*(1+Table3[[#This Row],[Inflation (%)2]])</f>
        <v>1724.6464012915608</v>
      </c>
    </row>
    <row r="560" spans="2:8" s="1" customFormat="1" ht="14.45" customHeight="1" x14ac:dyDescent="0.2">
      <c r="B560" s="2" t="s">
        <v>455</v>
      </c>
      <c r="C560" s="3" t="s">
        <v>49</v>
      </c>
      <c r="D560" s="3" t="s">
        <v>7</v>
      </c>
      <c r="E560" s="24">
        <v>171.9</v>
      </c>
      <c r="F560" s="16" t="s">
        <v>448</v>
      </c>
      <c r="G560" s="21">
        <f t="shared" si="10"/>
        <v>3.5499999999999997E-2</v>
      </c>
      <c r="H560" s="26">
        <f>H588*(1+Table3[[#This Row],[Inflation (%)2]])</f>
        <v>1186.481536660558</v>
      </c>
    </row>
    <row r="561" spans="2:8" s="1" customFormat="1" ht="14.45" customHeight="1" x14ac:dyDescent="0.2">
      <c r="B561" s="2" t="s">
        <v>455</v>
      </c>
      <c r="C561" s="3" t="s">
        <v>51</v>
      </c>
      <c r="D561" s="3" t="s">
        <v>7</v>
      </c>
      <c r="E561" s="23">
        <v>185.5</v>
      </c>
      <c r="F561" s="15" t="s">
        <v>468</v>
      </c>
      <c r="G561" s="21">
        <f t="shared" si="10"/>
        <v>6.1799999999999994E-2</v>
      </c>
      <c r="H561" s="26">
        <f>H589*(1+Table3[[#This Row],[Inflation (%)2]])</f>
        <v>2031.2833870218101</v>
      </c>
    </row>
    <row r="562" spans="2:8" s="1" customFormat="1" ht="14.45" customHeight="1" x14ac:dyDescent="0.2">
      <c r="B562" s="2" t="s">
        <v>455</v>
      </c>
      <c r="C562" s="3" t="s">
        <v>53</v>
      </c>
      <c r="D562" s="3" t="s">
        <v>7</v>
      </c>
      <c r="E562" s="24">
        <v>161.4</v>
      </c>
      <c r="F562" s="16" t="s">
        <v>90</v>
      </c>
      <c r="G562" s="21">
        <f t="shared" si="10"/>
        <v>1.6400000000000001E-2</v>
      </c>
      <c r="H562" s="26">
        <f>H590*(1+Table3[[#This Row],[Inflation (%)2]])</f>
        <v>2829.7533270284098</v>
      </c>
    </row>
    <row r="563" spans="2:8" s="1" customFormat="1" ht="14.45" customHeight="1" x14ac:dyDescent="0.2">
      <c r="B563" s="2" t="s">
        <v>455</v>
      </c>
      <c r="C563" s="3" t="s">
        <v>55</v>
      </c>
      <c r="D563" s="3" t="s">
        <v>7</v>
      </c>
      <c r="E563" s="23">
        <v>171.7</v>
      </c>
      <c r="F563" s="15" t="s">
        <v>469</v>
      </c>
      <c r="G563" s="21">
        <f t="shared" si="10"/>
        <v>3.2500000000000001E-2</v>
      </c>
      <c r="H563" s="26">
        <f>H591*(1+Table3[[#This Row],[Inflation (%)2]])</f>
        <v>1494.4545724372681</v>
      </c>
    </row>
    <row r="564" spans="2:8" s="1" customFormat="1" ht="14.45" customHeight="1" x14ac:dyDescent="0.2">
      <c r="B564" s="2" t="s">
        <v>455</v>
      </c>
      <c r="C564" s="3" t="s">
        <v>57</v>
      </c>
      <c r="D564" s="3" t="s">
        <v>7</v>
      </c>
      <c r="E564" s="24">
        <v>180.4</v>
      </c>
      <c r="F564" s="16" t="s">
        <v>470</v>
      </c>
      <c r="G564" s="21">
        <f t="shared" si="10"/>
        <v>5.3700000000000005E-2</v>
      </c>
      <c r="H564" s="26">
        <f>H592*(1+Table3[[#This Row],[Inflation (%)2]])</f>
        <v>659.23169807213208</v>
      </c>
    </row>
    <row r="565" spans="2:8" s="1" customFormat="1" ht="14.45" customHeight="1" x14ac:dyDescent="0.2">
      <c r="B565" s="2" t="s">
        <v>455</v>
      </c>
      <c r="C565" s="3" t="s">
        <v>59</v>
      </c>
      <c r="D565" s="3" t="s">
        <v>7</v>
      </c>
      <c r="E565" s="23">
        <v>186.2</v>
      </c>
      <c r="F565" s="15" t="s">
        <v>336</v>
      </c>
      <c r="G565" s="21">
        <f t="shared" si="10"/>
        <v>8.0699999999999994E-2</v>
      </c>
      <c r="H565" s="26">
        <f>H593*(1+Table3[[#This Row],[Inflation (%)2]])</f>
        <v>3251.1267038347992</v>
      </c>
    </row>
    <row r="566" spans="2:8" s="1" customFormat="1" ht="14.45" customHeight="1" x14ac:dyDescent="0.2">
      <c r="B566" s="2" t="s">
        <v>455</v>
      </c>
      <c r="C566" s="3" t="s">
        <v>61</v>
      </c>
      <c r="D566" s="3" t="s">
        <v>7</v>
      </c>
      <c r="E566" s="24">
        <v>194.7</v>
      </c>
      <c r="F566" s="16" t="s">
        <v>471</v>
      </c>
      <c r="G566" s="21">
        <f t="shared" si="10"/>
        <v>6.6299999999999998E-2</v>
      </c>
      <c r="H566" s="26">
        <f>H594*(1+Table3[[#This Row],[Inflation (%)2]])</f>
        <v>1636.8104391677384</v>
      </c>
    </row>
    <row r="567" spans="2:8" s="1" customFormat="1" ht="14.45" customHeight="1" x14ac:dyDescent="0.2">
      <c r="B567" s="2" t="s">
        <v>472</v>
      </c>
      <c r="C567" s="3" t="s">
        <v>6</v>
      </c>
      <c r="D567" s="3" t="s">
        <v>7</v>
      </c>
      <c r="E567" s="23">
        <v>182.2</v>
      </c>
      <c r="F567" s="15" t="s">
        <v>473</v>
      </c>
      <c r="G567" s="21">
        <f t="shared" si="10"/>
        <v>4.65E-2</v>
      </c>
      <c r="H567" s="26">
        <f>H595*(1+Table3[[#This Row],[Inflation (%)2]])</f>
        <v>1324.9003165203269</v>
      </c>
    </row>
    <row r="568" spans="2:8" s="1" customFormat="1" ht="14.45" customHeight="1" x14ac:dyDescent="0.2">
      <c r="B568" s="2" t="s">
        <v>472</v>
      </c>
      <c r="C568" s="3" t="s">
        <v>9</v>
      </c>
      <c r="D568" s="3" t="s">
        <v>7</v>
      </c>
      <c r="E568" s="24">
        <v>193</v>
      </c>
      <c r="F568" s="16" t="s">
        <v>474</v>
      </c>
      <c r="G568" s="21">
        <f t="shared" si="10"/>
        <v>6.1600000000000002E-2</v>
      </c>
      <c r="H568" s="26">
        <f>H596*(1+Table3[[#This Row],[Inflation (%)2]])</f>
        <v>1554.8959043412999</v>
      </c>
    </row>
    <row r="569" spans="2:8" s="1" customFormat="1" ht="14.45" customHeight="1" x14ac:dyDescent="0.2">
      <c r="B569" s="2" t="s">
        <v>472</v>
      </c>
      <c r="C569" s="3" t="s">
        <v>11</v>
      </c>
      <c r="D569" s="3" t="s">
        <v>7</v>
      </c>
      <c r="E569" s="23">
        <v>181.3</v>
      </c>
      <c r="F569" s="15" t="s">
        <v>475</v>
      </c>
      <c r="G569" s="21">
        <f t="shared" si="10"/>
        <v>9.9500000000000005E-2</v>
      </c>
      <c r="H569" s="26">
        <f>H597*(1+Table3[[#This Row],[Inflation (%)2]])</f>
        <v>1165.090130458512</v>
      </c>
    </row>
    <row r="570" spans="2:8" s="1" customFormat="1" ht="14.45" customHeight="1" x14ac:dyDescent="0.2">
      <c r="B570" s="2" t="s">
        <v>472</v>
      </c>
      <c r="C570" s="3" t="s">
        <v>13</v>
      </c>
      <c r="D570" s="3" t="s">
        <v>7</v>
      </c>
      <c r="E570" s="24">
        <v>223.7</v>
      </c>
      <c r="F570" s="16" t="s">
        <v>476</v>
      </c>
      <c r="G570" s="21">
        <f t="shared" si="10"/>
        <v>4.6800000000000001E-2</v>
      </c>
      <c r="H570" s="26">
        <f>H598*(1+Table3[[#This Row],[Inflation (%)2]])</f>
        <v>4360.1618781804473</v>
      </c>
    </row>
    <row r="571" spans="2:8" s="1" customFormat="1" ht="14.45" customHeight="1" x14ac:dyDescent="0.2">
      <c r="B571" s="2" t="s">
        <v>472</v>
      </c>
      <c r="C571" s="3" t="s">
        <v>15</v>
      </c>
      <c r="D571" s="3" t="s">
        <v>7</v>
      </c>
      <c r="E571" s="23">
        <v>184.2</v>
      </c>
      <c r="F571" s="15" t="s">
        <v>477</v>
      </c>
      <c r="G571" s="21">
        <f t="shared" si="10"/>
        <v>7.7800000000000008E-2</v>
      </c>
      <c r="H571" s="26">
        <f>H599*(1+Table3[[#This Row],[Inflation (%)2]])</f>
        <v>1629.3508779242272</v>
      </c>
    </row>
    <row r="572" spans="2:8" s="1" customFormat="1" ht="14.45" customHeight="1" x14ac:dyDescent="0.2">
      <c r="B572" s="2" t="s">
        <v>472</v>
      </c>
      <c r="C572" s="3" t="s">
        <v>17</v>
      </c>
      <c r="D572" s="3" t="s">
        <v>7</v>
      </c>
      <c r="E572" s="24">
        <v>181.6</v>
      </c>
      <c r="F572" s="16" t="s">
        <v>404</v>
      </c>
      <c r="G572" s="21">
        <f t="shared" si="10"/>
        <v>6.7599999999999993E-2</v>
      </c>
      <c r="H572" s="26">
        <f>H600*(1+Table3[[#This Row],[Inflation (%)2]])</f>
        <v>11.715791072567153</v>
      </c>
    </row>
    <row r="573" spans="2:8" s="1" customFormat="1" ht="14.45" customHeight="1" x14ac:dyDescent="0.2">
      <c r="B573" s="2" t="s">
        <v>472</v>
      </c>
      <c r="C573" s="3" t="s">
        <v>19</v>
      </c>
      <c r="D573" s="3" t="s">
        <v>7</v>
      </c>
      <c r="E573" s="23">
        <v>158.30000000000001</v>
      </c>
      <c r="F573" s="15" t="s">
        <v>478</v>
      </c>
      <c r="G573" s="21">
        <f t="shared" si="10"/>
        <v>-0.11710000000000001</v>
      </c>
      <c r="H573" s="26">
        <f>H601*(1+Table3[[#This Row],[Inflation (%)2]])</f>
        <v>5930.521498037514</v>
      </c>
    </row>
    <row r="574" spans="2:8" s="1" customFormat="1" ht="14.45" customHeight="1" x14ac:dyDescent="0.2">
      <c r="B574" s="2" t="s">
        <v>472</v>
      </c>
      <c r="C574" s="3" t="s">
        <v>21</v>
      </c>
      <c r="D574" s="3" t="s">
        <v>7</v>
      </c>
      <c r="E574" s="24">
        <v>182.7</v>
      </c>
      <c r="F574" s="16" t="s">
        <v>479</v>
      </c>
      <c r="G574" s="21">
        <f t="shared" si="10"/>
        <v>9.0700000000000003E-2</v>
      </c>
      <c r="H574" s="26">
        <f>H602*(1+Table3[[#This Row],[Inflation (%)2]])</f>
        <v>643.970574093197</v>
      </c>
    </row>
    <row r="575" spans="2:8" s="1" customFormat="1" ht="14.45" customHeight="1" x14ac:dyDescent="0.2">
      <c r="B575" s="2" t="s">
        <v>472</v>
      </c>
      <c r="C575" s="3" t="s">
        <v>23</v>
      </c>
      <c r="D575" s="3" t="s">
        <v>7</v>
      </c>
      <c r="E575" s="23">
        <v>225.5</v>
      </c>
      <c r="F575" s="15" t="s">
        <v>480</v>
      </c>
      <c r="G575" s="21">
        <f t="shared" si="10"/>
        <v>2.1299999999999999E-2</v>
      </c>
      <c r="H575" s="26">
        <f>H603*(1+Table3[[#This Row],[Inflation (%)2]])</f>
        <v>525.12796256785043</v>
      </c>
    </row>
    <row r="576" spans="2:8" s="1" customFormat="1" ht="14.45" customHeight="1" x14ac:dyDescent="0.2">
      <c r="B576" s="2" t="s">
        <v>472</v>
      </c>
      <c r="C576" s="3" t="s">
        <v>25</v>
      </c>
      <c r="D576" s="3" t="s">
        <v>7</v>
      </c>
      <c r="E576" s="24">
        <v>200.1</v>
      </c>
      <c r="F576" s="16" t="s">
        <v>481</v>
      </c>
      <c r="G576" s="21">
        <f t="shared" si="10"/>
        <v>0.18260000000000001</v>
      </c>
      <c r="H576" s="26">
        <f>H604*(1+Table3[[#This Row],[Inflation (%)2]])</f>
        <v>4987.5798528758833</v>
      </c>
    </row>
    <row r="577" spans="2:8" s="1" customFormat="1" ht="14.45" customHeight="1" x14ac:dyDescent="0.2">
      <c r="B577" s="2" t="s">
        <v>472</v>
      </c>
      <c r="C577" s="3" t="s">
        <v>27</v>
      </c>
      <c r="D577" s="3" t="s">
        <v>7</v>
      </c>
      <c r="E577" s="23">
        <v>128.4</v>
      </c>
      <c r="F577" s="15" t="s">
        <v>231</v>
      </c>
      <c r="G577" s="21">
        <f t="shared" si="10"/>
        <v>4.3099999999999999E-2</v>
      </c>
      <c r="H577" s="26">
        <f>H605*(1+Table3[[#This Row],[Inflation (%)2]])</f>
        <v>321.26381128871401</v>
      </c>
    </row>
    <row r="578" spans="2:8" s="1" customFormat="1" ht="14.45" customHeight="1" x14ac:dyDescent="0.2">
      <c r="B578" s="2" t="s">
        <v>472</v>
      </c>
      <c r="C578" s="3" t="s">
        <v>29</v>
      </c>
      <c r="D578" s="3" t="s">
        <v>7</v>
      </c>
      <c r="E578" s="24">
        <v>236</v>
      </c>
      <c r="F578" s="16" t="s">
        <v>482</v>
      </c>
      <c r="G578" s="21">
        <f t="shared" si="10"/>
        <v>0.21899999999999997</v>
      </c>
      <c r="H578" s="26">
        <f>H606*(1+Table3[[#This Row],[Inflation (%)2]])</f>
        <v>10417.293526937399</v>
      </c>
    </row>
    <row r="579" spans="2:8" s="1" customFormat="1" ht="14.45" customHeight="1" x14ac:dyDescent="0.2">
      <c r="B579" s="2" t="s">
        <v>472</v>
      </c>
      <c r="C579" s="3" t="s">
        <v>31</v>
      </c>
      <c r="D579" s="3" t="s">
        <v>7</v>
      </c>
      <c r="E579" s="23">
        <v>168.2</v>
      </c>
      <c r="F579" s="15" t="s">
        <v>447</v>
      </c>
      <c r="G579" s="21">
        <f t="shared" si="10"/>
        <v>4.4100000000000007E-2</v>
      </c>
      <c r="H579" s="26">
        <f>H607*(1+Table3[[#This Row],[Inflation (%)2]])</f>
        <v>1819.0373839693316</v>
      </c>
    </row>
    <row r="580" spans="2:8" s="1" customFormat="1" ht="14.45" customHeight="1" x14ac:dyDescent="0.2">
      <c r="B580" s="2" t="s">
        <v>472</v>
      </c>
      <c r="C580" s="3" t="s">
        <v>33</v>
      </c>
      <c r="D580" s="3" t="s">
        <v>7</v>
      </c>
      <c r="E580" s="24">
        <v>200.7</v>
      </c>
      <c r="F580" s="16" t="s">
        <v>483</v>
      </c>
      <c r="G580" s="21">
        <f t="shared" si="10"/>
        <v>5.4100000000000002E-2</v>
      </c>
      <c r="H580" s="26">
        <f>H608*(1+Table3[[#This Row],[Inflation (%)2]])</f>
        <v>1608.8458001756283</v>
      </c>
    </row>
    <row r="581" spans="2:8" s="1" customFormat="1" ht="14.45" customHeight="1" x14ac:dyDescent="0.2">
      <c r="B581" s="2" t="s">
        <v>472</v>
      </c>
      <c r="C581" s="3" t="s">
        <v>35</v>
      </c>
      <c r="D581" s="3" t="s">
        <v>7</v>
      </c>
      <c r="E581" s="23">
        <v>207.2</v>
      </c>
      <c r="F581" s="15" t="s">
        <v>484</v>
      </c>
      <c r="G581" s="21">
        <f t="shared" si="10"/>
        <v>3.7599999999999995E-2</v>
      </c>
      <c r="H581" s="26">
        <f>H609*(1+Table3[[#This Row],[Inflation (%)2]])</f>
        <v>1005.4153641247946</v>
      </c>
    </row>
    <row r="582" spans="2:8" s="1" customFormat="1" ht="14.45" customHeight="1" x14ac:dyDescent="0.2">
      <c r="B582" s="2" t="s">
        <v>472</v>
      </c>
      <c r="C582" s="3" t="s">
        <v>37</v>
      </c>
      <c r="D582" s="3" t="s">
        <v>7</v>
      </c>
      <c r="E582" s="24">
        <v>181.2</v>
      </c>
      <c r="F582" s="16" t="s">
        <v>485</v>
      </c>
      <c r="G582" s="21">
        <f t="shared" si="10"/>
        <v>4.7400000000000005E-2</v>
      </c>
      <c r="H582" s="26">
        <f>H610*(1+Table3[[#This Row],[Inflation (%)2]])</f>
        <v>1384.6462782407309</v>
      </c>
    </row>
    <row r="583" spans="2:8" s="1" customFormat="1" ht="14.45" customHeight="1" x14ac:dyDescent="0.2">
      <c r="B583" s="2" t="s">
        <v>472</v>
      </c>
      <c r="C583" s="3" t="s">
        <v>39</v>
      </c>
      <c r="D583" s="3" t="s">
        <v>7</v>
      </c>
      <c r="E583" s="23">
        <v>183.2</v>
      </c>
      <c r="F583" s="15" t="s">
        <v>486</v>
      </c>
      <c r="G583" s="21">
        <f t="shared" ref="G583:G646" si="11">F583/10000*100</f>
        <v>4.6900000000000004E-2</v>
      </c>
      <c r="H583" s="26">
        <f>H611*(1+Table3[[#This Row],[Inflation (%)2]])</f>
        <v>1343.7679081622368</v>
      </c>
    </row>
    <row r="584" spans="2:8" s="1" customFormat="1" ht="14.45" customHeight="1" x14ac:dyDescent="0.2">
      <c r="B584" s="2" t="s">
        <v>472</v>
      </c>
      <c r="C584" s="3" t="s">
        <v>41</v>
      </c>
      <c r="D584" s="3" t="s">
        <v>7</v>
      </c>
      <c r="E584" s="24">
        <v>170.2</v>
      </c>
      <c r="F584" s="16" t="s">
        <v>435</v>
      </c>
      <c r="G584" s="21">
        <f t="shared" si="11"/>
        <v>5.2600000000000001E-2</v>
      </c>
      <c r="H584" s="26">
        <f>H612*(1+Table3[[#This Row],[Inflation (%)2]])</f>
        <v>1662.7466714337445</v>
      </c>
    </row>
    <row r="585" spans="2:8" s="1" customFormat="1" ht="14.45" customHeight="1" x14ac:dyDescent="0.2">
      <c r="B585" s="2" t="s">
        <v>472</v>
      </c>
      <c r="C585" s="3" t="s">
        <v>43</v>
      </c>
      <c r="D585" s="3" t="s">
        <v>7</v>
      </c>
      <c r="E585" s="23">
        <v>176.2</v>
      </c>
      <c r="F585" s="15" t="s">
        <v>323</v>
      </c>
      <c r="G585" s="21">
        <f t="shared" si="11"/>
        <v>3.95E-2</v>
      </c>
      <c r="H585" s="26">
        <f>H613*(1+Table3[[#This Row],[Inflation (%)2]])</f>
        <v>533.50111942488184</v>
      </c>
    </row>
    <row r="586" spans="2:8" s="1" customFormat="1" ht="14.45" customHeight="1" x14ac:dyDescent="0.2">
      <c r="B586" s="2" t="s">
        <v>472</v>
      </c>
      <c r="C586" s="3" t="s">
        <v>45</v>
      </c>
      <c r="D586" s="3" t="s">
        <v>7</v>
      </c>
      <c r="E586" s="24">
        <v>175.5</v>
      </c>
      <c r="F586" s="16" t="s">
        <v>487</v>
      </c>
      <c r="G586" s="21">
        <f t="shared" si="11"/>
        <v>-2.06E-2</v>
      </c>
      <c r="H586" s="26">
        <f>H614*(1+Table3[[#This Row],[Inflation (%)2]])</f>
        <v>5979.3358606304591</v>
      </c>
    </row>
    <row r="587" spans="2:8" s="1" customFormat="1" ht="14.45" customHeight="1" x14ac:dyDescent="0.2">
      <c r="B587" s="2" t="s">
        <v>472</v>
      </c>
      <c r="C587" s="3" t="s">
        <v>47</v>
      </c>
      <c r="D587" s="3" t="s">
        <v>7</v>
      </c>
      <c r="E587" s="23">
        <v>173.7</v>
      </c>
      <c r="F587" s="15" t="s">
        <v>102</v>
      </c>
      <c r="G587" s="21">
        <f t="shared" si="11"/>
        <v>4.58E-2</v>
      </c>
      <c r="H587" s="26">
        <f>H615*(1+Table3[[#This Row],[Inflation (%)2]])</f>
        <v>1653.2269951031067</v>
      </c>
    </row>
    <row r="588" spans="2:8" s="1" customFormat="1" ht="14.45" customHeight="1" x14ac:dyDescent="0.2">
      <c r="B588" s="2" t="s">
        <v>472</v>
      </c>
      <c r="C588" s="3" t="s">
        <v>49</v>
      </c>
      <c r="D588" s="3" t="s">
        <v>7</v>
      </c>
      <c r="E588" s="24">
        <v>171.7</v>
      </c>
      <c r="F588" s="16" t="s">
        <v>488</v>
      </c>
      <c r="G588" s="21">
        <f t="shared" si="11"/>
        <v>4.0599999999999997E-2</v>
      </c>
      <c r="H588" s="26">
        <f>H616*(1+Table3[[#This Row],[Inflation (%)2]])</f>
        <v>1145.8054434191772</v>
      </c>
    </row>
    <row r="589" spans="2:8" s="1" customFormat="1" ht="14.45" customHeight="1" x14ac:dyDescent="0.2">
      <c r="B589" s="2" t="s">
        <v>472</v>
      </c>
      <c r="C589" s="3" t="s">
        <v>51</v>
      </c>
      <c r="D589" s="3" t="s">
        <v>7</v>
      </c>
      <c r="E589" s="23">
        <v>184.9</v>
      </c>
      <c r="F589" s="15" t="s">
        <v>489</v>
      </c>
      <c r="G589" s="21">
        <f t="shared" si="11"/>
        <v>6.3899999999999998E-2</v>
      </c>
      <c r="H589" s="26">
        <f>H617*(1+Table3[[#This Row],[Inflation (%)2]])</f>
        <v>1913.0564955940949</v>
      </c>
    </row>
    <row r="590" spans="2:8" s="1" customFormat="1" ht="14.45" customHeight="1" x14ac:dyDescent="0.2">
      <c r="B590" s="2" t="s">
        <v>472</v>
      </c>
      <c r="C590" s="3" t="s">
        <v>53</v>
      </c>
      <c r="D590" s="3" t="s">
        <v>7</v>
      </c>
      <c r="E590" s="24">
        <v>161.30000000000001</v>
      </c>
      <c r="F590" s="16" t="s">
        <v>490</v>
      </c>
      <c r="G590" s="21">
        <f t="shared" si="11"/>
        <v>1.9599999999999999E-2</v>
      </c>
      <c r="H590" s="26">
        <f>H618*(1+Table3[[#This Row],[Inflation (%)2]])</f>
        <v>2784.0941824364522</v>
      </c>
    </row>
    <row r="591" spans="2:8" s="1" customFormat="1" ht="14.45" customHeight="1" x14ac:dyDescent="0.2">
      <c r="B591" s="2" t="s">
        <v>472</v>
      </c>
      <c r="C591" s="3" t="s">
        <v>55</v>
      </c>
      <c r="D591" s="3" t="s">
        <v>7</v>
      </c>
      <c r="E591" s="23">
        <v>171.2</v>
      </c>
      <c r="F591" s="15" t="s">
        <v>491</v>
      </c>
      <c r="G591" s="21">
        <f t="shared" si="11"/>
        <v>3.2599999999999997E-2</v>
      </c>
      <c r="H591" s="26">
        <f>H619*(1+Table3[[#This Row],[Inflation (%)2]])</f>
        <v>1447.4136294791942</v>
      </c>
    </row>
    <row r="592" spans="2:8" s="1" customFormat="1" ht="14.45" customHeight="1" x14ac:dyDescent="0.2">
      <c r="B592" s="2" t="s">
        <v>472</v>
      </c>
      <c r="C592" s="3" t="s">
        <v>57</v>
      </c>
      <c r="D592" s="3" t="s">
        <v>7</v>
      </c>
      <c r="E592" s="24">
        <v>180.3</v>
      </c>
      <c r="F592" s="16" t="s">
        <v>492</v>
      </c>
      <c r="G592" s="21">
        <f t="shared" si="11"/>
        <v>5.5E-2</v>
      </c>
      <c r="H592" s="26">
        <f>H620*(1+Table3[[#This Row],[Inflation (%)2]])</f>
        <v>625.63509354857365</v>
      </c>
    </row>
    <row r="593" spans="2:8" s="1" customFormat="1" ht="14.45" customHeight="1" x14ac:dyDescent="0.2">
      <c r="B593" s="2" t="s">
        <v>472</v>
      </c>
      <c r="C593" s="3" t="s">
        <v>59</v>
      </c>
      <c r="D593" s="3" t="s">
        <v>7</v>
      </c>
      <c r="E593" s="23">
        <v>186.1</v>
      </c>
      <c r="F593" s="15" t="s">
        <v>493</v>
      </c>
      <c r="G593" s="21">
        <f t="shared" si="11"/>
        <v>8.77E-2</v>
      </c>
      <c r="H593" s="26">
        <f>H621*(1+Table3[[#This Row],[Inflation (%)2]])</f>
        <v>3008.352645354677</v>
      </c>
    </row>
    <row r="594" spans="2:8" s="1" customFormat="1" ht="14.45" customHeight="1" x14ac:dyDescent="0.2">
      <c r="B594" s="2" t="s">
        <v>472</v>
      </c>
      <c r="C594" s="3" t="s">
        <v>61</v>
      </c>
      <c r="D594" s="3" t="s">
        <v>7</v>
      </c>
      <c r="E594" s="24">
        <v>192.5</v>
      </c>
      <c r="F594" s="16" t="s">
        <v>494</v>
      </c>
      <c r="G594" s="21">
        <f t="shared" si="11"/>
        <v>6.3499999999999987E-2</v>
      </c>
      <c r="H594" s="26">
        <f>H622*(1+Table3[[#This Row],[Inflation (%)2]])</f>
        <v>1535.0374558452015</v>
      </c>
    </row>
    <row r="595" spans="2:8" s="1" customFormat="1" ht="14.45" customHeight="1" x14ac:dyDescent="0.2">
      <c r="B595" s="2" t="s">
        <v>495</v>
      </c>
      <c r="C595" s="3" t="s">
        <v>6</v>
      </c>
      <c r="D595" s="3" t="s">
        <v>7</v>
      </c>
      <c r="E595" s="23">
        <v>184.5</v>
      </c>
      <c r="F595" s="15" t="s">
        <v>496</v>
      </c>
      <c r="G595" s="21">
        <f t="shared" si="11"/>
        <v>6.59E-2</v>
      </c>
      <c r="H595" s="26">
        <f>H623*(1+Table3[[#This Row],[Inflation (%)2]])</f>
        <v>1266.0299250074791</v>
      </c>
    </row>
    <row r="596" spans="2:8" s="1" customFormat="1" ht="14.45" customHeight="1" x14ac:dyDescent="0.2">
      <c r="B596" s="2" t="s">
        <v>495</v>
      </c>
      <c r="C596" s="3" t="s">
        <v>9</v>
      </c>
      <c r="D596" s="3" t="s">
        <v>7</v>
      </c>
      <c r="E596" s="24">
        <v>197.6</v>
      </c>
      <c r="F596" s="16" t="s">
        <v>497</v>
      </c>
      <c r="G596" s="21">
        <f t="shared" si="11"/>
        <v>9.5299999999999996E-2</v>
      </c>
      <c r="H596" s="26">
        <f>H624*(1+Table3[[#This Row],[Inflation (%)2]])</f>
        <v>1464.672102808308</v>
      </c>
    </row>
    <row r="597" spans="2:8" s="1" customFormat="1" ht="14.45" customHeight="1" x14ac:dyDescent="0.2">
      <c r="B597" s="2" t="s">
        <v>495</v>
      </c>
      <c r="C597" s="3" t="s">
        <v>11</v>
      </c>
      <c r="D597" s="3" t="s">
        <v>7</v>
      </c>
      <c r="E597" s="23">
        <v>179.8</v>
      </c>
      <c r="F597" s="15" t="s">
        <v>459</v>
      </c>
      <c r="G597" s="21">
        <f t="shared" si="11"/>
        <v>0.10920000000000001</v>
      </c>
      <c r="H597" s="26">
        <f>H625*(1+Table3[[#This Row],[Inflation (%)2]])</f>
        <v>1059.654507010925</v>
      </c>
    </row>
    <row r="598" spans="2:8" s="1" customFormat="1" ht="14.45" customHeight="1" x14ac:dyDescent="0.2">
      <c r="B598" s="2" t="s">
        <v>495</v>
      </c>
      <c r="C598" s="3" t="s">
        <v>13</v>
      </c>
      <c r="D598" s="3" t="s">
        <v>7</v>
      </c>
      <c r="E598" s="24">
        <v>219.7</v>
      </c>
      <c r="F598" s="16" t="s">
        <v>498</v>
      </c>
      <c r="G598" s="21">
        <f t="shared" si="11"/>
        <v>4.1700000000000001E-2</v>
      </c>
      <c r="H598" s="26">
        <f>H626*(1+Table3[[#This Row],[Inflation (%)2]])</f>
        <v>4165.2291537833853</v>
      </c>
    </row>
    <row r="599" spans="2:8" s="1" customFormat="1" ht="14.45" customHeight="1" x14ac:dyDescent="0.2">
      <c r="B599" s="2" t="s">
        <v>495</v>
      </c>
      <c r="C599" s="3" t="s">
        <v>15</v>
      </c>
      <c r="D599" s="3" t="s">
        <v>7</v>
      </c>
      <c r="E599" s="23">
        <v>180.1</v>
      </c>
      <c r="F599" s="15" t="s">
        <v>499</v>
      </c>
      <c r="G599" s="21">
        <f t="shared" si="11"/>
        <v>5.57E-2</v>
      </c>
      <c r="H599" s="26">
        <f>H627*(1+Table3[[#This Row],[Inflation (%)2]])</f>
        <v>1511.7376859567889</v>
      </c>
    </row>
    <row r="600" spans="2:8" s="1" customFormat="1" ht="14.45" customHeight="1" x14ac:dyDescent="0.2">
      <c r="B600" s="2" t="s">
        <v>495</v>
      </c>
      <c r="C600" s="3" t="s">
        <v>17</v>
      </c>
      <c r="D600" s="3" t="s">
        <v>7</v>
      </c>
      <c r="E600" s="24">
        <v>181.1</v>
      </c>
      <c r="F600" s="16" t="s">
        <v>281</v>
      </c>
      <c r="G600" s="21">
        <f t="shared" si="11"/>
        <v>7.5399999999999995E-2</v>
      </c>
      <c r="H600" s="26">
        <f>H628*(1+Table3[[#This Row],[Inflation (%)2]])</f>
        <v>10.973951922599431</v>
      </c>
    </row>
    <row r="601" spans="2:8" s="1" customFormat="1" ht="14.45" customHeight="1" x14ac:dyDescent="0.2">
      <c r="B601" s="2" t="s">
        <v>495</v>
      </c>
      <c r="C601" s="3" t="s">
        <v>19</v>
      </c>
      <c r="D601" s="3" t="s">
        <v>7</v>
      </c>
      <c r="E601" s="23">
        <v>159</v>
      </c>
      <c r="F601" s="15" t="s">
        <v>500</v>
      </c>
      <c r="G601" s="21">
        <f t="shared" si="11"/>
        <v>-0.1288</v>
      </c>
      <c r="H601" s="26">
        <f>H629*(1+Table3[[#This Row],[Inflation (%)2]])</f>
        <v>6717.0931000538158</v>
      </c>
    </row>
    <row r="602" spans="2:8" s="1" customFormat="1" ht="14.45" customHeight="1" x14ac:dyDescent="0.2">
      <c r="B602" s="2" t="s">
        <v>495</v>
      </c>
      <c r="C602" s="3" t="s">
        <v>21</v>
      </c>
      <c r="D602" s="3" t="s">
        <v>7</v>
      </c>
      <c r="E602" s="24">
        <v>186.2</v>
      </c>
      <c r="F602" s="16" t="s">
        <v>501</v>
      </c>
      <c r="G602" s="21">
        <f t="shared" si="11"/>
        <v>5.1399999999999994E-2</v>
      </c>
      <c r="H602" s="26">
        <f>H630*(1+Table3[[#This Row],[Inflation (%)2]])</f>
        <v>590.41952332740163</v>
      </c>
    </row>
    <row r="603" spans="2:8" s="1" customFormat="1" ht="14.45" customHeight="1" x14ac:dyDescent="0.2">
      <c r="B603" s="2" t="s">
        <v>495</v>
      </c>
      <c r="C603" s="3" t="s">
        <v>23</v>
      </c>
      <c r="D603" s="3" t="s">
        <v>7</v>
      </c>
      <c r="E603" s="23">
        <v>272.3</v>
      </c>
      <c r="F603" s="15" t="s">
        <v>502</v>
      </c>
      <c r="G603" s="21">
        <f t="shared" si="11"/>
        <v>0.27779999999999999</v>
      </c>
      <c r="H603" s="26">
        <f>H631*(1+Table3[[#This Row],[Inflation (%)2]])</f>
        <v>514.17601348071128</v>
      </c>
    </row>
    <row r="604" spans="2:8" s="1" customFormat="1" ht="14.45" customHeight="1" x14ac:dyDescent="0.2">
      <c r="B604" s="2" t="s">
        <v>495</v>
      </c>
      <c r="C604" s="3" t="s">
        <v>25</v>
      </c>
      <c r="D604" s="3" t="s">
        <v>7</v>
      </c>
      <c r="E604" s="24">
        <v>191.5</v>
      </c>
      <c r="F604" s="16" t="s">
        <v>503</v>
      </c>
      <c r="G604" s="21">
        <f t="shared" si="11"/>
        <v>0.14470000000000002</v>
      </c>
      <c r="H604" s="26">
        <f>H632*(1+Table3[[#This Row],[Inflation (%)2]])</f>
        <v>4217.4698569895845</v>
      </c>
    </row>
    <row r="605" spans="2:8" s="1" customFormat="1" ht="14.45" customHeight="1" x14ac:dyDescent="0.2">
      <c r="B605" s="2" t="s">
        <v>495</v>
      </c>
      <c r="C605" s="3" t="s">
        <v>27</v>
      </c>
      <c r="D605" s="3" t="s">
        <v>7</v>
      </c>
      <c r="E605" s="23">
        <v>127</v>
      </c>
      <c r="F605" s="15" t="s">
        <v>409</v>
      </c>
      <c r="G605" s="21">
        <f t="shared" si="11"/>
        <v>3.9300000000000002E-2</v>
      </c>
      <c r="H605" s="26">
        <f>H633*(1+Table3[[#This Row],[Inflation (%)2]])</f>
        <v>307.98946533286744</v>
      </c>
    </row>
    <row r="606" spans="2:8" s="1" customFormat="1" ht="14.45" customHeight="1" x14ac:dyDescent="0.2">
      <c r="B606" s="2" t="s">
        <v>495</v>
      </c>
      <c r="C606" s="3" t="s">
        <v>29</v>
      </c>
      <c r="D606" s="3" t="s">
        <v>7</v>
      </c>
      <c r="E606" s="24">
        <v>231.4</v>
      </c>
      <c r="F606" s="16" t="s">
        <v>504</v>
      </c>
      <c r="G606" s="21">
        <f t="shared" si="11"/>
        <v>0.2198</v>
      </c>
      <c r="H606" s="26">
        <f>H634*(1+Table3[[#This Row],[Inflation (%)2]])</f>
        <v>8545.7699154531583</v>
      </c>
    </row>
    <row r="607" spans="2:8" s="1" customFormat="1" ht="14.45" customHeight="1" x14ac:dyDescent="0.2">
      <c r="B607" s="2" t="s">
        <v>495</v>
      </c>
      <c r="C607" s="3" t="s">
        <v>31</v>
      </c>
      <c r="D607" s="3" t="s">
        <v>7</v>
      </c>
      <c r="E607" s="23">
        <v>167.7</v>
      </c>
      <c r="F607" s="15" t="s">
        <v>505</v>
      </c>
      <c r="G607" s="21">
        <f t="shared" si="11"/>
        <v>4.4900000000000002E-2</v>
      </c>
      <c r="H607" s="26">
        <f>H635*(1+Table3[[#This Row],[Inflation (%)2]])</f>
        <v>1742.206095172236</v>
      </c>
    </row>
    <row r="608" spans="2:8" s="1" customFormat="1" ht="14.45" customHeight="1" x14ac:dyDescent="0.2">
      <c r="B608" s="2" t="s">
        <v>495</v>
      </c>
      <c r="C608" s="3" t="s">
        <v>33</v>
      </c>
      <c r="D608" s="3" t="s">
        <v>7</v>
      </c>
      <c r="E608" s="24">
        <v>200</v>
      </c>
      <c r="F608" s="16" t="s">
        <v>506</v>
      </c>
      <c r="G608" s="21">
        <f t="shared" si="11"/>
        <v>5.8799999999999998E-2</v>
      </c>
      <c r="H608" s="26">
        <f>H636*(1+Table3[[#This Row],[Inflation (%)2]])</f>
        <v>1526.2743574382205</v>
      </c>
    </row>
    <row r="609" spans="2:8" s="1" customFormat="1" ht="14.45" customHeight="1" x14ac:dyDescent="0.2">
      <c r="B609" s="2" t="s">
        <v>495</v>
      </c>
      <c r="C609" s="3" t="s">
        <v>35</v>
      </c>
      <c r="D609" s="3" t="s">
        <v>7</v>
      </c>
      <c r="E609" s="23">
        <v>206.7</v>
      </c>
      <c r="F609" s="15" t="s">
        <v>305</v>
      </c>
      <c r="G609" s="21">
        <f t="shared" si="11"/>
        <v>4.0300000000000002E-2</v>
      </c>
      <c r="H609" s="26">
        <f>H637*(1+Table3[[#This Row],[Inflation (%)2]])</f>
        <v>968.98165393677186</v>
      </c>
    </row>
    <row r="610" spans="2:8" s="1" customFormat="1" ht="14.45" customHeight="1" x14ac:dyDescent="0.2">
      <c r="B610" s="2" t="s">
        <v>495</v>
      </c>
      <c r="C610" s="3" t="s">
        <v>37</v>
      </c>
      <c r="D610" s="3" t="s">
        <v>7</v>
      </c>
      <c r="E610" s="24">
        <v>180.8</v>
      </c>
      <c r="F610" s="16" t="s">
        <v>145</v>
      </c>
      <c r="G610" s="21">
        <f t="shared" si="11"/>
        <v>5.3600000000000002E-2</v>
      </c>
      <c r="H610" s="26">
        <f>H638*(1+Table3[[#This Row],[Inflation (%)2]])</f>
        <v>1321.9842259315742</v>
      </c>
    </row>
    <row r="611" spans="2:8" s="1" customFormat="1" ht="14.45" customHeight="1" x14ac:dyDescent="0.2">
      <c r="B611" s="2" t="s">
        <v>495</v>
      </c>
      <c r="C611" s="3" t="s">
        <v>39</v>
      </c>
      <c r="D611" s="3" t="s">
        <v>7</v>
      </c>
      <c r="E611" s="23">
        <v>182.8</v>
      </c>
      <c r="F611" s="15" t="s">
        <v>412</v>
      </c>
      <c r="G611" s="21">
        <f t="shared" si="11"/>
        <v>5.2400000000000002E-2</v>
      </c>
      <c r="H611" s="26">
        <f>H639*(1+Table3[[#This Row],[Inflation (%)2]])</f>
        <v>1283.5685434733373</v>
      </c>
    </row>
    <row r="612" spans="2:8" s="1" customFormat="1" ht="14.45" customHeight="1" x14ac:dyDescent="0.2">
      <c r="B612" s="2" t="s">
        <v>495</v>
      </c>
      <c r="C612" s="3" t="s">
        <v>41</v>
      </c>
      <c r="D612" s="3" t="s">
        <v>7</v>
      </c>
      <c r="E612" s="24">
        <v>169.7</v>
      </c>
      <c r="F612" s="16" t="s">
        <v>507</v>
      </c>
      <c r="G612" s="21">
        <f t="shared" si="11"/>
        <v>6.0600000000000001E-2</v>
      </c>
      <c r="H612" s="26">
        <f>H640*(1+Table3[[#This Row],[Inflation (%)2]])</f>
        <v>1579.6567275638843</v>
      </c>
    </row>
    <row r="613" spans="2:8" s="1" customFormat="1" ht="14.45" customHeight="1" x14ac:dyDescent="0.2">
      <c r="B613" s="2" t="s">
        <v>495</v>
      </c>
      <c r="C613" s="3" t="s">
        <v>43</v>
      </c>
      <c r="D613" s="3" t="s">
        <v>7</v>
      </c>
      <c r="E613" s="23">
        <v>176.4</v>
      </c>
      <c r="F613" s="15" t="s">
        <v>254</v>
      </c>
      <c r="G613" s="21">
        <f t="shared" si="11"/>
        <v>4.3799999999999999E-2</v>
      </c>
      <c r="H613" s="26">
        <f>H641*(1+Table3[[#This Row],[Inflation (%)2]])</f>
        <v>513.22859011532637</v>
      </c>
    </row>
    <row r="614" spans="2:8" s="1" customFormat="1" ht="14.45" customHeight="1" x14ac:dyDescent="0.2">
      <c r="B614" s="2" t="s">
        <v>495</v>
      </c>
      <c r="C614" s="3" t="s">
        <v>45</v>
      </c>
      <c r="D614" s="3" t="s">
        <v>7</v>
      </c>
      <c r="E614" s="24">
        <v>187.4</v>
      </c>
      <c r="F614" s="16" t="s">
        <v>368</v>
      </c>
      <c r="G614" s="21">
        <f t="shared" si="11"/>
        <v>5.04E-2</v>
      </c>
      <c r="H614" s="26">
        <f>H642*(1+Table3[[#This Row],[Inflation (%)2]])</f>
        <v>6105.1009399943423</v>
      </c>
    </row>
    <row r="615" spans="2:8" s="1" customFormat="1" ht="14.45" customHeight="1" x14ac:dyDescent="0.2">
      <c r="B615" s="2" t="s">
        <v>495</v>
      </c>
      <c r="C615" s="3" t="s">
        <v>47</v>
      </c>
      <c r="D615" s="3" t="s">
        <v>7</v>
      </c>
      <c r="E615" s="23">
        <v>173.4</v>
      </c>
      <c r="F615" s="15" t="s">
        <v>508</v>
      </c>
      <c r="G615" s="21">
        <f t="shared" si="11"/>
        <v>4.8399999999999999E-2</v>
      </c>
      <c r="H615" s="26">
        <f>H643*(1+Table3[[#This Row],[Inflation (%)2]])</f>
        <v>1580.825200901804</v>
      </c>
    </row>
    <row r="616" spans="2:8" s="1" customFormat="1" ht="14.45" customHeight="1" x14ac:dyDescent="0.2">
      <c r="B616" s="2" t="s">
        <v>495</v>
      </c>
      <c r="C616" s="3" t="s">
        <v>49</v>
      </c>
      <c r="D616" s="3" t="s">
        <v>7</v>
      </c>
      <c r="E616" s="24">
        <v>171.3</v>
      </c>
      <c r="F616" s="16" t="s">
        <v>86</v>
      </c>
      <c r="G616" s="21">
        <f t="shared" si="11"/>
        <v>4.3200000000000002E-2</v>
      </c>
      <c r="H616" s="26">
        <f>H644*(1+Table3[[#This Row],[Inflation (%)2]])</f>
        <v>1101.1007528533319</v>
      </c>
    </row>
    <row r="617" spans="2:8" s="1" customFormat="1" ht="14.45" customHeight="1" x14ac:dyDescent="0.2">
      <c r="B617" s="2" t="s">
        <v>495</v>
      </c>
      <c r="C617" s="3" t="s">
        <v>51</v>
      </c>
      <c r="D617" s="3" t="s">
        <v>7</v>
      </c>
      <c r="E617" s="23">
        <v>184.3</v>
      </c>
      <c r="F617" s="15" t="s">
        <v>509</v>
      </c>
      <c r="G617" s="21">
        <f t="shared" si="11"/>
        <v>6.7799999999999999E-2</v>
      </c>
      <c r="H617" s="26">
        <f>H645*(1+Table3[[#This Row],[Inflation (%)2]])</f>
        <v>1798.1544276662232</v>
      </c>
    </row>
    <row r="618" spans="2:8" s="1" customFormat="1" ht="14.45" customHeight="1" x14ac:dyDescent="0.2">
      <c r="B618" s="2" t="s">
        <v>495</v>
      </c>
      <c r="C618" s="3" t="s">
        <v>53</v>
      </c>
      <c r="D618" s="3" t="s">
        <v>7</v>
      </c>
      <c r="E618" s="24">
        <v>161.19999999999999</v>
      </c>
      <c r="F618" s="16" t="s">
        <v>510</v>
      </c>
      <c r="G618" s="21">
        <f t="shared" si="11"/>
        <v>2.2200000000000004E-2</v>
      </c>
      <c r="H618" s="26">
        <f>H646*(1+Table3[[#This Row],[Inflation (%)2]])</f>
        <v>2730.5749141197057</v>
      </c>
    </row>
    <row r="619" spans="2:8" s="1" customFormat="1" ht="14.45" customHeight="1" x14ac:dyDescent="0.2">
      <c r="B619" s="2" t="s">
        <v>495</v>
      </c>
      <c r="C619" s="3" t="s">
        <v>55</v>
      </c>
      <c r="D619" s="3" t="s">
        <v>7</v>
      </c>
      <c r="E619" s="23">
        <v>170.8</v>
      </c>
      <c r="F619" s="15" t="s">
        <v>348</v>
      </c>
      <c r="G619" s="21">
        <f t="shared" si="11"/>
        <v>3.4500000000000003E-2</v>
      </c>
      <c r="H619" s="26">
        <f>H647*(1+Table3[[#This Row],[Inflation (%)2]])</f>
        <v>1401.7176345915111</v>
      </c>
    </row>
    <row r="620" spans="2:8" s="1" customFormat="1" ht="14.45" customHeight="1" x14ac:dyDescent="0.2">
      <c r="B620" s="2" t="s">
        <v>495</v>
      </c>
      <c r="C620" s="3" t="s">
        <v>57</v>
      </c>
      <c r="D620" s="3" t="s">
        <v>7</v>
      </c>
      <c r="E620" s="24">
        <v>179.8</v>
      </c>
      <c r="F620" s="16" t="s">
        <v>511</v>
      </c>
      <c r="G620" s="21">
        <f t="shared" si="11"/>
        <v>5.8299999999999998E-2</v>
      </c>
      <c r="H620" s="26">
        <f>H648*(1+Table3[[#This Row],[Inflation (%)2]])</f>
        <v>593.01904601760543</v>
      </c>
    </row>
    <row r="621" spans="2:8" s="1" customFormat="1" ht="14.45" customHeight="1" x14ac:dyDescent="0.2">
      <c r="B621" s="2" t="s">
        <v>495</v>
      </c>
      <c r="C621" s="3" t="s">
        <v>59</v>
      </c>
      <c r="D621" s="3" t="s">
        <v>7</v>
      </c>
      <c r="E621" s="23">
        <v>185.7</v>
      </c>
      <c r="F621" s="15" t="s">
        <v>512</v>
      </c>
      <c r="G621" s="21">
        <f t="shared" si="11"/>
        <v>8.3400000000000002E-2</v>
      </c>
      <c r="H621" s="26">
        <f>H649*(1+Table3[[#This Row],[Inflation (%)2]])</f>
        <v>2765.7926315663117</v>
      </c>
    </row>
    <row r="622" spans="2:8" s="1" customFormat="1" ht="14.45" customHeight="1" x14ac:dyDescent="0.2">
      <c r="B622" s="2" t="s">
        <v>495</v>
      </c>
      <c r="C622" s="3" t="s">
        <v>61</v>
      </c>
      <c r="D622" s="3" t="s">
        <v>7</v>
      </c>
      <c r="E622" s="24">
        <v>198.2</v>
      </c>
      <c r="F622" s="16" t="s">
        <v>433</v>
      </c>
      <c r="G622" s="21">
        <f t="shared" si="11"/>
        <v>0.1042</v>
      </c>
      <c r="H622" s="26">
        <f>H650*(1+Table3[[#This Row],[Inflation (%)2]])</f>
        <v>1443.3826571181962</v>
      </c>
    </row>
    <row r="623" spans="2:8" s="1" customFormat="1" ht="14.45" customHeight="1" x14ac:dyDescent="0.2">
      <c r="B623" s="2" t="s">
        <v>513</v>
      </c>
      <c r="C623" s="3" t="s">
        <v>6</v>
      </c>
      <c r="D623" s="3" t="s">
        <v>7</v>
      </c>
      <c r="E623" s="23">
        <v>184.7</v>
      </c>
      <c r="F623" s="15" t="s">
        <v>514</v>
      </c>
      <c r="G623" s="21">
        <f t="shared" si="11"/>
        <v>7.2000000000000008E-2</v>
      </c>
      <c r="H623" s="26">
        <f>H651*(1+Table3[[#This Row],[Inflation (%)2]])</f>
        <v>1187.7567548620686</v>
      </c>
    </row>
    <row r="624" spans="2:8" s="1" customFormat="1" ht="14.45" customHeight="1" x14ac:dyDescent="0.2">
      <c r="B624" s="2" t="s">
        <v>513</v>
      </c>
      <c r="C624" s="3" t="s">
        <v>9</v>
      </c>
      <c r="D624" s="3" t="s">
        <v>7</v>
      </c>
      <c r="E624" s="24">
        <v>199.4</v>
      </c>
      <c r="F624" s="16" t="s">
        <v>515</v>
      </c>
      <c r="G624" s="21">
        <f t="shared" si="11"/>
        <v>0.11150000000000002</v>
      </c>
      <c r="H624" s="26">
        <f>H652*(1+Table3[[#This Row],[Inflation (%)2]])</f>
        <v>1337.2337284838018</v>
      </c>
    </row>
    <row r="625" spans="2:8" s="1" customFormat="1" ht="14.45" customHeight="1" x14ac:dyDescent="0.2">
      <c r="B625" s="2" t="s">
        <v>513</v>
      </c>
      <c r="C625" s="3" t="s">
        <v>11</v>
      </c>
      <c r="D625" s="3" t="s">
        <v>7</v>
      </c>
      <c r="E625" s="23">
        <v>177.8</v>
      </c>
      <c r="F625" s="15" t="s">
        <v>516</v>
      </c>
      <c r="G625" s="21">
        <f t="shared" si="11"/>
        <v>0.11609999999999999</v>
      </c>
      <c r="H625" s="26">
        <f>H653*(1+Table3[[#This Row],[Inflation (%)2]])</f>
        <v>955.33222774154797</v>
      </c>
    </row>
    <row r="626" spans="2:8" s="1" customFormat="1" ht="14.45" customHeight="1" x14ac:dyDescent="0.2">
      <c r="B626" s="2" t="s">
        <v>513</v>
      </c>
      <c r="C626" s="3" t="s">
        <v>13</v>
      </c>
      <c r="D626" s="3" t="s">
        <v>7</v>
      </c>
      <c r="E626" s="24">
        <v>222</v>
      </c>
      <c r="F626" s="16" t="s">
        <v>517</v>
      </c>
      <c r="G626" s="21">
        <f t="shared" si="11"/>
        <v>2.2599999999999999E-2</v>
      </c>
      <c r="H626" s="26">
        <f>H654*(1+Table3[[#This Row],[Inflation (%)2]])</f>
        <v>3998.4920358869012</v>
      </c>
    </row>
    <row r="627" spans="2:8" s="1" customFormat="1" ht="14.45" customHeight="1" x14ac:dyDescent="0.2">
      <c r="B627" s="2" t="s">
        <v>513</v>
      </c>
      <c r="C627" s="3" t="s">
        <v>15</v>
      </c>
      <c r="D627" s="3" t="s">
        <v>7</v>
      </c>
      <c r="E627" s="23">
        <v>184.8</v>
      </c>
      <c r="F627" s="15" t="s">
        <v>194</v>
      </c>
      <c r="G627" s="21">
        <f t="shared" si="11"/>
        <v>4.6399999999999997E-2</v>
      </c>
      <c r="H627" s="26">
        <f>H655*(1+Table3[[#This Row],[Inflation (%)2]])</f>
        <v>1431.9765898993926</v>
      </c>
    </row>
    <row r="628" spans="2:8" s="1" customFormat="1" ht="14.45" customHeight="1" x14ac:dyDescent="0.2">
      <c r="B628" s="2" t="s">
        <v>513</v>
      </c>
      <c r="C628" s="3" t="s">
        <v>17</v>
      </c>
      <c r="D628" s="3" t="s">
        <v>7</v>
      </c>
      <c r="E628" s="24">
        <v>180.3</v>
      </c>
      <c r="F628" s="16" t="s">
        <v>190</v>
      </c>
      <c r="G628" s="21">
        <f t="shared" si="11"/>
        <v>7.9000000000000001E-2</v>
      </c>
      <c r="H628" s="26">
        <f>H656*(1+Table3[[#This Row],[Inflation (%)2]])</f>
        <v>10.204530335316564</v>
      </c>
    </row>
    <row r="629" spans="2:8" s="1" customFormat="1" ht="14.45" customHeight="1" x14ac:dyDescent="0.2">
      <c r="B629" s="2" t="s">
        <v>513</v>
      </c>
      <c r="C629" s="3" t="s">
        <v>19</v>
      </c>
      <c r="D629" s="3" t="s">
        <v>7</v>
      </c>
      <c r="E629" s="23">
        <v>158.69999999999999</v>
      </c>
      <c r="F629" s="15" t="s">
        <v>518</v>
      </c>
      <c r="G629" s="21">
        <f t="shared" si="11"/>
        <v>-0.14119999999999999</v>
      </c>
      <c r="H629" s="26">
        <f>H657*(1+Table3[[#This Row],[Inflation (%)2]])</f>
        <v>7710.1619605760052</v>
      </c>
    </row>
    <row r="630" spans="2:8" s="1" customFormat="1" ht="14.45" customHeight="1" x14ac:dyDescent="0.2">
      <c r="B630" s="2" t="s">
        <v>513</v>
      </c>
      <c r="C630" s="3" t="s">
        <v>21</v>
      </c>
      <c r="D630" s="3" t="s">
        <v>7</v>
      </c>
      <c r="E630" s="24">
        <v>186.7</v>
      </c>
      <c r="F630" s="16" t="s">
        <v>345</v>
      </c>
      <c r="G630" s="21">
        <f t="shared" si="11"/>
        <v>4.0099999999999997E-2</v>
      </c>
      <c r="H630" s="26">
        <f>H658*(1+Table3[[#This Row],[Inflation (%)2]])</f>
        <v>561.55556717462593</v>
      </c>
    </row>
    <row r="631" spans="2:8" s="1" customFormat="1" ht="14.45" customHeight="1" x14ac:dyDescent="0.2">
      <c r="B631" s="2" t="s">
        <v>513</v>
      </c>
      <c r="C631" s="3" t="s">
        <v>23</v>
      </c>
      <c r="D631" s="3" t="s">
        <v>7</v>
      </c>
      <c r="E631" s="23">
        <v>295.3</v>
      </c>
      <c r="F631" s="15" t="s">
        <v>519</v>
      </c>
      <c r="G631" s="21">
        <f t="shared" si="11"/>
        <v>0.4163</v>
      </c>
      <c r="H631" s="26">
        <f>H659*(1+Table3[[#This Row],[Inflation (%)2]])</f>
        <v>402.39162113062395</v>
      </c>
    </row>
    <row r="632" spans="2:8" s="1" customFormat="1" ht="14.45" customHeight="1" x14ac:dyDescent="0.2">
      <c r="B632" s="2" t="s">
        <v>513</v>
      </c>
      <c r="C632" s="3" t="s">
        <v>25</v>
      </c>
      <c r="D632" s="3" t="s">
        <v>7</v>
      </c>
      <c r="E632" s="24">
        <v>187.9</v>
      </c>
      <c r="F632" s="16" t="s">
        <v>520</v>
      </c>
      <c r="G632" s="21">
        <f t="shared" si="11"/>
        <v>0.1457</v>
      </c>
      <c r="H632" s="26">
        <f>H660*(1+Table3[[#This Row],[Inflation (%)2]])</f>
        <v>3684.3451183625266</v>
      </c>
    </row>
    <row r="633" spans="2:8" s="1" customFormat="1" ht="14.45" customHeight="1" x14ac:dyDescent="0.2">
      <c r="B633" s="2" t="s">
        <v>513</v>
      </c>
      <c r="C633" s="3" t="s">
        <v>27</v>
      </c>
      <c r="D633" s="3" t="s">
        <v>7</v>
      </c>
      <c r="E633" s="23">
        <v>125.8</v>
      </c>
      <c r="F633" s="15" t="s">
        <v>388</v>
      </c>
      <c r="G633" s="21">
        <f t="shared" si="11"/>
        <v>3.5400000000000001E-2</v>
      </c>
      <c r="H633" s="26">
        <f>H661*(1+Table3[[#This Row],[Inflation (%)2]])</f>
        <v>296.34317842092514</v>
      </c>
    </row>
    <row r="634" spans="2:8" s="1" customFormat="1" ht="14.45" customHeight="1" x14ac:dyDescent="0.2">
      <c r="B634" s="2" t="s">
        <v>513</v>
      </c>
      <c r="C634" s="3" t="s">
        <v>29</v>
      </c>
      <c r="D634" s="3" t="s">
        <v>7</v>
      </c>
      <c r="E634" s="24">
        <v>224.6</v>
      </c>
      <c r="F634" s="16" t="s">
        <v>521</v>
      </c>
      <c r="G634" s="21">
        <f t="shared" si="11"/>
        <v>0.20559999999999998</v>
      </c>
      <c r="H634" s="26">
        <f>H662*(1+Table3[[#This Row],[Inflation (%)2]])</f>
        <v>7005.8779434769294</v>
      </c>
    </row>
    <row r="635" spans="2:8" s="1" customFormat="1" ht="14.45" customHeight="1" x14ac:dyDescent="0.2">
      <c r="B635" s="2" t="s">
        <v>513</v>
      </c>
      <c r="C635" s="3" t="s">
        <v>31</v>
      </c>
      <c r="D635" s="3" t="s">
        <v>7</v>
      </c>
      <c r="E635" s="23">
        <v>167.3</v>
      </c>
      <c r="F635" s="15" t="s">
        <v>486</v>
      </c>
      <c r="G635" s="21">
        <f t="shared" si="11"/>
        <v>4.6900000000000004E-2</v>
      </c>
      <c r="H635" s="26">
        <f>H663*(1+Table3[[#This Row],[Inflation (%)2]])</f>
        <v>1667.3424204921391</v>
      </c>
    </row>
    <row r="636" spans="2:8" s="1" customFormat="1" ht="14.45" customHeight="1" x14ac:dyDescent="0.2">
      <c r="B636" s="2" t="s">
        <v>513</v>
      </c>
      <c r="C636" s="3" t="s">
        <v>33</v>
      </c>
      <c r="D636" s="3" t="s">
        <v>7</v>
      </c>
      <c r="E636" s="24">
        <v>199.2</v>
      </c>
      <c r="F636" s="16" t="s">
        <v>193</v>
      </c>
      <c r="G636" s="21">
        <f t="shared" si="11"/>
        <v>6.1299999999999993E-2</v>
      </c>
      <c r="H636" s="26">
        <f>H664*(1+Table3[[#This Row],[Inflation (%)2]])</f>
        <v>1441.513371211013</v>
      </c>
    </row>
    <row r="637" spans="2:8" s="1" customFormat="1" ht="14.45" customHeight="1" x14ac:dyDescent="0.2">
      <c r="B637" s="2" t="s">
        <v>513</v>
      </c>
      <c r="C637" s="3" t="s">
        <v>35</v>
      </c>
      <c r="D637" s="3" t="s">
        <v>7</v>
      </c>
      <c r="E637" s="23">
        <v>205.2</v>
      </c>
      <c r="F637" s="15" t="s">
        <v>119</v>
      </c>
      <c r="G637" s="21">
        <f t="shared" si="11"/>
        <v>3.32E-2</v>
      </c>
      <c r="H637" s="26">
        <f>H665*(1+Table3[[#This Row],[Inflation (%)2]])</f>
        <v>931.44444288837053</v>
      </c>
    </row>
    <row r="638" spans="2:8" s="1" customFormat="1" ht="14.45" customHeight="1" x14ac:dyDescent="0.2">
      <c r="B638" s="2" t="s">
        <v>513</v>
      </c>
      <c r="C638" s="3" t="s">
        <v>37</v>
      </c>
      <c r="D638" s="3" t="s">
        <v>7</v>
      </c>
      <c r="E638" s="24">
        <v>180.2</v>
      </c>
      <c r="F638" s="16" t="s">
        <v>522</v>
      </c>
      <c r="G638" s="21">
        <f t="shared" si="11"/>
        <v>5.6300000000000003E-2</v>
      </c>
      <c r="H638" s="26">
        <f>H666*(1+Table3[[#This Row],[Inflation (%)2]])</f>
        <v>1254.7306624255639</v>
      </c>
    </row>
    <row r="639" spans="2:8" s="1" customFormat="1" ht="14.45" customHeight="1" x14ac:dyDescent="0.2">
      <c r="B639" s="2" t="s">
        <v>513</v>
      </c>
      <c r="C639" s="3" t="s">
        <v>39</v>
      </c>
      <c r="D639" s="3" t="s">
        <v>7</v>
      </c>
      <c r="E639" s="23">
        <v>182.2</v>
      </c>
      <c r="F639" s="15" t="s">
        <v>492</v>
      </c>
      <c r="G639" s="21">
        <f t="shared" si="11"/>
        <v>5.5E-2</v>
      </c>
      <c r="H639" s="26">
        <f>H667*(1+Table3[[#This Row],[Inflation (%)2]])</f>
        <v>1219.6584411567248</v>
      </c>
    </row>
    <row r="640" spans="2:8" s="1" customFormat="1" ht="14.45" customHeight="1" x14ac:dyDescent="0.2">
      <c r="B640" s="2" t="s">
        <v>513</v>
      </c>
      <c r="C640" s="3" t="s">
        <v>41</v>
      </c>
      <c r="D640" s="3" t="s">
        <v>7</v>
      </c>
      <c r="E640" s="24">
        <v>169</v>
      </c>
      <c r="F640" s="16" t="s">
        <v>523</v>
      </c>
      <c r="G640" s="21">
        <f t="shared" si="11"/>
        <v>6.4899999999999999E-2</v>
      </c>
      <c r="H640" s="26">
        <f>H668*(1+Table3[[#This Row],[Inflation (%)2]])</f>
        <v>1489.3991396981748</v>
      </c>
    </row>
    <row r="641" spans="2:8" s="1" customFormat="1" ht="14.45" customHeight="1" x14ac:dyDescent="0.2">
      <c r="B641" s="2" t="s">
        <v>513</v>
      </c>
      <c r="C641" s="3" t="s">
        <v>43</v>
      </c>
      <c r="D641" s="3" t="s">
        <v>7</v>
      </c>
      <c r="E641" s="23">
        <v>175.3</v>
      </c>
      <c r="F641" s="15" t="s">
        <v>524</v>
      </c>
      <c r="G641" s="21">
        <f t="shared" si="11"/>
        <v>4.4699999999999997E-2</v>
      </c>
      <c r="H641" s="26">
        <f>H669*(1+Table3[[#This Row],[Inflation (%)2]])</f>
        <v>491.69246035191259</v>
      </c>
    </row>
    <row r="642" spans="2:8" s="1" customFormat="1" ht="14.45" customHeight="1" x14ac:dyDescent="0.2">
      <c r="B642" s="2" t="s">
        <v>513</v>
      </c>
      <c r="C642" s="3" t="s">
        <v>45</v>
      </c>
      <c r="D642" s="3" t="s">
        <v>7</v>
      </c>
      <c r="E642" s="24">
        <v>187.4</v>
      </c>
      <c r="F642" s="16" t="s">
        <v>83</v>
      </c>
      <c r="G642" s="21">
        <f t="shared" si="11"/>
        <v>4.4000000000000004E-2</v>
      </c>
      <c r="H642" s="26">
        <f>H670*(1+Table3[[#This Row],[Inflation (%)2]])</f>
        <v>5812.1676884942326</v>
      </c>
    </row>
    <row r="643" spans="2:8" s="1" customFormat="1" ht="14.45" customHeight="1" x14ac:dyDescent="0.2">
      <c r="B643" s="2" t="s">
        <v>513</v>
      </c>
      <c r="C643" s="3" t="s">
        <v>47</v>
      </c>
      <c r="D643" s="3" t="s">
        <v>7</v>
      </c>
      <c r="E643" s="23">
        <v>172.9</v>
      </c>
      <c r="F643" s="15" t="s">
        <v>84</v>
      </c>
      <c r="G643" s="21">
        <f t="shared" si="11"/>
        <v>4.9800000000000004E-2</v>
      </c>
      <c r="H643" s="26">
        <f>H671*(1+Table3[[#This Row],[Inflation (%)2]])</f>
        <v>1507.8454796850476</v>
      </c>
    </row>
    <row r="644" spans="2:8" s="1" customFormat="1" ht="14.45" customHeight="1" x14ac:dyDescent="0.2">
      <c r="B644" s="2" t="s">
        <v>513</v>
      </c>
      <c r="C644" s="3" t="s">
        <v>49</v>
      </c>
      <c r="D644" s="3" t="s">
        <v>7</v>
      </c>
      <c r="E644" s="24">
        <v>170.8</v>
      </c>
      <c r="F644" s="16" t="s">
        <v>525</v>
      </c>
      <c r="G644" s="21">
        <f t="shared" si="11"/>
        <v>4.7199999999999999E-2</v>
      </c>
      <c r="H644" s="26">
        <f>H672*(1+Table3[[#This Row],[Inflation (%)2]])</f>
        <v>1055.5030222903872</v>
      </c>
    </row>
    <row r="645" spans="2:8" s="1" customFormat="1" ht="14.45" customHeight="1" x14ac:dyDescent="0.2">
      <c r="B645" s="2" t="s">
        <v>513</v>
      </c>
      <c r="C645" s="3" t="s">
        <v>51</v>
      </c>
      <c r="D645" s="3" t="s">
        <v>7</v>
      </c>
      <c r="E645" s="23">
        <v>183.5</v>
      </c>
      <c r="F645" s="15" t="s">
        <v>526</v>
      </c>
      <c r="G645" s="21">
        <f t="shared" si="11"/>
        <v>6.8699999999999997E-2</v>
      </c>
      <c r="H645" s="26">
        <f>H673*(1+Table3[[#This Row],[Inflation (%)2]])</f>
        <v>1683.9805466063149</v>
      </c>
    </row>
    <row r="646" spans="2:8" s="1" customFormat="1" ht="14.45" customHeight="1" x14ac:dyDescent="0.2">
      <c r="B646" s="2" t="s">
        <v>513</v>
      </c>
      <c r="C646" s="3" t="s">
        <v>53</v>
      </c>
      <c r="D646" s="3" t="s">
        <v>7</v>
      </c>
      <c r="E646" s="24">
        <v>161.1</v>
      </c>
      <c r="F646" s="16" t="s">
        <v>527</v>
      </c>
      <c r="G646" s="21">
        <f t="shared" si="11"/>
        <v>2.3500000000000004E-2</v>
      </c>
      <c r="H646" s="26">
        <f>H674*(1+Table3[[#This Row],[Inflation (%)2]])</f>
        <v>2671.2726610445175</v>
      </c>
    </row>
    <row r="647" spans="2:8" s="1" customFormat="1" ht="14.45" customHeight="1" x14ac:dyDescent="0.2">
      <c r="B647" s="2" t="s">
        <v>513</v>
      </c>
      <c r="C647" s="3" t="s">
        <v>55</v>
      </c>
      <c r="D647" s="3" t="s">
        <v>7</v>
      </c>
      <c r="E647" s="23">
        <v>170.5</v>
      </c>
      <c r="F647" s="15" t="s">
        <v>408</v>
      </c>
      <c r="G647" s="21">
        <f t="shared" ref="G647:G710" si="12">F647/10000*100</f>
        <v>3.5800000000000005E-2</v>
      </c>
      <c r="H647" s="26">
        <f>H675*(1+Table3[[#This Row],[Inflation (%)2]])</f>
        <v>1354.9711305862843</v>
      </c>
    </row>
    <row r="648" spans="2:8" s="1" customFormat="1" ht="14.45" customHeight="1" x14ac:dyDescent="0.2">
      <c r="B648" s="2" t="s">
        <v>513</v>
      </c>
      <c r="C648" s="3" t="s">
        <v>57</v>
      </c>
      <c r="D648" s="3" t="s">
        <v>7</v>
      </c>
      <c r="E648" s="24">
        <v>178.9</v>
      </c>
      <c r="F648" s="16" t="s">
        <v>439</v>
      </c>
      <c r="G648" s="21">
        <f t="shared" si="12"/>
        <v>5.8000000000000003E-2</v>
      </c>
      <c r="H648" s="26">
        <f>H676*(1+Table3[[#This Row],[Inflation (%)2]])</f>
        <v>560.35060570500366</v>
      </c>
    </row>
    <row r="649" spans="2:8" s="1" customFormat="1" ht="14.45" customHeight="1" x14ac:dyDescent="0.2">
      <c r="B649" s="2" t="s">
        <v>513</v>
      </c>
      <c r="C649" s="3" t="s">
        <v>59</v>
      </c>
      <c r="D649" s="3" t="s">
        <v>7</v>
      </c>
      <c r="E649" s="23">
        <v>185.4</v>
      </c>
      <c r="F649" s="15" t="s">
        <v>393</v>
      </c>
      <c r="G649" s="21">
        <f t="shared" si="12"/>
        <v>9.1899999999999996E-2</v>
      </c>
      <c r="H649" s="26">
        <f>H677*(1+Table3[[#This Row],[Inflation (%)2]])</f>
        <v>2552.8822517687945</v>
      </c>
    </row>
    <row r="650" spans="2:8" s="1" customFormat="1" ht="14.45" customHeight="1" x14ac:dyDescent="0.2">
      <c r="B650" s="2" t="s">
        <v>513</v>
      </c>
      <c r="C650" s="3" t="s">
        <v>61</v>
      </c>
      <c r="D650" s="3" t="s">
        <v>7</v>
      </c>
      <c r="E650" s="24">
        <v>200.7</v>
      </c>
      <c r="F650" s="16" t="s">
        <v>528</v>
      </c>
      <c r="G650" s="21">
        <f t="shared" si="12"/>
        <v>0.12369999999999998</v>
      </c>
      <c r="H650" s="26">
        <f>H678*(1+Table3[[#This Row],[Inflation (%)2]])</f>
        <v>1307.1750200309691</v>
      </c>
    </row>
    <row r="651" spans="2:8" s="1" customFormat="1" ht="14.45" customHeight="1" x14ac:dyDescent="0.2">
      <c r="B651" s="2" t="s">
        <v>529</v>
      </c>
      <c r="C651" s="3" t="s">
        <v>6</v>
      </c>
      <c r="D651" s="3" t="s">
        <v>7</v>
      </c>
      <c r="E651" s="23">
        <v>179.9</v>
      </c>
      <c r="F651" s="15" t="s">
        <v>465</v>
      </c>
      <c r="G651" s="21">
        <f t="shared" si="12"/>
        <v>4.9600000000000005E-2</v>
      </c>
      <c r="H651" s="26">
        <f>H679*(1+Table3[[#This Row],[Inflation (%)2]])</f>
        <v>1107.9820474459596</v>
      </c>
    </row>
    <row r="652" spans="2:8" s="1" customFormat="1" ht="14.45" customHeight="1" x14ac:dyDescent="0.2">
      <c r="B652" s="2" t="s">
        <v>529</v>
      </c>
      <c r="C652" s="3" t="s">
        <v>9</v>
      </c>
      <c r="D652" s="3" t="s">
        <v>7</v>
      </c>
      <c r="E652" s="24">
        <v>187.6</v>
      </c>
      <c r="F652" s="16" t="s">
        <v>295</v>
      </c>
      <c r="G652" s="21">
        <f t="shared" si="12"/>
        <v>4.6300000000000001E-2</v>
      </c>
      <c r="H652" s="26">
        <f>H680*(1+Table3[[#This Row],[Inflation (%)2]])</f>
        <v>1203.0892743893853</v>
      </c>
    </row>
    <row r="653" spans="2:8" s="1" customFormat="1" ht="14.45" customHeight="1" x14ac:dyDescent="0.2">
      <c r="B653" s="2" t="s">
        <v>529</v>
      </c>
      <c r="C653" s="3" t="s">
        <v>11</v>
      </c>
      <c r="D653" s="3" t="s">
        <v>7</v>
      </c>
      <c r="E653" s="23">
        <v>175.7</v>
      </c>
      <c r="F653" s="15" t="s">
        <v>530</v>
      </c>
      <c r="G653" s="21">
        <f t="shared" si="12"/>
        <v>0.11560000000000001</v>
      </c>
      <c r="H653" s="26">
        <f>H681*(1+Table3[[#This Row],[Inflation (%)2]])</f>
        <v>855.95576358887899</v>
      </c>
    </row>
    <row r="654" spans="2:8" s="1" customFormat="1" ht="14.45" customHeight="1" x14ac:dyDescent="0.2">
      <c r="B654" s="2" t="s">
        <v>529</v>
      </c>
      <c r="C654" s="3" t="s">
        <v>13</v>
      </c>
      <c r="D654" s="3" t="s">
        <v>7</v>
      </c>
      <c r="E654" s="24">
        <v>226.6</v>
      </c>
      <c r="F654" s="16" t="s">
        <v>531</v>
      </c>
      <c r="G654" s="21">
        <f t="shared" si="12"/>
        <v>1.43E-2</v>
      </c>
      <c r="H654" s="26">
        <f>H682*(1+Table3[[#This Row],[Inflation (%)2]])</f>
        <v>3910.1232504272457</v>
      </c>
    </row>
    <row r="655" spans="2:8" s="1" customFormat="1" ht="14.45" customHeight="1" x14ac:dyDescent="0.2">
      <c r="B655" s="2" t="s">
        <v>529</v>
      </c>
      <c r="C655" s="3" t="s">
        <v>15</v>
      </c>
      <c r="D655" s="3" t="s">
        <v>7</v>
      </c>
      <c r="E655" s="23">
        <v>185.4</v>
      </c>
      <c r="F655" s="15" t="s">
        <v>532</v>
      </c>
      <c r="G655" s="21">
        <f t="shared" si="12"/>
        <v>7.2900000000000006E-2</v>
      </c>
      <c r="H655" s="26">
        <f>H683*(1+Table3[[#This Row],[Inflation (%)2]])</f>
        <v>1368.4791570139455</v>
      </c>
    </row>
    <row r="656" spans="2:8" s="1" customFormat="1" ht="14.45" customHeight="1" x14ac:dyDescent="0.2">
      <c r="B656" s="2" t="s">
        <v>529</v>
      </c>
      <c r="C656" s="3" t="s">
        <v>17</v>
      </c>
      <c r="D656" s="3" t="s">
        <v>7</v>
      </c>
      <c r="E656" s="24">
        <v>179.8</v>
      </c>
      <c r="F656" s="16" t="s">
        <v>533</v>
      </c>
      <c r="G656" s="21">
        <f t="shared" si="12"/>
        <v>8.0500000000000002E-2</v>
      </c>
      <c r="H656" s="26">
        <f>H684*(1+Table3[[#This Row],[Inflation (%)2]])</f>
        <v>9.4573960475593744</v>
      </c>
    </row>
    <row r="657" spans="2:8" s="1" customFormat="1" ht="14.45" customHeight="1" x14ac:dyDescent="0.2">
      <c r="B657" s="2" t="s">
        <v>529</v>
      </c>
      <c r="C657" s="3" t="s">
        <v>19</v>
      </c>
      <c r="D657" s="3" t="s">
        <v>7</v>
      </c>
      <c r="E657" s="23">
        <v>159.69999999999999</v>
      </c>
      <c r="F657" s="15" t="s">
        <v>534</v>
      </c>
      <c r="G657" s="21">
        <f t="shared" si="12"/>
        <v>-0.1532</v>
      </c>
      <c r="H657" s="26">
        <f>H685*(1+Table3[[#This Row],[Inflation (%)2]])</f>
        <v>8977.8318125011701</v>
      </c>
    </row>
    <row r="658" spans="2:8" s="1" customFormat="1" ht="14.45" customHeight="1" x14ac:dyDescent="0.2">
      <c r="B658" s="2" t="s">
        <v>529</v>
      </c>
      <c r="C658" s="3" t="s">
        <v>21</v>
      </c>
      <c r="D658" s="3" t="s">
        <v>7</v>
      </c>
      <c r="E658" s="24">
        <v>177.8</v>
      </c>
      <c r="F658" s="16" t="s">
        <v>480</v>
      </c>
      <c r="G658" s="21">
        <f t="shared" si="12"/>
        <v>2.1299999999999999E-2</v>
      </c>
      <c r="H658" s="26">
        <f>H686*(1+Table3[[#This Row],[Inflation (%)2]])</f>
        <v>539.90536215231793</v>
      </c>
    </row>
    <row r="659" spans="2:8" s="1" customFormat="1" ht="14.45" customHeight="1" x14ac:dyDescent="0.2">
      <c r="B659" s="2" t="s">
        <v>529</v>
      </c>
      <c r="C659" s="3" t="s">
        <v>23</v>
      </c>
      <c r="D659" s="3" t="s">
        <v>7</v>
      </c>
      <c r="E659" s="23">
        <v>210.8</v>
      </c>
      <c r="F659" s="15" t="s">
        <v>535</v>
      </c>
      <c r="G659" s="21">
        <f t="shared" si="12"/>
        <v>-3.3000000000000004E-3</v>
      </c>
      <c r="H659" s="26">
        <f>H687*(1+Table3[[#This Row],[Inflation (%)2]])</f>
        <v>284.11467989170649</v>
      </c>
    </row>
    <row r="660" spans="2:8" s="1" customFormat="1" ht="14.45" customHeight="1" x14ac:dyDescent="0.2">
      <c r="B660" s="2" t="s">
        <v>529</v>
      </c>
      <c r="C660" s="3" t="s">
        <v>25</v>
      </c>
      <c r="D660" s="3" t="s">
        <v>7</v>
      </c>
      <c r="E660" s="24">
        <v>183.2</v>
      </c>
      <c r="F660" s="16" t="s">
        <v>536</v>
      </c>
      <c r="G660" s="21">
        <f t="shared" si="12"/>
        <v>0.1198</v>
      </c>
      <c r="H660" s="26">
        <f>H688*(1+Table3[[#This Row],[Inflation (%)2]])</f>
        <v>3215.8026694270111</v>
      </c>
    </row>
    <row r="661" spans="2:8" s="1" customFormat="1" ht="14.45" customHeight="1" x14ac:dyDescent="0.2">
      <c r="B661" s="2" t="s">
        <v>529</v>
      </c>
      <c r="C661" s="3" t="s">
        <v>27</v>
      </c>
      <c r="D661" s="3" t="s">
        <v>7</v>
      </c>
      <c r="E661" s="23">
        <v>124.9</v>
      </c>
      <c r="F661" s="15" t="s">
        <v>69</v>
      </c>
      <c r="G661" s="21">
        <f t="shared" si="12"/>
        <v>2.8799999999999999E-2</v>
      </c>
      <c r="H661" s="26">
        <f>H689*(1+Table3[[#This Row],[Inflation (%)2]])</f>
        <v>286.21129845559699</v>
      </c>
    </row>
    <row r="662" spans="2:8" s="1" customFormat="1" ht="14.45" customHeight="1" x14ac:dyDescent="0.2">
      <c r="B662" s="2" t="s">
        <v>529</v>
      </c>
      <c r="C662" s="3" t="s">
        <v>29</v>
      </c>
      <c r="D662" s="3" t="s">
        <v>7</v>
      </c>
      <c r="E662" s="24">
        <v>216.8</v>
      </c>
      <c r="F662" s="16" t="s">
        <v>537</v>
      </c>
      <c r="G662" s="21">
        <f t="shared" si="12"/>
        <v>0.18149999999999997</v>
      </c>
      <c r="H662" s="26">
        <f>H690*(1+Table3[[#This Row],[Inflation (%)2]])</f>
        <v>5811.1130918023637</v>
      </c>
    </row>
    <row r="663" spans="2:8" s="1" customFormat="1" ht="14.45" customHeight="1" x14ac:dyDescent="0.2">
      <c r="B663" s="2" t="s">
        <v>529</v>
      </c>
      <c r="C663" s="3" t="s">
        <v>31</v>
      </c>
      <c r="D663" s="3" t="s">
        <v>7</v>
      </c>
      <c r="E663" s="23">
        <v>166.7</v>
      </c>
      <c r="F663" s="15" t="s">
        <v>372</v>
      </c>
      <c r="G663" s="21">
        <f t="shared" si="12"/>
        <v>4.7800000000000002E-2</v>
      </c>
      <c r="H663" s="26">
        <f>H691*(1+Table3[[#This Row],[Inflation (%)2]])</f>
        <v>1592.6472638190269</v>
      </c>
    </row>
    <row r="664" spans="2:8" s="1" customFormat="1" ht="14.45" customHeight="1" x14ac:dyDescent="0.2">
      <c r="B664" s="2" t="s">
        <v>529</v>
      </c>
      <c r="C664" s="3" t="s">
        <v>33</v>
      </c>
      <c r="D664" s="3" t="s">
        <v>7</v>
      </c>
      <c r="E664" s="24">
        <v>198.4</v>
      </c>
      <c r="F664" s="16" t="s">
        <v>523</v>
      </c>
      <c r="G664" s="21">
        <f t="shared" si="12"/>
        <v>6.4899999999999999E-2</v>
      </c>
      <c r="H664" s="26">
        <f>H692*(1+Table3[[#This Row],[Inflation (%)2]])</f>
        <v>1358.2524933675804</v>
      </c>
    </row>
    <row r="665" spans="2:8" s="1" customFormat="1" ht="14.45" customHeight="1" x14ac:dyDescent="0.2">
      <c r="B665" s="2" t="s">
        <v>529</v>
      </c>
      <c r="C665" s="3" t="s">
        <v>35</v>
      </c>
      <c r="D665" s="3" t="s">
        <v>7</v>
      </c>
      <c r="E665" s="23">
        <v>204.6</v>
      </c>
      <c r="F665" s="15" t="s">
        <v>538</v>
      </c>
      <c r="G665" s="21">
        <f t="shared" si="12"/>
        <v>3.1800000000000002E-2</v>
      </c>
      <c r="H665" s="26">
        <f>H693*(1+Table3[[#This Row],[Inflation (%)2]])</f>
        <v>901.51417236582517</v>
      </c>
    </row>
    <row r="666" spans="2:8" s="1" customFormat="1" ht="14.45" customHeight="1" x14ac:dyDescent="0.2">
      <c r="B666" s="2" t="s">
        <v>529</v>
      </c>
      <c r="C666" s="3" t="s">
        <v>37</v>
      </c>
      <c r="D666" s="3" t="s">
        <v>7</v>
      </c>
      <c r="E666" s="24">
        <v>179.9</v>
      </c>
      <c r="F666" s="16" t="s">
        <v>539</v>
      </c>
      <c r="G666" s="21">
        <f t="shared" si="12"/>
        <v>6.2E-2</v>
      </c>
      <c r="H666" s="26">
        <f>H694*(1+Table3[[#This Row],[Inflation (%)2]])</f>
        <v>1187.8544565233019</v>
      </c>
    </row>
    <row r="667" spans="2:8" s="1" customFormat="1" ht="14.45" customHeight="1" x14ac:dyDescent="0.2">
      <c r="B667" s="2" t="s">
        <v>529</v>
      </c>
      <c r="C667" s="3" t="s">
        <v>39</v>
      </c>
      <c r="D667" s="3" t="s">
        <v>7</v>
      </c>
      <c r="E667" s="23">
        <v>182</v>
      </c>
      <c r="F667" s="15" t="s">
        <v>507</v>
      </c>
      <c r="G667" s="21">
        <f t="shared" si="12"/>
        <v>6.0600000000000001E-2</v>
      </c>
      <c r="H667" s="26">
        <f>H695*(1+Table3[[#This Row],[Inflation (%)2]])</f>
        <v>1156.0743518073223</v>
      </c>
    </row>
    <row r="668" spans="2:8" s="1" customFormat="1" ht="14.45" customHeight="1" x14ac:dyDescent="0.2">
      <c r="B668" s="2" t="s">
        <v>529</v>
      </c>
      <c r="C668" s="3" t="s">
        <v>41</v>
      </c>
      <c r="D668" s="3" t="s">
        <v>7</v>
      </c>
      <c r="E668" s="24">
        <v>168.5</v>
      </c>
      <c r="F668" s="16" t="s">
        <v>540</v>
      </c>
      <c r="G668" s="21">
        <f t="shared" si="12"/>
        <v>7.0500000000000007E-2</v>
      </c>
      <c r="H668" s="26">
        <f>H696*(1+Table3[[#This Row],[Inflation (%)2]])</f>
        <v>1398.6281713758804</v>
      </c>
    </row>
    <row r="669" spans="2:8" s="1" customFormat="1" ht="14.45" customHeight="1" x14ac:dyDescent="0.2">
      <c r="B669" s="2" t="s">
        <v>529</v>
      </c>
      <c r="C669" s="3" t="s">
        <v>43</v>
      </c>
      <c r="D669" s="3" t="s">
        <v>7</v>
      </c>
      <c r="E669" s="23">
        <v>174.4</v>
      </c>
      <c r="F669" s="15" t="s">
        <v>541</v>
      </c>
      <c r="G669" s="21">
        <f t="shared" si="12"/>
        <v>4.5599999999999995E-2</v>
      </c>
      <c r="H669" s="26">
        <f>H697*(1+Table3[[#This Row],[Inflation (%)2]])</f>
        <v>470.65421685834463</v>
      </c>
    </row>
    <row r="670" spans="2:8" s="1" customFormat="1" ht="14.45" customHeight="1" x14ac:dyDescent="0.2">
      <c r="B670" s="2" t="s">
        <v>529</v>
      </c>
      <c r="C670" s="3" t="s">
        <v>45</v>
      </c>
      <c r="D670" s="3" t="s">
        <v>7</v>
      </c>
      <c r="E670" s="24">
        <v>184.7</v>
      </c>
      <c r="F670" s="16" t="s">
        <v>542</v>
      </c>
      <c r="G670" s="21">
        <f t="shared" si="12"/>
        <v>5.5999999999999994E-2</v>
      </c>
      <c r="H670" s="26">
        <f>H698*(1+Table3[[#This Row],[Inflation (%)2]])</f>
        <v>5567.2104295921763</v>
      </c>
    </row>
    <row r="671" spans="2:8" s="1" customFormat="1" ht="14.45" customHeight="1" x14ac:dyDescent="0.2">
      <c r="B671" s="2" t="s">
        <v>529</v>
      </c>
      <c r="C671" s="3" t="s">
        <v>47</v>
      </c>
      <c r="D671" s="3" t="s">
        <v>7</v>
      </c>
      <c r="E671" s="23">
        <v>172.2</v>
      </c>
      <c r="F671" s="15" t="s">
        <v>66</v>
      </c>
      <c r="G671" s="21">
        <f t="shared" si="12"/>
        <v>5.1299999999999998E-2</v>
      </c>
      <c r="H671" s="26">
        <f>H699*(1+Table3[[#This Row],[Inflation (%)2]])</f>
        <v>1436.3168981568369</v>
      </c>
    </row>
    <row r="672" spans="2:8" s="1" customFormat="1" ht="14.45" customHeight="1" x14ac:dyDescent="0.2">
      <c r="B672" s="2" t="s">
        <v>529</v>
      </c>
      <c r="C672" s="3" t="s">
        <v>49</v>
      </c>
      <c r="D672" s="3" t="s">
        <v>7</v>
      </c>
      <c r="E672" s="24">
        <v>170.4</v>
      </c>
      <c r="F672" s="16" t="s">
        <v>77</v>
      </c>
      <c r="G672" s="21">
        <f t="shared" si="12"/>
        <v>5.1199999999999996E-2</v>
      </c>
      <c r="H672" s="26">
        <f>H700*(1+Table3[[#This Row],[Inflation (%)2]])</f>
        <v>1007.9287836997587</v>
      </c>
    </row>
    <row r="673" spans="2:8" s="1" customFormat="1" ht="14.45" customHeight="1" x14ac:dyDescent="0.2">
      <c r="B673" s="2" t="s">
        <v>529</v>
      </c>
      <c r="C673" s="3" t="s">
        <v>51</v>
      </c>
      <c r="D673" s="3" t="s">
        <v>7</v>
      </c>
      <c r="E673" s="23">
        <v>182.8</v>
      </c>
      <c r="F673" s="15" t="s">
        <v>382</v>
      </c>
      <c r="G673" s="21">
        <f t="shared" si="12"/>
        <v>6.9599999999999995E-2</v>
      </c>
      <c r="H673" s="26">
        <f>H701*(1+Table3[[#This Row],[Inflation (%)2]])</f>
        <v>1575.7280308845466</v>
      </c>
    </row>
    <row r="674" spans="2:8" s="1" customFormat="1" ht="14.45" customHeight="1" x14ac:dyDescent="0.2">
      <c r="B674" s="2" t="s">
        <v>529</v>
      </c>
      <c r="C674" s="3" t="s">
        <v>53</v>
      </c>
      <c r="D674" s="3" t="s">
        <v>7</v>
      </c>
      <c r="E674" s="24">
        <v>160.80000000000001</v>
      </c>
      <c r="F674" s="16" t="s">
        <v>65</v>
      </c>
      <c r="G674" s="21">
        <f t="shared" si="12"/>
        <v>2.29E-2</v>
      </c>
      <c r="H674" s="26">
        <f>H702*(1+Table3[[#This Row],[Inflation (%)2]])</f>
        <v>2609.9390923737346</v>
      </c>
    </row>
    <row r="675" spans="2:8" s="1" customFormat="1" ht="14.45" customHeight="1" x14ac:dyDescent="0.2">
      <c r="B675" s="2" t="s">
        <v>529</v>
      </c>
      <c r="C675" s="3" t="s">
        <v>55</v>
      </c>
      <c r="D675" s="3" t="s">
        <v>7</v>
      </c>
      <c r="E675" s="23">
        <v>169.8</v>
      </c>
      <c r="F675" s="15" t="s">
        <v>175</v>
      </c>
      <c r="G675" s="21">
        <f t="shared" si="12"/>
        <v>3.4700000000000002E-2</v>
      </c>
      <c r="H675" s="26">
        <f>H703*(1+Table3[[#This Row],[Inflation (%)2]])</f>
        <v>1308.1397283126898</v>
      </c>
    </row>
    <row r="676" spans="2:8" s="1" customFormat="1" ht="14.45" customHeight="1" x14ac:dyDescent="0.2">
      <c r="B676" s="2" t="s">
        <v>529</v>
      </c>
      <c r="C676" s="3" t="s">
        <v>57</v>
      </c>
      <c r="D676" s="3" t="s">
        <v>7</v>
      </c>
      <c r="E676" s="24">
        <v>177.1</v>
      </c>
      <c r="F676" s="16" t="s">
        <v>543</v>
      </c>
      <c r="G676" s="21">
        <f t="shared" si="12"/>
        <v>6.3699999999999993E-2</v>
      </c>
      <c r="H676" s="26">
        <f>H704*(1+Table3[[#This Row],[Inflation (%)2]])</f>
        <v>529.6319524621963</v>
      </c>
    </row>
    <row r="677" spans="2:8" s="1" customFormat="1" ht="14.45" customHeight="1" x14ac:dyDescent="0.2">
      <c r="B677" s="2" t="s">
        <v>529</v>
      </c>
      <c r="C677" s="3" t="s">
        <v>59</v>
      </c>
      <c r="D677" s="3" t="s">
        <v>7</v>
      </c>
      <c r="E677" s="23">
        <v>185.2</v>
      </c>
      <c r="F677" s="15" t="s">
        <v>544</v>
      </c>
      <c r="G677" s="21">
        <f t="shared" si="12"/>
        <v>9.4600000000000017E-2</v>
      </c>
      <c r="H677" s="26">
        <f>H705*(1+Table3[[#This Row],[Inflation (%)2]])</f>
        <v>2338.0183641073304</v>
      </c>
    </row>
    <row r="678" spans="2:8" s="1" customFormat="1" ht="14.45" customHeight="1" x14ac:dyDescent="0.2">
      <c r="B678" s="2" t="s">
        <v>529</v>
      </c>
      <c r="C678" s="3" t="s">
        <v>61</v>
      </c>
      <c r="D678" s="3" t="s">
        <v>7</v>
      </c>
      <c r="E678" s="24">
        <v>186.4</v>
      </c>
      <c r="F678" s="16" t="s">
        <v>231</v>
      </c>
      <c r="G678" s="21">
        <f t="shared" si="12"/>
        <v>4.3099999999999999E-2</v>
      </c>
      <c r="H678" s="26">
        <f>H706*(1+Table3[[#This Row],[Inflation (%)2]])</f>
        <v>1163.2775830123423</v>
      </c>
    </row>
    <row r="679" spans="2:8" s="1" customFormat="1" ht="14.45" customHeight="1" x14ac:dyDescent="0.2">
      <c r="B679" s="2" t="s">
        <v>545</v>
      </c>
      <c r="C679" s="3" t="s">
        <v>6</v>
      </c>
      <c r="D679" s="3" t="s">
        <v>7</v>
      </c>
      <c r="E679" s="23">
        <v>178.2</v>
      </c>
      <c r="F679" s="15" t="s">
        <v>463</v>
      </c>
      <c r="G679" s="21">
        <f t="shared" si="12"/>
        <v>4.3299999999999998E-2</v>
      </c>
      <c r="H679" s="26">
        <f>H707*(1+Table3[[#This Row],[Inflation (%)2]])</f>
        <v>1055.6231397160436</v>
      </c>
    </row>
    <row r="680" spans="2:8" s="1" customFormat="1" ht="14.45" customHeight="1" x14ac:dyDescent="0.2">
      <c r="B680" s="2" t="s">
        <v>545</v>
      </c>
      <c r="C680" s="3" t="s">
        <v>9</v>
      </c>
      <c r="D680" s="3" t="s">
        <v>7</v>
      </c>
      <c r="E680" s="24">
        <v>183.1</v>
      </c>
      <c r="F680" s="16" t="s">
        <v>113</v>
      </c>
      <c r="G680" s="21">
        <f t="shared" si="12"/>
        <v>3.15E-2</v>
      </c>
      <c r="H680" s="26">
        <f>H708*(1+Table3[[#This Row],[Inflation (%)2]])</f>
        <v>1149.8511654299773</v>
      </c>
    </row>
    <row r="681" spans="2:8" s="1" customFormat="1" ht="14.45" customHeight="1" x14ac:dyDescent="0.2">
      <c r="B681" s="2" t="s">
        <v>545</v>
      </c>
      <c r="C681" s="3" t="s">
        <v>11</v>
      </c>
      <c r="D681" s="3" t="s">
        <v>7</v>
      </c>
      <c r="E681" s="23">
        <v>174.7</v>
      </c>
      <c r="F681" s="15" t="s">
        <v>546</v>
      </c>
      <c r="G681" s="21">
        <f t="shared" si="12"/>
        <v>0.1149</v>
      </c>
      <c r="H681" s="26">
        <f>H709*(1+Table3[[#This Row],[Inflation (%)2]])</f>
        <v>767.26045499182419</v>
      </c>
    </row>
    <row r="682" spans="2:8" s="1" customFormat="1" ht="14.45" customHeight="1" x14ac:dyDescent="0.2">
      <c r="B682" s="2" t="s">
        <v>545</v>
      </c>
      <c r="C682" s="3" t="s">
        <v>13</v>
      </c>
      <c r="D682" s="3" t="s">
        <v>7</v>
      </c>
      <c r="E682" s="24">
        <v>219.4</v>
      </c>
      <c r="F682" s="16" t="s">
        <v>547</v>
      </c>
      <c r="G682" s="21">
        <f t="shared" si="12"/>
        <v>-8.0999999999999996E-3</v>
      </c>
      <c r="H682" s="26">
        <f>H710*(1+Table3[[#This Row],[Inflation (%)2]])</f>
        <v>3854.9967962409996</v>
      </c>
    </row>
    <row r="683" spans="2:8" s="1" customFormat="1" ht="14.45" customHeight="1" x14ac:dyDescent="0.2">
      <c r="B683" s="2" t="s">
        <v>545</v>
      </c>
      <c r="C683" s="3" t="s">
        <v>15</v>
      </c>
      <c r="D683" s="3" t="s">
        <v>7</v>
      </c>
      <c r="E683" s="23">
        <v>176.7</v>
      </c>
      <c r="F683" s="15" t="s">
        <v>548</v>
      </c>
      <c r="G683" s="21">
        <f t="shared" si="12"/>
        <v>7.6800000000000007E-2</v>
      </c>
      <c r="H683" s="26">
        <f>H711*(1+Table3[[#This Row],[Inflation (%)2]])</f>
        <v>1275.4955326814666</v>
      </c>
    </row>
    <row r="684" spans="2:8" s="1" customFormat="1" ht="14.45" customHeight="1" x14ac:dyDescent="0.2">
      <c r="B684" s="2" t="s">
        <v>545</v>
      </c>
      <c r="C684" s="3" t="s">
        <v>17</v>
      </c>
      <c r="D684" s="3" t="s">
        <v>7</v>
      </c>
      <c r="E684" s="24">
        <v>179.4</v>
      </c>
      <c r="F684" s="16" t="s">
        <v>549</v>
      </c>
      <c r="G684" s="21">
        <f t="shared" si="12"/>
        <v>8.4600000000000009E-2</v>
      </c>
      <c r="H684" s="26">
        <f>H712*(1+Table3[[#This Row],[Inflation (%)2]])</f>
        <v>8.752795971827279</v>
      </c>
    </row>
    <row r="685" spans="2:8" s="1" customFormat="1" ht="14.45" customHeight="1" x14ac:dyDescent="0.2">
      <c r="B685" s="2" t="s">
        <v>545</v>
      </c>
      <c r="C685" s="3" t="s">
        <v>19</v>
      </c>
      <c r="D685" s="3" t="s">
        <v>7</v>
      </c>
      <c r="E685" s="23">
        <v>164.4</v>
      </c>
      <c r="F685" s="15" t="s">
        <v>24</v>
      </c>
      <c r="G685" s="21">
        <f t="shared" si="12"/>
        <v>-0.13250000000000001</v>
      </c>
      <c r="H685" s="26">
        <f>H713*(1+Table3[[#This Row],[Inflation (%)2]])</f>
        <v>10602.068744096799</v>
      </c>
    </row>
    <row r="686" spans="2:8" s="1" customFormat="1" ht="14.45" customHeight="1" x14ac:dyDescent="0.2">
      <c r="B686" s="2" t="s">
        <v>545</v>
      </c>
      <c r="C686" s="3" t="s">
        <v>21</v>
      </c>
      <c r="D686" s="3" t="s">
        <v>7</v>
      </c>
      <c r="E686" s="24">
        <v>175.8</v>
      </c>
      <c r="F686" s="16" t="s">
        <v>550</v>
      </c>
      <c r="G686" s="21">
        <f t="shared" si="12"/>
        <v>7.3999999999999995E-3</v>
      </c>
      <c r="H686" s="26">
        <f>H714*(1+Table3[[#This Row],[Inflation (%)2]])</f>
        <v>528.64521898787609</v>
      </c>
    </row>
    <row r="687" spans="2:8" s="1" customFormat="1" ht="14.45" customHeight="1" x14ac:dyDescent="0.2">
      <c r="B687" s="2" t="s">
        <v>545</v>
      </c>
      <c r="C687" s="3" t="s">
        <v>23</v>
      </c>
      <c r="D687" s="3" t="s">
        <v>7</v>
      </c>
      <c r="E687" s="23">
        <v>185</v>
      </c>
      <c r="F687" s="15" t="s">
        <v>551</v>
      </c>
      <c r="G687" s="21">
        <f t="shared" si="12"/>
        <v>-8.9600000000000013E-2</v>
      </c>
      <c r="H687" s="26">
        <f>H715*(1+Table3[[#This Row],[Inflation (%)2]])</f>
        <v>285.0553625882477</v>
      </c>
    </row>
    <row r="688" spans="2:8" s="1" customFormat="1" ht="14.45" customHeight="1" x14ac:dyDescent="0.2">
      <c r="B688" s="2" t="s">
        <v>545</v>
      </c>
      <c r="C688" s="3" t="s">
        <v>25</v>
      </c>
      <c r="D688" s="3" t="s">
        <v>7</v>
      </c>
      <c r="E688" s="24">
        <v>176.9</v>
      </c>
      <c r="F688" s="16" t="s">
        <v>552</v>
      </c>
      <c r="G688" s="21">
        <f t="shared" si="12"/>
        <v>7.8E-2</v>
      </c>
      <c r="H688" s="26">
        <f>H716*(1+Table3[[#This Row],[Inflation (%)2]])</f>
        <v>2871.7651986310157</v>
      </c>
    </row>
    <row r="689" spans="2:8" s="1" customFormat="1" ht="14.45" customHeight="1" x14ac:dyDescent="0.2">
      <c r="B689" s="2" t="s">
        <v>545</v>
      </c>
      <c r="C689" s="3" t="s">
        <v>27</v>
      </c>
      <c r="D689" s="3" t="s">
        <v>7</v>
      </c>
      <c r="E689" s="23">
        <v>124.2</v>
      </c>
      <c r="F689" s="15" t="s">
        <v>117</v>
      </c>
      <c r="G689" s="21">
        <f t="shared" si="12"/>
        <v>2.4800000000000003E-2</v>
      </c>
      <c r="H689" s="26">
        <f>H717*(1+Table3[[#This Row],[Inflation (%)2]])</f>
        <v>278.19916257348075</v>
      </c>
    </row>
    <row r="690" spans="2:8" s="1" customFormat="1" ht="14.45" customHeight="1" x14ac:dyDescent="0.2">
      <c r="B690" s="2" t="s">
        <v>545</v>
      </c>
      <c r="C690" s="3" t="s">
        <v>29</v>
      </c>
      <c r="D690" s="3" t="s">
        <v>7</v>
      </c>
      <c r="E690" s="24">
        <v>211.9</v>
      </c>
      <c r="F690" s="16" t="s">
        <v>553</v>
      </c>
      <c r="G690" s="21">
        <f t="shared" si="12"/>
        <v>0.16809999999999997</v>
      </c>
      <c r="H690" s="26">
        <f>H718*(1+Table3[[#This Row],[Inflation (%)2]])</f>
        <v>4918.4198830320474</v>
      </c>
    </row>
    <row r="691" spans="2:8" s="1" customFormat="1" ht="14.45" customHeight="1" x14ac:dyDescent="0.2">
      <c r="B691" s="2" t="s">
        <v>545</v>
      </c>
      <c r="C691" s="3" t="s">
        <v>31</v>
      </c>
      <c r="D691" s="3" t="s">
        <v>7</v>
      </c>
      <c r="E691" s="23">
        <v>165.9</v>
      </c>
      <c r="F691" s="15" t="s">
        <v>389</v>
      </c>
      <c r="G691" s="21">
        <f t="shared" si="12"/>
        <v>4.6699999999999998E-2</v>
      </c>
      <c r="H691" s="26">
        <f>H719*(1+Table3[[#This Row],[Inflation (%)2]])</f>
        <v>1519.9916623583001</v>
      </c>
    </row>
    <row r="692" spans="2:8" s="1" customFormat="1" ht="14.45" customHeight="1" x14ac:dyDescent="0.2">
      <c r="B692" s="2" t="s">
        <v>545</v>
      </c>
      <c r="C692" s="3" t="s">
        <v>33</v>
      </c>
      <c r="D692" s="3" t="s">
        <v>7</v>
      </c>
      <c r="E692" s="24">
        <v>197.7</v>
      </c>
      <c r="F692" s="16" t="s">
        <v>554</v>
      </c>
      <c r="G692" s="21">
        <f t="shared" si="12"/>
        <v>6.9199999999999998E-2</v>
      </c>
      <c r="H692" s="26">
        <f>H720*(1+Table3[[#This Row],[Inflation (%)2]])</f>
        <v>1275.474216703522</v>
      </c>
    </row>
    <row r="693" spans="2:8" s="1" customFormat="1" ht="14.45" customHeight="1" x14ac:dyDescent="0.2">
      <c r="B693" s="2" t="s">
        <v>545</v>
      </c>
      <c r="C693" s="3" t="s">
        <v>35</v>
      </c>
      <c r="D693" s="3" t="s">
        <v>7</v>
      </c>
      <c r="E693" s="23">
        <v>204.2</v>
      </c>
      <c r="F693" s="15" t="s">
        <v>555</v>
      </c>
      <c r="G693" s="21">
        <f t="shared" si="12"/>
        <v>3.39E-2</v>
      </c>
      <c r="H693" s="26">
        <f>H721*(1+Table3[[#This Row],[Inflation (%)2]])</f>
        <v>873.72957197695791</v>
      </c>
    </row>
    <row r="694" spans="2:8" s="1" customFormat="1" ht="14.45" customHeight="1" x14ac:dyDescent="0.2">
      <c r="B694" s="2" t="s">
        <v>545</v>
      </c>
      <c r="C694" s="3" t="s">
        <v>37</v>
      </c>
      <c r="D694" s="3" t="s">
        <v>7</v>
      </c>
      <c r="E694" s="24">
        <v>179.3</v>
      </c>
      <c r="F694" s="16" t="s">
        <v>556</v>
      </c>
      <c r="G694" s="21">
        <f t="shared" si="12"/>
        <v>6.8499999999999991E-2</v>
      </c>
      <c r="H694" s="26">
        <f>H722*(1+Table3[[#This Row],[Inflation (%)2]])</f>
        <v>1118.5070212083822</v>
      </c>
    </row>
    <row r="695" spans="2:8" s="1" customFormat="1" ht="14.45" customHeight="1" x14ac:dyDescent="0.2">
      <c r="B695" s="2" t="s">
        <v>545</v>
      </c>
      <c r="C695" s="3" t="s">
        <v>39</v>
      </c>
      <c r="D695" s="3" t="s">
        <v>7</v>
      </c>
      <c r="E695" s="23">
        <v>181.3</v>
      </c>
      <c r="F695" s="15" t="s">
        <v>557</v>
      </c>
      <c r="G695" s="21">
        <f t="shared" si="12"/>
        <v>6.6500000000000004E-2</v>
      </c>
      <c r="H695" s="26">
        <f>H723*(1+Table3[[#This Row],[Inflation (%)2]])</f>
        <v>1090.0191889565551</v>
      </c>
    </row>
    <row r="696" spans="2:8" s="1" customFormat="1" ht="14.45" customHeight="1" x14ac:dyDescent="0.2">
      <c r="B696" s="2" t="s">
        <v>545</v>
      </c>
      <c r="C696" s="3" t="s">
        <v>41</v>
      </c>
      <c r="D696" s="3" t="s">
        <v>7</v>
      </c>
      <c r="E696" s="24">
        <v>168.1</v>
      </c>
      <c r="F696" s="16" t="s">
        <v>558</v>
      </c>
      <c r="G696" s="21">
        <f t="shared" si="12"/>
        <v>7.8300000000000008E-2</v>
      </c>
      <c r="H696" s="26">
        <f>H724*(1+Table3[[#This Row],[Inflation (%)2]])</f>
        <v>1306.5186094123123</v>
      </c>
    </row>
    <row r="697" spans="2:8" s="1" customFormat="1" ht="14.45" customHeight="1" x14ac:dyDescent="0.2">
      <c r="B697" s="2" t="s">
        <v>545</v>
      </c>
      <c r="C697" s="3" t="s">
        <v>43</v>
      </c>
      <c r="D697" s="3" t="s">
        <v>7</v>
      </c>
      <c r="E697" s="23">
        <v>175.6</v>
      </c>
      <c r="F697" s="15" t="s">
        <v>508</v>
      </c>
      <c r="G697" s="21">
        <f t="shared" si="12"/>
        <v>4.8399999999999999E-2</v>
      </c>
      <c r="H697" s="26">
        <f>H725*(1+Table3[[#This Row],[Inflation (%)2]])</f>
        <v>450.12836348349714</v>
      </c>
    </row>
    <row r="698" spans="2:8" s="1" customFormat="1" ht="14.45" customHeight="1" x14ac:dyDescent="0.2">
      <c r="B698" s="2" t="s">
        <v>545</v>
      </c>
      <c r="C698" s="3" t="s">
        <v>45</v>
      </c>
      <c r="D698" s="3" t="s">
        <v>7</v>
      </c>
      <c r="E698" s="24">
        <v>183.4</v>
      </c>
      <c r="F698" s="16" t="s">
        <v>375</v>
      </c>
      <c r="G698" s="21">
        <f t="shared" si="12"/>
        <v>5.7099999999999998E-2</v>
      </c>
      <c r="H698" s="26">
        <f>H726*(1+Table3[[#This Row],[Inflation (%)2]])</f>
        <v>5271.9795734774398</v>
      </c>
    </row>
    <row r="699" spans="2:8" s="1" customFormat="1" ht="14.45" customHeight="1" x14ac:dyDescent="0.2">
      <c r="B699" s="2" t="s">
        <v>545</v>
      </c>
      <c r="C699" s="3" t="s">
        <v>47</v>
      </c>
      <c r="D699" s="3" t="s">
        <v>7</v>
      </c>
      <c r="E699" s="23">
        <v>171.6</v>
      </c>
      <c r="F699" s="15" t="s">
        <v>379</v>
      </c>
      <c r="G699" s="21">
        <f t="shared" si="12"/>
        <v>4.7599999999999996E-2</v>
      </c>
      <c r="H699" s="26">
        <f>H727*(1+Table3[[#This Row],[Inflation (%)2]])</f>
        <v>1366.2293333556902</v>
      </c>
    </row>
    <row r="700" spans="2:8" s="1" customFormat="1" ht="14.45" customHeight="1" x14ac:dyDescent="0.2">
      <c r="B700" s="2" t="s">
        <v>545</v>
      </c>
      <c r="C700" s="3" t="s">
        <v>49</v>
      </c>
      <c r="D700" s="3" t="s">
        <v>7</v>
      </c>
      <c r="E700" s="24">
        <v>170.1</v>
      </c>
      <c r="F700" s="16" t="s">
        <v>559</v>
      </c>
      <c r="G700" s="21">
        <f t="shared" si="12"/>
        <v>5.5900000000000005E-2</v>
      </c>
      <c r="H700" s="26">
        <f>H728*(1+Table3[[#This Row],[Inflation (%)2]])</f>
        <v>958.83636196704606</v>
      </c>
    </row>
    <row r="701" spans="2:8" s="1" customFormat="1" ht="14.45" customHeight="1" x14ac:dyDescent="0.2">
      <c r="B701" s="2" t="s">
        <v>545</v>
      </c>
      <c r="C701" s="3" t="s">
        <v>51</v>
      </c>
      <c r="D701" s="3" t="s">
        <v>7</v>
      </c>
      <c r="E701" s="23">
        <v>182.2</v>
      </c>
      <c r="F701" s="15" t="s">
        <v>560</v>
      </c>
      <c r="G701" s="21">
        <f t="shared" si="12"/>
        <v>7.110000000000001E-2</v>
      </c>
      <c r="H701" s="26">
        <f>H729*(1+Table3[[#This Row],[Inflation (%)2]])</f>
        <v>1473.1937461523437</v>
      </c>
    </row>
    <row r="702" spans="2:8" s="1" customFormat="1" ht="14.45" customHeight="1" x14ac:dyDescent="0.2">
      <c r="B702" s="2" t="s">
        <v>545</v>
      </c>
      <c r="C702" s="3" t="s">
        <v>53</v>
      </c>
      <c r="D702" s="3" t="s">
        <v>7</v>
      </c>
      <c r="E702" s="24">
        <v>160.4</v>
      </c>
      <c r="F702" s="16" t="s">
        <v>561</v>
      </c>
      <c r="G702" s="21">
        <f t="shared" si="12"/>
        <v>6.3E-3</v>
      </c>
      <c r="H702" s="26">
        <f>H730*(1+Table3[[#This Row],[Inflation (%)2]])</f>
        <v>2551.5095242679977</v>
      </c>
    </row>
    <row r="703" spans="2:8" s="1" customFormat="1" ht="14.45" customHeight="1" x14ac:dyDescent="0.2">
      <c r="B703" s="2" t="s">
        <v>545</v>
      </c>
      <c r="C703" s="3" t="s">
        <v>55</v>
      </c>
      <c r="D703" s="3" t="s">
        <v>7</v>
      </c>
      <c r="E703" s="23">
        <v>169.2</v>
      </c>
      <c r="F703" s="15" t="s">
        <v>407</v>
      </c>
      <c r="G703" s="21">
        <f t="shared" si="12"/>
        <v>3.6799999999999999E-2</v>
      </c>
      <c r="H703" s="26">
        <f>H731*(1+Table3[[#This Row],[Inflation (%)2]])</f>
        <v>1264.2695740917077</v>
      </c>
    </row>
    <row r="704" spans="2:8" s="1" customFormat="1" ht="14.45" customHeight="1" x14ac:dyDescent="0.2">
      <c r="B704" s="2" t="s">
        <v>545</v>
      </c>
      <c r="C704" s="3" t="s">
        <v>57</v>
      </c>
      <c r="D704" s="3" t="s">
        <v>7</v>
      </c>
      <c r="E704" s="24">
        <v>174.8</v>
      </c>
      <c r="F704" s="16" t="s">
        <v>562</v>
      </c>
      <c r="G704" s="21">
        <f t="shared" si="12"/>
        <v>5.8099999999999992E-2</v>
      </c>
      <c r="H704" s="26">
        <f>H732*(1+Table3[[#This Row],[Inflation (%)2]])</f>
        <v>497.91478091773644</v>
      </c>
    </row>
    <row r="705" spans="2:8" s="1" customFormat="1" ht="14.45" customHeight="1" x14ac:dyDescent="0.2">
      <c r="B705" s="2" t="s">
        <v>545</v>
      </c>
      <c r="C705" s="3" t="s">
        <v>59</v>
      </c>
      <c r="D705" s="3" t="s">
        <v>7</v>
      </c>
      <c r="E705" s="23">
        <v>185.6</v>
      </c>
      <c r="F705" s="15" t="s">
        <v>563</v>
      </c>
      <c r="G705" s="21">
        <f t="shared" si="12"/>
        <v>0.10339999999999999</v>
      </c>
      <c r="H705" s="26">
        <f>H733*(1+Table3[[#This Row],[Inflation (%)2]])</f>
        <v>2135.9568464346157</v>
      </c>
    </row>
    <row r="706" spans="2:8" s="1" customFormat="1" ht="14.45" customHeight="1" x14ac:dyDescent="0.2">
      <c r="B706" s="2" t="s">
        <v>545</v>
      </c>
      <c r="C706" s="3" t="s">
        <v>61</v>
      </c>
      <c r="D706" s="3" t="s">
        <v>7</v>
      </c>
      <c r="E706" s="24">
        <v>181.1</v>
      </c>
      <c r="F706" s="16" t="s">
        <v>564</v>
      </c>
      <c r="G706" s="21">
        <f t="shared" si="12"/>
        <v>2.4300000000000002E-2</v>
      </c>
      <c r="H706" s="26">
        <f>H734*(1+Table3[[#This Row],[Inflation (%)2]])</f>
        <v>1115.2119480513302</v>
      </c>
    </row>
    <row r="707" spans="2:8" s="1" customFormat="1" ht="14.45" customHeight="1" x14ac:dyDescent="0.2">
      <c r="B707" s="2" t="s">
        <v>565</v>
      </c>
      <c r="C707" s="3" t="s">
        <v>6</v>
      </c>
      <c r="D707" s="3" t="s">
        <v>7</v>
      </c>
      <c r="E707" s="23">
        <v>177.4</v>
      </c>
      <c r="F707" s="15" t="s">
        <v>566</v>
      </c>
      <c r="G707" s="21">
        <f t="shared" si="12"/>
        <v>4.8499999999999995E-2</v>
      </c>
      <c r="H707" s="26">
        <f>H735*(1+Table3[[#This Row],[Inflation (%)2]])</f>
        <v>1011.811693392163</v>
      </c>
    </row>
    <row r="708" spans="2:8" s="1" customFormat="1" ht="14.45" customHeight="1" x14ac:dyDescent="0.2">
      <c r="B708" s="2" t="s">
        <v>565</v>
      </c>
      <c r="C708" s="3" t="s">
        <v>9</v>
      </c>
      <c r="D708" s="3" t="s">
        <v>7</v>
      </c>
      <c r="E708" s="24">
        <v>182.1</v>
      </c>
      <c r="F708" s="16" t="s">
        <v>130</v>
      </c>
      <c r="G708" s="21">
        <f t="shared" si="12"/>
        <v>4.36E-2</v>
      </c>
      <c r="H708" s="26">
        <f>H736*(1+Table3[[#This Row],[Inflation (%)2]])</f>
        <v>1114.7369514590182</v>
      </c>
    </row>
    <row r="709" spans="2:8" s="1" customFormat="1" ht="14.45" customHeight="1" x14ac:dyDescent="0.2">
      <c r="B709" s="2" t="s">
        <v>565</v>
      </c>
      <c r="C709" s="3" t="s">
        <v>11</v>
      </c>
      <c r="D709" s="3" t="s">
        <v>7</v>
      </c>
      <c r="E709" s="23">
        <v>174.8</v>
      </c>
      <c r="F709" s="15" t="s">
        <v>567</v>
      </c>
      <c r="G709" s="21">
        <f t="shared" si="12"/>
        <v>0.12479999999999999</v>
      </c>
      <c r="H709" s="26">
        <f>H737*(1+Table3[[#This Row],[Inflation (%)2]])</f>
        <v>688.18768947154376</v>
      </c>
    </row>
    <row r="710" spans="2:8" s="1" customFormat="1" ht="14.45" customHeight="1" x14ac:dyDescent="0.2">
      <c r="B710" s="2" t="s">
        <v>565</v>
      </c>
      <c r="C710" s="3" t="s">
        <v>13</v>
      </c>
      <c r="D710" s="3" t="s">
        <v>7</v>
      </c>
      <c r="E710" s="24">
        <v>213.7</v>
      </c>
      <c r="F710" s="16" t="s">
        <v>568</v>
      </c>
      <c r="G710" s="21">
        <f t="shared" si="12"/>
        <v>-9.7000000000000003E-3</v>
      </c>
      <c r="H710" s="26">
        <f>H738*(1+Table3[[#This Row],[Inflation (%)2]])</f>
        <v>3886.4772620637159</v>
      </c>
    </row>
    <row r="711" spans="2:8" s="1" customFormat="1" ht="14.45" customHeight="1" x14ac:dyDescent="0.2">
      <c r="B711" s="2" t="s">
        <v>565</v>
      </c>
      <c r="C711" s="3" t="s">
        <v>15</v>
      </c>
      <c r="D711" s="3" t="s">
        <v>7</v>
      </c>
      <c r="E711" s="23">
        <v>172.4</v>
      </c>
      <c r="F711" s="15" t="s">
        <v>485</v>
      </c>
      <c r="G711" s="21">
        <f t="shared" ref="G711:G774" si="13">F711/10000*100</f>
        <v>4.7400000000000005E-2</v>
      </c>
      <c r="H711" s="26">
        <f>H739*(1+Table3[[#This Row],[Inflation (%)2]])</f>
        <v>1184.5240830994303</v>
      </c>
    </row>
    <row r="712" spans="2:8" s="1" customFormat="1" ht="14.45" customHeight="1" x14ac:dyDescent="0.2">
      <c r="B712" s="2" t="s">
        <v>565</v>
      </c>
      <c r="C712" s="3" t="s">
        <v>17</v>
      </c>
      <c r="D712" s="3" t="s">
        <v>7</v>
      </c>
      <c r="E712" s="24">
        <v>178.8</v>
      </c>
      <c r="F712" s="16" t="s">
        <v>569</v>
      </c>
      <c r="G712" s="21">
        <f t="shared" si="13"/>
        <v>8.8900000000000007E-2</v>
      </c>
      <c r="H712" s="26">
        <f>H740*(1+Table3[[#This Row],[Inflation (%)2]])</f>
        <v>8.0700682019429095</v>
      </c>
    </row>
    <row r="713" spans="2:8" s="1" customFormat="1" ht="14.45" customHeight="1" x14ac:dyDescent="0.2">
      <c r="B713" s="2" t="s">
        <v>565</v>
      </c>
      <c r="C713" s="3" t="s">
        <v>19</v>
      </c>
      <c r="D713" s="3" t="s">
        <v>7</v>
      </c>
      <c r="E713" s="23">
        <v>168.7</v>
      </c>
      <c r="F713" s="15" t="s">
        <v>570</v>
      </c>
      <c r="G713" s="21">
        <f t="shared" si="13"/>
        <v>-9.2999999999999999E-2</v>
      </c>
      <c r="H713" s="26">
        <f>H741*(1+Table3[[#This Row],[Inflation (%)2]])</f>
        <v>12221.404892330605</v>
      </c>
    </row>
    <row r="714" spans="2:8" s="1" customFormat="1" ht="14.45" customHeight="1" x14ac:dyDescent="0.2">
      <c r="B714" s="2" t="s">
        <v>565</v>
      </c>
      <c r="C714" s="3" t="s">
        <v>21</v>
      </c>
      <c r="D714" s="3" t="s">
        <v>7</v>
      </c>
      <c r="E714" s="24">
        <v>179.2</v>
      </c>
      <c r="F714" s="16" t="s">
        <v>571</v>
      </c>
      <c r="G714" s="21">
        <f t="shared" si="13"/>
        <v>1.8799999999999997E-2</v>
      </c>
      <c r="H714" s="26">
        <f>H742*(1+Table3[[#This Row],[Inflation (%)2]])</f>
        <v>524.76198033340881</v>
      </c>
    </row>
    <row r="715" spans="2:8" s="1" customFormat="1" ht="14.45" customHeight="1" x14ac:dyDescent="0.2">
      <c r="B715" s="2" t="s">
        <v>565</v>
      </c>
      <c r="C715" s="3" t="s">
        <v>23</v>
      </c>
      <c r="D715" s="3" t="s">
        <v>7</v>
      </c>
      <c r="E715" s="23">
        <v>179.9</v>
      </c>
      <c r="F715" s="15" t="s">
        <v>572</v>
      </c>
      <c r="G715" s="21">
        <f t="shared" si="13"/>
        <v>-5.6599999999999998E-2</v>
      </c>
      <c r="H715" s="26">
        <f>H743*(1+Table3[[#This Row],[Inflation (%)2]])</f>
        <v>313.11002041767102</v>
      </c>
    </row>
    <row r="716" spans="2:8" s="1" customFormat="1" ht="14.45" customHeight="1" x14ac:dyDescent="0.2">
      <c r="B716" s="2" t="s">
        <v>565</v>
      </c>
      <c r="C716" s="3" t="s">
        <v>25</v>
      </c>
      <c r="D716" s="3" t="s">
        <v>7</v>
      </c>
      <c r="E716" s="24">
        <v>174.7</v>
      </c>
      <c r="F716" s="16" t="s">
        <v>573</v>
      </c>
      <c r="G716" s="21">
        <f t="shared" si="13"/>
        <v>6.5199999999999994E-2</v>
      </c>
      <c r="H716" s="26">
        <f>H744*(1+Table3[[#This Row],[Inflation (%)2]])</f>
        <v>2663.9751378766377</v>
      </c>
    </row>
    <row r="717" spans="2:8" s="1" customFormat="1" ht="14.45" customHeight="1" x14ac:dyDescent="0.2">
      <c r="B717" s="2" t="s">
        <v>565</v>
      </c>
      <c r="C717" s="3" t="s">
        <v>27</v>
      </c>
      <c r="D717" s="3" t="s">
        <v>7</v>
      </c>
      <c r="E717" s="23">
        <v>123.1</v>
      </c>
      <c r="F717" s="15" t="s">
        <v>419</v>
      </c>
      <c r="G717" s="21">
        <f t="shared" si="13"/>
        <v>2.1600000000000001E-2</v>
      </c>
      <c r="H717" s="26">
        <f>H745*(1+Table3[[#This Row],[Inflation (%)2]])</f>
        <v>271.46678627388832</v>
      </c>
    </row>
    <row r="718" spans="2:8" s="1" customFormat="1" ht="14.45" customHeight="1" x14ac:dyDescent="0.2">
      <c r="B718" s="2" t="s">
        <v>565</v>
      </c>
      <c r="C718" s="3" t="s">
        <v>29</v>
      </c>
      <c r="D718" s="3" t="s">
        <v>7</v>
      </c>
      <c r="E718" s="24">
        <v>207.8</v>
      </c>
      <c r="F718" s="16" t="s">
        <v>574</v>
      </c>
      <c r="G718" s="21">
        <f t="shared" si="13"/>
        <v>0.16739999999999999</v>
      </c>
      <c r="H718" s="26">
        <f>H746*(1+Table3[[#This Row],[Inflation (%)2]])</f>
        <v>4210.6154293571162</v>
      </c>
    </row>
    <row r="719" spans="2:8" s="1" customFormat="1" ht="14.45" customHeight="1" x14ac:dyDescent="0.2">
      <c r="B719" s="2" t="s">
        <v>565</v>
      </c>
      <c r="C719" s="3" t="s">
        <v>31</v>
      </c>
      <c r="D719" s="3" t="s">
        <v>7</v>
      </c>
      <c r="E719" s="23">
        <v>165.5</v>
      </c>
      <c r="F719" s="15" t="s">
        <v>48</v>
      </c>
      <c r="G719" s="21">
        <f t="shared" si="13"/>
        <v>5.0799999999999998E-2</v>
      </c>
      <c r="H719" s="26">
        <f>H747*(1+Table3[[#This Row],[Inflation (%)2]])</f>
        <v>1452.175085849145</v>
      </c>
    </row>
    <row r="720" spans="2:8" s="1" customFormat="1" ht="14.45" customHeight="1" x14ac:dyDescent="0.2">
      <c r="B720" s="2" t="s">
        <v>565</v>
      </c>
      <c r="C720" s="3" t="s">
        <v>33</v>
      </c>
      <c r="D720" s="3" t="s">
        <v>7</v>
      </c>
      <c r="E720" s="24">
        <v>197</v>
      </c>
      <c r="F720" s="16" t="s">
        <v>170</v>
      </c>
      <c r="G720" s="21">
        <f t="shared" si="13"/>
        <v>7.4699999999999989E-2</v>
      </c>
      <c r="H720" s="26">
        <f>H748*(1+Table3[[#This Row],[Inflation (%)2]])</f>
        <v>1192.9238839352058</v>
      </c>
    </row>
    <row r="721" spans="2:8" s="1" customFormat="1" ht="14.45" customHeight="1" x14ac:dyDescent="0.2">
      <c r="B721" s="2" t="s">
        <v>565</v>
      </c>
      <c r="C721" s="3" t="s">
        <v>35</v>
      </c>
      <c r="D721" s="3" t="s">
        <v>7</v>
      </c>
      <c r="E721" s="23">
        <v>203.5</v>
      </c>
      <c r="F721" s="15" t="s">
        <v>469</v>
      </c>
      <c r="G721" s="21">
        <f t="shared" si="13"/>
        <v>3.2500000000000001E-2</v>
      </c>
      <c r="H721" s="26">
        <f>H749*(1+Table3[[#This Row],[Inflation (%)2]])</f>
        <v>845.08131538539305</v>
      </c>
    </row>
    <row r="722" spans="2:8" s="1" customFormat="1" ht="14.45" customHeight="1" x14ac:dyDescent="0.2">
      <c r="B722" s="2" t="s">
        <v>565</v>
      </c>
      <c r="C722" s="3" t="s">
        <v>37</v>
      </c>
      <c r="D722" s="3" t="s">
        <v>7</v>
      </c>
      <c r="E722" s="24">
        <v>178.9</v>
      </c>
      <c r="F722" s="16" t="s">
        <v>575</v>
      </c>
      <c r="G722" s="21">
        <f t="shared" si="13"/>
        <v>7.5800000000000006E-2</v>
      </c>
      <c r="H722" s="26">
        <f>H750*(1+Table3[[#This Row],[Inflation (%)2]])</f>
        <v>1046.8011429184671</v>
      </c>
    </row>
    <row r="723" spans="2:8" s="1" customFormat="1" ht="14.45" customHeight="1" x14ac:dyDescent="0.2">
      <c r="B723" s="2" t="s">
        <v>565</v>
      </c>
      <c r="C723" s="3" t="s">
        <v>39</v>
      </c>
      <c r="D723" s="3" t="s">
        <v>7</v>
      </c>
      <c r="E723" s="23">
        <v>181</v>
      </c>
      <c r="F723" s="15" t="s">
        <v>576</v>
      </c>
      <c r="G723" s="21">
        <f t="shared" si="13"/>
        <v>7.4800000000000005E-2</v>
      </c>
      <c r="H723" s="26">
        <f>H751*(1+Table3[[#This Row],[Inflation (%)2]])</f>
        <v>1022.0526853788609</v>
      </c>
    </row>
    <row r="724" spans="2:8" s="1" customFormat="1" ht="14.45" customHeight="1" x14ac:dyDescent="0.2">
      <c r="B724" s="2" t="s">
        <v>565</v>
      </c>
      <c r="C724" s="3" t="s">
        <v>41</v>
      </c>
      <c r="D724" s="3" t="s">
        <v>7</v>
      </c>
      <c r="E724" s="24">
        <v>167.7</v>
      </c>
      <c r="F724" s="16" t="s">
        <v>577</v>
      </c>
      <c r="G724" s="21">
        <f t="shared" si="13"/>
        <v>8.539999999999999E-2</v>
      </c>
      <c r="H724" s="26">
        <f>H752*(1+Table3[[#This Row],[Inflation (%)2]])</f>
        <v>1211.6466747772533</v>
      </c>
    </row>
    <row r="725" spans="2:8" s="1" customFormat="1" ht="14.45" customHeight="1" x14ac:dyDescent="0.2">
      <c r="B725" s="2" t="s">
        <v>565</v>
      </c>
      <c r="C725" s="3" t="s">
        <v>43</v>
      </c>
      <c r="D725" s="3" t="s">
        <v>7</v>
      </c>
      <c r="E725" s="23">
        <v>175.2</v>
      </c>
      <c r="F725" s="15" t="s">
        <v>578</v>
      </c>
      <c r="G725" s="21">
        <f t="shared" si="13"/>
        <v>4.9099999999999998E-2</v>
      </c>
      <c r="H725" s="26">
        <f>H753*(1+Table3[[#This Row],[Inflation (%)2]])</f>
        <v>429.34792396365617</v>
      </c>
    </row>
    <row r="726" spans="2:8" s="1" customFormat="1" ht="14.45" customHeight="1" x14ac:dyDescent="0.2">
      <c r="B726" s="2" t="s">
        <v>565</v>
      </c>
      <c r="C726" s="3" t="s">
        <v>45</v>
      </c>
      <c r="D726" s="3" t="s">
        <v>7</v>
      </c>
      <c r="E726" s="24">
        <v>182.1</v>
      </c>
      <c r="F726" s="16" t="s">
        <v>579</v>
      </c>
      <c r="G726" s="21">
        <f t="shared" si="13"/>
        <v>6.7999999999999991E-2</v>
      </c>
      <c r="H726" s="26">
        <f>H754*(1+Table3[[#This Row],[Inflation (%)2]])</f>
        <v>4987.2098888255041</v>
      </c>
    </row>
    <row r="727" spans="2:8" s="1" customFormat="1" ht="14.45" customHeight="1" x14ac:dyDescent="0.2">
      <c r="B727" s="2" t="s">
        <v>565</v>
      </c>
      <c r="C727" s="3" t="s">
        <v>47</v>
      </c>
      <c r="D727" s="3" t="s">
        <v>7</v>
      </c>
      <c r="E727" s="23">
        <v>170.9</v>
      </c>
      <c r="F727" s="15" t="s">
        <v>372</v>
      </c>
      <c r="G727" s="21">
        <f t="shared" si="13"/>
        <v>4.7800000000000002E-2</v>
      </c>
      <c r="H727" s="26">
        <f>H755*(1+Table3[[#This Row],[Inflation (%)2]])</f>
        <v>1304.1517118706472</v>
      </c>
    </row>
    <row r="728" spans="2:8" s="1" customFormat="1" ht="14.45" customHeight="1" x14ac:dyDescent="0.2">
      <c r="B728" s="2" t="s">
        <v>565</v>
      </c>
      <c r="C728" s="3" t="s">
        <v>49</v>
      </c>
      <c r="D728" s="3" t="s">
        <v>7</v>
      </c>
      <c r="E728" s="24">
        <v>169.6</v>
      </c>
      <c r="F728" s="16" t="s">
        <v>193</v>
      </c>
      <c r="G728" s="21">
        <f t="shared" si="13"/>
        <v>6.1299999999999993E-2</v>
      </c>
      <c r="H728" s="26">
        <f>H756*(1+Table3[[#This Row],[Inflation (%)2]])</f>
        <v>908.07497108347945</v>
      </c>
    </row>
    <row r="729" spans="2:8" s="1" customFormat="1" ht="14.45" customHeight="1" x14ac:dyDescent="0.2">
      <c r="B729" s="2" t="s">
        <v>565</v>
      </c>
      <c r="C729" s="3" t="s">
        <v>51</v>
      </c>
      <c r="D729" s="3" t="s">
        <v>7</v>
      </c>
      <c r="E729" s="23">
        <v>181.5</v>
      </c>
      <c r="F729" s="15" t="s">
        <v>580</v>
      </c>
      <c r="G729" s="21">
        <f t="shared" si="13"/>
        <v>7.3999999999999996E-2</v>
      </c>
      <c r="H729" s="26">
        <f>H757*(1+Table3[[#This Row],[Inflation (%)2]])</f>
        <v>1375.4026198789504</v>
      </c>
    </row>
    <row r="730" spans="2:8" s="1" customFormat="1" ht="14.45" customHeight="1" x14ac:dyDescent="0.2">
      <c r="B730" s="2" t="s">
        <v>565</v>
      </c>
      <c r="C730" s="3" t="s">
        <v>53</v>
      </c>
      <c r="D730" s="3" t="s">
        <v>7</v>
      </c>
      <c r="E730" s="24">
        <v>160.1</v>
      </c>
      <c r="F730" s="16" t="s">
        <v>581</v>
      </c>
      <c r="G730" s="21">
        <f t="shared" si="13"/>
        <v>5.0000000000000001E-3</v>
      </c>
      <c r="H730" s="26">
        <f>H758*(1+Table3[[#This Row],[Inflation (%)2]])</f>
        <v>2535.5356496750451</v>
      </c>
    </row>
    <row r="731" spans="2:8" s="1" customFormat="1" ht="14.45" customHeight="1" x14ac:dyDescent="0.2">
      <c r="B731" s="2" t="s">
        <v>565</v>
      </c>
      <c r="C731" s="3" t="s">
        <v>55</v>
      </c>
      <c r="D731" s="3" t="s">
        <v>7</v>
      </c>
      <c r="E731" s="23">
        <v>168.8</v>
      </c>
      <c r="F731" s="15" t="s">
        <v>363</v>
      </c>
      <c r="G731" s="21">
        <f t="shared" si="13"/>
        <v>4.07E-2</v>
      </c>
      <c r="H731" s="26">
        <f>H759*(1+Table3[[#This Row],[Inflation (%)2]])</f>
        <v>1219.3958083446255</v>
      </c>
    </row>
    <row r="732" spans="2:8" s="1" customFormat="1" ht="14.45" customHeight="1" x14ac:dyDescent="0.2">
      <c r="B732" s="2" t="s">
        <v>565</v>
      </c>
      <c r="C732" s="3" t="s">
        <v>57</v>
      </c>
      <c r="D732" s="3" t="s">
        <v>7</v>
      </c>
      <c r="E732" s="24">
        <v>174.2</v>
      </c>
      <c r="F732" s="16" t="s">
        <v>582</v>
      </c>
      <c r="G732" s="21">
        <f t="shared" si="13"/>
        <v>6.2199999999999991E-2</v>
      </c>
      <c r="H732" s="26">
        <f>H760*(1+Table3[[#This Row],[Inflation (%)2]])</f>
        <v>470.57440782320805</v>
      </c>
    </row>
    <row r="733" spans="2:8" s="1" customFormat="1" ht="14.45" customHeight="1" x14ac:dyDescent="0.2">
      <c r="B733" s="2" t="s">
        <v>565</v>
      </c>
      <c r="C733" s="3" t="s">
        <v>59</v>
      </c>
      <c r="D733" s="3" t="s">
        <v>7</v>
      </c>
      <c r="E733" s="23">
        <v>184.4</v>
      </c>
      <c r="F733" s="15" t="s">
        <v>583</v>
      </c>
      <c r="G733" s="21">
        <f t="shared" si="13"/>
        <v>9.5000000000000001E-2</v>
      </c>
      <c r="H733" s="26">
        <f>H761*(1+Table3[[#This Row],[Inflation (%)2]])</f>
        <v>1935.795583138133</v>
      </c>
    </row>
    <row r="734" spans="2:8" s="1" customFormat="1" ht="14.45" customHeight="1" x14ac:dyDescent="0.2">
      <c r="B734" s="2" t="s">
        <v>565</v>
      </c>
      <c r="C734" s="3" t="s">
        <v>61</v>
      </c>
      <c r="D734" s="3" t="s">
        <v>7</v>
      </c>
      <c r="E734" s="24">
        <v>180</v>
      </c>
      <c r="F734" s="16" t="s">
        <v>18</v>
      </c>
      <c r="G734" s="21">
        <f t="shared" si="13"/>
        <v>3.6899999999999995E-2</v>
      </c>
      <c r="H734" s="26">
        <f>H762*(1+Table3[[#This Row],[Inflation (%)2]])</f>
        <v>1088.7551967698234</v>
      </c>
    </row>
    <row r="735" spans="2:8" s="1" customFormat="1" ht="14.45" customHeight="1" x14ac:dyDescent="0.2">
      <c r="B735" s="2" t="s">
        <v>584</v>
      </c>
      <c r="C735" s="3" t="s">
        <v>6</v>
      </c>
      <c r="D735" s="3" t="s">
        <v>7</v>
      </c>
      <c r="E735" s="23">
        <v>176.3</v>
      </c>
      <c r="F735" s="15" t="s">
        <v>263</v>
      </c>
      <c r="G735" s="21">
        <f t="shared" si="13"/>
        <v>5.8900000000000001E-2</v>
      </c>
      <c r="H735" s="26">
        <f>H763*(1+Table3[[#This Row],[Inflation (%)2]])</f>
        <v>965.00876813749449</v>
      </c>
    </row>
    <row r="736" spans="2:8" s="1" customFormat="1" ht="14.45" customHeight="1" x14ac:dyDescent="0.2">
      <c r="B736" s="2" t="s">
        <v>584</v>
      </c>
      <c r="C736" s="3" t="s">
        <v>9</v>
      </c>
      <c r="D736" s="3" t="s">
        <v>7</v>
      </c>
      <c r="E736" s="24">
        <v>180.8</v>
      </c>
      <c r="F736" s="16" t="s">
        <v>430</v>
      </c>
      <c r="G736" s="21">
        <f t="shared" si="13"/>
        <v>5.4199999999999998E-2</v>
      </c>
      <c r="H736" s="26">
        <f>H764*(1+Table3[[#This Row],[Inflation (%)2]])</f>
        <v>1068.1649592363149</v>
      </c>
    </row>
    <row r="737" spans="2:8" s="1" customFormat="1" ht="14.45" customHeight="1" x14ac:dyDescent="0.2">
      <c r="B737" s="2" t="s">
        <v>584</v>
      </c>
      <c r="C737" s="3" t="s">
        <v>11</v>
      </c>
      <c r="D737" s="3" t="s">
        <v>7</v>
      </c>
      <c r="E737" s="23">
        <v>174.7</v>
      </c>
      <c r="F737" s="15" t="s">
        <v>585</v>
      </c>
      <c r="G737" s="21">
        <f t="shared" si="13"/>
        <v>0.1366</v>
      </c>
      <c r="H737" s="26">
        <f>H765*(1+Table3[[#This Row],[Inflation (%)2]])</f>
        <v>611.83116062548345</v>
      </c>
    </row>
    <row r="738" spans="2:8" s="1" customFormat="1" ht="14.45" customHeight="1" x14ac:dyDescent="0.2">
      <c r="B738" s="2" t="s">
        <v>584</v>
      </c>
      <c r="C738" s="3" t="s">
        <v>13</v>
      </c>
      <c r="D738" s="3" t="s">
        <v>7</v>
      </c>
      <c r="E738" s="24">
        <v>212.2</v>
      </c>
      <c r="F738" s="16" t="s">
        <v>586</v>
      </c>
      <c r="G738" s="21">
        <f t="shared" si="13"/>
        <v>-1.67E-2</v>
      </c>
      <c r="H738" s="26">
        <f>H766*(1+Table3[[#This Row],[Inflation (%)2]])</f>
        <v>3924.5453519779016</v>
      </c>
    </row>
    <row r="739" spans="2:8" s="1" customFormat="1" ht="14.45" customHeight="1" x14ac:dyDescent="0.2">
      <c r="B739" s="2" t="s">
        <v>584</v>
      </c>
      <c r="C739" s="3" t="s">
        <v>15</v>
      </c>
      <c r="D739" s="3" t="s">
        <v>7</v>
      </c>
      <c r="E739" s="23">
        <v>177.2</v>
      </c>
      <c r="F739" s="15" t="s">
        <v>587</v>
      </c>
      <c r="G739" s="21">
        <f t="shared" si="13"/>
        <v>5.6599999999999998E-2</v>
      </c>
      <c r="H739" s="26">
        <f>H767*(1+Table3[[#This Row],[Inflation (%)2]])</f>
        <v>1130.9185441086788</v>
      </c>
    </row>
    <row r="740" spans="2:8" s="1" customFormat="1" ht="14.45" customHeight="1" x14ac:dyDescent="0.2">
      <c r="B740" s="2" t="s">
        <v>584</v>
      </c>
      <c r="C740" s="3" t="s">
        <v>17</v>
      </c>
      <c r="D740" s="3" t="s">
        <v>7</v>
      </c>
      <c r="E740" s="24">
        <v>177.9</v>
      </c>
      <c r="F740" s="16" t="s">
        <v>588</v>
      </c>
      <c r="G740" s="21">
        <f t="shared" si="13"/>
        <v>9.4100000000000003E-2</v>
      </c>
      <c r="H740" s="26">
        <f>H768*(1+Table3[[#This Row],[Inflation (%)2]])</f>
        <v>7.4112114996261447</v>
      </c>
    </row>
    <row r="741" spans="2:8" s="1" customFormat="1" ht="14.45" customHeight="1" x14ac:dyDescent="0.2">
      <c r="B741" s="2" t="s">
        <v>584</v>
      </c>
      <c r="C741" s="3" t="s">
        <v>19</v>
      </c>
      <c r="D741" s="3" t="s">
        <v>7</v>
      </c>
      <c r="E741" s="23">
        <v>172.2</v>
      </c>
      <c r="F741" s="15" t="s">
        <v>589</v>
      </c>
      <c r="G741" s="21">
        <f t="shared" si="13"/>
        <v>-4.3299999999999998E-2</v>
      </c>
      <c r="H741" s="26">
        <f>H769*(1+Table3[[#This Row],[Inflation (%)2]])</f>
        <v>13474.53681624102</v>
      </c>
    </row>
    <row r="742" spans="2:8" s="1" customFormat="1" ht="14.45" customHeight="1" x14ac:dyDescent="0.2">
      <c r="B742" s="2" t="s">
        <v>584</v>
      </c>
      <c r="C742" s="3" t="s">
        <v>21</v>
      </c>
      <c r="D742" s="3" t="s">
        <v>7</v>
      </c>
      <c r="E742" s="24">
        <v>172.1</v>
      </c>
      <c r="F742" s="16" t="s">
        <v>558</v>
      </c>
      <c r="G742" s="21">
        <f t="shared" si="13"/>
        <v>7.8300000000000008E-2</v>
      </c>
      <c r="H742" s="26">
        <f>H770*(1+Table3[[#This Row],[Inflation (%)2]])</f>
        <v>515.0785044497535</v>
      </c>
    </row>
    <row r="743" spans="2:8" s="1" customFormat="1" ht="14.45" customHeight="1" x14ac:dyDescent="0.2">
      <c r="B743" s="2" t="s">
        <v>584</v>
      </c>
      <c r="C743" s="3" t="s">
        <v>23</v>
      </c>
      <c r="D743" s="3" t="s">
        <v>7</v>
      </c>
      <c r="E743" s="23">
        <v>175.9</v>
      </c>
      <c r="F743" s="15" t="s">
        <v>590</v>
      </c>
      <c r="G743" s="21">
        <f t="shared" si="13"/>
        <v>-6.6299999999999998E-2</v>
      </c>
      <c r="H743" s="26">
        <f>H771*(1+Table3[[#This Row],[Inflation (%)2]])</f>
        <v>331.89529406155503</v>
      </c>
    </row>
    <row r="744" spans="2:8" s="1" customFormat="1" ht="14.45" customHeight="1" x14ac:dyDescent="0.2">
      <c r="B744" s="2" t="s">
        <v>584</v>
      </c>
      <c r="C744" s="3" t="s">
        <v>25</v>
      </c>
      <c r="D744" s="3" t="s">
        <v>7</v>
      </c>
      <c r="E744" s="24">
        <v>172.2</v>
      </c>
      <c r="F744" s="16" t="s">
        <v>591</v>
      </c>
      <c r="G744" s="21">
        <f t="shared" si="13"/>
        <v>5.3899999999999997E-2</v>
      </c>
      <c r="H744" s="26">
        <f>H772*(1+Table3[[#This Row],[Inflation (%)2]])</f>
        <v>2500.9154505037909</v>
      </c>
    </row>
    <row r="745" spans="2:8" s="1" customFormat="1" ht="14.45" customHeight="1" x14ac:dyDescent="0.2">
      <c r="B745" s="2" t="s">
        <v>584</v>
      </c>
      <c r="C745" s="3" t="s">
        <v>27</v>
      </c>
      <c r="D745" s="3" t="s">
        <v>7</v>
      </c>
      <c r="E745" s="23">
        <v>121.9</v>
      </c>
      <c r="F745" s="15" t="s">
        <v>592</v>
      </c>
      <c r="G745" s="21">
        <f t="shared" si="13"/>
        <v>1.3300000000000001E-2</v>
      </c>
      <c r="H745" s="26">
        <f>H773*(1+Table3[[#This Row],[Inflation (%)2]])</f>
        <v>265.72708131743178</v>
      </c>
    </row>
    <row r="746" spans="2:8" s="1" customFormat="1" ht="14.45" customHeight="1" x14ac:dyDescent="0.2">
      <c r="B746" s="2" t="s">
        <v>584</v>
      </c>
      <c r="C746" s="3" t="s">
        <v>29</v>
      </c>
      <c r="D746" s="3" t="s">
        <v>7</v>
      </c>
      <c r="E746" s="24">
        <v>204.8</v>
      </c>
      <c r="F746" s="16" t="s">
        <v>593</v>
      </c>
      <c r="G746" s="21">
        <f t="shared" si="13"/>
        <v>0.17230000000000001</v>
      </c>
      <c r="H746" s="26">
        <f>H774*(1+Table3[[#This Row],[Inflation (%)2]])</f>
        <v>3606.831788039332</v>
      </c>
    </row>
    <row r="747" spans="2:8" s="1" customFormat="1" ht="14.45" customHeight="1" x14ac:dyDescent="0.2">
      <c r="B747" s="2" t="s">
        <v>584</v>
      </c>
      <c r="C747" s="3" t="s">
        <v>31</v>
      </c>
      <c r="D747" s="3" t="s">
        <v>7</v>
      </c>
      <c r="E747" s="23">
        <v>164.9</v>
      </c>
      <c r="F747" s="15" t="s">
        <v>465</v>
      </c>
      <c r="G747" s="21">
        <f t="shared" si="13"/>
        <v>4.9600000000000005E-2</v>
      </c>
      <c r="H747" s="26">
        <f>H775*(1+Table3[[#This Row],[Inflation (%)2]])</f>
        <v>1381.970961028878</v>
      </c>
    </row>
    <row r="748" spans="2:8" s="1" customFormat="1" ht="14.45" customHeight="1" x14ac:dyDescent="0.2">
      <c r="B748" s="2" t="s">
        <v>584</v>
      </c>
      <c r="C748" s="3" t="s">
        <v>33</v>
      </c>
      <c r="D748" s="3" t="s">
        <v>7</v>
      </c>
      <c r="E748" s="24">
        <v>196.6</v>
      </c>
      <c r="F748" s="16" t="s">
        <v>594</v>
      </c>
      <c r="G748" s="21">
        <f t="shared" si="13"/>
        <v>8.320000000000001E-2</v>
      </c>
      <c r="H748" s="26">
        <f>H776*(1+Table3[[#This Row],[Inflation (%)2]])</f>
        <v>1110.0064054482236</v>
      </c>
    </row>
    <row r="749" spans="2:8" s="1" customFormat="1" ht="14.45" customHeight="1" x14ac:dyDescent="0.2">
      <c r="B749" s="2" t="s">
        <v>584</v>
      </c>
      <c r="C749" s="3" t="s">
        <v>35</v>
      </c>
      <c r="D749" s="3" t="s">
        <v>7</v>
      </c>
      <c r="E749" s="23">
        <v>202.7</v>
      </c>
      <c r="F749" s="15" t="s">
        <v>206</v>
      </c>
      <c r="G749" s="21">
        <f t="shared" si="13"/>
        <v>2.63E-2</v>
      </c>
      <c r="H749" s="26">
        <f>H777*(1+Table3[[#This Row],[Inflation (%)2]])</f>
        <v>818.48069286720875</v>
      </c>
    </row>
    <row r="750" spans="2:8" s="1" customFormat="1" ht="14.45" customHeight="1" x14ac:dyDescent="0.2">
      <c r="B750" s="2" t="s">
        <v>584</v>
      </c>
      <c r="C750" s="3" t="s">
        <v>37</v>
      </c>
      <c r="D750" s="3" t="s">
        <v>7</v>
      </c>
      <c r="E750" s="24">
        <v>178.2</v>
      </c>
      <c r="F750" s="16" t="s">
        <v>336</v>
      </c>
      <c r="G750" s="21">
        <f t="shared" si="13"/>
        <v>8.0699999999999994E-2</v>
      </c>
      <c r="H750" s="26">
        <f>H778*(1+Table3[[#This Row],[Inflation (%)2]])</f>
        <v>973.04437899095285</v>
      </c>
    </row>
    <row r="751" spans="2:8" s="1" customFormat="1" ht="14.45" customHeight="1" x14ac:dyDescent="0.2">
      <c r="B751" s="2" t="s">
        <v>584</v>
      </c>
      <c r="C751" s="3" t="s">
        <v>39</v>
      </c>
      <c r="D751" s="3" t="s">
        <v>7</v>
      </c>
      <c r="E751" s="23">
        <v>180.2</v>
      </c>
      <c r="F751" s="15" t="s">
        <v>595</v>
      </c>
      <c r="G751" s="21">
        <f t="shared" si="13"/>
        <v>7.8399999999999997E-2</v>
      </c>
      <c r="H751" s="26">
        <f>H779*(1+Table3[[#This Row],[Inflation (%)2]])</f>
        <v>950.9236000919808</v>
      </c>
    </row>
    <row r="752" spans="2:8" s="1" customFormat="1" ht="14.45" customHeight="1" x14ac:dyDescent="0.2">
      <c r="B752" s="2" t="s">
        <v>584</v>
      </c>
      <c r="C752" s="3" t="s">
        <v>41</v>
      </c>
      <c r="D752" s="3" t="s">
        <v>7</v>
      </c>
      <c r="E752" s="24">
        <v>167</v>
      </c>
      <c r="F752" s="16" t="s">
        <v>596</v>
      </c>
      <c r="G752" s="21">
        <f t="shared" si="13"/>
        <v>9.4399999999999998E-2</v>
      </c>
      <c r="H752" s="26">
        <f>H780*(1+Table3[[#This Row],[Inflation (%)2]])</f>
        <v>1116.3135017295499</v>
      </c>
    </row>
    <row r="753" spans="2:8" s="1" customFormat="1" ht="14.45" customHeight="1" x14ac:dyDescent="0.2">
      <c r="B753" s="2" t="s">
        <v>584</v>
      </c>
      <c r="C753" s="3" t="s">
        <v>43</v>
      </c>
      <c r="D753" s="3" t="s">
        <v>7</v>
      </c>
      <c r="E753" s="23">
        <v>173.5</v>
      </c>
      <c r="F753" s="15" t="s">
        <v>465</v>
      </c>
      <c r="G753" s="21">
        <f t="shared" si="13"/>
        <v>4.9600000000000005E-2</v>
      </c>
      <c r="H753" s="26">
        <f>H781*(1+Table3[[#This Row],[Inflation (%)2]])</f>
        <v>409.25357350458125</v>
      </c>
    </row>
    <row r="754" spans="2:8" s="1" customFormat="1" ht="14.45" customHeight="1" x14ac:dyDescent="0.2">
      <c r="B754" s="2" t="s">
        <v>584</v>
      </c>
      <c r="C754" s="3" t="s">
        <v>45</v>
      </c>
      <c r="D754" s="3" t="s">
        <v>7</v>
      </c>
      <c r="E754" s="24">
        <v>182.6</v>
      </c>
      <c r="F754" s="16" t="s">
        <v>597</v>
      </c>
      <c r="G754" s="21">
        <f t="shared" si="13"/>
        <v>0.11</v>
      </c>
      <c r="H754" s="26">
        <f>H782*(1+Table3[[#This Row],[Inflation (%)2]])</f>
        <v>4669.6721805482248</v>
      </c>
    </row>
    <row r="755" spans="2:8" s="1" customFormat="1" ht="14.45" customHeight="1" x14ac:dyDescent="0.2">
      <c r="B755" s="2" t="s">
        <v>584</v>
      </c>
      <c r="C755" s="3" t="s">
        <v>47</v>
      </c>
      <c r="D755" s="3" t="s">
        <v>7</v>
      </c>
      <c r="E755" s="23">
        <v>170</v>
      </c>
      <c r="F755" s="15" t="s">
        <v>598</v>
      </c>
      <c r="G755" s="21">
        <f t="shared" si="13"/>
        <v>5.8500000000000003E-2</v>
      </c>
      <c r="H755" s="26">
        <f>H783*(1+Table3[[#This Row],[Inflation (%)2]])</f>
        <v>1244.6571023770252</v>
      </c>
    </row>
    <row r="756" spans="2:8" s="1" customFormat="1" ht="14.45" customHeight="1" x14ac:dyDescent="0.2">
      <c r="B756" s="2" t="s">
        <v>584</v>
      </c>
      <c r="C756" s="3" t="s">
        <v>49</v>
      </c>
      <c r="D756" s="3" t="s">
        <v>7</v>
      </c>
      <c r="E756" s="24">
        <v>169.2</v>
      </c>
      <c r="F756" s="16" t="s">
        <v>599</v>
      </c>
      <c r="G756" s="21">
        <f t="shared" si="13"/>
        <v>6.6799999999999998E-2</v>
      </c>
      <c r="H756" s="26">
        <f>H784*(1+Table3[[#This Row],[Inflation (%)2]])</f>
        <v>855.62514942380051</v>
      </c>
    </row>
    <row r="757" spans="2:8" s="1" customFormat="1" ht="14.45" customHeight="1" x14ac:dyDescent="0.2">
      <c r="B757" s="2" t="s">
        <v>584</v>
      </c>
      <c r="C757" s="3" t="s">
        <v>51</v>
      </c>
      <c r="D757" s="3" t="s">
        <v>7</v>
      </c>
      <c r="E757" s="23">
        <v>180.8</v>
      </c>
      <c r="F757" s="15" t="s">
        <v>600</v>
      </c>
      <c r="G757" s="21">
        <f t="shared" si="13"/>
        <v>7.4899999999999994E-2</v>
      </c>
      <c r="H757" s="26">
        <f>H785*(1+Table3[[#This Row],[Inflation (%)2]])</f>
        <v>1280.6355864794696</v>
      </c>
    </row>
    <row r="758" spans="2:8" s="1" customFormat="1" ht="14.45" customHeight="1" x14ac:dyDescent="0.2">
      <c r="B758" s="2" t="s">
        <v>584</v>
      </c>
      <c r="C758" s="3" t="s">
        <v>53</v>
      </c>
      <c r="D758" s="3" t="s">
        <v>7</v>
      </c>
      <c r="E758" s="24">
        <v>159.80000000000001</v>
      </c>
      <c r="F758" s="16" t="s">
        <v>427</v>
      </c>
      <c r="G758" s="21">
        <f t="shared" si="13"/>
        <v>3.6299999999999999E-2</v>
      </c>
      <c r="H758" s="26">
        <f>H786*(1+Table3[[#This Row],[Inflation (%)2]])</f>
        <v>2522.9210444527816</v>
      </c>
    </row>
    <row r="759" spans="2:8" s="1" customFormat="1" ht="14.45" customHeight="1" x14ac:dyDescent="0.2">
      <c r="B759" s="2" t="s">
        <v>584</v>
      </c>
      <c r="C759" s="3" t="s">
        <v>55</v>
      </c>
      <c r="D759" s="3" t="s">
        <v>7</v>
      </c>
      <c r="E759" s="23">
        <v>168.4</v>
      </c>
      <c r="F759" s="15" t="s">
        <v>136</v>
      </c>
      <c r="G759" s="21">
        <f t="shared" si="13"/>
        <v>4.7300000000000009E-2</v>
      </c>
      <c r="H759" s="26">
        <f>H787*(1+Table3[[#This Row],[Inflation (%)2]])</f>
        <v>1171.7073204041756</v>
      </c>
    </row>
    <row r="760" spans="2:8" s="1" customFormat="1" ht="14.45" customHeight="1" x14ac:dyDescent="0.2">
      <c r="B760" s="2" t="s">
        <v>584</v>
      </c>
      <c r="C760" s="3" t="s">
        <v>57</v>
      </c>
      <c r="D760" s="3" t="s">
        <v>7</v>
      </c>
      <c r="E760" s="24">
        <v>172.5</v>
      </c>
      <c r="F760" s="16" t="s">
        <v>197</v>
      </c>
      <c r="G760" s="21">
        <f t="shared" si="13"/>
        <v>6.0199999999999997E-2</v>
      </c>
      <c r="H760" s="26">
        <f>H788*(1+Table3[[#This Row],[Inflation (%)2]])</f>
        <v>443.01864792243271</v>
      </c>
    </row>
    <row r="761" spans="2:8" s="1" customFormat="1" ht="14.45" customHeight="1" x14ac:dyDescent="0.2">
      <c r="B761" s="2" t="s">
        <v>584</v>
      </c>
      <c r="C761" s="3" t="s">
        <v>59</v>
      </c>
      <c r="D761" s="3" t="s">
        <v>7</v>
      </c>
      <c r="E761" s="23">
        <v>181.5</v>
      </c>
      <c r="F761" s="15" t="s">
        <v>601</v>
      </c>
      <c r="G761" s="21">
        <f t="shared" si="13"/>
        <v>8.8100000000000012E-2</v>
      </c>
      <c r="H761" s="26">
        <f>H789*(1+Table3[[#This Row],[Inflation (%)2]])</f>
        <v>1767.8498476147333</v>
      </c>
    </row>
    <row r="762" spans="2:8" s="1" customFormat="1" ht="14.45" customHeight="1" x14ac:dyDescent="0.2">
      <c r="B762" s="2" t="s">
        <v>584</v>
      </c>
      <c r="C762" s="3" t="s">
        <v>61</v>
      </c>
      <c r="D762" s="3" t="s">
        <v>7</v>
      </c>
      <c r="E762" s="24">
        <v>178.4</v>
      </c>
      <c r="F762" s="16" t="s">
        <v>602</v>
      </c>
      <c r="G762" s="21">
        <f t="shared" si="13"/>
        <v>4.82E-2</v>
      </c>
      <c r="H762" s="26">
        <f>H790*(1+Table3[[#This Row],[Inflation (%)2]])</f>
        <v>1050.0098338989521</v>
      </c>
    </row>
    <row r="763" spans="2:8" s="1" customFormat="1" ht="14.45" customHeight="1" x14ac:dyDescent="0.2">
      <c r="B763" s="2" t="s">
        <v>603</v>
      </c>
      <c r="C763" s="3" t="s">
        <v>6</v>
      </c>
      <c r="D763" s="3" t="s">
        <v>7</v>
      </c>
      <c r="E763" s="23">
        <v>175.6</v>
      </c>
      <c r="F763" s="15" t="s">
        <v>604</v>
      </c>
      <c r="G763" s="21">
        <f t="shared" si="13"/>
        <v>6.0999999999999999E-2</v>
      </c>
      <c r="H763" s="26">
        <f>H791*(1+Table3[[#This Row],[Inflation (%)2]])</f>
        <v>911.33135153224532</v>
      </c>
    </row>
    <row r="764" spans="2:8" s="1" customFormat="1" ht="14.45" customHeight="1" x14ac:dyDescent="0.2">
      <c r="B764" s="2" t="s">
        <v>603</v>
      </c>
      <c r="C764" s="3" t="s">
        <v>9</v>
      </c>
      <c r="D764" s="3" t="s">
        <v>7</v>
      </c>
      <c r="E764" s="24">
        <v>179.8</v>
      </c>
      <c r="F764" s="16" t="s">
        <v>605</v>
      </c>
      <c r="G764" s="21">
        <f t="shared" si="13"/>
        <v>5.6399999999999992E-2</v>
      </c>
      <c r="H764" s="26">
        <f>H792*(1+Table3[[#This Row],[Inflation (%)2]])</f>
        <v>1013.2469732843055</v>
      </c>
    </row>
    <row r="765" spans="2:8" s="1" customFormat="1" ht="14.45" customHeight="1" x14ac:dyDescent="0.2">
      <c r="B765" s="2" t="s">
        <v>603</v>
      </c>
      <c r="C765" s="3" t="s">
        <v>11</v>
      </c>
      <c r="D765" s="3" t="s">
        <v>7</v>
      </c>
      <c r="E765" s="23">
        <v>174.8</v>
      </c>
      <c r="F765" s="15" t="s">
        <v>606</v>
      </c>
      <c r="G765" s="21">
        <f t="shared" si="13"/>
        <v>0.1462</v>
      </c>
      <c r="H765" s="26">
        <f>H793*(1+Table3[[#This Row],[Inflation (%)2]])</f>
        <v>538.29945506377214</v>
      </c>
    </row>
    <row r="766" spans="2:8" s="1" customFormat="1" ht="14.45" customHeight="1" x14ac:dyDescent="0.2">
      <c r="B766" s="2" t="s">
        <v>603</v>
      </c>
      <c r="C766" s="3" t="s">
        <v>13</v>
      </c>
      <c r="D766" s="3" t="s">
        <v>7</v>
      </c>
      <c r="E766" s="24">
        <v>211.8</v>
      </c>
      <c r="F766" s="16" t="s">
        <v>111</v>
      </c>
      <c r="G766" s="21">
        <f t="shared" si="13"/>
        <v>3.2199999999999999E-2</v>
      </c>
      <c r="H766" s="26">
        <f>H794*(1+Table3[[#This Row],[Inflation (%)2]])</f>
        <v>3991.198364667855</v>
      </c>
    </row>
    <row r="767" spans="2:8" s="1" customFormat="1" ht="14.45" customHeight="1" x14ac:dyDescent="0.2">
      <c r="B767" s="2" t="s">
        <v>603</v>
      </c>
      <c r="C767" s="3" t="s">
        <v>15</v>
      </c>
      <c r="D767" s="3" t="s">
        <v>7</v>
      </c>
      <c r="E767" s="23">
        <v>184.6</v>
      </c>
      <c r="F767" s="15" t="s">
        <v>473</v>
      </c>
      <c r="G767" s="21">
        <f t="shared" si="13"/>
        <v>4.65E-2</v>
      </c>
      <c r="H767" s="26">
        <f>H795*(1+Table3[[#This Row],[Inflation (%)2]])</f>
        <v>1070.3374447365879</v>
      </c>
    </row>
    <row r="768" spans="2:8" s="1" customFormat="1" ht="14.45" customHeight="1" x14ac:dyDescent="0.2">
      <c r="B768" s="2" t="s">
        <v>603</v>
      </c>
      <c r="C768" s="3" t="s">
        <v>17</v>
      </c>
      <c r="D768" s="3" t="s">
        <v>7</v>
      </c>
      <c r="E768" s="24">
        <v>176.9</v>
      </c>
      <c r="F768" s="16" t="s">
        <v>607</v>
      </c>
      <c r="G768" s="21">
        <f t="shared" si="13"/>
        <v>0.10150000000000001</v>
      </c>
      <c r="H768" s="26">
        <f>H796*(1+Table3[[#This Row],[Inflation (%)2]])</f>
        <v>6.7737971845591298</v>
      </c>
    </row>
    <row r="769" spans="2:8" s="1" customFormat="1" ht="14.45" customHeight="1" x14ac:dyDescent="0.2">
      <c r="B769" s="2" t="s">
        <v>603</v>
      </c>
      <c r="C769" s="3" t="s">
        <v>19</v>
      </c>
      <c r="D769" s="3" t="s">
        <v>7</v>
      </c>
      <c r="E769" s="23">
        <v>175.6</v>
      </c>
      <c r="F769" s="15" t="s">
        <v>608</v>
      </c>
      <c r="G769" s="21">
        <f t="shared" si="13"/>
        <v>2.3900000000000001E-2</v>
      </c>
      <c r="H769" s="26">
        <f>H797*(1+Table3[[#This Row],[Inflation (%)2]])</f>
        <v>14084.39094412148</v>
      </c>
    </row>
    <row r="770" spans="2:8" s="1" customFormat="1" ht="14.45" customHeight="1" x14ac:dyDescent="0.2">
      <c r="B770" s="2" t="s">
        <v>603</v>
      </c>
      <c r="C770" s="3" t="s">
        <v>21</v>
      </c>
      <c r="D770" s="3" t="s">
        <v>7</v>
      </c>
      <c r="E770" s="24">
        <v>166.1</v>
      </c>
      <c r="F770" s="16" t="s">
        <v>539</v>
      </c>
      <c r="G770" s="21">
        <f t="shared" si="13"/>
        <v>6.2E-2</v>
      </c>
      <c r="H770" s="26">
        <f>H798*(1+Table3[[#This Row],[Inflation (%)2]])</f>
        <v>477.67643925600805</v>
      </c>
    </row>
    <row r="771" spans="2:8" s="1" customFormat="1" ht="14.45" customHeight="1" x14ac:dyDescent="0.2">
      <c r="B771" s="2" t="s">
        <v>603</v>
      </c>
      <c r="C771" s="3" t="s">
        <v>23</v>
      </c>
      <c r="D771" s="3" t="s">
        <v>7</v>
      </c>
      <c r="E771" s="23">
        <v>172.1</v>
      </c>
      <c r="F771" s="15" t="s">
        <v>609</v>
      </c>
      <c r="G771" s="21">
        <f t="shared" si="13"/>
        <v>-0.1308</v>
      </c>
      <c r="H771" s="26">
        <f>H799*(1+Table3[[#This Row],[Inflation (%)2]])</f>
        <v>355.4624548158456</v>
      </c>
    </row>
    <row r="772" spans="2:8" s="1" customFormat="1" ht="14.45" customHeight="1" x14ac:dyDescent="0.2">
      <c r="B772" s="2" t="s">
        <v>603</v>
      </c>
      <c r="C772" s="3" t="s">
        <v>25</v>
      </c>
      <c r="D772" s="3" t="s">
        <v>7</v>
      </c>
      <c r="E772" s="24">
        <v>171</v>
      </c>
      <c r="F772" s="16" t="s">
        <v>372</v>
      </c>
      <c r="G772" s="21">
        <f t="shared" si="13"/>
        <v>4.7800000000000002E-2</v>
      </c>
      <c r="H772" s="26">
        <f>H800*(1+Table3[[#This Row],[Inflation (%)2]])</f>
        <v>2373.0102006867737</v>
      </c>
    </row>
    <row r="773" spans="2:8" s="1" customFormat="1" ht="14.45" customHeight="1" x14ac:dyDescent="0.2">
      <c r="B773" s="2" t="s">
        <v>603</v>
      </c>
      <c r="C773" s="3" t="s">
        <v>27</v>
      </c>
      <c r="D773" s="3" t="s">
        <v>7</v>
      </c>
      <c r="E773" s="23">
        <v>122.2</v>
      </c>
      <c r="F773" s="15" t="s">
        <v>592</v>
      </c>
      <c r="G773" s="21">
        <f t="shared" si="13"/>
        <v>1.3300000000000001E-2</v>
      </c>
      <c r="H773" s="26">
        <f>H801*(1+Table3[[#This Row],[Inflation (%)2]])</f>
        <v>262.23929864544732</v>
      </c>
    </row>
    <row r="774" spans="2:8" s="1" customFormat="1" ht="14.45" customHeight="1" x14ac:dyDescent="0.2">
      <c r="B774" s="2" t="s">
        <v>603</v>
      </c>
      <c r="C774" s="3" t="s">
        <v>29</v>
      </c>
      <c r="D774" s="3" t="s">
        <v>7</v>
      </c>
      <c r="E774" s="24">
        <v>204.8</v>
      </c>
      <c r="F774" s="16" t="s">
        <v>610</v>
      </c>
      <c r="G774" s="21">
        <f t="shared" si="13"/>
        <v>0.1893</v>
      </c>
      <c r="H774" s="26">
        <f>H802*(1+Table3[[#This Row],[Inflation (%)2]])</f>
        <v>3076.7139708601317</v>
      </c>
    </row>
    <row r="775" spans="2:8" s="1" customFormat="1" ht="14.45" customHeight="1" x14ac:dyDescent="0.2">
      <c r="B775" s="2" t="s">
        <v>603</v>
      </c>
      <c r="C775" s="3" t="s">
        <v>31</v>
      </c>
      <c r="D775" s="3" t="s">
        <v>7</v>
      </c>
      <c r="E775" s="23">
        <v>164.3</v>
      </c>
      <c r="F775" s="15" t="s">
        <v>566</v>
      </c>
      <c r="G775" s="21">
        <f t="shared" ref="G775:G838" si="14">F775/10000*100</f>
        <v>4.8499999999999995E-2</v>
      </c>
      <c r="H775" s="26">
        <f>H803*(1+Table3[[#This Row],[Inflation (%)2]])</f>
        <v>1316.664406468062</v>
      </c>
    </row>
    <row r="776" spans="2:8" s="1" customFormat="1" ht="14.45" customHeight="1" x14ac:dyDescent="0.2">
      <c r="B776" s="2" t="s">
        <v>603</v>
      </c>
      <c r="C776" s="3" t="s">
        <v>33</v>
      </c>
      <c r="D776" s="3" t="s">
        <v>7</v>
      </c>
      <c r="E776" s="24">
        <v>195.7</v>
      </c>
      <c r="F776" s="16" t="s">
        <v>401</v>
      </c>
      <c r="G776" s="21">
        <f t="shared" si="14"/>
        <v>8.72E-2</v>
      </c>
      <c r="H776" s="26">
        <f>H804*(1+Table3[[#This Row],[Inflation (%)2]])</f>
        <v>1024.7474200962183</v>
      </c>
    </row>
    <row r="777" spans="2:8" s="1" customFormat="1" ht="14.45" customHeight="1" x14ac:dyDescent="0.2">
      <c r="B777" s="2" t="s">
        <v>603</v>
      </c>
      <c r="C777" s="3" t="s">
        <v>35</v>
      </c>
      <c r="D777" s="3" t="s">
        <v>7</v>
      </c>
      <c r="E777" s="23">
        <v>202.2</v>
      </c>
      <c r="F777" s="15" t="s">
        <v>272</v>
      </c>
      <c r="G777" s="21">
        <f t="shared" si="14"/>
        <v>2.9000000000000001E-2</v>
      </c>
      <c r="H777" s="26">
        <f>H805*(1+Table3[[#This Row],[Inflation (%)2]])</f>
        <v>797.50627776206636</v>
      </c>
    </row>
    <row r="778" spans="2:8" s="1" customFormat="1" ht="14.45" customHeight="1" x14ac:dyDescent="0.2">
      <c r="B778" s="2" t="s">
        <v>603</v>
      </c>
      <c r="C778" s="3" t="s">
        <v>37</v>
      </c>
      <c r="D778" s="3" t="s">
        <v>7</v>
      </c>
      <c r="E778" s="24">
        <v>177.4</v>
      </c>
      <c r="F778" s="16" t="s">
        <v>611</v>
      </c>
      <c r="G778" s="21">
        <f t="shared" si="14"/>
        <v>8.5699999999999998E-2</v>
      </c>
      <c r="H778" s="26">
        <f>H806*(1+Table3[[#This Row],[Inflation (%)2]])</f>
        <v>900.38343572772544</v>
      </c>
    </row>
    <row r="779" spans="2:8" s="1" customFormat="1" ht="14.45" customHeight="1" x14ac:dyDescent="0.2">
      <c r="B779" s="2" t="s">
        <v>603</v>
      </c>
      <c r="C779" s="3" t="s">
        <v>39</v>
      </c>
      <c r="D779" s="3" t="s">
        <v>7</v>
      </c>
      <c r="E779" s="23">
        <v>179.4</v>
      </c>
      <c r="F779" s="15" t="s">
        <v>612</v>
      </c>
      <c r="G779" s="21">
        <f t="shared" si="14"/>
        <v>8.2699999999999996E-2</v>
      </c>
      <c r="H779" s="26">
        <f>H807*(1+Table3[[#This Row],[Inflation (%)2]])</f>
        <v>881.79117219211867</v>
      </c>
    </row>
    <row r="780" spans="2:8" s="1" customFormat="1" ht="14.45" customHeight="1" x14ac:dyDescent="0.2">
      <c r="B780" s="2" t="s">
        <v>603</v>
      </c>
      <c r="C780" s="3" t="s">
        <v>41</v>
      </c>
      <c r="D780" s="3" t="s">
        <v>7</v>
      </c>
      <c r="E780" s="24">
        <v>166.2</v>
      </c>
      <c r="F780" s="16" t="s">
        <v>613</v>
      </c>
      <c r="G780" s="21">
        <f t="shared" si="14"/>
        <v>0.10510000000000001</v>
      </c>
      <c r="H780" s="26">
        <f>H808*(1+Table3[[#This Row],[Inflation (%)2]])</f>
        <v>1020.02330201896</v>
      </c>
    </row>
    <row r="781" spans="2:8" s="1" customFormat="1" ht="14.45" customHeight="1" x14ac:dyDescent="0.2">
      <c r="B781" s="2" t="s">
        <v>603</v>
      </c>
      <c r="C781" s="3" t="s">
        <v>43</v>
      </c>
      <c r="D781" s="3" t="s">
        <v>7</v>
      </c>
      <c r="E781" s="23">
        <v>173.5</v>
      </c>
      <c r="F781" s="15" t="s">
        <v>155</v>
      </c>
      <c r="G781" s="21">
        <f t="shared" si="14"/>
        <v>4.8300000000000003E-2</v>
      </c>
      <c r="H781" s="26">
        <f>H809*(1+Table3[[#This Row],[Inflation (%)2]])</f>
        <v>389.91384670787085</v>
      </c>
    </row>
    <row r="782" spans="2:8" s="1" customFormat="1" ht="14.45" customHeight="1" x14ac:dyDescent="0.2">
      <c r="B782" s="2" t="s">
        <v>603</v>
      </c>
      <c r="C782" s="3" t="s">
        <v>45</v>
      </c>
      <c r="D782" s="3" t="s">
        <v>7</v>
      </c>
      <c r="E782" s="24">
        <v>180.7</v>
      </c>
      <c r="F782" s="16" t="s">
        <v>614</v>
      </c>
      <c r="G782" s="21">
        <f t="shared" si="14"/>
        <v>0.10859999999999999</v>
      </c>
      <c r="H782" s="26">
        <f>H810*(1+Table3[[#This Row],[Inflation (%)2]])</f>
        <v>4206.91187436777</v>
      </c>
    </row>
    <row r="783" spans="2:8" s="1" customFormat="1" ht="14.45" customHeight="1" x14ac:dyDescent="0.2">
      <c r="B783" s="2" t="s">
        <v>603</v>
      </c>
      <c r="C783" s="3" t="s">
        <v>47</v>
      </c>
      <c r="D783" s="3" t="s">
        <v>7</v>
      </c>
      <c r="E783" s="23">
        <v>169.5</v>
      </c>
      <c r="F783" s="15" t="s">
        <v>238</v>
      </c>
      <c r="G783" s="21">
        <f t="shared" si="14"/>
        <v>6.3399999999999998E-2</v>
      </c>
      <c r="H783" s="26">
        <f>H811*(1+Table3[[#This Row],[Inflation (%)2]])</f>
        <v>1175.8687788162733</v>
      </c>
    </row>
    <row r="784" spans="2:8" s="1" customFormat="1" ht="14.45" customHeight="1" x14ac:dyDescent="0.2">
      <c r="B784" s="2" t="s">
        <v>603</v>
      </c>
      <c r="C784" s="3" t="s">
        <v>49</v>
      </c>
      <c r="D784" s="3" t="s">
        <v>7</v>
      </c>
      <c r="E784" s="24">
        <v>168.8</v>
      </c>
      <c r="F784" s="16" t="s">
        <v>615</v>
      </c>
      <c r="G784" s="21">
        <f t="shared" si="14"/>
        <v>7.2400000000000006E-2</v>
      </c>
      <c r="H784" s="26">
        <f>H812*(1+Table3[[#This Row],[Inflation (%)2]])</f>
        <v>802.04832154461997</v>
      </c>
    </row>
    <row r="785" spans="2:8" s="1" customFormat="1" ht="14.45" customHeight="1" x14ac:dyDescent="0.2">
      <c r="B785" s="2" t="s">
        <v>603</v>
      </c>
      <c r="C785" s="3" t="s">
        <v>51</v>
      </c>
      <c r="D785" s="3" t="s">
        <v>7</v>
      </c>
      <c r="E785" s="23">
        <v>179.9</v>
      </c>
      <c r="F785" s="15" t="s">
        <v>616</v>
      </c>
      <c r="G785" s="21">
        <f t="shared" si="14"/>
        <v>7.5999999999999998E-2</v>
      </c>
      <c r="H785" s="26">
        <f>H813*(1+Table3[[#This Row],[Inflation (%)2]])</f>
        <v>1191.3997455386266</v>
      </c>
    </row>
    <row r="786" spans="2:8" s="1" customFormat="1" ht="14.45" customHeight="1" x14ac:dyDescent="0.2">
      <c r="B786" s="2" t="s">
        <v>603</v>
      </c>
      <c r="C786" s="3" t="s">
        <v>53</v>
      </c>
      <c r="D786" s="3" t="s">
        <v>7</v>
      </c>
      <c r="E786" s="24">
        <v>159.69999999999999</v>
      </c>
      <c r="F786" s="16" t="s">
        <v>231</v>
      </c>
      <c r="G786" s="21">
        <f t="shared" si="14"/>
        <v>4.3099999999999999E-2</v>
      </c>
      <c r="H786" s="26">
        <f>H814*(1+Table3[[#This Row],[Inflation (%)2]])</f>
        <v>2434.546988760766</v>
      </c>
    </row>
    <row r="787" spans="2:8" s="1" customFormat="1" ht="14.45" customHeight="1" x14ac:dyDescent="0.2">
      <c r="B787" s="2" t="s">
        <v>603</v>
      </c>
      <c r="C787" s="3" t="s">
        <v>55</v>
      </c>
      <c r="D787" s="3" t="s">
        <v>7</v>
      </c>
      <c r="E787" s="23">
        <v>168.1</v>
      </c>
      <c r="F787" s="15" t="s">
        <v>591</v>
      </c>
      <c r="G787" s="21">
        <f t="shared" si="14"/>
        <v>5.3899999999999997E-2</v>
      </c>
      <c r="H787" s="26">
        <f>H815*(1+Table3[[#This Row],[Inflation (%)2]])</f>
        <v>1118.7886187378742</v>
      </c>
    </row>
    <row r="788" spans="2:8" s="1" customFormat="1" ht="14.45" customHeight="1" x14ac:dyDescent="0.2">
      <c r="B788" s="2" t="s">
        <v>603</v>
      </c>
      <c r="C788" s="3" t="s">
        <v>57</v>
      </c>
      <c r="D788" s="3" t="s">
        <v>7</v>
      </c>
      <c r="E788" s="24">
        <v>172.2</v>
      </c>
      <c r="F788" s="16" t="s">
        <v>617</v>
      </c>
      <c r="G788" s="21">
        <f t="shared" si="14"/>
        <v>6.3E-2</v>
      </c>
      <c r="H788" s="26">
        <f>H816*(1+Table3[[#This Row],[Inflation (%)2]])</f>
        <v>417.86327855351129</v>
      </c>
    </row>
    <row r="789" spans="2:8" s="1" customFormat="1" ht="14.45" customHeight="1" x14ac:dyDescent="0.2">
      <c r="B789" s="2" t="s">
        <v>603</v>
      </c>
      <c r="C789" s="3" t="s">
        <v>59</v>
      </c>
      <c r="D789" s="3" t="s">
        <v>7</v>
      </c>
      <c r="E789" s="23">
        <v>180.1</v>
      </c>
      <c r="F789" s="15" t="s">
        <v>618</v>
      </c>
      <c r="G789" s="21">
        <f t="shared" si="14"/>
        <v>9.6799999999999997E-2</v>
      </c>
      <c r="H789" s="26">
        <f>H817*(1+Table3[[#This Row],[Inflation (%)2]])</f>
        <v>1624.7126620850411</v>
      </c>
    </row>
    <row r="790" spans="2:8" s="1" customFormat="1" ht="14.45" customHeight="1" x14ac:dyDescent="0.2">
      <c r="B790" s="2" t="s">
        <v>603</v>
      </c>
      <c r="C790" s="3" t="s">
        <v>61</v>
      </c>
      <c r="D790" s="3" t="s">
        <v>7</v>
      </c>
      <c r="E790" s="24">
        <v>177.4</v>
      </c>
      <c r="F790" s="16" t="s">
        <v>32</v>
      </c>
      <c r="G790" s="21">
        <f t="shared" si="14"/>
        <v>5.0900000000000001E-2</v>
      </c>
      <c r="H790" s="26">
        <f>H818*(1+Table3[[#This Row],[Inflation (%)2]])</f>
        <v>1001.7266112373137</v>
      </c>
    </row>
    <row r="791" spans="2:8" s="1" customFormat="1" ht="14.45" customHeight="1" x14ac:dyDescent="0.2">
      <c r="B791" s="2" t="s">
        <v>619</v>
      </c>
      <c r="C791" s="3" t="s">
        <v>6</v>
      </c>
      <c r="D791" s="3" t="s">
        <v>7</v>
      </c>
      <c r="E791" s="23">
        <v>174.9</v>
      </c>
      <c r="F791" s="15" t="s">
        <v>620</v>
      </c>
      <c r="G791" s="21">
        <f t="shared" si="14"/>
        <v>0.06</v>
      </c>
      <c r="H791" s="26">
        <f>H819*(1+Table3[[#This Row],[Inflation (%)2]])</f>
        <v>858.93624084094756</v>
      </c>
    </row>
    <row r="792" spans="2:8" s="1" customFormat="1" ht="14.45" customHeight="1" x14ac:dyDescent="0.2">
      <c r="B792" s="2" t="s">
        <v>619</v>
      </c>
      <c r="C792" s="3" t="s">
        <v>9</v>
      </c>
      <c r="D792" s="3" t="s">
        <v>7</v>
      </c>
      <c r="E792" s="24">
        <v>179.5</v>
      </c>
      <c r="F792" s="16" t="s">
        <v>621</v>
      </c>
      <c r="G792" s="21">
        <f t="shared" si="14"/>
        <v>5.3999999999999999E-2</v>
      </c>
      <c r="H792" s="26">
        <f>H820*(1+Table3[[#This Row],[Inflation (%)2]])</f>
        <v>959.15086452509036</v>
      </c>
    </row>
    <row r="793" spans="2:8" s="1" customFormat="1" ht="14.45" customHeight="1" x14ac:dyDescent="0.2">
      <c r="B793" s="2" t="s">
        <v>619</v>
      </c>
      <c r="C793" s="3" t="s">
        <v>11</v>
      </c>
      <c r="D793" s="3" t="s">
        <v>7</v>
      </c>
      <c r="E793" s="23">
        <v>173.3</v>
      </c>
      <c r="F793" s="15" t="s">
        <v>622</v>
      </c>
      <c r="G793" s="21">
        <f t="shared" si="14"/>
        <v>0.13859999999999997</v>
      </c>
      <c r="H793" s="26">
        <f>H821*(1+Table3[[#This Row],[Inflation (%)2]])</f>
        <v>469.63833106244306</v>
      </c>
    </row>
    <row r="794" spans="2:8" s="1" customFormat="1" ht="14.45" customHeight="1" x14ac:dyDescent="0.2">
      <c r="B794" s="2" t="s">
        <v>619</v>
      </c>
      <c r="C794" s="3" t="s">
        <v>13</v>
      </c>
      <c r="D794" s="3" t="s">
        <v>7</v>
      </c>
      <c r="E794" s="24">
        <v>215.2</v>
      </c>
      <c r="F794" s="16" t="s">
        <v>623</v>
      </c>
      <c r="G794" s="21">
        <f t="shared" si="14"/>
        <v>6.4799999999999996E-2</v>
      </c>
      <c r="H794" s="26">
        <f>H822*(1+Table3[[#This Row],[Inflation (%)2]])</f>
        <v>3866.6909171360735</v>
      </c>
    </row>
    <row r="795" spans="2:8" s="1" customFormat="1" ht="14.45" customHeight="1" x14ac:dyDescent="0.2">
      <c r="B795" s="2" t="s">
        <v>619</v>
      </c>
      <c r="C795" s="3" t="s">
        <v>15</v>
      </c>
      <c r="D795" s="3" t="s">
        <v>7</v>
      </c>
      <c r="E795" s="23">
        <v>197</v>
      </c>
      <c r="F795" s="15" t="s">
        <v>437</v>
      </c>
      <c r="G795" s="21">
        <f t="shared" si="14"/>
        <v>9.3800000000000008E-2</v>
      </c>
      <c r="H795" s="26">
        <f>H823*(1+Table3[[#This Row],[Inflation (%)2]])</f>
        <v>1022.7782558400268</v>
      </c>
    </row>
    <row r="796" spans="2:8" s="1" customFormat="1" ht="14.45" customHeight="1" x14ac:dyDescent="0.2">
      <c r="B796" s="2" t="s">
        <v>619</v>
      </c>
      <c r="C796" s="3" t="s">
        <v>17</v>
      </c>
      <c r="D796" s="3" t="s">
        <v>7</v>
      </c>
      <c r="E796" s="24">
        <v>175.2</v>
      </c>
      <c r="F796" s="16" t="s">
        <v>624</v>
      </c>
      <c r="G796" s="21">
        <f t="shared" si="14"/>
        <v>9.2299999999999993E-2</v>
      </c>
      <c r="H796" s="26">
        <f>H824*(1+Table3[[#This Row],[Inflation (%)2]])</f>
        <v>6.1496116064994375</v>
      </c>
    </row>
    <row r="797" spans="2:8" s="1" customFormat="1" ht="14.45" customHeight="1" x14ac:dyDescent="0.2">
      <c r="B797" s="2" t="s">
        <v>619</v>
      </c>
      <c r="C797" s="3" t="s">
        <v>19</v>
      </c>
      <c r="D797" s="3" t="s">
        <v>7</v>
      </c>
      <c r="E797" s="23">
        <v>178</v>
      </c>
      <c r="F797" s="15" t="s">
        <v>252</v>
      </c>
      <c r="G797" s="21">
        <f t="shared" si="14"/>
        <v>4.0899999999999999E-2</v>
      </c>
      <c r="H797" s="26">
        <f>H825*(1+Table3[[#This Row],[Inflation (%)2]])</f>
        <v>13755.631354743118</v>
      </c>
    </row>
    <row r="798" spans="2:8" s="1" customFormat="1" ht="14.45" customHeight="1" x14ac:dyDescent="0.2">
      <c r="B798" s="2" t="s">
        <v>619</v>
      </c>
      <c r="C798" s="3" t="s">
        <v>21</v>
      </c>
      <c r="D798" s="3" t="s">
        <v>7</v>
      </c>
      <c r="E798" s="24">
        <v>160.5</v>
      </c>
      <c r="F798" s="16" t="s">
        <v>326</v>
      </c>
      <c r="G798" s="21">
        <f t="shared" si="14"/>
        <v>2.5599999999999998E-2</v>
      </c>
      <c r="H798" s="26">
        <f>H826*(1+Table3[[#This Row],[Inflation (%)2]])</f>
        <v>449.78949082486633</v>
      </c>
    </row>
    <row r="799" spans="2:8" s="1" customFormat="1" ht="14.45" customHeight="1" x14ac:dyDescent="0.2">
      <c r="B799" s="2" t="s">
        <v>619</v>
      </c>
      <c r="C799" s="3" t="s">
        <v>23</v>
      </c>
      <c r="D799" s="3" t="s">
        <v>7</v>
      </c>
      <c r="E799" s="23">
        <v>175.3</v>
      </c>
      <c r="F799" s="15" t="s">
        <v>625</v>
      </c>
      <c r="G799" s="21">
        <f t="shared" si="14"/>
        <v>-0.13899999999999998</v>
      </c>
      <c r="H799" s="26">
        <f>H827*(1+Table3[[#This Row],[Inflation (%)2]])</f>
        <v>408.95358354331063</v>
      </c>
    </row>
    <row r="800" spans="2:8" s="1" customFormat="1" ht="14.45" customHeight="1" x14ac:dyDescent="0.2">
      <c r="B800" s="2" t="s">
        <v>619</v>
      </c>
      <c r="C800" s="3" t="s">
        <v>25</v>
      </c>
      <c r="D800" s="3" t="s">
        <v>7</v>
      </c>
      <c r="E800" s="24">
        <v>171.2</v>
      </c>
      <c r="F800" s="16" t="s">
        <v>626</v>
      </c>
      <c r="G800" s="21">
        <f t="shared" si="14"/>
        <v>4.5199999999999997E-2</v>
      </c>
      <c r="H800" s="26">
        <f>H828*(1+Table3[[#This Row],[Inflation (%)2]])</f>
        <v>2264.7549157155695</v>
      </c>
    </row>
    <row r="801" spans="2:8" s="1" customFormat="1" ht="14.45" customHeight="1" x14ac:dyDescent="0.2">
      <c r="B801" s="2" t="s">
        <v>619</v>
      </c>
      <c r="C801" s="3" t="s">
        <v>27</v>
      </c>
      <c r="D801" s="3" t="s">
        <v>7</v>
      </c>
      <c r="E801" s="23">
        <v>122.7</v>
      </c>
      <c r="F801" s="15" t="s">
        <v>627</v>
      </c>
      <c r="G801" s="21">
        <f t="shared" si="14"/>
        <v>1.15E-2</v>
      </c>
      <c r="H801" s="26">
        <f>H829*(1+Table3[[#This Row],[Inflation (%)2]])</f>
        <v>258.79729462690938</v>
      </c>
    </row>
    <row r="802" spans="2:8" s="1" customFormat="1" ht="14.45" customHeight="1" x14ac:dyDescent="0.2">
      <c r="B802" s="2" t="s">
        <v>619</v>
      </c>
      <c r="C802" s="3" t="s">
        <v>29</v>
      </c>
      <c r="D802" s="3" t="s">
        <v>7</v>
      </c>
      <c r="E802" s="24">
        <v>204.3</v>
      </c>
      <c r="F802" s="16" t="s">
        <v>628</v>
      </c>
      <c r="G802" s="21">
        <f t="shared" si="14"/>
        <v>0.20319999999999999</v>
      </c>
      <c r="H802" s="26">
        <f>H830*(1+Table3[[#This Row],[Inflation (%)2]])</f>
        <v>2586.9956872615248</v>
      </c>
    </row>
    <row r="803" spans="2:8" s="1" customFormat="1" ht="14.45" customHeight="1" x14ac:dyDescent="0.2">
      <c r="B803" s="2" t="s">
        <v>619</v>
      </c>
      <c r="C803" s="3" t="s">
        <v>31</v>
      </c>
      <c r="D803" s="3" t="s">
        <v>7</v>
      </c>
      <c r="E803" s="23">
        <v>163.69999999999999</v>
      </c>
      <c r="F803" s="15" t="s">
        <v>52</v>
      </c>
      <c r="G803" s="21">
        <f t="shared" si="14"/>
        <v>4.53E-2</v>
      </c>
      <c r="H803" s="26">
        <f>H831*(1+Table3[[#This Row],[Inflation (%)2]])</f>
        <v>1255.7600443186095</v>
      </c>
    </row>
    <row r="804" spans="2:8" s="1" customFormat="1" ht="14.45" customHeight="1" x14ac:dyDescent="0.2">
      <c r="B804" s="2" t="s">
        <v>619</v>
      </c>
      <c r="C804" s="3" t="s">
        <v>33</v>
      </c>
      <c r="D804" s="3" t="s">
        <v>7</v>
      </c>
      <c r="E804" s="24">
        <v>194.3</v>
      </c>
      <c r="F804" s="16" t="s">
        <v>237</v>
      </c>
      <c r="G804" s="21">
        <f t="shared" si="14"/>
        <v>8.5500000000000007E-2</v>
      </c>
      <c r="H804" s="26">
        <f>H832*(1+Table3[[#This Row],[Inflation (%)2]])</f>
        <v>942.5564938339021</v>
      </c>
    </row>
    <row r="805" spans="2:8" s="1" customFormat="1" ht="14.45" customHeight="1" x14ac:dyDescent="0.2">
      <c r="B805" s="2" t="s">
        <v>619</v>
      </c>
      <c r="C805" s="3" t="s">
        <v>35</v>
      </c>
      <c r="D805" s="3" t="s">
        <v>7</v>
      </c>
      <c r="E805" s="23">
        <v>201.6</v>
      </c>
      <c r="F805" s="15" t="s">
        <v>139</v>
      </c>
      <c r="G805" s="21">
        <f t="shared" si="14"/>
        <v>2.6499999999999999E-2</v>
      </c>
      <c r="H805" s="26">
        <f>H833*(1+Table3[[#This Row],[Inflation (%)2]])</f>
        <v>775.03039627022974</v>
      </c>
    </row>
    <row r="806" spans="2:8" s="1" customFormat="1" ht="14.45" customHeight="1" x14ac:dyDescent="0.2">
      <c r="B806" s="2" t="s">
        <v>619</v>
      </c>
      <c r="C806" s="3" t="s">
        <v>37</v>
      </c>
      <c r="D806" s="3" t="s">
        <v>7</v>
      </c>
      <c r="E806" s="24">
        <v>176.6</v>
      </c>
      <c r="F806" s="16" t="s">
        <v>629</v>
      </c>
      <c r="G806" s="21">
        <f t="shared" si="14"/>
        <v>8.8800000000000018E-2</v>
      </c>
      <c r="H806" s="26">
        <f>H834*(1+Table3[[#This Row],[Inflation (%)2]])</f>
        <v>829.31144489981148</v>
      </c>
    </row>
    <row r="807" spans="2:8" s="1" customFormat="1" ht="14.45" customHeight="1" x14ac:dyDescent="0.2">
      <c r="B807" s="2" t="s">
        <v>619</v>
      </c>
      <c r="C807" s="3" t="s">
        <v>39</v>
      </c>
      <c r="D807" s="3" t="s">
        <v>7</v>
      </c>
      <c r="E807" s="23">
        <v>178.7</v>
      </c>
      <c r="F807" s="15" t="s">
        <v>630</v>
      </c>
      <c r="G807" s="21">
        <f t="shared" si="14"/>
        <v>8.4999999999999992E-2</v>
      </c>
      <c r="H807" s="26">
        <f>H835*(1+Table3[[#This Row],[Inflation (%)2]])</f>
        <v>814.43721454892273</v>
      </c>
    </row>
    <row r="808" spans="2:8" s="1" customFormat="1" ht="14.45" customHeight="1" x14ac:dyDescent="0.2">
      <c r="B808" s="2" t="s">
        <v>619</v>
      </c>
      <c r="C808" s="3" t="s">
        <v>41</v>
      </c>
      <c r="D808" s="3" t="s">
        <v>7</v>
      </c>
      <c r="E808" s="24">
        <v>165.3</v>
      </c>
      <c r="F808" s="16" t="s">
        <v>631</v>
      </c>
      <c r="G808" s="21">
        <f t="shared" si="14"/>
        <v>0.11310000000000001</v>
      </c>
      <c r="H808" s="26">
        <f>H836*(1+Table3[[#This Row],[Inflation (%)2]])</f>
        <v>923.01448015470089</v>
      </c>
    </row>
    <row r="809" spans="2:8" s="1" customFormat="1" ht="14.45" customHeight="1" x14ac:dyDescent="0.2">
      <c r="B809" s="2" t="s">
        <v>619</v>
      </c>
      <c r="C809" s="3" t="s">
        <v>43</v>
      </c>
      <c r="D809" s="3" t="s">
        <v>7</v>
      </c>
      <c r="E809" s="23">
        <v>172.1</v>
      </c>
      <c r="F809" s="15" t="s">
        <v>398</v>
      </c>
      <c r="G809" s="21">
        <f t="shared" si="14"/>
        <v>4.6199999999999998E-2</v>
      </c>
      <c r="H809" s="26">
        <f>H837*(1+Table3[[#This Row],[Inflation (%)2]])</f>
        <v>371.94872336914131</v>
      </c>
    </row>
    <row r="810" spans="2:8" s="1" customFormat="1" ht="14.45" customHeight="1" x14ac:dyDescent="0.2">
      <c r="B810" s="2" t="s">
        <v>619</v>
      </c>
      <c r="C810" s="3" t="s">
        <v>45</v>
      </c>
      <c r="D810" s="3" t="s">
        <v>7</v>
      </c>
      <c r="E810" s="24">
        <v>180.1</v>
      </c>
      <c r="F810" s="16" t="s">
        <v>632</v>
      </c>
      <c r="G810" s="21">
        <f t="shared" si="14"/>
        <v>0.11449999999999999</v>
      </c>
      <c r="H810" s="26">
        <f>H838*(1+Table3[[#This Row],[Inflation (%)2]])</f>
        <v>3794.7969279882464</v>
      </c>
    </row>
    <row r="811" spans="2:8" s="1" customFormat="1" ht="14.45" customHeight="1" x14ac:dyDescent="0.2">
      <c r="B811" s="2" t="s">
        <v>619</v>
      </c>
      <c r="C811" s="3" t="s">
        <v>47</v>
      </c>
      <c r="D811" s="3" t="s">
        <v>7</v>
      </c>
      <c r="E811" s="23">
        <v>168.9</v>
      </c>
      <c r="F811" s="15" t="s">
        <v>523</v>
      </c>
      <c r="G811" s="21">
        <f t="shared" si="14"/>
        <v>6.4899999999999999E-2</v>
      </c>
      <c r="H811" s="26">
        <f>H839*(1+Table3[[#This Row],[Inflation (%)2]])</f>
        <v>1105.7633804930163</v>
      </c>
    </row>
    <row r="812" spans="2:8" s="1" customFormat="1" ht="14.45" customHeight="1" x14ac:dyDescent="0.2">
      <c r="B812" s="2" t="s">
        <v>619</v>
      </c>
      <c r="C812" s="3" t="s">
        <v>49</v>
      </c>
      <c r="D812" s="3" t="s">
        <v>7</v>
      </c>
      <c r="E812" s="24">
        <v>168</v>
      </c>
      <c r="F812" s="16" t="s">
        <v>633</v>
      </c>
      <c r="G812" s="21">
        <f t="shared" si="14"/>
        <v>7.1400000000000005E-2</v>
      </c>
      <c r="H812" s="26">
        <f>H840*(1+Table3[[#This Row],[Inflation (%)2]])</f>
        <v>747.90033713597529</v>
      </c>
    </row>
    <row r="813" spans="2:8" s="1" customFormat="1" ht="14.45" customHeight="1" x14ac:dyDescent="0.2">
      <c r="B813" s="2" t="s">
        <v>619</v>
      </c>
      <c r="C813" s="3" t="s">
        <v>51</v>
      </c>
      <c r="D813" s="3" t="s">
        <v>7</v>
      </c>
      <c r="E813" s="23">
        <v>178.5</v>
      </c>
      <c r="F813" s="15" t="s">
        <v>170</v>
      </c>
      <c r="G813" s="21">
        <f t="shared" si="14"/>
        <v>7.4699999999999989E-2</v>
      </c>
      <c r="H813" s="26">
        <f>H841*(1+Table3[[#This Row],[Inflation (%)2]])</f>
        <v>1107.2488341437049</v>
      </c>
    </row>
    <row r="814" spans="2:8" s="1" customFormat="1" ht="14.45" customHeight="1" x14ac:dyDescent="0.2">
      <c r="B814" s="2" t="s">
        <v>619</v>
      </c>
      <c r="C814" s="3" t="s">
        <v>53</v>
      </c>
      <c r="D814" s="3" t="s">
        <v>7</v>
      </c>
      <c r="E814" s="24">
        <v>159.5</v>
      </c>
      <c r="F814" s="16" t="s">
        <v>634</v>
      </c>
      <c r="G814" s="21">
        <f t="shared" si="14"/>
        <v>4.4500000000000005E-2</v>
      </c>
      <c r="H814" s="26">
        <f>H842*(1+Table3[[#This Row],[Inflation (%)2]])</f>
        <v>2333.953589071773</v>
      </c>
    </row>
    <row r="815" spans="2:8" s="1" customFormat="1" ht="14.45" customHeight="1" x14ac:dyDescent="0.2">
      <c r="B815" s="2" t="s">
        <v>619</v>
      </c>
      <c r="C815" s="3" t="s">
        <v>55</v>
      </c>
      <c r="D815" s="3" t="s">
        <v>7</v>
      </c>
      <c r="E815" s="23">
        <v>167.8</v>
      </c>
      <c r="F815" s="15" t="s">
        <v>635</v>
      </c>
      <c r="G815" s="21">
        <f t="shared" si="14"/>
        <v>5.9299999999999999E-2</v>
      </c>
      <c r="H815" s="26">
        <f>H843*(1+Table3[[#This Row],[Inflation (%)2]])</f>
        <v>1061.5699959558538</v>
      </c>
    </row>
    <row r="816" spans="2:8" s="1" customFormat="1" ht="14.45" customHeight="1" x14ac:dyDescent="0.2">
      <c r="B816" s="2" t="s">
        <v>619</v>
      </c>
      <c r="C816" s="3" t="s">
        <v>57</v>
      </c>
      <c r="D816" s="3" t="s">
        <v>7</v>
      </c>
      <c r="E816" s="24">
        <v>171.8</v>
      </c>
      <c r="F816" s="16" t="s">
        <v>282</v>
      </c>
      <c r="G816" s="21">
        <f t="shared" si="14"/>
        <v>6.7100000000000007E-2</v>
      </c>
      <c r="H816" s="26">
        <f>H844*(1+Table3[[#This Row],[Inflation (%)2]])</f>
        <v>393.09809835701913</v>
      </c>
    </row>
    <row r="817" spans="2:8" s="1" customFormat="1" ht="14.45" customHeight="1" x14ac:dyDescent="0.2">
      <c r="B817" s="2" t="s">
        <v>619</v>
      </c>
      <c r="C817" s="3" t="s">
        <v>59</v>
      </c>
      <c r="D817" s="3" t="s">
        <v>7</v>
      </c>
      <c r="E817" s="23">
        <v>178.8</v>
      </c>
      <c r="F817" s="15" t="s">
        <v>636</v>
      </c>
      <c r="G817" s="21">
        <f t="shared" si="14"/>
        <v>9.8299999999999998E-2</v>
      </c>
      <c r="H817" s="26">
        <f>H845*(1+Table3[[#This Row],[Inflation (%)2]])</f>
        <v>1481.3208078820578</v>
      </c>
    </row>
    <row r="818" spans="2:8" s="1" customFormat="1" ht="14.45" customHeight="1" x14ac:dyDescent="0.2">
      <c r="B818" s="2" t="s">
        <v>619</v>
      </c>
      <c r="C818" s="3" t="s">
        <v>61</v>
      </c>
      <c r="D818" s="3" t="s">
        <v>7</v>
      </c>
      <c r="E818" s="24">
        <v>177.4</v>
      </c>
      <c r="F818" s="16" t="s">
        <v>566</v>
      </c>
      <c r="G818" s="21">
        <f t="shared" si="14"/>
        <v>4.8499999999999995E-2</v>
      </c>
      <c r="H818" s="26">
        <f>H846*(1+Table3[[#This Row],[Inflation (%)2]])</f>
        <v>953.20830834267178</v>
      </c>
    </row>
    <row r="819" spans="2:8" s="1" customFormat="1" ht="14.45" customHeight="1" x14ac:dyDescent="0.2">
      <c r="B819" s="2" t="s">
        <v>637</v>
      </c>
      <c r="C819" s="3" t="s">
        <v>6</v>
      </c>
      <c r="D819" s="3" t="s">
        <v>7</v>
      </c>
      <c r="E819" s="23">
        <v>174.1</v>
      </c>
      <c r="F819" s="15" t="s">
        <v>591</v>
      </c>
      <c r="G819" s="21">
        <f t="shared" si="14"/>
        <v>5.3899999999999997E-2</v>
      </c>
      <c r="H819" s="26">
        <f>H847*(1+Table3[[#This Row],[Inflation (%)2]])</f>
        <v>810.31720834051657</v>
      </c>
    </row>
    <row r="820" spans="2:8" s="1" customFormat="1" ht="14.45" customHeight="1" x14ac:dyDescent="0.2">
      <c r="B820" s="2" t="s">
        <v>637</v>
      </c>
      <c r="C820" s="3" t="s">
        <v>9</v>
      </c>
      <c r="D820" s="3" t="s">
        <v>7</v>
      </c>
      <c r="E820" s="24">
        <v>178.6</v>
      </c>
      <c r="F820" s="16" t="s">
        <v>178</v>
      </c>
      <c r="G820" s="21">
        <f t="shared" si="14"/>
        <v>3.7200000000000004E-2</v>
      </c>
      <c r="H820" s="26">
        <f>H848*(1+Table3[[#This Row],[Inflation (%)2]])</f>
        <v>910.0103078985677</v>
      </c>
    </row>
    <row r="821" spans="2:8" s="1" customFormat="1" ht="14.45" customHeight="1" x14ac:dyDescent="0.2">
      <c r="B821" s="2" t="s">
        <v>637</v>
      </c>
      <c r="C821" s="3" t="s">
        <v>11</v>
      </c>
      <c r="D821" s="3" t="s">
        <v>7</v>
      </c>
      <c r="E821" s="23">
        <v>170.2</v>
      </c>
      <c r="F821" s="15" t="s">
        <v>638</v>
      </c>
      <c r="G821" s="21">
        <f t="shared" si="14"/>
        <v>0.1227</v>
      </c>
      <c r="H821" s="26">
        <f>H849*(1+Table3[[#This Row],[Inflation (%)2]])</f>
        <v>412.46999039385474</v>
      </c>
    </row>
    <row r="822" spans="2:8" s="1" customFormat="1" ht="14.45" customHeight="1" x14ac:dyDescent="0.2">
      <c r="B822" s="2" t="s">
        <v>637</v>
      </c>
      <c r="C822" s="3" t="s">
        <v>13</v>
      </c>
      <c r="D822" s="3" t="s">
        <v>7</v>
      </c>
      <c r="E822" s="24">
        <v>212.9</v>
      </c>
      <c r="F822" s="16" t="s">
        <v>639</v>
      </c>
      <c r="G822" s="21">
        <f t="shared" si="14"/>
        <v>5.2899999999999996E-2</v>
      </c>
      <c r="H822" s="26">
        <f>H850*(1+Table3[[#This Row],[Inflation (%)2]])</f>
        <v>3631.3776456950354</v>
      </c>
    </row>
    <row r="823" spans="2:8" s="1" customFormat="1" ht="14.45" customHeight="1" x14ac:dyDescent="0.2">
      <c r="B823" s="2" t="s">
        <v>637</v>
      </c>
      <c r="C823" s="3" t="s">
        <v>15</v>
      </c>
      <c r="D823" s="3" t="s">
        <v>7</v>
      </c>
      <c r="E823" s="23">
        <v>191.9</v>
      </c>
      <c r="F823" s="15" t="s">
        <v>640</v>
      </c>
      <c r="G823" s="21">
        <f t="shared" si="14"/>
        <v>6.6100000000000006E-2</v>
      </c>
      <c r="H823" s="26">
        <f>H851*(1+Table3[[#This Row],[Inflation (%)2]])</f>
        <v>935.06880219420975</v>
      </c>
    </row>
    <row r="824" spans="2:8" s="1" customFormat="1" ht="14.45" customHeight="1" x14ac:dyDescent="0.2">
      <c r="B824" s="2" t="s">
        <v>637</v>
      </c>
      <c r="C824" s="3" t="s">
        <v>17</v>
      </c>
      <c r="D824" s="3" t="s">
        <v>7</v>
      </c>
      <c r="E824" s="24">
        <v>173.9</v>
      </c>
      <c r="F824" s="16" t="s">
        <v>641</v>
      </c>
      <c r="G824" s="21">
        <f t="shared" si="14"/>
        <v>8.6900000000000005E-2</v>
      </c>
      <c r="H824" s="26">
        <f>H852*(1+Table3[[#This Row],[Inflation (%)2]])</f>
        <v>5.6299657662724867</v>
      </c>
    </row>
    <row r="825" spans="2:8" s="1" customFormat="1" ht="14.45" customHeight="1" x14ac:dyDescent="0.2">
      <c r="B825" s="2" t="s">
        <v>637</v>
      </c>
      <c r="C825" s="3" t="s">
        <v>19</v>
      </c>
      <c r="D825" s="3" t="s">
        <v>7</v>
      </c>
      <c r="E825" s="23">
        <v>179.1</v>
      </c>
      <c r="F825" s="15" t="s">
        <v>429</v>
      </c>
      <c r="G825" s="21">
        <f t="shared" si="14"/>
        <v>3.2300000000000002E-2</v>
      </c>
      <c r="H825" s="26">
        <f>H853*(1+Table3[[#This Row],[Inflation (%)2]])</f>
        <v>13215.132438027782</v>
      </c>
    </row>
    <row r="826" spans="2:8" s="1" customFormat="1" ht="14.45" customHeight="1" x14ac:dyDescent="0.2">
      <c r="B826" s="2" t="s">
        <v>637</v>
      </c>
      <c r="C826" s="3" t="s">
        <v>21</v>
      </c>
      <c r="D826" s="3" t="s">
        <v>7</v>
      </c>
      <c r="E826" s="24">
        <v>159.5</v>
      </c>
      <c r="F826" s="16" t="s">
        <v>642</v>
      </c>
      <c r="G826" s="21">
        <f t="shared" si="14"/>
        <v>7.6000000000000009E-3</v>
      </c>
      <c r="H826" s="26">
        <f>H854*(1+Table3[[#This Row],[Inflation (%)2]])</f>
        <v>438.56229604608649</v>
      </c>
    </row>
    <row r="827" spans="2:8" s="1" customFormat="1" ht="14.45" customHeight="1" x14ac:dyDescent="0.2">
      <c r="B827" s="2" t="s">
        <v>637</v>
      </c>
      <c r="C827" s="3" t="s">
        <v>23</v>
      </c>
      <c r="D827" s="3" t="s">
        <v>7</v>
      </c>
      <c r="E827" s="23">
        <v>178.7</v>
      </c>
      <c r="F827" s="15" t="s">
        <v>643</v>
      </c>
      <c r="G827" s="21">
        <f t="shared" si="14"/>
        <v>-0.18590000000000001</v>
      </c>
      <c r="H827" s="26">
        <f>H855*(1+Table3[[#This Row],[Inflation (%)2]])</f>
        <v>474.97512606656289</v>
      </c>
    </row>
    <row r="828" spans="2:8" s="1" customFormat="1" ht="14.45" customHeight="1" x14ac:dyDescent="0.2">
      <c r="B828" s="2" t="s">
        <v>637</v>
      </c>
      <c r="C828" s="3" t="s">
        <v>25</v>
      </c>
      <c r="D828" s="3" t="s">
        <v>7</v>
      </c>
      <c r="E828" s="24">
        <v>171.3</v>
      </c>
      <c r="F828" s="16" t="s">
        <v>86</v>
      </c>
      <c r="G828" s="21">
        <f t="shared" si="14"/>
        <v>4.3200000000000002E-2</v>
      </c>
      <c r="H828" s="26">
        <f>H856*(1+Table3[[#This Row],[Inflation (%)2]])</f>
        <v>2166.8148830037981</v>
      </c>
    </row>
    <row r="829" spans="2:8" s="1" customFormat="1" ht="14.45" customHeight="1" x14ac:dyDescent="0.2">
      <c r="B829" s="2" t="s">
        <v>637</v>
      </c>
      <c r="C829" s="3" t="s">
        <v>27</v>
      </c>
      <c r="D829" s="3" t="s">
        <v>7</v>
      </c>
      <c r="E829" s="23">
        <v>123.1</v>
      </c>
      <c r="F829" s="15" t="s">
        <v>644</v>
      </c>
      <c r="G829" s="21">
        <f t="shared" si="14"/>
        <v>9.7999999999999997E-3</v>
      </c>
      <c r="H829" s="26">
        <f>H857*(1+Table3[[#This Row],[Inflation (%)2]])</f>
        <v>255.85496255749814</v>
      </c>
    </row>
    <row r="830" spans="2:8" s="1" customFormat="1" ht="14.45" customHeight="1" x14ac:dyDescent="0.2">
      <c r="B830" s="2" t="s">
        <v>637</v>
      </c>
      <c r="C830" s="3" t="s">
        <v>29</v>
      </c>
      <c r="D830" s="3" t="s">
        <v>7</v>
      </c>
      <c r="E830" s="24">
        <v>200.5</v>
      </c>
      <c r="F830" s="16" t="s">
        <v>645</v>
      </c>
      <c r="G830" s="21">
        <f t="shared" si="14"/>
        <v>0.19199999999999998</v>
      </c>
      <c r="H830" s="26">
        <f>H858*(1+Table3[[#This Row],[Inflation (%)2]])</f>
        <v>2150.0961496521982</v>
      </c>
    </row>
    <row r="831" spans="2:8" s="1" customFormat="1" ht="14.45" customHeight="1" x14ac:dyDescent="0.2">
      <c r="B831" s="2" t="s">
        <v>637</v>
      </c>
      <c r="C831" s="3" t="s">
        <v>31</v>
      </c>
      <c r="D831" s="3" t="s">
        <v>7</v>
      </c>
      <c r="E831" s="23">
        <v>162.80000000000001</v>
      </c>
      <c r="F831" s="15" t="s">
        <v>305</v>
      </c>
      <c r="G831" s="21">
        <f t="shared" si="14"/>
        <v>4.0300000000000002E-2</v>
      </c>
      <c r="H831" s="26">
        <f>H859*(1+Table3[[#This Row],[Inflation (%)2]])</f>
        <v>1201.3393708204435</v>
      </c>
    </row>
    <row r="832" spans="2:8" s="1" customFormat="1" ht="14.45" customHeight="1" x14ac:dyDescent="0.2">
      <c r="B832" s="2" t="s">
        <v>637</v>
      </c>
      <c r="C832" s="3" t="s">
        <v>33</v>
      </c>
      <c r="D832" s="3" t="s">
        <v>7</v>
      </c>
      <c r="E832" s="24">
        <v>193.3</v>
      </c>
      <c r="F832" s="16" t="s">
        <v>646</v>
      </c>
      <c r="G832" s="21">
        <f t="shared" si="14"/>
        <v>8.4700000000000011E-2</v>
      </c>
      <c r="H832" s="26">
        <f>H860*(1+Table3[[#This Row],[Inflation (%)2]])</f>
        <v>868.31551712013095</v>
      </c>
    </row>
    <row r="833" spans="2:8" s="1" customFormat="1" ht="14.45" customHeight="1" x14ac:dyDescent="0.2">
      <c r="B833" s="2" t="s">
        <v>637</v>
      </c>
      <c r="C833" s="3" t="s">
        <v>35</v>
      </c>
      <c r="D833" s="3" t="s">
        <v>7</v>
      </c>
      <c r="E833" s="23">
        <v>201.1</v>
      </c>
      <c r="F833" s="15" t="s">
        <v>647</v>
      </c>
      <c r="G833" s="21">
        <f t="shared" si="14"/>
        <v>2.18E-2</v>
      </c>
      <c r="H833" s="26">
        <f>H861*(1+Table3[[#This Row],[Inflation (%)2]])</f>
        <v>755.02230518288331</v>
      </c>
    </row>
    <row r="834" spans="2:8" s="1" customFormat="1" ht="14.45" customHeight="1" x14ac:dyDescent="0.2">
      <c r="B834" s="2" t="s">
        <v>637</v>
      </c>
      <c r="C834" s="3" t="s">
        <v>37</v>
      </c>
      <c r="D834" s="3" t="s">
        <v>7</v>
      </c>
      <c r="E834" s="24">
        <v>175.7</v>
      </c>
      <c r="F834" s="16" t="s">
        <v>454</v>
      </c>
      <c r="G834" s="21">
        <f t="shared" si="14"/>
        <v>9.3300000000000008E-2</v>
      </c>
      <c r="H834" s="26">
        <f>H862*(1+Table3[[#This Row],[Inflation (%)2]])</f>
        <v>761.67472896749769</v>
      </c>
    </row>
    <row r="835" spans="2:8" s="1" customFormat="1" ht="14.45" customHeight="1" x14ac:dyDescent="0.2">
      <c r="B835" s="2" t="s">
        <v>637</v>
      </c>
      <c r="C835" s="3" t="s">
        <v>39</v>
      </c>
      <c r="D835" s="3" t="s">
        <v>7</v>
      </c>
      <c r="E835" s="23">
        <v>177.7</v>
      </c>
      <c r="F835" s="15" t="s">
        <v>648</v>
      </c>
      <c r="G835" s="21">
        <f t="shared" si="14"/>
        <v>8.8200000000000014E-2</v>
      </c>
      <c r="H835" s="26">
        <f>H863*(1+Table3[[#This Row],[Inflation (%)2]])</f>
        <v>750.63337746444495</v>
      </c>
    </row>
    <row r="836" spans="2:8" s="1" customFormat="1" ht="14.45" customHeight="1" x14ac:dyDescent="0.2">
      <c r="B836" s="2" t="s">
        <v>637</v>
      </c>
      <c r="C836" s="3" t="s">
        <v>41</v>
      </c>
      <c r="D836" s="3" t="s">
        <v>7</v>
      </c>
      <c r="E836" s="24">
        <v>164.5</v>
      </c>
      <c r="F836" s="16" t="s">
        <v>649</v>
      </c>
      <c r="G836" s="21">
        <f t="shared" si="14"/>
        <v>0.12130000000000001</v>
      </c>
      <c r="H836" s="26">
        <f>H864*(1+Table3[[#This Row],[Inflation (%)2]])</f>
        <v>829.22871274342015</v>
      </c>
    </row>
    <row r="837" spans="2:8" s="1" customFormat="1" ht="14.45" customHeight="1" x14ac:dyDescent="0.2">
      <c r="B837" s="2" t="s">
        <v>637</v>
      </c>
      <c r="C837" s="3" t="s">
        <v>43</v>
      </c>
      <c r="D837" s="3" t="s">
        <v>7</v>
      </c>
      <c r="E837" s="23">
        <v>170.7</v>
      </c>
      <c r="F837" s="15" t="s">
        <v>524</v>
      </c>
      <c r="G837" s="21">
        <f t="shared" si="14"/>
        <v>4.4699999999999997E-2</v>
      </c>
      <c r="H837" s="26">
        <f>H865*(1+Table3[[#This Row],[Inflation (%)2]])</f>
        <v>355.52353600567892</v>
      </c>
    </row>
    <row r="838" spans="2:8" s="1" customFormat="1" ht="14.45" customHeight="1" x14ac:dyDescent="0.2">
      <c r="B838" s="2" t="s">
        <v>637</v>
      </c>
      <c r="C838" s="3" t="s">
        <v>45</v>
      </c>
      <c r="D838" s="3" t="s">
        <v>7</v>
      </c>
      <c r="E838" s="24">
        <v>180.6</v>
      </c>
      <c r="F838" s="16" t="s">
        <v>650</v>
      </c>
      <c r="G838" s="21">
        <f t="shared" si="14"/>
        <v>0.11689999999999999</v>
      </c>
      <c r="H838" s="26">
        <f>H866*(1+Table3[[#This Row],[Inflation (%)2]])</f>
        <v>3404.9321920038101</v>
      </c>
    </row>
    <row r="839" spans="2:8" s="1" customFormat="1" ht="14.45" customHeight="1" x14ac:dyDescent="0.2">
      <c r="B839" s="2" t="s">
        <v>637</v>
      </c>
      <c r="C839" s="3" t="s">
        <v>47</v>
      </c>
      <c r="D839" s="3" t="s">
        <v>7</v>
      </c>
      <c r="E839" s="23">
        <v>168.2</v>
      </c>
      <c r="F839" s="15" t="s">
        <v>496</v>
      </c>
      <c r="G839" s="21">
        <f t="shared" ref="G839:G902" si="15">F839/10000*100</f>
        <v>6.59E-2</v>
      </c>
      <c r="H839" s="26">
        <f>H867*(1+Table3[[#This Row],[Inflation (%)2]])</f>
        <v>1038.3729744511375</v>
      </c>
    </row>
    <row r="840" spans="2:8" s="1" customFormat="1" ht="14.45" customHeight="1" x14ac:dyDescent="0.2">
      <c r="B840" s="2" t="s">
        <v>637</v>
      </c>
      <c r="C840" s="3" t="s">
        <v>49</v>
      </c>
      <c r="D840" s="3" t="s">
        <v>7</v>
      </c>
      <c r="E840" s="24">
        <v>167.3</v>
      </c>
      <c r="F840" s="16" t="s">
        <v>615</v>
      </c>
      <c r="G840" s="21">
        <f t="shared" si="15"/>
        <v>7.2400000000000006E-2</v>
      </c>
      <c r="H840" s="26">
        <f>H868*(1+Table3[[#This Row],[Inflation (%)2]])</f>
        <v>698.05892956503203</v>
      </c>
    </row>
    <row r="841" spans="2:8" s="1" customFormat="1" ht="14.45" customHeight="1" x14ac:dyDescent="0.2">
      <c r="B841" s="2" t="s">
        <v>637</v>
      </c>
      <c r="C841" s="3" t="s">
        <v>51</v>
      </c>
      <c r="D841" s="3" t="s">
        <v>7</v>
      </c>
      <c r="E841" s="23">
        <v>177.2</v>
      </c>
      <c r="F841" s="15" t="s">
        <v>651</v>
      </c>
      <c r="G841" s="21">
        <f t="shared" si="15"/>
        <v>7.3300000000000004E-2</v>
      </c>
      <c r="H841" s="26">
        <f>H869*(1+Table3[[#This Row],[Inflation (%)2]])</f>
        <v>1030.2864372789661</v>
      </c>
    </row>
    <row r="842" spans="2:8" s="1" customFormat="1" ht="14.45" customHeight="1" x14ac:dyDescent="0.2">
      <c r="B842" s="2" t="s">
        <v>637</v>
      </c>
      <c r="C842" s="3" t="s">
        <v>53</v>
      </c>
      <c r="D842" s="3" t="s">
        <v>7</v>
      </c>
      <c r="E842" s="24">
        <v>159.4</v>
      </c>
      <c r="F842" s="16" t="s">
        <v>652</v>
      </c>
      <c r="G842" s="21">
        <f t="shared" si="15"/>
        <v>5.0099999999999992E-2</v>
      </c>
      <c r="H842" s="26">
        <f>H870*(1+Table3[[#This Row],[Inflation (%)2]])</f>
        <v>2234.5175577518171</v>
      </c>
    </row>
    <row r="843" spans="2:8" s="1" customFormat="1" ht="14.45" customHeight="1" x14ac:dyDescent="0.2">
      <c r="B843" s="2" t="s">
        <v>637</v>
      </c>
      <c r="C843" s="3" t="s">
        <v>55</v>
      </c>
      <c r="D843" s="3" t="s">
        <v>7</v>
      </c>
      <c r="E843" s="23">
        <v>167.1</v>
      </c>
      <c r="F843" s="15" t="s">
        <v>653</v>
      </c>
      <c r="G843" s="21">
        <f t="shared" si="15"/>
        <v>6.0299999999999999E-2</v>
      </c>
      <c r="H843" s="26">
        <f>H871*(1+Table3[[#This Row],[Inflation (%)2]])</f>
        <v>1002.1429207550777</v>
      </c>
    </row>
    <row r="844" spans="2:8" s="1" customFormat="1" ht="14.45" customHeight="1" x14ac:dyDescent="0.2">
      <c r="B844" s="2" t="s">
        <v>637</v>
      </c>
      <c r="C844" s="3" t="s">
        <v>57</v>
      </c>
      <c r="D844" s="3" t="s">
        <v>7</v>
      </c>
      <c r="E844" s="24">
        <v>171.8</v>
      </c>
      <c r="F844" s="16" t="s">
        <v>654</v>
      </c>
      <c r="G844" s="21">
        <f t="shared" si="15"/>
        <v>6.9699999999999998E-2</v>
      </c>
      <c r="H844" s="26">
        <f>H872*(1+Table3[[#This Row],[Inflation (%)2]])</f>
        <v>368.37981291071048</v>
      </c>
    </row>
    <row r="845" spans="2:8" s="1" customFormat="1" ht="14.45" customHeight="1" x14ac:dyDescent="0.2">
      <c r="B845" s="2" t="s">
        <v>637</v>
      </c>
      <c r="C845" s="3" t="s">
        <v>59</v>
      </c>
      <c r="D845" s="3" t="s">
        <v>7</v>
      </c>
      <c r="E845" s="23">
        <v>176</v>
      </c>
      <c r="F845" s="15" t="s">
        <v>655</v>
      </c>
      <c r="G845" s="21">
        <f t="shared" si="15"/>
        <v>8.3699999999999997E-2</v>
      </c>
      <c r="H845" s="26">
        <f>H873*(1+Table3[[#This Row],[Inflation (%)2]])</f>
        <v>1348.7396957862677</v>
      </c>
    </row>
    <row r="846" spans="2:8" s="1" customFormat="1" ht="14.45" customHeight="1" x14ac:dyDescent="0.2">
      <c r="B846" s="2" t="s">
        <v>637</v>
      </c>
      <c r="C846" s="3" t="s">
        <v>61</v>
      </c>
      <c r="D846" s="3" t="s">
        <v>7</v>
      </c>
      <c r="E846" s="24">
        <v>176.5</v>
      </c>
      <c r="F846" s="16" t="s">
        <v>656</v>
      </c>
      <c r="G846" s="21">
        <f t="shared" si="15"/>
        <v>2.7999999999999997E-2</v>
      </c>
      <c r="H846" s="26">
        <f>H874*(1+Table3[[#This Row],[Inflation (%)2]])</f>
        <v>909.11617390812762</v>
      </c>
    </row>
    <row r="847" spans="2:8" s="1" customFormat="1" ht="14.45" customHeight="1" x14ac:dyDescent="0.2">
      <c r="B847" s="2" t="s">
        <v>657</v>
      </c>
      <c r="C847" s="3" t="s">
        <v>6</v>
      </c>
      <c r="D847" s="3" t="s">
        <v>7</v>
      </c>
      <c r="E847" s="23">
        <v>175</v>
      </c>
      <c r="F847" s="15" t="s">
        <v>658</v>
      </c>
      <c r="G847" s="21">
        <f t="shared" si="15"/>
        <v>5.6799999999999989E-2</v>
      </c>
      <c r="H847" s="26">
        <f>H875*(1+Table3[[#This Row],[Inflation (%)2]])</f>
        <v>768.87485372475237</v>
      </c>
    </row>
    <row r="848" spans="2:8" s="1" customFormat="1" ht="14.45" customHeight="1" x14ac:dyDescent="0.2">
      <c r="B848" s="2" t="s">
        <v>657</v>
      </c>
      <c r="C848" s="3" t="s">
        <v>9</v>
      </c>
      <c r="D848" s="3" t="s">
        <v>7</v>
      </c>
      <c r="E848" s="24">
        <v>181.3</v>
      </c>
      <c r="F848" s="16" t="s">
        <v>659</v>
      </c>
      <c r="G848" s="21">
        <f t="shared" si="15"/>
        <v>4.4999999999999998E-2</v>
      </c>
      <c r="H848" s="26">
        <f>H876*(1+Table3[[#This Row],[Inflation (%)2]])</f>
        <v>877.37206700594663</v>
      </c>
    </row>
    <row r="849" spans="2:8" s="1" customFormat="1" ht="14.45" customHeight="1" x14ac:dyDescent="0.2">
      <c r="B849" s="2" t="s">
        <v>657</v>
      </c>
      <c r="C849" s="3" t="s">
        <v>11</v>
      </c>
      <c r="D849" s="3" t="s">
        <v>7</v>
      </c>
      <c r="E849" s="23">
        <v>168.4</v>
      </c>
      <c r="F849" s="15" t="s">
        <v>660</v>
      </c>
      <c r="G849" s="21">
        <f t="shared" si="15"/>
        <v>0.1152</v>
      </c>
      <c r="H849" s="26">
        <f>H877*(1+Table3[[#This Row],[Inflation (%)2]])</f>
        <v>367.39110215895141</v>
      </c>
    </row>
    <row r="850" spans="2:8" s="1" customFormat="1" ht="14.45" customHeight="1" x14ac:dyDescent="0.2">
      <c r="B850" s="2" t="s">
        <v>657</v>
      </c>
      <c r="C850" s="3" t="s">
        <v>13</v>
      </c>
      <c r="D850" s="3" t="s">
        <v>7</v>
      </c>
      <c r="E850" s="24">
        <v>213.4</v>
      </c>
      <c r="F850" s="16" t="s">
        <v>271</v>
      </c>
      <c r="G850" s="21">
        <f t="shared" si="15"/>
        <v>4.1500000000000009E-2</v>
      </c>
      <c r="H850" s="26">
        <f>H878*(1+Table3[[#This Row],[Inflation (%)2]])</f>
        <v>3448.9292864422409</v>
      </c>
    </row>
    <row r="851" spans="2:8" s="1" customFormat="1" ht="14.45" customHeight="1" x14ac:dyDescent="0.2">
      <c r="B851" s="2" t="s">
        <v>657</v>
      </c>
      <c r="C851" s="3" t="s">
        <v>15</v>
      </c>
      <c r="D851" s="3" t="s">
        <v>7</v>
      </c>
      <c r="E851" s="23">
        <v>183.2</v>
      </c>
      <c r="F851" s="15" t="s">
        <v>634</v>
      </c>
      <c r="G851" s="21">
        <f t="shared" si="15"/>
        <v>4.4500000000000005E-2</v>
      </c>
      <c r="H851" s="26">
        <f>H879*(1+Table3[[#This Row],[Inflation (%)2]])</f>
        <v>877.09295769084486</v>
      </c>
    </row>
    <row r="852" spans="2:8" s="1" customFormat="1" ht="14.45" customHeight="1" x14ac:dyDescent="0.2">
      <c r="B852" s="2" t="s">
        <v>657</v>
      </c>
      <c r="C852" s="3" t="s">
        <v>17</v>
      </c>
      <c r="D852" s="3" t="s">
        <v>7</v>
      </c>
      <c r="E852" s="24">
        <v>172.3</v>
      </c>
      <c r="F852" s="16" t="s">
        <v>396</v>
      </c>
      <c r="G852" s="21">
        <f t="shared" si="15"/>
        <v>7.9600000000000004E-2</v>
      </c>
      <c r="H852" s="26">
        <f>H880*(1+Table3[[#This Row],[Inflation (%)2]])</f>
        <v>5.179837856539228</v>
      </c>
    </row>
    <row r="853" spans="2:8" s="1" customFormat="1" ht="14.45" customHeight="1" x14ac:dyDescent="0.2">
      <c r="B853" s="2" t="s">
        <v>657</v>
      </c>
      <c r="C853" s="3" t="s">
        <v>19</v>
      </c>
      <c r="D853" s="3" t="s">
        <v>7</v>
      </c>
      <c r="E853" s="23">
        <v>180</v>
      </c>
      <c r="F853" s="15" t="s">
        <v>608</v>
      </c>
      <c r="G853" s="21">
        <f t="shared" si="15"/>
        <v>2.3900000000000001E-2</v>
      </c>
      <c r="H853" s="26">
        <f>H881*(1+Table3[[#This Row],[Inflation (%)2]])</f>
        <v>12801.639482735427</v>
      </c>
    </row>
    <row r="854" spans="2:8" s="1" customFormat="1" ht="14.45" customHeight="1" x14ac:dyDescent="0.2">
      <c r="B854" s="2" t="s">
        <v>657</v>
      </c>
      <c r="C854" s="3" t="s">
        <v>21</v>
      </c>
      <c r="D854" s="3" t="s">
        <v>7</v>
      </c>
      <c r="E854" s="24">
        <v>162.6</v>
      </c>
      <c r="F854" s="16" t="s">
        <v>531</v>
      </c>
      <c r="G854" s="21">
        <f t="shared" si="15"/>
        <v>1.43E-2</v>
      </c>
      <c r="H854" s="26">
        <f>H882*(1+Table3[[#This Row],[Inflation (%)2]])</f>
        <v>435.25436288813665</v>
      </c>
    </row>
    <row r="855" spans="2:8" s="1" customFormat="1" ht="14.45" customHeight="1" x14ac:dyDescent="0.2">
      <c r="B855" s="2" t="s">
        <v>657</v>
      </c>
      <c r="C855" s="3" t="s">
        <v>23</v>
      </c>
      <c r="D855" s="3" t="s">
        <v>7</v>
      </c>
      <c r="E855" s="23">
        <v>205.5</v>
      </c>
      <c r="F855" s="15" t="s">
        <v>661</v>
      </c>
      <c r="G855" s="21">
        <f t="shared" si="15"/>
        <v>-0.10300000000000001</v>
      </c>
      <c r="H855" s="26">
        <f>H883*(1+Table3[[#This Row],[Inflation (%)2]])</f>
        <v>583.43585071436291</v>
      </c>
    </row>
    <row r="856" spans="2:8" s="1" customFormat="1" ht="14.45" customHeight="1" x14ac:dyDescent="0.2">
      <c r="B856" s="2" t="s">
        <v>657</v>
      </c>
      <c r="C856" s="3" t="s">
        <v>25</v>
      </c>
      <c r="D856" s="3" t="s">
        <v>7</v>
      </c>
      <c r="E856" s="24">
        <v>171</v>
      </c>
      <c r="F856" s="16" t="s">
        <v>324</v>
      </c>
      <c r="G856" s="21">
        <f t="shared" si="15"/>
        <v>3.5700000000000003E-2</v>
      </c>
      <c r="H856" s="26">
        <f>H884*(1+Table3[[#This Row],[Inflation (%)2]])</f>
        <v>2077.084818830328</v>
      </c>
    </row>
    <row r="857" spans="2:8" s="1" customFormat="1" ht="14.45" customHeight="1" x14ac:dyDescent="0.2">
      <c r="B857" s="2" t="s">
        <v>657</v>
      </c>
      <c r="C857" s="3" t="s">
        <v>27</v>
      </c>
      <c r="D857" s="3" t="s">
        <v>7</v>
      </c>
      <c r="E857" s="23">
        <v>123.4</v>
      </c>
      <c r="F857" s="15" t="s">
        <v>662</v>
      </c>
      <c r="G857" s="21">
        <f t="shared" si="15"/>
        <v>2.4000000000000002E-3</v>
      </c>
      <c r="H857" s="26">
        <f>H885*(1+Table3[[#This Row],[Inflation (%)2]])</f>
        <v>253.37191776341666</v>
      </c>
    </row>
    <row r="858" spans="2:8" s="1" customFormat="1" ht="14.45" customHeight="1" x14ac:dyDescent="0.2">
      <c r="B858" s="2" t="s">
        <v>657</v>
      </c>
      <c r="C858" s="3" t="s">
        <v>29</v>
      </c>
      <c r="D858" s="3" t="s">
        <v>7</v>
      </c>
      <c r="E858" s="24">
        <v>198.8</v>
      </c>
      <c r="F858" s="16" t="s">
        <v>663</v>
      </c>
      <c r="G858" s="21">
        <f t="shared" si="15"/>
        <v>0.18899999999999997</v>
      </c>
      <c r="H858" s="26">
        <f>H886*(1+Table3[[#This Row],[Inflation (%)2]])</f>
        <v>1803.771937627683</v>
      </c>
    </row>
    <row r="859" spans="2:8" s="1" customFormat="1" ht="14.45" customHeight="1" x14ac:dyDescent="0.2">
      <c r="B859" s="2" t="s">
        <v>657</v>
      </c>
      <c r="C859" s="3" t="s">
        <v>31</v>
      </c>
      <c r="D859" s="3" t="s">
        <v>7</v>
      </c>
      <c r="E859" s="23">
        <v>162.1</v>
      </c>
      <c r="F859" s="15" t="s">
        <v>664</v>
      </c>
      <c r="G859" s="21">
        <f t="shared" si="15"/>
        <v>3.8400000000000004E-2</v>
      </c>
      <c r="H859" s="26">
        <f>H887*(1+Table3[[#This Row],[Inflation (%)2]])</f>
        <v>1154.8008947615529</v>
      </c>
    </row>
    <row r="860" spans="2:8" s="1" customFormat="1" ht="14.45" customHeight="1" x14ac:dyDescent="0.2">
      <c r="B860" s="2" t="s">
        <v>657</v>
      </c>
      <c r="C860" s="3" t="s">
        <v>33</v>
      </c>
      <c r="D860" s="3" t="s">
        <v>7</v>
      </c>
      <c r="E860" s="24">
        <v>192.4</v>
      </c>
      <c r="F860" s="16" t="s">
        <v>648</v>
      </c>
      <c r="G860" s="21">
        <f t="shared" si="15"/>
        <v>8.8200000000000014E-2</v>
      </c>
      <c r="H860" s="26">
        <f>H888*(1+Table3[[#This Row],[Inflation (%)2]])</f>
        <v>800.51213895098272</v>
      </c>
    </row>
    <row r="861" spans="2:8" s="1" customFormat="1" ht="14.45" customHeight="1" x14ac:dyDescent="0.2">
      <c r="B861" s="2" t="s">
        <v>657</v>
      </c>
      <c r="C861" s="3" t="s">
        <v>35</v>
      </c>
      <c r="D861" s="3" t="s">
        <v>7</v>
      </c>
      <c r="E861" s="23">
        <v>200.6</v>
      </c>
      <c r="F861" s="15" t="s">
        <v>665</v>
      </c>
      <c r="G861" s="21">
        <f t="shared" si="15"/>
        <v>1.83E-2</v>
      </c>
      <c r="H861" s="26">
        <f>H889*(1+Table3[[#This Row],[Inflation (%)2]])</f>
        <v>738.91398040994648</v>
      </c>
    </row>
    <row r="862" spans="2:8" s="1" customFormat="1" ht="14.45" customHeight="1" x14ac:dyDescent="0.2">
      <c r="B862" s="2" t="s">
        <v>657</v>
      </c>
      <c r="C862" s="3" t="s">
        <v>37</v>
      </c>
      <c r="D862" s="3" t="s">
        <v>7</v>
      </c>
      <c r="E862" s="24">
        <v>174.7</v>
      </c>
      <c r="F862" s="16" t="s">
        <v>666</v>
      </c>
      <c r="G862" s="21">
        <f t="shared" si="15"/>
        <v>9.3900000000000011E-2</v>
      </c>
      <c r="H862" s="26">
        <f>H890*(1+Table3[[#This Row],[Inflation (%)2]])</f>
        <v>696.67495560916279</v>
      </c>
    </row>
    <row r="863" spans="2:8" s="1" customFormat="1" ht="14.45" customHeight="1" x14ac:dyDescent="0.2">
      <c r="B863" s="2" t="s">
        <v>657</v>
      </c>
      <c r="C863" s="3" t="s">
        <v>39</v>
      </c>
      <c r="D863" s="3" t="s">
        <v>7</v>
      </c>
      <c r="E863" s="23">
        <v>176.7</v>
      </c>
      <c r="F863" s="15" t="s">
        <v>667</v>
      </c>
      <c r="G863" s="21">
        <f t="shared" si="15"/>
        <v>8.8699999999999987E-2</v>
      </c>
      <c r="H863" s="26">
        <f>H891*(1+Table3[[#This Row],[Inflation (%)2]])</f>
        <v>689.79358340787076</v>
      </c>
    </row>
    <row r="864" spans="2:8" s="1" customFormat="1" ht="14.45" customHeight="1" x14ac:dyDescent="0.2">
      <c r="B864" s="2" t="s">
        <v>657</v>
      </c>
      <c r="C864" s="3" t="s">
        <v>41</v>
      </c>
      <c r="D864" s="3" t="s">
        <v>7</v>
      </c>
      <c r="E864" s="24">
        <v>163.5</v>
      </c>
      <c r="F864" s="16" t="s">
        <v>668</v>
      </c>
      <c r="G864" s="21">
        <f t="shared" si="15"/>
        <v>0.12529999999999999</v>
      </c>
      <c r="H864" s="26">
        <f>H892*(1+Table3[[#This Row],[Inflation (%)2]])</f>
        <v>739.52440269635258</v>
      </c>
    </row>
    <row r="865" spans="2:8" s="1" customFormat="1" ht="14.45" customHeight="1" x14ac:dyDescent="0.2">
      <c r="B865" s="2" t="s">
        <v>657</v>
      </c>
      <c r="C865" s="3" t="s">
        <v>43</v>
      </c>
      <c r="D865" s="3" t="s">
        <v>7</v>
      </c>
      <c r="E865" s="23">
        <v>171.8</v>
      </c>
      <c r="F865" s="15" t="s">
        <v>295</v>
      </c>
      <c r="G865" s="21">
        <f t="shared" si="15"/>
        <v>4.6300000000000001E-2</v>
      </c>
      <c r="H865" s="26">
        <f>H893*(1+Table3[[#This Row],[Inflation (%)2]])</f>
        <v>340.31160716538619</v>
      </c>
    </row>
    <row r="866" spans="2:8" s="1" customFormat="1" ht="14.45" customHeight="1" x14ac:dyDescent="0.2">
      <c r="B866" s="2" t="s">
        <v>657</v>
      </c>
      <c r="C866" s="3" t="s">
        <v>45</v>
      </c>
      <c r="D866" s="3" t="s">
        <v>7</v>
      </c>
      <c r="E866" s="24">
        <v>180.3</v>
      </c>
      <c r="F866" s="16" t="s">
        <v>669</v>
      </c>
      <c r="G866" s="21">
        <f t="shared" si="15"/>
        <v>0.1157</v>
      </c>
      <c r="H866" s="26">
        <f>H894*(1+Table3[[#This Row],[Inflation (%)2]])</f>
        <v>3048.5559960639362</v>
      </c>
    </row>
    <row r="867" spans="2:8" s="1" customFormat="1" ht="14.45" customHeight="1" x14ac:dyDescent="0.2">
      <c r="B867" s="2" t="s">
        <v>657</v>
      </c>
      <c r="C867" s="3" t="s">
        <v>47</v>
      </c>
      <c r="D867" s="3" t="s">
        <v>7</v>
      </c>
      <c r="E867" s="23">
        <v>167.4</v>
      </c>
      <c r="F867" s="15" t="s">
        <v>670</v>
      </c>
      <c r="G867" s="21">
        <f t="shared" si="15"/>
        <v>6.4199999999999993E-2</v>
      </c>
      <c r="H867" s="26">
        <f>H895*(1+Table3[[#This Row],[Inflation (%)2]])</f>
        <v>974.17485172261684</v>
      </c>
    </row>
    <row r="868" spans="2:8" s="1" customFormat="1" ht="14.45" customHeight="1" x14ac:dyDescent="0.2">
      <c r="B868" s="2" t="s">
        <v>657</v>
      </c>
      <c r="C868" s="3" t="s">
        <v>49</v>
      </c>
      <c r="D868" s="3" t="s">
        <v>7</v>
      </c>
      <c r="E868" s="24">
        <v>166.9</v>
      </c>
      <c r="F868" s="16" t="s">
        <v>281</v>
      </c>
      <c r="G868" s="21">
        <f t="shared" si="15"/>
        <v>7.5399999999999995E-2</v>
      </c>
      <c r="H868" s="26">
        <f>H896*(1+Table3[[#This Row],[Inflation (%)2]])</f>
        <v>650.93148971002609</v>
      </c>
    </row>
    <row r="869" spans="2:8" s="1" customFormat="1" ht="14.45" customHeight="1" x14ac:dyDescent="0.2">
      <c r="B869" s="2" t="s">
        <v>657</v>
      </c>
      <c r="C869" s="3" t="s">
        <v>51</v>
      </c>
      <c r="D869" s="3" t="s">
        <v>7</v>
      </c>
      <c r="E869" s="23">
        <v>175.8</v>
      </c>
      <c r="F869" s="15" t="s">
        <v>671</v>
      </c>
      <c r="G869" s="21">
        <f t="shared" si="15"/>
        <v>7.0599999999999996E-2</v>
      </c>
      <c r="H869" s="26">
        <f>H897*(1+Table3[[#This Row],[Inflation (%)2]])</f>
        <v>959.92400752722097</v>
      </c>
    </row>
    <row r="870" spans="2:8" s="1" customFormat="1" ht="14.45" customHeight="1" x14ac:dyDescent="0.2">
      <c r="B870" s="2" t="s">
        <v>657</v>
      </c>
      <c r="C870" s="3" t="s">
        <v>53</v>
      </c>
      <c r="D870" s="3" t="s">
        <v>7</v>
      </c>
      <c r="E870" s="24">
        <v>158.9</v>
      </c>
      <c r="F870" s="16" t="s">
        <v>32</v>
      </c>
      <c r="G870" s="21">
        <f t="shared" si="15"/>
        <v>5.0900000000000001E-2</v>
      </c>
      <c r="H870" s="26">
        <f>H898*(1+Table3[[#This Row],[Inflation (%)2]])</f>
        <v>2127.9093017348987</v>
      </c>
    </row>
    <row r="871" spans="2:8" s="1" customFormat="1" ht="14.45" customHeight="1" x14ac:dyDescent="0.2">
      <c r="B871" s="2" t="s">
        <v>657</v>
      </c>
      <c r="C871" s="3" t="s">
        <v>55</v>
      </c>
      <c r="D871" s="3" t="s">
        <v>7</v>
      </c>
      <c r="E871" s="23">
        <v>166.7</v>
      </c>
      <c r="F871" s="15" t="s">
        <v>672</v>
      </c>
      <c r="G871" s="21">
        <f t="shared" si="15"/>
        <v>6.3799999999999996E-2</v>
      </c>
      <c r="H871" s="26">
        <f>H899*(1+Table3[[#This Row],[Inflation (%)2]])</f>
        <v>945.15035438562461</v>
      </c>
    </row>
    <row r="872" spans="2:8" s="1" customFormat="1" ht="14.45" customHeight="1" x14ac:dyDescent="0.2">
      <c r="B872" s="2" t="s">
        <v>657</v>
      </c>
      <c r="C872" s="3" t="s">
        <v>57</v>
      </c>
      <c r="D872" s="3" t="s">
        <v>7</v>
      </c>
      <c r="E872" s="24">
        <v>171.5</v>
      </c>
      <c r="F872" s="16" t="s">
        <v>557</v>
      </c>
      <c r="G872" s="21">
        <f t="shared" si="15"/>
        <v>6.6500000000000004E-2</v>
      </c>
      <c r="H872" s="26">
        <f>H900*(1+Table3[[#This Row],[Inflation (%)2]])</f>
        <v>344.37675321184486</v>
      </c>
    </row>
    <row r="873" spans="2:8" s="1" customFormat="1" ht="14.45" customHeight="1" x14ac:dyDescent="0.2">
      <c r="B873" s="2" t="s">
        <v>657</v>
      </c>
      <c r="C873" s="3" t="s">
        <v>59</v>
      </c>
      <c r="D873" s="3" t="s">
        <v>7</v>
      </c>
      <c r="E873" s="23">
        <v>173.8</v>
      </c>
      <c r="F873" s="15" t="s">
        <v>673</v>
      </c>
      <c r="G873" s="21">
        <f t="shared" si="15"/>
        <v>7.4200000000000002E-2</v>
      </c>
      <c r="H873" s="26">
        <f>H901*(1+Table3[[#This Row],[Inflation (%)2]])</f>
        <v>1244.5692495951535</v>
      </c>
    </row>
    <row r="874" spans="2:8" s="1" customFormat="1" ht="14.45" customHeight="1" x14ac:dyDescent="0.2">
      <c r="B874" s="2" t="s">
        <v>657</v>
      </c>
      <c r="C874" s="3" t="s">
        <v>61</v>
      </c>
      <c r="D874" s="3" t="s">
        <v>7</v>
      </c>
      <c r="E874" s="24">
        <v>180</v>
      </c>
      <c r="F874" s="16" t="s">
        <v>18</v>
      </c>
      <c r="G874" s="21">
        <f t="shared" si="15"/>
        <v>3.6899999999999995E-2</v>
      </c>
      <c r="H874" s="26">
        <f>H902*(1+Table3[[#This Row],[Inflation (%)2]])</f>
        <v>884.35425477444323</v>
      </c>
    </row>
    <row r="875" spans="2:8" s="1" customFormat="1" ht="14.45" customHeight="1" x14ac:dyDescent="0.2">
      <c r="B875" s="2" t="s">
        <v>674</v>
      </c>
      <c r="C875" s="3" t="s">
        <v>6</v>
      </c>
      <c r="D875" s="3" t="s">
        <v>7</v>
      </c>
      <c r="E875" s="23">
        <v>175.3</v>
      </c>
      <c r="F875" s="15" t="s">
        <v>675</v>
      </c>
      <c r="G875" s="21">
        <f t="shared" si="15"/>
        <v>6.5000000000000002E-2</v>
      </c>
      <c r="H875" s="26">
        <f>H903*(1+Table3[[#This Row],[Inflation (%)2]])</f>
        <v>727.55001298708589</v>
      </c>
    </row>
    <row r="876" spans="2:8" s="1" customFormat="1" ht="14.45" customHeight="1" x14ac:dyDescent="0.2">
      <c r="B876" s="2" t="s">
        <v>674</v>
      </c>
      <c r="C876" s="3" t="s">
        <v>9</v>
      </c>
      <c r="D876" s="3" t="s">
        <v>7</v>
      </c>
      <c r="E876" s="24">
        <v>183.3</v>
      </c>
      <c r="F876" s="16" t="s">
        <v>676</v>
      </c>
      <c r="G876" s="21">
        <f t="shared" si="15"/>
        <v>6.88E-2</v>
      </c>
      <c r="H876" s="26">
        <f>H904*(1+Table3[[#This Row],[Inflation (%)2]])</f>
        <v>839.59049474253277</v>
      </c>
    </row>
    <row r="877" spans="2:8" s="1" customFormat="1" ht="14.45" customHeight="1" x14ac:dyDescent="0.2">
      <c r="B877" s="2" t="s">
        <v>674</v>
      </c>
      <c r="C877" s="3" t="s">
        <v>11</v>
      </c>
      <c r="D877" s="3" t="s">
        <v>7</v>
      </c>
      <c r="E877" s="23">
        <v>166.4</v>
      </c>
      <c r="F877" s="15" t="s">
        <v>614</v>
      </c>
      <c r="G877" s="21">
        <f t="shared" si="15"/>
        <v>0.10859999999999999</v>
      </c>
      <c r="H877" s="26">
        <f>H905*(1+Table3[[#This Row],[Inflation (%)2]])</f>
        <v>329.43965401627639</v>
      </c>
    </row>
    <row r="878" spans="2:8" s="1" customFormat="1" ht="14.45" customHeight="1" x14ac:dyDescent="0.2">
      <c r="B878" s="2" t="s">
        <v>674</v>
      </c>
      <c r="C878" s="3" t="s">
        <v>13</v>
      </c>
      <c r="D878" s="3" t="s">
        <v>7</v>
      </c>
      <c r="E878" s="24">
        <v>214.9</v>
      </c>
      <c r="F878" s="16" t="s">
        <v>8</v>
      </c>
      <c r="G878" s="21">
        <f t="shared" si="15"/>
        <v>3.1199999999999999E-2</v>
      </c>
      <c r="H878" s="26">
        <f>H906*(1+Table3[[#This Row],[Inflation (%)2]])</f>
        <v>3311.5019552973986</v>
      </c>
    </row>
    <row r="879" spans="2:8" s="1" customFormat="1" ht="14.45" customHeight="1" x14ac:dyDescent="0.2">
      <c r="B879" s="2" t="s">
        <v>674</v>
      </c>
      <c r="C879" s="3" t="s">
        <v>15</v>
      </c>
      <c r="D879" s="3" t="s">
        <v>7</v>
      </c>
      <c r="E879" s="23">
        <v>171.9</v>
      </c>
      <c r="F879" s="15" t="s">
        <v>677</v>
      </c>
      <c r="G879" s="21">
        <f t="shared" si="15"/>
        <v>-6.3999999999999994E-3</v>
      </c>
      <c r="H879" s="26">
        <f>H907*(1+Table3[[#This Row],[Inflation (%)2]])</f>
        <v>839.72518687491129</v>
      </c>
    </row>
    <row r="880" spans="2:8" s="1" customFormat="1" ht="14.45" customHeight="1" x14ac:dyDescent="0.2">
      <c r="B880" s="2" t="s">
        <v>674</v>
      </c>
      <c r="C880" s="3" t="s">
        <v>17</v>
      </c>
      <c r="D880" s="3" t="s">
        <v>7</v>
      </c>
      <c r="E880" s="24">
        <v>171</v>
      </c>
      <c r="F880" s="16" t="s">
        <v>678</v>
      </c>
      <c r="G880" s="21">
        <f t="shared" si="15"/>
        <v>7.4099999999999999E-2</v>
      </c>
      <c r="H880" s="26">
        <f>H908*(1+Table3[[#This Row],[Inflation (%)2]])</f>
        <v>4.7979231720444862</v>
      </c>
    </row>
    <row r="881" spans="2:8" s="1" customFormat="1" ht="14.45" customHeight="1" x14ac:dyDescent="0.2">
      <c r="B881" s="2" t="s">
        <v>674</v>
      </c>
      <c r="C881" s="3" t="s">
        <v>19</v>
      </c>
      <c r="D881" s="3" t="s">
        <v>7</v>
      </c>
      <c r="E881" s="23">
        <v>177.7</v>
      </c>
      <c r="F881" s="15" t="s">
        <v>679</v>
      </c>
      <c r="G881" s="21">
        <f t="shared" si="15"/>
        <v>6.2000000000000006E-3</v>
      </c>
      <c r="H881" s="26">
        <f>H909*(1+Table3[[#This Row],[Inflation (%)2]])</f>
        <v>12502.822036073276</v>
      </c>
    </row>
    <row r="882" spans="2:8" s="1" customFormat="1" ht="14.45" customHeight="1" x14ac:dyDescent="0.2">
      <c r="B882" s="2" t="s">
        <v>674</v>
      </c>
      <c r="C882" s="3" t="s">
        <v>21</v>
      </c>
      <c r="D882" s="3" t="s">
        <v>7</v>
      </c>
      <c r="E882" s="24">
        <v>165.7</v>
      </c>
      <c r="F882" s="16" t="s">
        <v>289</v>
      </c>
      <c r="G882" s="21">
        <f t="shared" si="15"/>
        <v>4.0199999999999993E-2</v>
      </c>
      <c r="H882" s="26">
        <f>H910*(1+Table3[[#This Row],[Inflation (%)2]])</f>
        <v>429.11797583371452</v>
      </c>
    </row>
    <row r="883" spans="2:8" s="1" customFormat="1" ht="14.45" customHeight="1" x14ac:dyDescent="0.2">
      <c r="B883" s="2" t="s">
        <v>674</v>
      </c>
      <c r="C883" s="3" t="s">
        <v>23</v>
      </c>
      <c r="D883" s="3" t="s">
        <v>7</v>
      </c>
      <c r="E883" s="23">
        <v>228.6</v>
      </c>
      <c r="F883" s="15" t="s">
        <v>680</v>
      </c>
      <c r="G883" s="21">
        <f t="shared" si="15"/>
        <v>6.6200000000000009E-2</v>
      </c>
      <c r="H883" s="26">
        <f>H911*(1+Table3[[#This Row],[Inflation (%)2]])</f>
        <v>650.4301568721994</v>
      </c>
    </row>
    <row r="884" spans="2:8" s="1" customFormat="1" ht="14.45" customHeight="1" x14ac:dyDescent="0.2">
      <c r="B884" s="2" t="s">
        <v>674</v>
      </c>
      <c r="C884" s="3" t="s">
        <v>25</v>
      </c>
      <c r="D884" s="3" t="s">
        <v>7</v>
      </c>
      <c r="E884" s="24">
        <v>169.9</v>
      </c>
      <c r="F884" s="16" t="s">
        <v>140</v>
      </c>
      <c r="G884" s="21">
        <f t="shared" si="15"/>
        <v>2.7799999999999998E-2</v>
      </c>
      <c r="H884" s="26">
        <f>H912*(1+Table3[[#This Row],[Inflation (%)2]])</f>
        <v>2005.4888663033</v>
      </c>
    </row>
    <row r="885" spans="2:8" s="1" customFormat="1" ht="14.45" customHeight="1" x14ac:dyDescent="0.2">
      <c r="B885" s="2" t="s">
        <v>674</v>
      </c>
      <c r="C885" s="3" t="s">
        <v>27</v>
      </c>
      <c r="D885" s="3" t="s">
        <v>7</v>
      </c>
      <c r="E885" s="23">
        <v>123.4</v>
      </c>
      <c r="F885" s="15" t="s">
        <v>681</v>
      </c>
      <c r="G885" s="21">
        <f t="shared" si="15"/>
        <v>7.3000000000000001E-3</v>
      </c>
      <c r="H885" s="26">
        <f>H913*(1+Table3[[#This Row],[Inflation (%)2]])</f>
        <v>252.76528108880353</v>
      </c>
    </row>
    <row r="886" spans="2:8" s="1" customFormat="1" ht="14.45" customHeight="1" x14ac:dyDescent="0.2">
      <c r="B886" s="2" t="s">
        <v>674</v>
      </c>
      <c r="C886" s="3" t="s">
        <v>29</v>
      </c>
      <c r="D886" s="3" t="s">
        <v>7</v>
      </c>
      <c r="E886" s="24">
        <v>196.4</v>
      </c>
      <c r="F886" s="16" t="s">
        <v>682</v>
      </c>
      <c r="G886" s="21">
        <f t="shared" si="15"/>
        <v>0.17750000000000002</v>
      </c>
      <c r="H886" s="26">
        <f>H914*(1+Table3[[#This Row],[Inflation (%)2]])</f>
        <v>1517.049569072904</v>
      </c>
    </row>
    <row r="887" spans="2:8" s="1" customFormat="1" ht="14.45" customHeight="1" x14ac:dyDescent="0.2">
      <c r="B887" s="2" t="s">
        <v>674</v>
      </c>
      <c r="C887" s="3" t="s">
        <v>31</v>
      </c>
      <c r="D887" s="3" t="s">
        <v>7</v>
      </c>
      <c r="E887" s="23">
        <v>161.6</v>
      </c>
      <c r="F887" s="15" t="s">
        <v>232</v>
      </c>
      <c r="G887" s="21">
        <f t="shared" si="15"/>
        <v>3.9899999999999998E-2</v>
      </c>
      <c r="H887" s="26">
        <f>H915*(1+Table3[[#This Row],[Inflation (%)2]])</f>
        <v>1112.0963932603552</v>
      </c>
    </row>
    <row r="888" spans="2:8" s="1" customFormat="1" ht="14.45" customHeight="1" x14ac:dyDescent="0.2">
      <c r="B888" s="2" t="s">
        <v>674</v>
      </c>
      <c r="C888" s="3" t="s">
        <v>33</v>
      </c>
      <c r="D888" s="3" t="s">
        <v>7</v>
      </c>
      <c r="E888" s="24">
        <v>191.5</v>
      </c>
      <c r="F888" s="16" t="s">
        <v>667</v>
      </c>
      <c r="G888" s="21">
        <f t="shared" si="15"/>
        <v>8.8699999999999987E-2</v>
      </c>
      <c r="H888" s="26">
        <f>H916*(1+Table3[[#This Row],[Inflation (%)2]])</f>
        <v>735.62960756385098</v>
      </c>
    </row>
    <row r="889" spans="2:8" s="1" customFormat="1" ht="14.45" customHeight="1" x14ac:dyDescent="0.2">
      <c r="B889" s="2" t="s">
        <v>674</v>
      </c>
      <c r="C889" s="3" t="s">
        <v>35</v>
      </c>
      <c r="D889" s="3" t="s">
        <v>7</v>
      </c>
      <c r="E889" s="23">
        <v>200.1</v>
      </c>
      <c r="F889" s="15" t="s">
        <v>431</v>
      </c>
      <c r="G889" s="21">
        <f t="shared" si="15"/>
        <v>1.5699999999999999E-2</v>
      </c>
      <c r="H889" s="26">
        <f>H917*(1+Table3[[#This Row],[Inflation (%)2]])</f>
        <v>725.63486242752288</v>
      </c>
    </row>
    <row r="890" spans="2:8" s="1" customFormat="1" ht="14.45" customHeight="1" x14ac:dyDescent="0.2">
      <c r="B890" s="2" t="s">
        <v>674</v>
      </c>
      <c r="C890" s="3" t="s">
        <v>37</v>
      </c>
      <c r="D890" s="3" t="s">
        <v>7</v>
      </c>
      <c r="E890" s="24">
        <v>173.6</v>
      </c>
      <c r="F890" s="16" t="s">
        <v>683</v>
      </c>
      <c r="G890" s="21">
        <f t="shared" si="15"/>
        <v>9.6699999999999994E-2</v>
      </c>
      <c r="H890" s="26">
        <f>H918*(1+Table3[[#This Row],[Inflation (%)2]])</f>
        <v>636.87261688377612</v>
      </c>
    </row>
    <row r="891" spans="2:8" s="1" customFormat="1" ht="14.45" customHeight="1" x14ac:dyDescent="0.2">
      <c r="B891" s="2" t="s">
        <v>674</v>
      </c>
      <c r="C891" s="3" t="s">
        <v>39</v>
      </c>
      <c r="D891" s="3" t="s">
        <v>7</v>
      </c>
      <c r="E891" s="23">
        <v>175.5</v>
      </c>
      <c r="F891" s="15" t="s">
        <v>684</v>
      </c>
      <c r="G891" s="21">
        <f t="shared" si="15"/>
        <v>9.1400000000000009E-2</v>
      </c>
      <c r="H891" s="26">
        <f>H919*(1+Table3[[#This Row],[Inflation (%)2]])</f>
        <v>633.59381226037544</v>
      </c>
    </row>
    <row r="892" spans="2:8" s="1" customFormat="1" ht="14.45" customHeight="1" x14ac:dyDescent="0.2">
      <c r="B892" s="2" t="s">
        <v>674</v>
      </c>
      <c r="C892" s="3" t="s">
        <v>41</v>
      </c>
      <c r="D892" s="3" t="s">
        <v>7</v>
      </c>
      <c r="E892" s="24">
        <v>162.6</v>
      </c>
      <c r="F892" s="16" t="s">
        <v>685</v>
      </c>
      <c r="G892" s="21">
        <f t="shared" si="15"/>
        <v>0.126</v>
      </c>
      <c r="H892" s="26">
        <f>H920*(1+Table3[[#This Row],[Inflation (%)2]])</f>
        <v>657.17977667853245</v>
      </c>
    </row>
    <row r="893" spans="2:8" s="1" customFormat="1" ht="14.45" customHeight="1" x14ac:dyDescent="0.2">
      <c r="B893" s="2" t="s">
        <v>674</v>
      </c>
      <c r="C893" s="3" t="s">
        <v>43</v>
      </c>
      <c r="D893" s="3" t="s">
        <v>7</v>
      </c>
      <c r="E893" s="23">
        <v>171.2</v>
      </c>
      <c r="F893" s="15" t="s">
        <v>473</v>
      </c>
      <c r="G893" s="21">
        <f t="shared" si="15"/>
        <v>4.65E-2</v>
      </c>
      <c r="H893" s="26">
        <f>H921*(1+Table3[[#This Row],[Inflation (%)2]])</f>
        <v>325.25242011410319</v>
      </c>
    </row>
    <row r="894" spans="2:8" s="1" customFormat="1" ht="14.45" customHeight="1" x14ac:dyDescent="0.2">
      <c r="B894" s="2" t="s">
        <v>674</v>
      </c>
      <c r="C894" s="3" t="s">
        <v>45</v>
      </c>
      <c r="D894" s="3" t="s">
        <v>7</v>
      </c>
      <c r="E894" s="24">
        <v>180</v>
      </c>
      <c r="F894" s="16" t="s">
        <v>686</v>
      </c>
      <c r="G894" s="21">
        <f t="shared" si="15"/>
        <v>0.10970000000000001</v>
      </c>
      <c r="H894" s="26">
        <f>H922*(1+Table3[[#This Row],[Inflation (%)2]])</f>
        <v>2732.4155203584623</v>
      </c>
    </row>
    <row r="895" spans="2:8" s="1" customFormat="1" ht="14.45" customHeight="1" x14ac:dyDescent="0.2">
      <c r="B895" s="2" t="s">
        <v>674</v>
      </c>
      <c r="C895" s="3" t="s">
        <v>47</v>
      </c>
      <c r="D895" s="3" t="s">
        <v>7</v>
      </c>
      <c r="E895" s="23">
        <v>166.8</v>
      </c>
      <c r="F895" s="15" t="s">
        <v>217</v>
      </c>
      <c r="G895" s="21">
        <f t="shared" si="15"/>
        <v>6.2399999999999997E-2</v>
      </c>
      <c r="H895" s="26">
        <f>H923*(1+Table3[[#This Row],[Inflation (%)2]])</f>
        <v>915.40579940106818</v>
      </c>
    </row>
    <row r="896" spans="2:8" s="1" customFormat="1" ht="14.45" customHeight="1" x14ac:dyDescent="0.2">
      <c r="B896" s="2" t="s">
        <v>674</v>
      </c>
      <c r="C896" s="3" t="s">
        <v>49</v>
      </c>
      <c r="D896" s="3" t="s">
        <v>7</v>
      </c>
      <c r="E896" s="24">
        <v>166</v>
      </c>
      <c r="F896" s="16" t="s">
        <v>575</v>
      </c>
      <c r="G896" s="21">
        <f t="shared" si="15"/>
        <v>7.5800000000000006E-2</v>
      </c>
      <c r="H896" s="26">
        <f>H924*(1+Table3[[#This Row],[Inflation (%)2]])</f>
        <v>605.29243975267445</v>
      </c>
    </row>
    <row r="897" spans="2:8" s="1" customFormat="1" ht="14.45" customHeight="1" x14ac:dyDescent="0.2">
      <c r="B897" s="2" t="s">
        <v>674</v>
      </c>
      <c r="C897" s="3" t="s">
        <v>51</v>
      </c>
      <c r="D897" s="3" t="s">
        <v>7</v>
      </c>
      <c r="E897" s="23">
        <v>174.7</v>
      </c>
      <c r="F897" s="15" t="s">
        <v>556</v>
      </c>
      <c r="G897" s="21">
        <f t="shared" si="15"/>
        <v>6.8499999999999991E-2</v>
      </c>
      <c r="H897" s="26">
        <f>H925*(1+Table3[[#This Row],[Inflation (%)2]])</f>
        <v>896.62246172914342</v>
      </c>
    </row>
    <row r="898" spans="2:8" s="1" customFormat="1" ht="14.45" customHeight="1" x14ac:dyDescent="0.2">
      <c r="B898" s="2" t="s">
        <v>674</v>
      </c>
      <c r="C898" s="3" t="s">
        <v>53</v>
      </c>
      <c r="D898" s="3" t="s">
        <v>7</v>
      </c>
      <c r="E898" s="24">
        <v>158.80000000000001</v>
      </c>
      <c r="F898" s="16" t="s">
        <v>399</v>
      </c>
      <c r="G898" s="21">
        <f t="shared" si="15"/>
        <v>4.3400000000000001E-2</v>
      </c>
      <c r="H898" s="26">
        <f>H926*(1+Table3[[#This Row],[Inflation (%)2]])</f>
        <v>2024.844706189836</v>
      </c>
    </row>
    <row r="899" spans="2:8" s="1" customFormat="1" ht="14.45" customHeight="1" x14ac:dyDescent="0.2">
      <c r="B899" s="2" t="s">
        <v>674</v>
      </c>
      <c r="C899" s="3" t="s">
        <v>55</v>
      </c>
      <c r="D899" s="3" t="s">
        <v>7</v>
      </c>
      <c r="E899" s="23">
        <v>166.3</v>
      </c>
      <c r="F899" s="15" t="s">
        <v>167</v>
      </c>
      <c r="G899" s="21">
        <f t="shared" si="15"/>
        <v>7.22E-2</v>
      </c>
      <c r="H899" s="26">
        <f>H927*(1+Table3[[#This Row],[Inflation (%)2]])</f>
        <v>888.46621017637199</v>
      </c>
    </row>
    <row r="900" spans="2:8" s="1" customFormat="1" ht="14.45" customHeight="1" x14ac:dyDescent="0.2">
      <c r="B900" s="2" t="s">
        <v>674</v>
      </c>
      <c r="C900" s="3" t="s">
        <v>57</v>
      </c>
      <c r="D900" s="3" t="s">
        <v>7</v>
      </c>
      <c r="E900" s="24">
        <v>171.2</v>
      </c>
      <c r="F900" s="16" t="s">
        <v>579</v>
      </c>
      <c r="G900" s="21">
        <f t="shared" si="15"/>
        <v>6.7999999999999991E-2</v>
      </c>
      <c r="H900" s="26">
        <f>H928*(1+Table3[[#This Row],[Inflation (%)2]])</f>
        <v>322.90365983295345</v>
      </c>
    </row>
    <row r="901" spans="2:8" s="1" customFormat="1" ht="14.45" customHeight="1" x14ac:dyDescent="0.2">
      <c r="B901" s="2" t="s">
        <v>674</v>
      </c>
      <c r="C901" s="3" t="s">
        <v>59</v>
      </c>
      <c r="D901" s="3" t="s">
        <v>7</v>
      </c>
      <c r="E901" s="23">
        <v>172.3</v>
      </c>
      <c r="F901" s="15" t="s">
        <v>600</v>
      </c>
      <c r="G901" s="21">
        <f t="shared" si="15"/>
        <v>7.4899999999999994E-2</v>
      </c>
      <c r="H901" s="26">
        <f>H929*(1+Table3[[#This Row],[Inflation (%)2]])</f>
        <v>1158.6010515687519</v>
      </c>
    </row>
    <row r="902" spans="2:8" s="1" customFormat="1" ht="14.45" customHeight="1" x14ac:dyDescent="0.2">
      <c r="B902" s="2" t="s">
        <v>674</v>
      </c>
      <c r="C902" s="3" t="s">
        <v>61</v>
      </c>
      <c r="D902" s="3" t="s">
        <v>7</v>
      </c>
      <c r="E902" s="24">
        <v>182.6</v>
      </c>
      <c r="F902" s="16" t="s">
        <v>687</v>
      </c>
      <c r="G902" s="21">
        <f t="shared" si="15"/>
        <v>6.5300000000000011E-2</v>
      </c>
      <c r="H902" s="26">
        <f>H930*(1+Table3[[#This Row],[Inflation (%)2]])</f>
        <v>852.88287662691027</v>
      </c>
    </row>
    <row r="903" spans="2:8" s="1" customFormat="1" ht="14.45" customHeight="1" x14ac:dyDescent="0.2">
      <c r="B903" s="2" t="s">
        <v>688</v>
      </c>
      <c r="C903" s="3" t="s">
        <v>6</v>
      </c>
      <c r="D903" s="3" t="s">
        <v>7</v>
      </c>
      <c r="E903" s="23">
        <v>174.1</v>
      </c>
      <c r="F903" s="15" t="s">
        <v>689</v>
      </c>
      <c r="G903" s="21">
        <f t="shared" ref="G903:G966" si="16">F903/10000*100</f>
        <v>7.2700000000000001E-2</v>
      </c>
      <c r="H903" s="26">
        <f>H931*(1+Table3[[#This Row],[Inflation (%)2]])</f>
        <v>683.14555210055016</v>
      </c>
    </row>
    <row r="904" spans="2:8" s="1" customFormat="1" ht="14.45" customHeight="1" x14ac:dyDescent="0.2">
      <c r="B904" s="2" t="s">
        <v>688</v>
      </c>
      <c r="C904" s="3" t="s">
        <v>9</v>
      </c>
      <c r="D904" s="3" t="s">
        <v>7</v>
      </c>
      <c r="E904" s="24">
        <v>181.8</v>
      </c>
      <c r="F904" s="16" t="s">
        <v>690</v>
      </c>
      <c r="G904" s="21">
        <f t="shared" si="16"/>
        <v>8.6699999999999999E-2</v>
      </c>
      <c r="H904" s="26">
        <f>H932*(1+Table3[[#This Row],[Inflation (%)2]])</f>
        <v>785.5449988234775</v>
      </c>
    </row>
    <row r="905" spans="2:8" s="1" customFormat="1" ht="14.45" customHeight="1" x14ac:dyDescent="0.2">
      <c r="B905" s="2" t="s">
        <v>688</v>
      </c>
      <c r="C905" s="3" t="s">
        <v>11</v>
      </c>
      <c r="D905" s="3" t="s">
        <v>7</v>
      </c>
      <c r="E905" s="23">
        <v>164.9</v>
      </c>
      <c r="F905" s="15" t="s">
        <v>691</v>
      </c>
      <c r="G905" s="21">
        <f t="shared" si="16"/>
        <v>0.1045</v>
      </c>
      <c r="H905" s="26">
        <f>H933*(1+Table3[[#This Row],[Inflation (%)2]])</f>
        <v>297.16728668255132</v>
      </c>
    </row>
    <row r="906" spans="2:8" s="1" customFormat="1" ht="14.45" customHeight="1" x14ac:dyDescent="0.2">
      <c r="B906" s="2" t="s">
        <v>688</v>
      </c>
      <c r="C906" s="3" t="s">
        <v>13</v>
      </c>
      <c r="D906" s="3" t="s">
        <v>7</v>
      </c>
      <c r="E906" s="24">
        <v>213.7</v>
      </c>
      <c r="F906" s="16" t="s">
        <v>270</v>
      </c>
      <c r="G906" s="21">
        <f t="shared" si="16"/>
        <v>3.0400000000000003E-2</v>
      </c>
      <c r="H906" s="26">
        <f>H934*(1+Table3[[#This Row],[Inflation (%)2]])</f>
        <v>3211.3091110331643</v>
      </c>
    </row>
    <row r="907" spans="2:8" s="1" customFormat="1" ht="14.45" customHeight="1" x14ac:dyDescent="0.2">
      <c r="B907" s="2" t="s">
        <v>688</v>
      </c>
      <c r="C907" s="3" t="s">
        <v>15</v>
      </c>
      <c r="D907" s="3" t="s">
        <v>7</v>
      </c>
      <c r="E907" s="23">
        <v>170.9</v>
      </c>
      <c r="F907" s="15" t="s">
        <v>692</v>
      </c>
      <c r="G907" s="21">
        <f t="shared" si="16"/>
        <v>-1.84E-2</v>
      </c>
      <c r="H907" s="26">
        <f>H935*(1+Table3[[#This Row],[Inflation (%)2]])</f>
        <v>845.13404476138408</v>
      </c>
    </row>
    <row r="908" spans="2:8" s="1" customFormat="1" ht="14.45" customHeight="1" x14ac:dyDescent="0.2">
      <c r="B908" s="2" t="s">
        <v>688</v>
      </c>
      <c r="C908" s="3" t="s">
        <v>17</v>
      </c>
      <c r="D908" s="3" t="s">
        <v>7</v>
      </c>
      <c r="E908" s="24">
        <v>170.1</v>
      </c>
      <c r="F908" s="16" t="s">
        <v>693</v>
      </c>
      <c r="G908" s="21">
        <f t="shared" si="16"/>
        <v>6.9099999999999995E-2</v>
      </c>
      <c r="H908" s="26">
        <f>H936*(1+Table3[[#This Row],[Inflation (%)2]])</f>
        <v>4.4669240964942611</v>
      </c>
    </row>
    <row r="909" spans="2:8" s="1" customFormat="1" ht="14.45" customHeight="1" x14ac:dyDescent="0.2">
      <c r="B909" s="2" t="s">
        <v>688</v>
      </c>
      <c r="C909" s="3" t="s">
        <v>19</v>
      </c>
      <c r="D909" s="3" t="s">
        <v>7</v>
      </c>
      <c r="E909" s="23">
        <v>179.3</v>
      </c>
      <c r="F909" s="15" t="s">
        <v>36</v>
      </c>
      <c r="G909" s="21">
        <f t="shared" si="16"/>
        <v>2.46E-2</v>
      </c>
      <c r="H909" s="26">
        <f>H937*(1+Table3[[#This Row],[Inflation (%)2]])</f>
        <v>12425.782186516872</v>
      </c>
    </row>
    <row r="910" spans="2:8" s="1" customFormat="1" ht="14.45" customHeight="1" x14ac:dyDescent="0.2">
      <c r="B910" s="2" t="s">
        <v>688</v>
      </c>
      <c r="C910" s="3" t="s">
        <v>21</v>
      </c>
      <c r="D910" s="3" t="s">
        <v>7</v>
      </c>
      <c r="E910" s="24">
        <v>167.5</v>
      </c>
      <c r="F910" s="16" t="s">
        <v>694</v>
      </c>
      <c r="G910" s="21">
        <f t="shared" si="16"/>
        <v>3.9100000000000003E-2</v>
      </c>
      <c r="H910" s="26">
        <f>H938*(1+Table3[[#This Row],[Inflation (%)2]])</f>
        <v>412.5341048199524</v>
      </c>
    </row>
    <row r="911" spans="2:8" s="1" customFormat="1" ht="14.45" customHeight="1" x14ac:dyDescent="0.2">
      <c r="B911" s="2" t="s">
        <v>688</v>
      </c>
      <c r="C911" s="3" t="s">
        <v>23</v>
      </c>
      <c r="D911" s="3" t="s">
        <v>7</v>
      </c>
      <c r="E911" s="23">
        <v>220.8</v>
      </c>
      <c r="F911" s="15" t="s">
        <v>695</v>
      </c>
      <c r="G911" s="21">
        <f t="shared" si="16"/>
        <v>0.20329999999999995</v>
      </c>
      <c r="H911" s="26">
        <f>H939*(1+Table3[[#This Row],[Inflation (%)2]])</f>
        <v>610.04516682817427</v>
      </c>
    </row>
    <row r="912" spans="2:8" s="1" customFormat="1" ht="14.45" customHeight="1" x14ac:dyDescent="0.2">
      <c r="B912" s="2" t="s">
        <v>688</v>
      </c>
      <c r="C912" s="3" t="s">
        <v>25</v>
      </c>
      <c r="D912" s="3" t="s">
        <v>7</v>
      </c>
      <c r="E912" s="24">
        <v>169.2</v>
      </c>
      <c r="F912" s="16" t="s">
        <v>133</v>
      </c>
      <c r="G912" s="21">
        <f t="shared" si="16"/>
        <v>2.86E-2</v>
      </c>
      <c r="H912" s="26">
        <f>H940*(1+Table3[[#This Row],[Inflation (%)2]])</f>
        <v>1951.2442754459039</v>
      </c>
    </row>
    <row r="913" spans="2:8" s="1" customFormat="1" ht="14.45" customHeight="1" x14ac:dyDescent="0.2">
      <c r="B913" s="2" t="s">
        <v>688</v>
      </c>
      <c r="C913" s="3" t="s">
        <v>27</v>
      </c>
      <c r="D913" s="3" t="s">
        <v>7</v>
      </c>
      <c r="E913" s="23">
        <v>123.1</v>
      </c>
      <c r="F913" s="15" t="s">
        <v>696</v>
      </c>
      <c r="G913" s="21">
        <f t="shared" si="16"/>
        <v>2.2400000000000003E-2</v>
      </c>
      <c r="H913" s="26">
        <f>H941*(1+Table3[[#This Row],[Inflation (%)2]])</f>
        <v>250.93346678130001</v>
      </c>
    </row>
    <row r="914" spans="2:8" s="1" customFormat="1" ht="14.45" customHeight="1" x14ac:dyDescent="0.2">
      <c r="B914" s="2" t="s">
        <v>688</v>
      </c>
      <c r="C914" s="3" t="s">
        <v>29</v>
      </c>
      <c r="D914" s="3" t="s">
        <v>7</v>
      </c>
      <c r="E914" s="24">
        <v>193.6</v>
      </c>
      <c r="F914" s="16" t="s">
        <v>697</v>
      </c>
      <c r="G914" s="21">
        <f t="shared" si="16"/>
        <v>0.16489999999999999</v>
      </c>
      <c r="H914" s="26">
        <f>H942*(1+Table3[[#This Row],[Inflation (%)2]])</f>
        <v>1288.3648144992815</v>
      </c>
    </row>
    <row r="915" spans="2:8" s="1" customFormat="1" ht="14.45" customHeight="1" x14ac:dyDescent="0.2">
      <c r="B915" s="2" t="s">
        <v>688</v>
      </c>
      <c r="C915" s="3" t="s">
        <v>31</v>
      </c>
      <c r="D915" s="3" t="s">
        <v>7</v>
      </c>
      <c r="E915" s="23">
        <v>161.1</v>
      </c>
      <c r="F915" s="15" t="s">
        <v>363</v>
      </c>
      <c r="G915" s="21">
        <f t="shared" si="16"/>
        <v>4.07E-2</v>
      </c>
      <c r="H915" s="26">
        <f>H943*(1+Table3[[#This Row],[Inflation (%)2]])</f>
        <v>1069.4262845084672</v>
      </c>
    </row>
    <row r="916" spans="2:8" s="1" customFormat="1" ht="14.45" customHeight="1" x14ac:dyDescent="0.2">
      <c r="B916" s="2" t="s">
        <v>688</v>
      </c>
      <c r="C916" s="3" t="s">
        <v>33</v>
      </c>
      <c r="D916" s="3" t="s">
        <v>7</v>
      </c>
      <c r="E916" s="24">
        <v>190.4</v>
      </c>
      <c r="F916" s="16" t="s">
        <v>213</v>
      </c>
      <c r="G916" s="21">
        <f t="shared" si="16"/>
        <v>8.7400000000000005E-2</v>
      </c>
      <c r="H916" s="26">
        <f>H944*(1+Table3[[#This Row],[Inflation (%)2]])</f>
        <v>675.69542349944982</v>
      </c>
    </row>
    <row r="917" spans="2:8" s="1" customFormat="1" ht="14.45" customHeight="1" x14ac:dyDescent="0.2">
      <c r="B917" s="2" t="s">
        <v>688</v>
      </c>
      <c r="C917" s="3" t="s">
        <v>35</v>
      </c>
      <c r="D917" s="3" t="s">
        <v>7</v>
      </c>
      <c r="E917" s="23">
        <v>199.7</v>
      </c>
      <c r="F917" s="15" t="s">
        <v>390</v>
      </c>
      <c r="G917" s="21">
        <f t="shared" si="16"/>
        <v>1.6299999999999999E-2</v>
      </c>
      <c r="H917" s="26">
        <f>H945*(1+Table3[[#This Row],[Inflation (%)2]])</f>
        <v>714.41849210152884</v>
      </c>
    </row>
    <row r="918" spans="2:8" s="1" customFormat="1" ht="14.45" customHeight="1" x14ac:dyDescent="0.2">
      <c r="B918" s="2" t="s">
        <v>688</v>
      </c>
      <c r="C918" s="3" t="s">
        <v>37</v>
      </c>
      <c r="D918" s="3" t="s">
        <v>7</v>
      </c>
      <c r="E918" s="24">
        <v>173</v>
      </c>
      <c r="F918" s="16" t="s">
        <v>698</v>
      </c>
      <c r="G918" s="21">
        <f t="shared" si="16"/>
        <v>9.9099999999999994E-2</v>
      </c>
      <c r="H918" s="26">
        <f>H946*(1+Table3[[#This Row],[Inflation (%)2]])</f>
        <v>580.71725803207448</v>
      </c>
    </row>
    <row r="919" spans="2:8" s="1" customFormat="1" ht="14.45" customHeight="1" x14ac:dyDescent="0.2">
      <c r="B919" s="2" t="s">
        <v>688</v>
      </c>
      <c r="C919" s="3" t="s">
        <v>39</v>
      </c>
      <c r="D919" s="3" t="s">
        <v>7</v>
      </c>
      <c r="E919" s="23">
        <v>175</v>
      </c>
      <c r="F919" s="15" t="s">
        <v>699</v>
      </c>
      <c r="G919" s="21">
        <f t="shared" si="16"/>
        <v>9.5100000000000004E-2</v>
      </c>
      <c r="H919" s="26">
        <f>H947*(1+Table3[[#This Row],[Inflation (%)2]])</f>
        <v>580.53308801573712</v>
      </c>
    </row>
    <row r="920" spans="2:8" s="1" customFormat="1" ht="14.45" customHeight="1" x14ac:dyDescent="0.2">
      <c r="B920" s="2" t="s">
        <v>688</v>
      </c>
      <c r="C920" s="3" t="s">
        <v>41</v>
      </c>
      <c r="D920" s="3" t="s">
        <v>7</v>
      </c>
      <c r="E920" s="24">
        <v>161.69999999999999</v>
      </c>
      <c r="F920" s="16" t="s">
        <v>685</v>
      </c>
      <c r="G920" s="21">
        <f t="shared" si="16"/>
        <v>0.126</v>
      </c>
      <c r="H920" s="26">
        <f>H948*(1+Table3[[#This Row],[Inflation (%)2]])</f>
        <v>583.64100948359908</v>
      </c>
    </row>
    <row r="921" spans="2:8" s="1" customFormat="1" ht="14.45" customHeight="1" x14ac:dyDescent="0.2">
      <c r="B921" s="2" t="s">
        <v>688</v>
      </c>
      <c r="C921" s="3" t="s">
        <v>43</v>
      </c>
      <c r="D921" s="3" t="s">
        <v>7</v>
      </c>
      <c r="E921" s="23">
        <v>169.5</v>
      </c>
      <c r="F921" s="15" t="s">
        <v>268</v>
      </c>
      <c r="G921" s="21">
        <f t="shared" si="16"/>
        <v>4.5700000000000005E-2</v>
      </c>
      <c r="H921" s="26">
        <f>H949*(1+Table3[[#This Row],[Inflation (%)2]])</f>
        <v>310.80021033359122</v>
      </c>
    </row>
    <row r="922" spans="2:8" s="1" customFormat="1" ht="14.45" customHeight="1" x14ac:dyDescent="0.2">
      <c r="B922" s="2" t="s">
        <v>688</v>
      </c>
      <c r="C922" s="3" t="s">
        <v>45</v>
      </c>
      <c r="D922" s="3" t="s">
        <v>7</v>
      </c>
      <c r="E922" s="24">
        <v>179.2</v>
      </c>
      <c r="F922" s="16" t="s">
        <v>700</v>
      </c>
      <c r="G922" s="21">
        <f t="shared" si="16"/>
        <v>0.1144</v>
      </c>
      <c r="H922" s="26">
        <f>H950*(1+Table3[[#This Row],[Inflation (%)2]])</f>
        <v>2462.3010907078151</v>
      </c>
    </row>
    <row r="923" spans="2:8" s="1" customFormat="1" ht="14.45" customHeight="1" x14ac:dyDescent="0.2">
      <c r="B923" s="2" t="s">
        <v>688</v>
      </c>
      <c r="C923" s="3" t="s">
        <v>47</v>
      </c>
      <c r="D923" s="3" t="s">
        <v>7</v>
      </c>
      <c r="E923" s="23">
        <v>166.1</v>
      </c>
      <c r="F923" s="15" t="s">
        <v>701</v>
      </c>
      <c r="G923" s="21">
        <f t="shared" si="16"/>
        <v>6.4700000000000008E-2</v>
      </c>
      <c r="H923" s="26">
        <f>H951*(1+Table3[[#This Row],[Inflation (%)2]])</f>
        <v>861.63949491817414</v>
      </c>
    </row>
    <row r="924" spans="2:8" s="1" customFormat="1" ht="14.45" customHeight="1" x14ac:dyDescent="0.2">
      <c r="B924" s="2" t="s">
        <v>688</v>
      </c>
      <c r="C924" s="3" t="s">
        <v>49</v>
      </c>
      <c r="D924" s="3" t="s">
        <v>7</v>
      </c>
      <c r="E924" s="24">
        <v>165</v>
      </c>
      <c r="F924" s="16" t="s">
        <v>702</v>
      </c>
      <c r="G924" s="21">
        <f t="shared" si="16"/>
        <v>7.6300000000000007E-2</v>
      </c>
      <c r="H924" s="26">
        <f>H952*(1+Table3[[#This Row],[Inflation (%)2]])</f>
        <v>562.64402282271283</v>
      </c>
    </row>
    <row r="925" spans="2:8" s="1" customFormat="1" ht="14.45" customHeight="1" x14ac:dyDescent="0.2">
      <c r="B925" s="2" t="s">
        <v>688</v>
      </c>
      <c r="C925" s="3" t="s">
        <v>51</v>
      </c>
      <c r="D925" s="3" t="s">
        <v>7</v>
      </c>
      <c r="E925" s="23">
        <v>173.8</v>
      </c>
      <c r="F925" s="15" t="s">
        <v>404</v>
      </c>
      <c r="G925" s="21">
        <f t="shared" si="16"/>
        <v>6.7599999999999993E-2</v>
      </c>
      <c r="H925" s="26">
        <f>H953*(1+Table3[[#This Row],[Inflation (%)2]])</f>
        <v>839.14128378955866</v>
      </c>
    </row>
    <row r="926" spans="2:8" s="1" customFormat="1" ht="14.45" customHeight="1" x14ac:dyDescent="0.2">
      <c r="B926" s="2" t="s">
        <v>688</v>
      </c>
      <c r="C926" s="3" t="s">
        <v>53</v>
      </c>
      <c r="D926" s="3" t="s">
        <v>7</v>
      </c>
      <c r="E926" s="24">
        <v>158.19999999999999</v>
      </c>
      <c r="F926" s="16" t="s">
        <v>77</v>
      </c>
      <c r="G926" s="21">
        <f t="shared" si="16"/>
        <v>5.1199999999999996E-2</v>
      </c>
      <c r="H926" s="26">
        <f>H954*(1+Table3[[#This Row],[Inflation (%)2]])</f>
        <v>1940.6217233945138</v>
      </c>
    </row>
    <row r="927" spans="2:8" s="1" customFormat="1" ht="14.45" customHeight="1" x14ac:dyDescent="0.2">
      <c r="B927" s="2" t="s">
        <v>688</v>
      </c>
      <c r="C927" s="3" t="s">
        <v>55</v>
      </c>
      <c r="D927" s="3" t="s">
        <v>7</v>
      </c>
      <c r="E927" s="23">
        <v>165.8</v>
      </c>
      <c r="F927" s="15" t="s">
        <v>703</v>
      </c>
      <c r="G927" s="21">
        <f t="shared" si="16"/>
        <v>7.7300000000000008E-2</v>
      </c>
      <c r="H927" s="26">
        <f>H955*(1+Table3[[#This Row],[Inflation (%)2]])</f>
        <v>828.63850977091215</v>
      </c>
    </row>
    <row r="928" spans="2:8" s="1" customFormat="1" ht="14.45" customHeight="1" x14ac:dyDescent="0.2">
      <c r="B928" s="2" t="s">
        <v>688</v>
      </c>
      <c r="C928" s="3" t="s">
        <v>57</v>
      </c>
      <c r="D928" s="3" t="s">
        <v>7</v>
      </c>
      <c r="E928" s="24">
        <v>170.9</v>
      </c>
      <c r="F928" s="16" t="s">
        <v>640</v>
      </c>
      <c r="G928" s="21">
        <f t="shared" si="16"/>
        <v>6.6100000000000006E-2</v>
      </c>
      <c r="H928" s="26">
        <f>H956*(1+Table3[[#This Row],[Inflation (%)2]])</f>
        <v>302.34425077991892</v>
      </c>
    </row>
    <row r="929" spans="2:8" s="1" customFormat="1" ht="14.45" customHeight="1" x14ac:dyDescent="0.2">
      <c r="B929" s="2" t="s">
        <v>688</v>
      </c>
      <c r="C929" s="3" t="s">
        <v>59</v>
      </c>
      <c r="D929" s="3" t="s">
        <v>7</v>
      </c>
      <c r="E929" s="23">
        <v>171.1</v>
      </c>
      <c r="F929" s="15" t="s">
        <v>704</v>
      </c>
      <c r="G929" s="21">
        <f t="shared" si="16"/>
        <v>7.2099999999999997E-2</v>
      </c>
      <c r="H929" s="26">
        <f>H957*(1+Table3[[#This Row],[Inflation (%)2]])</f>
        <v>1077.8686869185524</v>
      </c>
    </row>
    <row r="930" spans="2:8" s="1" customFormat="1" ht="14.45" customHeight="1" x14ac:dyDescent="0.2">
      <c r="B930" s="2" t="s">
        <v>688</v>
      </c>
      <c r="C930" s="3" t="s">
        <v>61</v>
      </c>
      <c r="D930" s="3" t="s">
        <v>7</v>
      </c>
      <c r="E930" s="24">
        <v>181</v>
      </c>
      <c r="F930" s="16" t="s">
        <v>493</v>
      </c>
      <c r="G930" s="21">
        <f t="shared" si="16"/>
        <v>8.77E-2</v>
      </c>
      <c r="H930" s="26">
        <f>H958*(1+Table3[[#This Row],[Inflation (%)2]])</f>
        <v>800.60347003370919</v>
      </c>
    </row>
    <row r="931" spans="2:8" s="1" customFormat="1" ht="14.45" customHeight="1" x14ac:dyDescent="0.2">
      <c r="B931" s="2" t="s">
        <v>705</v>
      </c>
      <c r="C931" s="3" t="s">
        <v>6</v>
      </c>
      <c r="D931" s="3" t="s">
        <v>7</v>
      </c>
      <c r="E931" s="23">
        <v>173.1</v>
      </c>
      <c r="F931" s="15" t="s">
        <v>706</v>
      </c>
      <c r="G931" s="21">
        <f t="shared" si="16"/>
        <v>6.7199999999999996E-2</v>
      </c>
      <c r="H931" s="26">
        <f>H959*(1+Table3[[#This Row],[Inflation (%)2]])</f>
        <v>636.84679043586289</v>
      </c>
    </row>
    <row r="932" spans="2:8" s="1" customFormat="1" ht="14.45" customHeight="1" x14ac:dyDescent="0.2">
      <c r="B932" s="2" t="s">
        <v>705</v>
      </c>
      <c r="C932" s="3" t="s">
        <v>9</v>
      </c>
      <c r="D932" s="3" t="s">
        <v>7</v>
      </c>
      <c r="E932" s="24">
        <v>180.4</v>
      </c>
      <c r="F932" s="16" t="s">
        <v>707</v>
      </c>
      <c r="G932" s="21">
        <f t="shared" si="16"/>
        <v>7.6399999999999996E-2</v>
      </c>
      <c r="H932" s="26">
        <f>H960*(1+Table3[[#This Row],[Inflation (%)2]])</f>
        <v>722.87199670882262</v>
      </c>
    </row>
    <row r="933" spans="2:8" s="1" customFormat="1" ht="14.45" customHeight="1" x14ac:dyDescent="0.2">
      <c r="B933" s="2" t="s">
        <v>705</v>
      </c>
      <c r="C933" s="3" t="s">
        <v>11</v>
      </c>
      <c r="D933" s="3" t="s">
        <v>7</v>
      </c>
      <c r="E933" s="23">
        <v>162.1</v>
      </c>
      <c r="F933" s="15" t="s">
        <v>708</v>
      </c>
      <c r="G933" s="21">
        <f t="shared" si="16"/>
        <v>8.6499999999999994E-2</v>
      </c>
      <c r="H933" s="26">
        <f>H961*(1+Table3[[#This Row],[Inflation (%)2]])</f>
        <v>269.0514139271628</v>
      </c>
    </row>
    <row r="934" spans="2:8" s="1" customFormat="1" ht="14.45" customHeight="1" x14ac:dyDescent="0.2">
      <c r="B934" s="2" t="s">
        <v>705</v>
      </c>
      <c r="C934" s="3" t="s">
        <v>13</v>
      </c>
      <c r="D934" s="3" t="s">
        <v>7</v>
      </c>
      <c r="E934" s="24">
        <v>210.9</v>
      </c>
      <c r="F934" s="16" t="s">
        <v>68</v>
      </c>
      <c r="G934" s="21">
        <f t="shared" si="16"/>
        <v>1.3000000000000001E-2</v>
      </c>
      <c r="H934" s="26">
        <f>H962*(1+Table3[[#This Row],[Inflation (%)2]])</f>
        <v>3116.5655192480244</v>
      </c>
    </row>
    <row r="935" spans="2:8" s="1" customFormat="1" ht="14.45" customHeight="1" x14ac:dyDescent="0.2">
      <c r="B935" s="2" t="s">
        <v>705</v>
      </c>
      <c r="C935" s="3" t="s">
        <v>15</v>
      </c>
      <c r="D935" s="3" t="s">
        <v>7</v>
      </c>
      <c r="E935" s="23">
        <v>170.6</v>
      </c>
      <c r="F935" s="15" t="s">
        <v>709</v>
      </c>
      <c r="G935" s="21">
        <f t="shared" si="16"/>
        <v>-4.4299999999999999E-2</v>
      </c>
      <c r="H935" s="26">
        <f>H963*(1+Table3[[#This Row],[Inflation (%)2]])</f>
        <v>860.97600322064386</v>
      </c>
    </row>
    <row r="936" spans="2:8" s="1" customFormat="1" ht="14.45" customHeight="1" x14ac:dyDescent="0.2">
      <c r="B936" s="2" t="s">
        <v>705</v>
      </c>
      <c r="C936" s="3" t="s">
        <v>17</v>
      </c>
      <c r="D936" s="3" t="s">
        <v>7</v>
      </c>
      <c r="E936" s="24">
        <v>168.4</v>
      </c>
      <c r="F936" s="16" t="s">
        <v>710</v>
      </c>
      <c r="G936" s="21">
        <f t="shared" si="16"/>
        <v>6.0499999999999998E-2</v>
      </c>
      <c r="H936" s="26">
        <f>H964*(1+Table3[[#This Row],[Inflation (%)2]])</f>
        <v>4.1782097993585836</v>
      </c>
    </row>
    <row r="937" spans="2:8" s="1" customFormat="1" ht="14.45" customHeight="1" x14ac:dyDescent="0.2">
      <c r="B937" s="2" t="s">
        <v>705</v>
      </c>
      <c r="C937" s="3" t="s">
        <v>19</v>
      </c>
      <c r="D937" s="3" t="s">
        <v>7</v>
      </c>
      <c r="E937" s="23">
        <v>182.5</v>
      </c>
      <c r="F937" s="15" t="s">
        <v>711</v>
      </c>
      <c r="G937" s="21">
        <f t="shared" si="16"/>
        <v>6.1700000000000005E-2</v>
      </c>
      <c r="H937" s="26">
        <f>H965*(1+Table3[[#This Row],[Inflation (%)2]])</f>
        <v>12127.446990549359</v>
      </c>
    </row>
    <row r="938" spans="2:8" s="1" customFormat="1" ht="14.45" customHeight="1" x14ac:dyDescent="0.2">
      <c r="B938" s="2" t="s">
        <v>705</v>
      </c>
      <c r="C938" s="3" t="s">
        <v>21</v>
      </c>
      <c r="D938" s="3" t="s">
        <v>7</v>
      </c>
      <c r="E938" s="24">
        <v>177.1</v>
      </c>
      <c r="F938" s="16" t="s">
        <v>712</v>
      </c>
      <c r="G938" s="21">
        <f t="shared" si="16"/>
        <v>5.9799999999999999E-2</v>
      </c>
      <c r="H938" s="26">
        <f>H966*(1+Table3[[#This Row],[Inflation (%)2]])</f>
        <v>397.0109756712082</v>
      </c>
    </row>
    <row r="939" spans="2:8" s="1" customFormat="1" ht="14.45" customHeight="1" x14ac:dyDescent="0.2">
      <c r="B939" s="2" t="s">
        <v>705</v>
      </c>
      <c r="C939" s="3" t="s">
        <v>23</v>
      </c>
      <c r="D939" s="3" t="s">
        <v>7</v>
      </c>
      <c r="E939" s="23">
        <v>213.1</v>
      </c>
      <c r="F939" s="15" t="s">
        <v>713</v>
      </c>
      <c r="G939" s="21">
        <f t="shared" si="16"/>
        <v>0.14510000000000001</v>
      </c>
      <c r="H939" s="26">
        <f>H967*(1+Table3[[#This Row],[Inflation (%)2]])</f>
        <v>506.97678619477625</v>
      </c>
    </row>
    <row r="940" spans="2:8" s="1" customFormat="1" ht="14.45" customHeight="1" x14ac:dyDescent="0.2">
      <c r="B940" s="2" t="s">
        <v>705</v>
      </c>
      <c r="C940" s="3" t="s">
        <v>25</v>
      </c>
      <c r="D940" s="3" t="s">
        <v>7</v>
      </c>
      <c r="E940" s="24">
        <v>167.3</v>
      </c>
      <c r="F940" s="16" t="s">
        <v>714</v>
      </c>
      <c r="G940" s="21">
        <f t="shared" si="16"/>
        <v>2.3199999999999998E-2</v>
      </c>
      <c r="H940" s="26">
        <f>H968*(1+Table3[[#This Row],[Inflation (%)2]])</f>
        <v>1896.9903513959789</v>
      </c>
    </row>
    <row r="941" spans="2:8" s="1" customFormat="1" ht="14.45" customHeight="1" x14ac:dyDescent="0.2">
      <c r="B941" s="2" t="s">
        <v>705</v>
      </c>
      <c r="C941" s="3" t="s">
        <v>27</v>
      </c>
      <c r="D941" s="3" t="s">
        <v>7</v>
      </c>
      <c r="E941" s="23">
        <v>122.2</v>
      </c>
      <c r="F941" s="15" t="s">
        <v>398</v>
      </c>
      <c r="G941" s="21">
        <f t="shared" si="16"/>
        <v>4.6199999999999998E-2</v>
      </c>
      <c r="H941" s="26">
        <f>H969*(1+Table3[[#This Row],[Inflation (%)2]])</f>
        <v>245.43570694571599</v>
      </c>
    </row>
    <row r="942" spans="2:8" s="1" customFormat="1" ht="14.45" customHeight="1" x14ac:dyDescent="0.2">
      <c r="B942" s="2" t="s">
        <v>705</v>
      </c>
      <c r="C942" s="3" t="s">
        <v>29</v>
      </c>
      <c r="D942" s="3" t="s">
        <v>7</v>
      </c>
      <c r="E942" s="24">
        <v>189.7</v>
      </c>
      <c r="F942" s="16" t="s">
        <v>715</v>
      </c>
      <c r="G942" s="21">
        <f t="shared" si="16"/>
        <v>0.14410000000000001</v>
      </c>
      <c r="H942" s="26">
        <f>H970*(1+Table3[[#This Row],[Inflation (%)2]])</f>
        <v>1105.9874791821455</v>
      </c>
    </row>
    <row r="943" spans="2:8" s="1" customFormat="1" ht="14.45" customHeight="1" x14ac:dyDescent="0.2">
      <c r="B943" s="2" t="s">
        <v>705</v>
      </c>
      <c r="C943" s="3" t="s">
        <v>31</v>
      </c>
      <c r="D943" s="3" t="s">
        <v>7</v>
      </c>
      <c r="E943" s="23">
        <v>160.5</v>
      </c>
      <c r="F943" s="15" t="s">
        <v>716</v>
      </c>
      <c r="G943" s="21">
        <f t="shared" si="16"/>
        <v>4.2199999999999994E-2</v>
      </c>
      <c r="H943" s="26">
        <f>H971*(1+Table3[[#This Row],[Inflation (%)2]])</f>
        <v>1027.6028485716031</v>
      </c>
    </row>
    <row r="944" spans="2:8" s="1" customFormat="1" ht="14.45" customHeight="1" x14ac:dyDescent="0.2">
      <c r="B944" s="2" t="s">
        <v>705</v>
      </c>
      <c r="C944" s="3" t="s">
        <v>33</v>
      </c>
      <c r="D944" s="3" t="s">
        <v>7</v>
      </c>
      <c r="E944" s="24">
        <v>188.9</v>
      </c>
      <c r="F944" s="16" t="s">
        <v>630</v>
      </c>
      <c r="G944" s="21">
        <f t="shared" si="16"/>
        <v>8.4999999999999992E-2</v>
      </c>
      <c r="H944" s="26">
        <f>H972*(1+Table3[[#This Row],[Inflation (%)2]])</f>
        <v>621.38626402377213</v>
      </c>
    </row>
    <row r="945" spans="2:8" s="1" customFormat="1" ht="14.45" customHeight="1" x14ac:dyDescent="0.2">
      <c r="B945" s="2" t="s">
        <v>705</v>
      </c>
      <c r="C945" s="3" t="s">
        <v>35</v>
      </c>
      <c r="D945" s="3" t="s">
        <v>7</v>
      </c>
      <c r="E945" s="23">
        <v>198.7</v>
      </c>
      <c r="F945" s="15" t="s">
        <v>592</v>
      </c>
      <c r="G945" s="21">
        <f t="shared" si="16"/>
        <v>1.3300000000000001E-2</v>
      </c>
      <c r="H945" s="26">
        <f>H973*(1+Table3[[#This Row],[Inflation (%)2]])</f>
        <v>702.96024018648905</v>
      </c>
    </row>
    <row r="946" spans="2:8" s="1" customFormat="1" ht="14.45" customHeight="1" x14ac:dyDescent="0.2">
      <c r="B946" s="2" t="s">
        <v>705</v>
      </c>
      <c r="C946" s="3" t="s">
        <v>37</v>
      </c>
      <c r="D946" s="3" t="s">
        <v>7</v>
      </c>
      <c r="E946" s="24">
        <v>171.6</v>
      </c>
      <c r="F946" s="16" t="s">
        <v>717</v>
      </c>
      <c r="G946" s="21">
        <f t="shared" si="16"/>
        <v>9.7200000000000009E-2</v>
      </c>
      <c r="H946" s="26">
        <f>H974*(1+Table3[[#This Row],[Inflation (%)2]])</f>
        <v>528.35707217912341</v>
      </c>
    </row>
    <row r="947" spans="2:8" s="1" customFormat="1" ht="14.45" customHeight="1" x14ac:dyDescent="0.2">
      <c r="B947" s="2" t="s">
        <v>705</v>
      </c>
      <c r="C947" s="3" t="s">
        <v>39</v>
      </c>
      <c r="D947" s="3" t="s">
        <v>7</v>
      </c>
      <c r="E947" s="23">
        <v>173.7</v>
      </c>
      <c r="F947" s="15" t="s">
        <v>718</v>
      </c>
      <c r="G947" s="21">
        <f t="shared" si="16"/>
        <v>9.3100000000000002E-2</v>
      </c>
      <c r="H947" s="26">
        <f>H975*(1+Table3[[#This Row],[Inflation (%)2]])</f>
        <v>530.11879099236342</v>
      </c>
    </row>
    <row r="948" spans="2:8" s="1" customFormat="1" ht="14.45" customHeight="1" x14ac:dyDescent="0.2">
      <c r="B948" s="2" t="s">
        <v>705</v>
      </c>
      <c r="C948" s="3" t="s">
        <v>41</v>
      </c>
      <c r="D948" s="3" t="s">
        <v>7</v>
      </c>
      <c r="E948" s="24">
        <v>160</v>
      </c>
      <c r="F948" s="16" t="s">
        <v>719</v>
      </c>
      <c r="G948" s="21">
        <f t="shared" si="16"/>
        <v>0.12039999999999999</v>
      </c>
      <c r="H948" s="26">
        <f>H976*(1+Table3[[#This Row],[Inflation (%)2]])</f>
        <v>518.33126952362272</v>
      </c>
    </row>
    <row r="949" spans="2:8" s="1" customFormat="1" ht="14.45" customHeight="1" x14ac:dyDescent="0.2">
      <c r="B949" s="2" t="s">
        <v>705</v>
      </c>
      <c r="C949" s="3" t="s">
        <v>43</v>
      </c>
      <c r="D949" s="3" t="s">
        <v>7</v>
      </c>
      <c r="E949" s="23">
        <v>169</v>
      </c>
      <c r="F949" s="15" t="s">
        <v>488</v>
      </c>
      <c r="G949" s="21">
        <f t="shared" si="16"/>
        <v>4.0599999999999997E-2</v>
      </c>
      <c r="H949" s="26">
        <f>H977*(1+Table3[[#This Row],[Inflation (%)2]])</f>
        <v>297.21737623944841</v>
      </c>
    </row>
    <row r="950" spans="2:8" s="1" customFormat="1" ht="14.45" customHeight="1" x14ac:dyDescent="0.2">
      <c r="B950" s="2" t="s">
        <v>705</v>
      </c>
      <c r="C950" s="3" t="s">
        <v>45</v>
      </c>
      <c r="D950" s="3" t="s">
        <v>7</v>
      </c>
      <c r="E950" s="24">
        <v>178.4</v>
      </c>
      <c r="F950" s="16" t="s">
        <v>720</v>
      </c>
      <c r="G950" s="21">
        <f t="shared" si="16"/>
        <v>0.12559999999999999</v>
      </c>
      <c r="H950" s="26">
        <f>H978*(1+Table3[[#This Row],[Inflation (%)2]])</f>
        <v>2209.5307705561872</v>
      </c>
    </row>
    <row r="951" spans="2:8" s="1" customFormat="1" ht="14.45" customHeight="1" x14ac:dyDescent="0.2">
      <c r="B951" s="2" t="s">
        <v>705</v>
      </c>
      <c r="C951" s="3" t="s">
        <v>47</v>
      </c>
      <c r="D951" s="3" t="s">
        <v>7</v>
      </c>
      <c r="E951" s="23">
        <v>165.4</v>
      </c>
      <c r="F951" s="15" t="s">
        <v>617</v>
      </c>
      <c r="G951" s="21">
        <f t="shared" si="16"/>
        <v>6.3E-2</v>
      </c>
      <c r="H951" s="26">
        <f>H979*(1+Table3[[#This Row],[Inflation (%)2]])</f>
        <v>809.27913489074308</v>
      </c>
    </row>
    <row r="952" spans="2:8" s="1" customFormat="1" ht="14.45" customHeight="1" x14ac:dyDescent="0.2">
      <c r="B952" s="2" t="s">
        <v>705</v>
      </c>
      <c r="C952" s="3" t="s">
        <v>49</v>
      </c>
      <c r="D952" s="3" t="s">
        <v>7</v>
      </c>
      <c r="E952" s="24">
        <v>164.2</v>
      </c>
      <c r="F952" s="16" t="s">
        <v>396</v>
      </c>
      <c r="G952" s="21">
        <f t="shared" si="16"/>
        <v>7.9600000000000004E-2</v>
      </c>
      <c r="H952" s="26">
        <f>H980*(1+Table3[[#This Row],[Inflation (%)2]])</f>
        <v>522.75761667073573</v>
      </c>
    </row>
    <row r="953" spans="2:8" s="1" customFormat="1" ht="14.45" customHeight="1" x14ac:dyDescent="0.2">
      <c r="B953" s="2" t="s">
        <v>705</v>
      </c>
      <c r="C953" s="3" t="s">
        <v>51</v>
      </c>
      <c r="D953" s="3" t="s">
        <v>7</v>
      </c>
      <c r="E953" s="23">
        <v>172.6</v>
      </c>
      <c r="F953" s="15" t="s">
        <v>623</v>
      </c>
      <c r="G953" s="21">
        <f t="shared" si="16"/>
        <v>6.4799999999999996E-2</v>
      </c>
      <c r="H953" s="26">
        <f>H981*(1+Table3[[#This Row],[Inflation (%)2]])</f>
        <v>786.00719725511294</v>
      </c>
    </row>
    <row r="954" spans="2:8" s="1" customFormat="1" ht="14.45" customHeight="1" x14ac:dyDescent="0.2">
      <c r="B954" s="2" t="s">
        <v>705</v>
      </c>
      <c r="C954" s="3" t="s">
        <v>53</v>
      </c>
      <c r="D954" s="3" t="s">
        <v>7</v>
      </c>
      <c r="E954" s="24">
        <v>157.69999999999999</v>
      </c>
      <c r="F954" s="16" t="s">
        <v>566</v>
      </c>
      <c r="G954" s="21">
        <f t="shared" si="16"/>
        <v>4.8499999999999995E-2</v>
      </c>
      <c r="H954" s="26">
        <f>H982*(1+Table3[[#This Row],[Inflation (%)2]])</f>
        <v>1846.1013350404432</v>
      </c>
    </row>
    <row r="955" spans="2:8" s="1" customFormat="1" ht="14.45" customHeight="1" x14ac:dyDescent="0.2">
      <c r="B955" s="2" t="s">
        <v>705</v>
      </c>
      <c r="C955" s="3" t="s">
        <v>55</v>
      </c>
      <c r="D955" s="3" t="s">
        <v>7</v>
      </c>
      <c r="E955" s="23">
        <v>165.1</v>
      </c>
      <c r="F955" s="15" t="s">
        <v>297</v>
      </c>
      <c r="G955" s="21">
        <f t="shared" si="16"/>
        <v>8.48E-2</v>
      </c>
      <c r="H955" s="26">
        <f>H983*(1+Table3[[#This Row],[Inflation (%)2]])</f>
        <v>769.18083149625193</v>
      </c>
    </row>
    <row r="956" spans="2:8" s="1" customFormat="1" ht="14.45" customHeight="1" x14ac:dyDescent="0.2">
      <c r="B956" s="2" t="s">
        <v>705</v>
      </c>
      <c r="C956" s="3" t="s">
        <v>57</v>
      </c>
      <c r="D956" s="3" t="s">
        <v>7</v>
      </c>
      <c r="E956" s="24">
        <v>169.9</v>
      </c>
      <c r="F956" s="16" t="s">
        <v>451</v>
      </c>
      <c r="G956" s="21">
        <f t="shared" si="16"/>
        <v>5.9199999999999996E-2</v>
      </c>
      <c r="H956" s="26">
        <f>H984*(1+Table3[[#This Row],[Inflation (%)2]])</f>
        <v>283.59839675444977</v>
      </c>
    </row>
    <row r="957" spans="2:8" s="1" customFormat="1" ht="14.45" customHeight="1" x14ac:dyDescent="0.2">
      <c r="B957" s="2" t="s">
        <v>705</v>
      </c>
      <c r="C957" s="3" t="s">
        <v>59</v>
      </c>
      <c r="D957" s="3" t="s">
        <v>7</v>
      </c>
      <c r="E957" s="23">
        <v>171.4</v>
      </c>
      <c r="F957" s="15" t="s">
        <v>721</v>
      </c>
      <c r="G957" s="21">
        <f t="shared" si="16"/>
        <v>7.46E-2</v>
      </c>
      <c r="H957" s="26">
        <f>H985*(1+Table3[[#This Row],[Inflation (%)2]])</f>
        <v>1005.3807358628414</v>
      </c>
    </row>
    <row r="958" spans="2:8" s="1" customFormat="1" ht="14.45" customHeight="1" x14ac:dyDescent="0.2">
      <c r="B958" s="2" t="s">
        <v>705</v>
      </c>
      <c r="C958" s="3" t="s">
        <v>61</v>
      </c>
      <c r="D958" s="3" t="s">
        <v>7</v>
      </c>
      <c r="E958" s="24">
        <v>179.5</v>
      </c>
      <c r="F958" s="16" t="s">
        <v>173</v>
      </c>
      <c r="G958" s="21">
        <f t="shared" si="16"/>
        <v>7.5499999999999998E-2</v>
      </c>
      <c r="H958" s="26">
        <f>H986*(1+Table3[[#This Row],[Inflation (%)2]])</f>
        <v>736.05173304560935</v>
      </c>
    </row>
    <row r="959" spans="2:8" s="1" customFormat="1" ht="14.45" customHeight="1" x14ac:dyDescent="0.2">
      <c r="B959" s="2" t="s">
        <v>722</v>
      </c>
      <c r="C959" s="3" t="s">
        <v>6</v>
      </c>
      <c r="D959" s="3" t="s">
        <v>7</v>
      </c>
      <c r="E959" s="23">
        <v>172.3</v>
      </c>
      <c r="F959" s="15" t="s">
        <v>523</v>
      </c>
      <c r="G959" s="21">
        <f t="shared" si="16"/>
        <v>6.4899999999999999E-2</v>
      </c>
      <c r="H959" s="26">
        <f>H987*(1+Table3[[#This Row],[Inflation (%)2]])</f>
        <v>596.74549328697799</v>
      </c>
    </row>
    <row r="960" spans="2:8" s="1" customFormat="1" ht="14.45" customHeight="1" x14ac:dyDescent="0.2">
      <c r="B960" s="2" t="s">
        <v>722</v>
      </c>
      <c r="C960" s="3" t="s">
        <v>9</v>
      </c>
      <c r="D960" s="3" t="s">
        <v>7</v>
      </c>
      <c r="E960" s="24">
        <v>179.4</v>
      </c>
      <c r="F960" s="16" t="s">
        <v>556</v>
      </c>
      <c r="G960" s="21">
        <f t="shared" si="16"/>
        <v>6.8499999999999991E-2</v>
      </c>
      <c r="H960" s="26">
        <f>H988*(1+Table3[[#This Row],[Inflation (%)2]])</f>
        <v>671.56447111559146</v>
      </c>
    </row>
    <row r="961" spans="2:8" s="1" customFormat="1" ht="14.45" customHeight="1" x14ac:dyDescent="0.2">
      <c r="B961" s="2" t="s">
        <v>722</v>
      </c>
      <c r="C961" s="3" t="s">
        <v>11</v>
      </c>
      <c r="D961" s="3" t="s">
        <v>7</v>
      </c>
      <c r="E961" s="23">
        <v>159.30000000000001</v>
      </c>
      <c r="F961" s="15" t="s">
        <v>338</v>
      </c>
      <c r="G961" s="21">
        <f t="shared" si="16"/>
        <v>6.8400000000000002E-2</v>
      </c>
      <c r="H961" s="26">
        <f>H989*(1+Table3[[#This Row],[Inflation (%)2]])</f>
        <v>247.63130596149361</v>
      </c>
    </row>
    <row r="962" spans="2:8" s="1" customFormat="1" ht="14.45" customHeight="1" x14ac:dyDescent="0.2">
      <c r="B962" s="2" t="s">
        <v>722</v>
      </c>
      <c r="C962" s="3" t="s">
        <v>13</v>
      </c>
      <c r="D962" s="3" t="s">
        <v>7</v>
      </c>
      <c r="E962" s="24">
        <v>217.1</v>
      </c>
      <c r="F962" s="16" t="s">
        <v>56</v>
      </c>
      <c r="G962" s="21">
        <f t="shared" si="16"/>
        <v>2.9399999999999999E-2</v>
      </c>
      <c r="H962" s="26">
        <f>H990*(1+Table3[[#This Row],[Inflation (%)2]])</f>
        <v>3076.5701078460265</v>
      </c>
    </row>
    <row r="963" spans="2:8" s="1" customFormat="1" ht="14.45" customHeight="1" x14ac:dyDescent="0.2">
      <c r="B963" s="2" t="s">
        <v>722</v>
      </c>
      <c r="C963" s="3" t="s">
        <v>15</v>
      </c>
      <c r="D963" s="3" t="s">
        <v>7</v>
      </c>
      <c r="E963" s="23">
        <v>176.6</v>
      </c>
      <c r="F963" s="15" t="s">
        <v>723</v>
      </c>
      <c r="G963" s="21">
        <f t="shared" si="16"/>
        <v>-4.5399999999999996E-2</v>
      </c>
      <c r="H963" s="26">
        <f>H991*(1+Table3[[#This Row],[Inflation (%)2]])</f>
        <v>900.88521839556745</v>
      </c>
    </row>
    <row r="964" spans="2:8" s="1" customFormat="1" ht="14.45" customHeight="1" x14ac:dyDescent="0.2">
      <c r="B964" s="2" t="s">
        <v>722</v>
      </c>
      <c r="C964" s="3" t="s">
        <v>17</v>
      </c>
      <c r="D964" s="3" t="s">
        <v>7</v>
      </c>
      <c r="E964" s="24">
        <v>167.1</v>
      </c>
      <c r="F964" s="16" t="s">
        <v>522</v>
      </c>
      <c r="G964" s="21">
        <f t="shared" si="16"/>
        <v>5.6300000000000003E-2</v>
      </c>
      <c r="H964" s="26">
        <f>H992*(1+Table3[[#This Row],[Inflation (%)2]])</f>
        <v>3.9398489385748077</v>
      </c>
    </row>
    <row r="965" spans="2:8" s="1" customFormat="1" ht="14.45" customHeight="1" x14ac:dyDescent="0.2">
      <c r="B965" s="2" t="s">
        <v>722</v>
      </c>
      <c r="C965" s="3" t="s">
        <v>19</v>
      </c>
      <c r="D965" s="3" t="s">
        <v>7</v>
      </c>
      <c r="E965" s="23">
        <v>184.8</v>
      </c>
      <c r="F965" s="15" t="s">
        <v>594</v>
      </c>
      <c r="G965" s="21">
        <f t="shared" si="16"/>
        <v>8.320000000000001E-2</v>
      </c>
      <c r="H965" s="26">
        <f>H993*(1+Table3[[#This Row],[Inflation (%)2]])</f>
        <v>11422.668353159421</v>
      </c>
    </row>
    <row r="966" spans="2:8" s="1" customFormat="1" ht="14.45" customHeight="1" x14ac:dyDescent="0.2">
      <c r="B966" s="2" t="s">
        <v>722</v>
      </c>
      <c r="C966" s="3" t="s">
        <v>21</v>
      </c>
      <c r="D966" s="3" t="s">
        <v>7</v>
      </c>
      <c r="E966" s="24">
        <v>179.5</v>
      </c>
      <c r="F966" s="16" t="s">
        <v>103</v>
      </c>
      <c r="G966" s="21">
        <f t="shared" si="16"/>
        <v>5.0299999999999997E-2</v>
      </c>
      <c r="H966" s="26">
        <f>H994*(1+Table3[[#This Row],[Inflation (%)2]])</f>
        <v>374.60933730063044</v>
      </c>
    </row>
    <row r="967" spans="2:8" s="1" customFormat="1" ht="14.45" customHeight="1" x14ac:dyDescent="0.2">
      <c r="B967" s="2" t="s">
        <v>722</v>
      </c>
      <c r="C967" s="3" t="s">
        <v>23</v>
      </c>
      <c r="D967" s="3" t="s">
        <v>7</v>
      </c>
      <c r="E967" s="23">
        <v>208.5</v>
      </c>
      <c r="F967" s="15" t="s">
        <v>724</v>
      </c>
      <c r="G967" s="21">
        <f t="shared" ref="G967:G1030" si="17">F967/10000*100</f>
        <v>0.1186</v>
      </c>
      <c r="H967" s="26">
        <f>H995*(1+Table3[[#This Row],[Inflation (%)2]])</f>
        <v>442.73581887588529</v>
      </c>
    </row>
    <row r="968" spans="2:8" s="1" customFormat="1" ht="14.45" customHeight="1" x14ac:dyDescent="0.2">
      <c r="B968" s="2" t="s">
        <v>722</v>
      </c>
      <c r="C968" s="3" t="s">
        <v>25</v>
      </c>
      <c r="D968" s="3" t="s">
        <v>7</v>
      </c>
      <c r="E968" s="24">
        <v>164</v>
      </c>
      <c r="F968" s="16" t="s">
        <v>725</v>
      </c>
      <c r="G968" s="21">
        <f t="shared" si="17"/>
        <v>-4.3E-3</v>
      </c>
      <c r="H968" s="26">
        <f>H996*(1+Table3[[#This Row],[Inflation (%)2]])</f>
        <v>1853.9780603948188</v>
      </c>
    </row>
    <row r="969" spans="2:8" s="1" customFormat="1" ht="14.45" customHeight="1" x14ac:dyDescent="0.2">
      <c r="B969" s="2" t="s">
        <v>722</v>
      </c>
      <c r="C969" s="3" t="s">
        <v>27</v>
      </c>
      <c r="D969" s="3" t="s">
        <v>7</v>
      </c>
      <c r="E969" s="23">
        <v>121.5</v>
      </c>
      <c r="F969" s="15" t="s">
        <v>652</v>
      </c>
      <c r="G969" s="21">
        <f t="shared" si="17"/>
        <v>5.0099999999999992E-2</v>
      </c>
      <c r="H969" s="26">
        <f>H997*(1+Table3[[#This Row],[Inflation (%)2]])</f>
        <v>234.59731116967691</v>
      </c>
    </row>
    <row r="970" spans="2:8" s="1" customFormat="1" ht="14.45" customHeight="1" x14ac:dyDescent="0.2">
      <c r="B970" s="2" t="s">
        <v>722</v>
      </c>
      <c r="C970" s="3" t="s">
        <v>29</v>
      </c>
      <c r="D970" s="3" t="s">
        <v>7</v>
      </c>
      <c r="E970" s="24">
        <v>186.3</v>
      </c>
      <c r="F970" s="16" t="s">
        <v>726</v>
      </c>
      <c r="G970" s="21">
        <f t="shared" si="17"/>
        <v>0.12570000000000001</v>
      </c>
      <c r="H970" s="26">
        <f>H998*(1+Table3[[#This Row],[Inflation (%)2]])</f>
        <v>966.68777133305264</v>
      </c>
    </row>
    <row r="971" spans="2:8" s="1" customFormat="1" ht="14.45" customHeight="1" x14ac:dyDescent="0.2">
      <c r="B971" s="2" t="s">
        <v>722</v>
      </c>
      <c r="C971" s="3" t="s">
        <v>31</v>
      </c>
      <c r="D971" s="3" t="s">
        <v>7</v>
      </c>
      <c r="E971" s="23">
        <v>159.80000000000001</v>
      </c>
      <c r="F971" s="15" t="s">
        <v>498</v>
      </c>
      <c r="G971" s="21">
        <f t="shared" si="17"/>
        <v>4.1700000000000001E-2</v>
      </c>
      <c r="H971" s="26">
        <f>H999*(1+Table3[[#This Row],[Inflation (%)2]])</f>
        <v>985.99390574899542</v>
      </c>
    </row>
    <row r="972" spans="2:8" s="1" customFormat="1" ht="14.45" customHeight="1" x14ac:dyDescent="0.2">
      <c r="B972" s="2" t="s">
        <v>722</v>
      </c>
      <c r="C972" s="3" t="s">
        <v>33</v>
      </c>
      <c r="D972" s="3" t="s">
        <v>7</v>
      </c>
      <c r="E972" s="24">
        <v>187.7</v>
      </c>
      <c r="F972" s="16" t="s">
        <v>727</v>
      </c>
      <c r="G972" s="21">
        <f t="shared" si="17"/>
        <v>8.1799999999999998E-2</v>
      </c>
      <c r="H972" s="26">
        <f>H1000*(1+Table3[[#This Row],[Inflation (%)2]])</f>
        <v>572.70623412329235</v>
      </c>
    </row>
    <row r="973" spans="2:8" s="1" customFormat="1" ht="14.45" customHeight="1" x14ac:dyDescent="0.2">
      <c r="B973" s="2" t="s">
        <v>722</v>
      </c>
      <c r="C973" s="3" t="s">
        <v>35</v>
      </c>
      <c r="D973" s="3" t="s">
        <v>7</v>
      </c>
      <c r="E973" s="23">
        <v>198.6</v>
      </c>
      <c r="F973" s="15" t="s">
        <v>728</v>
      </c>
      <c r="G973" s="21">
        <f t="shared" si="17"/>
        <v>1.5900000000000001E-2</v>
      </c>
      <c r="H973" s="26">
        <f>H1001*(1+Table3[[#This Row],[Inflation (%)2]])</f>
        <v>693.73358352559853</v>
      </c>
    </row>
    <row r="974" spans="2:8" s="1" customFormat="1" ht="14.45" customHeight="1" x14ac:dyDescent="0.2">
      <c r="B974" s="2" t="s">
        <v>722</v>
      </c>
      <c r="C974" s="3" t="s">
        <v>37</v>
      </c>
      <c r="D974" s="3" t="s">
        <v>7</v>
      </c>
      <c r="E974" s="24">
        <v>170.6</v>
      </c>
      <c r="F974" s="16" t="s">
        <v>729</v>
      </c>
      <c r="G974" s="21">
        <f t="shared" si="17"/>
        <v>9.7100000000000006E-2</v>
      </c>
      <c r="H974" s="26">
        <f>H1002*(1+Table3[[#This Row],[Inflation (%)2]])</f>
        <v>481.55037566453103</v>
      </c>
    </row>
    <row r="975" spans="2:8" s="1" customFormat="1" ht="14.45" customHeight="1" x14ac:dyDescent="0.2">
      <c r="B975" s="2" t="s">
        <v>722</v>
      </c>
      <c r="C975" s="3" t="s">
        <v>39</v>
      </c>
      <c r="D975" s="3" t="s">
        <v>7</v>
      </c>
      <c r="E975" s="23">
        <v>172.7</v>
      </c>
      <c r="F975" s="15" t="s">
        <v>730</v>
      </c>
      <c r="G975" s="21">
        <f t="shared" si="17"/>
        <v>9.3699999999999992E-2</v>
      </c>
      <c r="H975" s="26">
        <f>H1003*(1+Table3[[#This Row],[Inflation (%)2]])</f>
        <v>484.96824717991348</v>
      </c>
    </row>
    <row r="976" spans="2:8" s="1" customFormat="1" ht="14.45" customHeight="1" x14ac:dyDescent="0.2">
      <c r="B976" s="2" t="s">
        <v>722</v>
      </c>
      <c r="C976" s="3" t="s">
        <v>41</v>
      </c>
      <c r="D976" s="3" t="s">
        <v>7</v>
      </c>
      <c r="E976" s="24">
        <v>158.69999999999999</v>
      </c>
      <c r="F976" s="16" t="s">
        <v>731</v>
      </c>
      <c r="G976" s="21">
        <f t="shared" si="17"/>
        <v>0.11839999999999999</v>
      </c>
      <c r="H976" s="26">
        <f>H1004*(1+Table3[[#This Row],[Inflation (%)2]])</f>
        <v>462.63055116353326</v>
      </c>
    </row>
    <row r="977" spans="2:8" s="1" customFormat="1" ht="14.45" customHeight="1" x14ac:dyDescent="0.2">
      <c r="B977" s="2" t="s">
        <v>722</v>
      </c>
      <c r="C977" s="3" t="s">
        <v>43</v>
      </c>
      <c r="D977" s="3" t="s">
        <v>7</v>
      </c>
      <c r="E977" s="23">
        <v>167.8</v>
      </c>
      <c r="F977" s="15" t="s">
        <v>732</v>
      </c>
      <c r="G977" s="21">
        <f t="shared" si="17"/>
        <v>3.9E-2</v>
      </c>
      <c r="H977" s="26">
        <f>H1005*(1+Table3[[#This Row],[Inflation (%)2]])</f>
        <v>285.62115725489952</v>
      </c>
    </row>
    <row r="978" spans="2:8" s="1" customFormat="1" ht="14.45" customHeight="1" x14ac:dyDescent="0.2">
      <c r="B978" s="2" t="s">
        <v>722</v>
      </c>
      <c r="C978" s="3" t="s">
        <v>45</v>
      </c>
      <c r="D978" s="3" t="s">
        <v>7</v>
      </c>
      <c r="E978" s="24">
        <v>179.5</v>
      </c>
      <c r="F978" s="16" t="s">
        <v>733</v>
      </c>
      <c r="G978" s="21">
        <f t="shared" si="17"/>
        <v>0.13819999999999999</v>
      </c>
      <c r="H978" s="26">
        <f>H1006*(1+Table3[[#This Row],[Inflation (%)2]])</f>
        <v>1962.9804287101877</v>
      </c>
    </row>
    <row r="979" spans="2:8" s="1" customFormat="1" ht="14.45" customHeight="1" x14ac:dyDescent="0.2">
      <c r="B979" s="2" t="s">
        <v>722</v>
      </c>
      <c r="C979" s="3" t="s">
        <v>47</v>
      </c>
      <c r="D979" s="3" t="s">
        <v>7</v>
      </c>
      <c r="E979" s="23">
        <v>164.7</v>
      </c>
      <c r="F979" s="15" t="s">
        <v>734</v>
      </c>
      <c r="G979" s="21">
        <f t="shared" si="17"/>
        <v>6.2599999999999989E-2</v>
      </c>
      <c r="H979" s="26">
        <f>H1007*(1+Table3[[#This Row],[Inflation (%)2]])</f>
        <v>761.3162134437847</v>
      </c>
    </row>
    <row r="980" spans="2:8" s="1" customFormat="1" ht="14.45" customHeight="1" x14ac:dyDescent="0.2">
      <c r="B980" s="2" t="s">
        <v>722</v>
      </c>
      <c r="C980" s="3" t="s">
        <v>49</v>
      </c>
      <c r="D980" s="3" t="s">
        <v>7</v>
      </c>
      <c r="E980" s="24">
        <v>163.1</v>
      </c>
      <c r="F980" s="16" t="s">
        <v>373</v>
      </c>
      <c r="G980" s="21">
        <f t="shared" si="17"/>
        <v>8.2300000000000012E-2</v>
      </c>
      <c r="H980" s="26">
        <f>H1008*(1+Table3[[#This Row],[Inflation (%)2]])</f>
        <v>484.21416883172992</v>
      </c>
    </row>
    <row r="981" spans="2:8" s="1" customFormat="1" ht="14.45" customHeight="1" x14ac:dyDescent="0.2">
      <c r="B981" s="2" t="s">
        <v>722</v>
      </c>
      <c r="C981" s="3" t="s">
        <v>51</v>
      </c>
      <c r="D981" s="3" t="s">
        <v>7</v>
      </c>
      <c r="E981" s="23">
        <v>171.7</v>
      </c>
      <c r="F981" s="15" t="s">
        <v>735</v>
      </c>
      <c r="G981" s="21">
        <f t="shared" si="17"/>
        <v>6.3200000000000006E-2</v>
      </c>
      <c r="H981" s="26">
        <f>H1009*(1+Table3[[#This Row],[Inflation (%)2]])</f>
        <v>738.17355114116549</v>
      </c>
    </row>
    <row r="982" spans="2:8" s="1" customFormat="1" ht="14.45" customHeight="1" x14ac:dyDescent="0.2">
      <c r="B982" s="2" t="s">
        <v>722</v>
      </c>
      <c r="C982" s="3" t="s">
        <v>53</v>
      </c>
      <c r="D982" s="3" t="s">
        <v>7</v>
      </c>
      <c r="E982" s="24">
        <v>157.4</v>
      </c>
      <c r="F982" s="16" t="s">
        <v>736</v>
      </c>
      <c r="G982" s="21">
        <f t="shared" si="17"/>
        <v>5.2800000000000007E-2</v>
      </c>
      <c r="H982" s="26">
        <f>H1010*(1+Table3[[#This Row],[Inflation (%)2]])</f>
        <v>1760.7070434338991</v>
      </c>
    </row>
    <row r="983" spans="2:8" s="1" customFormat="1" ht="14.45" customHeight="1" x14ac:dyDescent="0.2">
      <c r="B983" s="2" t="s">
        <v>722</v>
      </c>
      <c r="C983" s="3" t="s">
        <v>55</v>
      </c>
      <c r="D983" s="3" t="s">
        <v>7</v>
      </c>
      <c r="E983" s="23">
        <v>164.6</v>
      </c>
      <c r="F983" s="15" t="s">
        <v>737</v>
      </c>
      <c r="G983" s="21">
        <f t="shared" si="17"/>
        <v>8.8599999999999998E-2</v>
      </c>
      <c r="H983" s="26">
        <f>H1011*(1+Table3[[#This Row],[Inflation (%)2]])</f>
        <v>709.0531263792883</v>
      </c>
    </row>
    <row r="984" spans="2:8" s="1" customFormat="1" ht="14.45" customHeight="1" x14ac:dyDescent="0.2">
      <c r="B984" s="2" t="s">
        <v>722</v>
      </c>
      <c r="C984" s="3" t="s">
        <v>57</v>
      </c>
      <c r="D984" s="3" t="s">
        <v>7</v>
      </c>
      <c r="E984" s="24">
        <v>169.1</v>
      </c>
      <c r="F984" s="16" t="s">
        <v>738</v>
      </c>
      <c r="G984" s="21">
        <f t="shared" si="17"/>
        <v>5.4900000000000004E-2</v>
      </c>
      <c r="H984" s="26">
        <f>H1012*(1+Table3[[#This Row],[Inflation (%)2]])</f>
        <v>267.74773107482042</v>
      </c>
    </row>
    <row r="985" spans="2:8" s="1" customFormat="1" ht="14.45" customHeight="1" x14ac:dyDescent="0.2">
      <c r="B985" s="2" t="s">
        <v>722</v>
      </c>
      <c r="C985" s="3" t="s">
        <v>59</v>
      </c>
      <c r="D985" s="3" t="s">
        <v>7</v>
      </c>
      <c r="E985" s="23">
        <v>169.8</v>
      </c>
      <c r="F985" s="15" t="s">
        <v>489</v>
      </c>
      <c r="G985" s="21">
        <f t="shared" si="17"/>
        <v>6.3899999999999998E-2</v>
      </c>
      <c r="H985" s="26">
        <f>H1013*(1+Table3[[#This Row],[Inflation (%)2]])</f>
        <v>935.58601885617111</v>
      </c>
    </row>
    <row r="986" spans="2:8" s="1" customFormat="1" ht="14.45" customHeight="1" x14ac:dyDescent="0.2">
      <c r="B986" s="2" t="s">
        <v>722</v>
      </c>
      <c r="C986" s="3" t="s">
        <v>61</v>
      </c>
      <c r="D986" s="3" t="s">
        <v>7</v>
      </c>
      <c r="E986" s="24">
        <v>178.6</v>
      </c>
      <c r="F986" s="16" t="s">
        <v>221</v>
      </c>
      <c r="G986" s="21">
        <f t="shared" si="17"/>
        <v>6.6900000000000001E-2</v>
      </c>
      <c r="H986" s="26">
        <f>H1014*(1+Table3[[#This Row],[Inflation (%)2]])</f>
        <v>684.38096982390459</v>
      </c>
    </row>
    <row r="987" spans="2:8" s="1" customFormat="1" ht="14.45" customHeight="1" x14ac:dyDescent="0.2">
      <c r="B987" s="2" t="s">
        <v>739</v>
      </c>
      <c r="C987" s="3" t="s">
        <v>6</v>
      </c>
      <c r="D987" s="3" t="s">
        <v>7</v>
      </c>
      <c r="E987" s="23">
        <v>171.4</v>
      </c>
      <c r="F987" s="15" t="s">
        <v>301</v>
      </c>
      <c r="G987" s="21">
        <f t="shared" si="17"/>
        <v>6.8599999999999994E-2</v>
      </c>
      <c r="H987" s="26">
        <f>H1015*(1+Table3[[#This Row],[Inflation (%)2]])</f>
        <v>560.3770244032097</v>
      </c>
    </row>
    <row r="988" spans="2:8" s="1" customFormat="1" ht="14.45" customHeight="1" x14ac:dyDescent="0.2">
      <c r="B988" s="2" t="s">
        <v>739</v>
      </c>
      <c r="C988" s="3" t="s">
        <v>9</v>
      </c>
      <c r="D988" s="3" t="s">
        <v>7</v>
      </c>
      <c r="E988" s="24">
        <v>179.3</v>
      </c>
      <c r="F988" s="16" t="s">
        <v>740</v>
      </c>
      <c r="G988" s="21">
        <f t="shared" si="17"/>
        <v>7.8799999999999995E-2</v>
      </c>
      <c r="H988" s="26">
        <f>H1016*(1+Table3[[#This Row],[Inflation (%)2]])</f>
        <v>628.51143763742766</v>
      </c>
    </row>
    <row r="989" spans="2:8" s="1" customFormat="1" ht="14.45" customHeight="1" x14ac:dyDescent="0.2">
      <c r="B989" s="2" t="s">
        <v>739</v>
      </c>
      <c r="C989" s="3" t="s">
        <v>11</v>
      </c>
      <c r="D989" s="3" t="s">
        <v>7</v>
      </c>
      <c r="E989" s="23">
        <v>157.5</v>
      </c>
      <c r="F989" s="15" t="s">
        <v>146</v>
      </c>
      <c r="G989" s="21">
        <f t="shared" si="17"/>
        <v>5.5599999999999997E-2</v>
      </c>
      <c r="H989" s="26">
        <f>H1017*(1+Table3[[#This Row],[Inflation (%)2]])</f>
        <v>231.77771055924148</v>
      </c>
    </row>
    <row r="990" spans="2:8" s="1" customFormat="1" ht="14.45" customHeight="1" x14ac:dyDescent="0.2">
      <c r="B990" s="2" t="s">
        <v>739</v>
      </c>
      <c r="C990" s="3" t="s">
        <v>13</v>
      </c>
      <c r="D990" s="3" t="s">
        <v>7</v>
      </c>
      <c r="E990" s="24">
        <v>223.4</v>
      </c>
      <c r="F990" s="16" t="s">
        <v>741</v>
      </c>
      <c r="G990" s="21">
        <f t="shared" si="17"/>
        <v>8.7100000000000011E-2</v>
      </c>
      <c r="H990" s="26">
        <f>H1018*(1+Table3[[#This Row],[Inflation (%)2]])</f>
        <v>2988.7022613619838</v>
      </c>
    </row>
    <row r="991" spans="2:8" s="1" customFormat="1" ht="14.45" customHeight="1" x14ac:dyDescent="0.2">
      <c r="B991" s="2" t="s">
        <v>739</v>
      </c>
      <c r="C991" s="3" t="s">
        <v>15</v>
      </c>
      <c r="D991" s="3" t="s">
        <v>7</v>
      </c>
      <c r="E991" s="23">
        <v>172.8</v>
      </c>
      <c r="F991" s="15" t="s">
        <v>742</v>
      </c>
      <c r="G991" s="21">
        <f t="shared" si="17"/>
        <v>-5.4699999999999999E-2</v>
      </c>
      <c r="H991" s="26">
        <f>H1019*(1+Table3[[#This Row],[Inflation (%)2]])</f>
        <v>943.73058704752509</v>
      </c>
    </row>
    <row r="992" spans="2:8" s="1" customFormat="1" ht="14.45" customHeight="1" x14ac:dyDescent="0.2">
      <c r="B992" s="2" t="s">
        <v>739</v>
      </c>
      <c r="C992" s="3" t="s">
        <v>17</v>
      </c>
      <c r="D992" s="3" t="s">
        <v>7</v>
      </c>
      <c r="E992" s="24">
        <v>166.4</v>
      </c>
      <c r="F992" s="16" t="s">
        <v>438</v>
      </c>
      <c r="G992" s="21">
        <f t="shared" si="17"/>
        <v>6.3299999999999995E-2</v>
      </c>
      <c r="H992" s="26">
        <f>H1020*(1+Table3[[#This Row],[Inflation (%)2]])</f>
        <v>3.7298579367365403</v>
      </c>
    </row>
    <row r="993" spans="2:8" s="1" customFormat="1" ht="14.45" customHeight="1" x14ac:dyDescent="0.2">
      <c r="B993" s="2" t="s">
        <v>739</v>
      </c>
      <c r="C993" s="3" t="s">
        <v>19</v>
      </c>
      <c r="D993" s="3" t="s">
        <v>7</v>
      </c>
      <c r="E993" s="23">
        <v>188.6</v>
      </c>
      <c r="F993" s="15" t="s">
        <v>743</v>
      </c>
      <c r="G993" s="21">
        <f t="shared" si="17"/>
        <v>9.5199999999999993E-2</v>
      </c>
      <c r="H993" s="26">
        <f>H1021*(1+Table3[[#This Row],[Inflation (%)2]])</f>
        <v>10545.299439770515</v>
      </c>
    </row>
    <row r="994" spans="2:8" s="1" customFormat="1" ht="14.45" customHeight="1" x14ac:dyDescent="0.2">
      <c r="B994" s="2" t="s">
        <v>739</v>
      </c>
      <c r="C994" s="3" t="s">
        <v>21</v>
      </c>
      <c r="D994" s="3" t="s">
        <v>7</v>
      </c>
      <c r="E994" s="24">
        <v>174.1</v>
      </c>
      <c r="F994" s="16" t="s">
        <v>744</v>
      </c>
      <c r="G994" s="21">
        <f t="shared" si="17"/>
        <v>1.5200000000000002E-2</v>
      </c>
      <c r="H994" s="26">
        <f>H1022*(1+Table3[[#This Row],[Inflation (%)2]])</f>
        <v>356.66889203144859</v>
      </c>
    </row>
    <row r="995" spans="2:8" s="1" customFormat="1" ht="14.45" customHeight="1" x14ac:dyDescent="0.2">
      <c r="B995" s="2" t="s">
        <v>739</v>
      </c>
      <c r="C995" s="3" t="s">
        <v>23</v>
      </c>
      <c r="D995" s="3" t="s">
        <v>7</v>
      </c>
      <c r="E995" s="23">
        <v>211.5</v>
      </c>
      <c r="F995" s="15" t="s">
        <v>745</v>
      </c>
      <c r="G995" s="21">
        <f t="shared" si="17"/>
        <v>0.20030000000000001</v>
      </c>
      <c r="H995" s="26">
        <f>H1023*(1+Table3[[#This Row],[Inflation (%)2]])</f>
        <v>395.79458150892657</v>
      </c>
    </row>
    <row r="996" spans="2:8" s="1" customFormat="1" ht="14.45" customHeight="1" x14ac:dyDescent="0.2">
      <c r="B996" s="2" t="s">
        <v>739</v>
      </c>
      <c r="C996" s="3" t="s">
        <v>25</v>
      </c>
      <c r="D996" s="3" t="s">
        <v>7</v>
      </c>
      <c r="E996" s="24">
        <v>163.6</v>
      </c>
      <c r="F996" s="16" t="s">
        <v>746</v>
      </c>
      <c r="G996" s="21">
        <f t="shared" si="17"/>
        <v>-1.9799999999999998E-2</v>
      </c>
      <c r="H996" s="26">
        <f>H1024*(1+Table3[[#This Row],[Inflation (%)2]])</f>
        <v>1861.9845941496624</v>
      </c>
    </row>
    <row r="997" spans="2:8" s="1" customFormat="1" ht="14.45" customHeight="1" x14ac:dyDescent="0.2">
      <c r="B997" s="2" t="s">
        <v>739</v>
      </c>
      <c r="C997" s="3" t="s">
        <v>27</v>
      </c>
      <c r="D997" s="3" t="s">
        <v>7</v>
      </c>
      <c r="E997" s="23">
        <v>121.4</v>
      </c>
      <c r="F997" s="15" t="s">
        <v>268</v>
      </c>
      <c r="G997" s="21">
        <f t="shared" si="17"/>
        <v>4.5700000000000005E-2</v>
      </c>
      <c r="H997" s="26">
        <f>H1025*(1+Table3[[#This Row],[Inflation (%)2]])</f>
        <v>223.40473399645452</v>
      </c>
    </row>
    <row r="998" spans="2:8" s="1" customFormat="1" ht="14.45" customHeight="1" x14ac:dyDescent="0.2">
      <c r="B998" s="2" t="s">
        <v>739</v>
      </c>
      <c r="C998" s="3" t="s">
        <v>29</v>
      </c>
      <c r="D998" s="3" t="s">
        <v>7</v>
      </c>
      <c r="E998" s="24">
        <v>183.5</v>
      </c>
      <c r="F998" s="16" t="s">
        <v>747</v>
      </c>
      <c r="G998" s="21">
        <f t="shared" si="17"/>
        <v>0.10879999999999999</v>
      </c>
      <c r="H998" s="26">
        <f>H1026*(1+Table3[[#This Row],[Inflation (%)2]])</f>
        <v>858.74368955587875</v>
      </c>
    </row>
    <row r="999" spans="2:8" s="1" customFormat="1" ht="14.45" customHeight="1" x14ac:dyDescent="0.2">
      <c r="B999" s="2" t="s">
        <v>739</v>
      </c>
      <c r="C999" s="3" t="s">
        <v>31</v>
      </c>
      <c r="D999" s="3" t="s">
        <v>7</v>
      </c>
      <c r="E999" s="23">
        <v>159.1</v>
      </c>
      <c r="F999" s="15" t="s">
        <v>202</v>
      </c>
      <c r="G999" s="21">
        <f t="shared" si="17"/>
        <v>4.4600000000000001E-2</v>
      </c>
      <c r="H999" s="26">
        <f>H1027*(1+Table3[[#This Row],[Inflation (%)2]])</f>
        <v>946.52386075549134</v>
      </c>
    </row>
    <row r="1000" spans="2:8" s="1" customFormat="1" ht="14.45" customHeight="1" x14ac:dyDescent="0.2">
      <c r="B1000" s="2" t="s">
        <v>739</v>
      </c>
      <c r="C1000" s="3" t="s">
        <v>33</v>
      </c>
      <c r="D1000" s="3" t="s">
        <v>7</v>
      </c>
      <c r="E1000" s="24">
        <v>186.3</v>
      </c>
      <c r="F1000" s="16" t="s">
        <v>748</v>
      </c>
      <c r="G1000" s="21">
        <f t="shared" si="17"/>
        <v>7.4999999999999997E-2</v>
      </c>
      <c r="H1000" s="26">
        <f>H1028*(1+Table3[[#This Row],[Inflation (%)2]])</f>
        <v>529.40121475623243</v>
      </c>
    </row>
    <row r="1001" spans="2:8" s="1" customFormat="1" ht="14.45" customHeight="1" x14ac:dyDescent="0.2">
      <c r="B1001" s="2" t="s">
        <v>739</v>
      </c>
      <c r="C1001" s="3" t="s">
        <v>35</v>
      </c>
      <c r="D1001" s="3" t="s">
        <v>7</v>
      </c>
      <c r="E1001" s="23">
        <v>198.3</v>
      </c>
      <c r="F1001" s="15" t="s">
        <v>749</v>
      </c>
      <c r="G1001" s="21">
        <f t="shared" si="17"/>
        <v>1.38E-2</v>
      </c>
      <c r="H1001" s="26">
        <f>H1029*(1+Table3[[#This Row],[Inflation (%)2]])</f>
        <v>682.87585739304905</v>
      </c>
    </row>
    <row r="1002" spans="2:8" s="1" customFormat="1" ht="14.45" customHeight="1" x14ac:dyDescent="0.2">
      <c r="B1002" s="2" t="s">
        <v>739</v>
      </c>
      <c r="C1002" s="3" t="s">
        <v>37</v>
      </c>
      <c r="D1002" s="3" t="s">
        <v>7</v>
      </c>
      <c r="E1002" s="24">
        <v>169.4</v>
      </c>
      <c r="F1002" s="16" t="s">
        <v>750</v>
      </c>
      <c r="G1002" s="21">
        <f t="shared" si="17"/>
        <v>9.4299999999999995E-2</v>
      </c>
      <c r="H1002" s="26">
        <f>H1030*(1+Table3[[#This Row],[Inflation (%)2]])</f>
        <v>438.93024853206731</v>
      </c>
    </row>
    <row r="1003" spans="2:8" s="1" customFormat="1" ht="14.45" customHeight="1" x14ac:dyDescent="0.2">
      <c r="B1003" s="2" t="s">
        <v>739</v>
      </c>
      <c r="C1003" s="3" t="s">
        <v>39</v>
      </c>
      <c r="D1003" s="3" t="s">
        <v>7</v>
      </c>
      <c r="E1003" s="23">
        <v>171.6</v>
      </c>
      <c r="F1003" s="15" t="s">
        <v>751</v>
      </c>
      <c r="G1003" s="21">
        <f t="shared" si="17"/>
        <v>9.0899999999999995E-2</v>
      </c>
      <c r="H1003" s="26">
        <f>H1031*(1+Table3[[#This Row],[Inflation (%)2]])</f>
        <v>443.4198108987049</v>
      </c>
    </row>
    <row r="1004" spans="2:8" s="1" customFormat="1" ht="14.45" customHeight="1" x14ac:dyDescent="0.2">
      <c r="B1004" s="2" t="s">
        <v>739</v>
      </c>
      <c r="C1004" s="3" t="s">
        <v>41</v>
      </c>
      <c r="D1004" s="3" t="s">
        <v>7</v>
      </c>
      <c r="E1004" s="24">
        <v>157.4</v>
      </c>
      <c r="F1004" s="16" t="s">
        <v>752</v>
      </c>
      <c r="G1004" s="21">
        <f t="shared" si="17"/>
        <v>0.12029999999999999</v>
      </c>
      <c r="H1004" s="26">
        <f>H1032*(1+Table3[[#This Row],[Inflation (%)2]])</f>
        <v>413.65392629071283</v>
      </c>
    </row>
    <row r="1005" spans="2:8" s="1" customFormat="1" ht="14.45" customHeight="1" x14ac:dyDescent="0.2">
      <c r="B1005" s="2" t="s">
        <v>739</v>
      </c>
      <c r="C1005" s="3" t="s">
        <v>43</v>
      </c>
      <c r="D1005" s="3" t="s">
        <v>7</v>
      </c>
      <c r="E1005" s="23">
        <v>166.8</v>
      </c>
      <c r="F1005" s="15" t="s">
        <v>409</v>
      </c>
      <c r="G1005" s="21">
        <f t="shared" si="17"/>
        <v>3.9300000000000002E-2</v>
      </c>
      <c r="H1005" s="26">
        <f>H1033*(1+Table3[[#This Row],[Inflation (%)2]])</f>
        <v>274.90005510577436</v>
      </c>
    </row>
    <row r="1006" spans="2:8" s="1" customFormat="1" ht="14.45" customHeight="1" x14ac:dyDescent="0.2">
      <c r="B1006" s="2" t="s">
        <v>739</v>
      </c>
      <c r="C1006" s="3" t="s">
        <v>45</v>
      </c>
      <c r="D1006" s="3" t="s">
        <v>7</v>
      </c>
      <c r="E1006" s="24">
        <v>174.9</v>
      </c>
      <c r="F1006" s="16" t="s">
        <v>719</v>
      </c>
      <c r="G1006" s="21">
        <f t="shared" si="17"/>
        <v>0.12039999999999999</v>
      </c>
      <c r="H1006" s="26">
        <f>H1034*(1+Table3[[#This Row],[Inflation (%)2]])</f>
        <v>1724.6357658673237</v>
      </c>
    </row>
    <row r="1007" spans="2:8" s="1" customFormat="1" ht="14.45" customHeight="1" x14ac:dyDescent="0.2">
      <c r="B1007" s="2" t="s">
        <v>739</v>
      </c>
      <c r="C1007" s="3" t="s">
        <v>47</v>
      </c>
      <c r="D1007" s="3" t="s">
        <v>7</v>
      </c>
      <c r="E1007" s="23">
        <v>163.80000000000001</v>
      </c>
      <c r="F1007" s="15" t="s">
        <v>509</v>
      </c>
      <c r="G1007" s="21">
        <f t="shared" si="17"/>
        <v>6.7799999999999999E-2</v>
      </c>
      <c r="H1007" s="26">
        <f>H1035*(1+Table3[[#This Row],[Inflation (%)2]])</f>
        <v>716.46547472594079</v>
      </c>
    </row>
    <row r="1008" spans="2:8" s="1" customFormat="1" ht="14.45" customHeight="1" x14ac:dyDescent="0.2">
      <c r="B1008" s="2" t="s">
        <v>739</v>
      </c>
      <c r="C1008" s="3" t="s">
        <v>49</v>
      </c>
      <c r="D1008" s="3" t="s">
        <v>7</v>
      </c>
      <c r="E1008" s="24">
        <v>162.1</v>
      </c>
      <c r="F1008" s="16" t="s">
        <v>753</v>
      </c>
      <c r="G1008" s="21">
        <f t="shared" si="17"/>
        <v>8.2100000000000006E-2</v>
      </c>
      <c r="H1008" s="26">
        <f>H1036*(1+Table3[[#This Row],[Inflation (%)2]])</f>
        <v>447.39366980664317</v>
      </c>
    </row>
    <row r="1009" spans="2:8" s="1" customFormat="1" ht="14.45" customHeight="1" x14ac:dyDescent="0.2">
      <c r="B1009" s="2" t="s">
        <v>739</v>
      </c>
      <c r="C1009" s="3" t="s">
        <v>51</v>
      </c>
      <c r="D1009" s="3" t="s">
        <v>7</v>
      </c>
      <c r="E1009" s="23">
        <v>170.9</v>
      </c>
      <c r="F1009" s="15" t="s">
        <v>754</v>
      </c>
      <c r="G1009" s="21">
        <f t="shared" si="17"/>
        <v>6.2799999999999995E-2</v>
      </c>
      <c r="H1009" s="26">
        <f>H1037*(1+Table3[[#This Row],[Inflation (%)2]])</f>
        <v>694.29416021554323</v>
      </c>
    </row>
    <row r="1010" spans="2:8" s="1" customFormat="1" ht="14.45" customHeight="1" x14ac:dyDescent="0.2">
      <c r="B1010" s="2" t="s">
        <v>739</v>
      </c>
      <c r="C1010" s="3" t="s">
        <v>53</v>
      </c>
      <c r="D1010" s="3" t="s">
        <v>7</v>
      </c>
      <c r="E1010" s="24">
        <v>157.19999999999999</v>
      </c>
      <c r="F1010" s="16" t="s">
        <v>755</v>
      </c>
      <c r="G1010" s="21">
        <f t="shared" si="17"/>
        <v>6.5800000000000011E-2</v>
      </c>
      <c r="H1010" s="26">
        <f>H1038*(1+Table3[[#This Row],[Inflation (%)2]])</f>
        <v>1672.4041066051475</v>
      </c>
    </row>
    <row r="1011" spans="2:8" s="1" customFormat="1" ht="14.45" customHeight="1" x14ac:dyDescent="0.2">
      <c r="B1011" s="2" t="s">
        <v>739</v>
      </c>
      <c r="C1011" s="3" t="s">
        <v>55</v>
      </c>
      <c r="D1011" s="3" t="s">
        <v>7</v>
      </c>
      <c r="E1011" s="23">
        <v>164.1</v>
      </c>
      <c r="F1011" s="15" t="s">
        <v>569</v>
      </c>
      <c r="G1011" s="21">
        <f t="shared" si="17"/>
        <v>8.8900000000000007E-2</v>
      </c>
      <c r="H1011" s="26">
        <f>H1039*(1+Table3[[#This Row],[Inflation (%)2]])</f>
        <v>651.34404407430486</v>
      </c>
    </row>
    <row r="1012" spans="2:8" s="1" customFormat="1" ht="14.45" customHeight="1" x14ac:dyDescent="0.2">
      <c r="B1012" s="2" t="s">
        <v>739</v>
      </c>
      <c r="C1012" s="3" t="s">
        <v>57</v>
      </c>
      <c r="D1012" s="3" t="s">
        <v>7</v>
      </c>
      <c r="E1012" s="24">
        <v>166.5</v>
      </c>
      <c r="F1012" s="16" t="s">
        <v>756</v>
      </c>
      <c r="G1012" s="21">
        <f t="shared" si="17"/>
        <v>5.3100000000000001E-2</v>
      </c>
      <c r="H1012" s="26">
        <f>H1040*(1+Table3[[#This Row],[Inflation (%)2]])</f>
        <v>253.81337669430317</v>
      </c>
    </row>
    <row r="1013" spans="2:8" s="1" customFormat="1" ht="14.45" customHeight="1" x14ac:dyDescent="0.2">
      <c r="B1013" s="2" t="s">
        <v>739</v>
      </c>
      <c r="C1013" s="3" t="s">
        <v>59</v>
      </c>
      <c r="D1013" s="3" t="s">
        <v>7</v>
      </c>
      <c r="E1013" s="23">
        <v>169.2</v>
      </c>
      <c r="F1013" s="15" t="s">
        <v>757</v>
      </c>
      <c r="G1013" s="21">
        <f t="shared" si="17"/>
        <v>7.0900000000000005E-2</v>
      </c>
      <c r="H1013" s="26">
        <f>H1041*(1+Table3[[#This Row],[Inflation (%)2]])</f>
        <v>879.39281779882606</v>
      </c>
    </row>
    <row r="1014" spans="2:8" s="1" customFormat="1" ht="14.45" customHeight="1" x14ac:dyDescent="0.2">
      <c r="B1014" s="2" t="s">
        <v>739</v>
      </c>
      <c r="C1014" s="3" t="s">
        <v>61</v>
      </c>
      <c r="D1014" s="3" t="s">
        <v>7</v>
      </c>
      <c r="E1014" s="24">
        <v>178.7</v>
      </c>
      <c r="F1014" s="16" t="s">
        <v>758</v>
      </c>
      <c r="G1014" s="21">
        <f t="shared" si="17"/>
        <v>8.0399999999999985E-2</v>
      </c>
      <c r="H1014" s="26">
        <f>H1042*(1+Table3[[#This Row],[Inflation (%)2]])</f>
        <v>641.46683833902387</v>
      </c>
    </row>
    <row r="1015" spans="2:8" s="1" customFormat="1" ht="14.45" customHeight="1" x14ac:dyDescent="0.2">
      <c r="B1015" s="2" t="s">
        <v>759</v>
      </c>
      <c r="C1015" s="3" t="s">
        <v>6</v>
      </c>
      <c r="D1015" s="3" t="s">
        <v>7</v>
      </c>
      <c r="E1015" s="23">
        <v>170.8</v>
      </c>
      <c r="F1015" s="15" t="s">
        <v>760</v>
      </c>
      <c r="G1015" s="21">
        <f t="shared" si="17"/>
        <v>7.0800000000000002E-2</v>
      </c>
      <c r="H1015" s="26">
        <f>H1043*(1+Table3[[#This Row],[Inflation (%)2]])</f>
        <v>524.40297997680113</v>
      </c>
    </row>
    <row r="1016" spans="2:8" s="1" customFormat="1" ht="14.45" customHeight="1" x14ac:dyDescent="0.2">
      <c r="B1016" s="2" t="s">
        <v>759</v>
      </c>
      <c r="C1016" s="3" t="s">
        <v>9</v>
      </c>
      <c r="D1016" s="3" t="s">
        <v>7</v>
      </c>
      <c r="E1016" s="24">
        <v>177.5</v>
      </c>
      <c r="F1016" s="16" t="s">
        <v>761</v>
      </c>
      <c r="G1016" s="21">
        <f t="shared" si="17"/>
        <v>8.0999999999999989E-2</v>
      </c>
      <c r="H1016" s="26">
        <f>H1044*(1+Table3[[#This Row],[Inflation (%)2]])</f>
        <v>582.60237081704452</v>
      </c>
    </row>
    <row r="1017" spans="2:8" s="1" customFormat="1" ht="14.45" customHeight="1" x14ac:dyDescent="0.2">
      <c r="B1017" s="2" t="s">
        <v>759</v>
      </c>
      <c r="C1017" s="3" t="s">
        <v>11</v>
      </c>
      <c r="D1017" s="3" t="s">
        <v>7</v>
      </c>
      <c r="E1017" s="23">
        <v>156.69999999999999</v>
      </c>
      <c r="F1017" s="15" t="s">
        <v>756</v>
      </c>
      <c r="G1017" s="21">
        <f t="shared" si="17"/>
        <v>5.3100000000000001E-2</v>
      </c>
      <c r="H1017" s="26">
        <f>H1045*(1+Table3[[#This Row],[Inflation (%)2]])</f>
        <v>219.56963865028558</v>
      </c>
    </row>
    <row r="1018" spans="2:8" s="1" customFormat="1" ht="14.45" customHeight="1" x14ac:dyDescent="0.2">
      <c r="B1018" s="2" t="s">
        <v>759</v>
      </c>
      <c r="C1018" s="3" t="s">
        <v>13</v>
      </c>
      <c r="D1018" s="3" t="s">
        <v>7</v>
      </c>
      <c r="E1018" s="24">
        <v>221.2</v>
      </c>
      <c r="F1018" s="16" t="s">
        <v>612</v>
      </c>
      <c r="G1018" s="21">
        <f t="shared" si="17"/>
        <v>8.2699999999999996E-2</v>
      </c>
      <c r="H1018" s="26">
        <f>H1046*(1+Table3[[#This Row],[Inflation (%)2]])</f>
        <v>2749.2431803532186</v>
      </c>
    </row>
    <row r="1019" spans="2:8" s="1" customFormat="1" ht="14.45" customHeight="1" x14ac:dyDescent="0.2">
      <c r="B1019" s="2" t="s">
        <v>759</v>
      </c>
      <c r="C1019" s="3" t="s">
        <v>15</v>
      </c>
      <c r="D1019" s="3" t="s">
        <v>7</v>
      </c>
      <c r="E1019" s="23">
        <v>164.1</v>
      </c>
      <c r="F1019" s="15" t="s">
        <v>762</v>
      </c>
      <c r="G1019" s="21">
        <f t="shared" si="17"/>
        <v>-5.1399999999999994E-2</v>
      </c>
      <c r="H1019" s="26">
        <f>H1047*(1+Table3[[#This Row],[Inflation (%)2]])</f>
        <v>998.3397726092511</v>
      </c>
    </row>
    <row r="1020" spans="2:8" s="1" customFormat="1" ht="14.45" customHeight="1" x14ac:dyDescent="0.2">
      <c r="B1020" s="2" t="s">
        <v>759</v>
      </c>
      <c r="C1020" s="3" t="s">
        <v>17</v>
      </c>
      <c r="D1020" s="3" t="s">
        <v>7</v>
      </c>
      <c r="E1020" s="24">
        <v>165.4</v>
      </c>
      <c r="F1020" s="16" t="s">
        <v>763</v>
      </c>
      <c r="G1020" s="21">
        <f t="shared" si="17"/>
        <v>5.6900000000000006E-2</v>
      </c>
      <c r="H1020" s="26">
        <f>H1048*(1+Table3[[#This Row],[Inflation (%)2]])</f>
        <v>3.5078133515814356</v>
      </c>
    </row>
    <row r="1021" spans="2:8" s="1" customFormat="1" ht="14.45" customHeight="1" x14ac:dyDescent="0.2">
      <c r="B1021" s="2" t="s">
        <v>759</v>
      </c>
      <c r="C1021" s="3" t="s">
        <v>19</v>
      </c>
      <c r="D1021" s="3" t="s">
        <v>7</v>
      </c>
      <c r="E1021" s="23">
        <v>189.5</v>
      </c>
      <c r="F1021" s="15" t="s">
        <v>764</v>
      </c>
      <c r="G1021" s="21">
        <f t="shared" si="17"/>
        <v>0.12259999999999999</v>
      </c>
      <c r="H1021" s="26">
        <f>H1049*(1+Table3[[#This Row],[Inflation (%)2]])</f>
        <v>9628.6517894179287</v>
      </c>
    </row>
    <row r="1022" spans="2:8" s="1" customFormat="1" ht="14.45" customHeight="1" x14ac:dyDescent="0.2">
      <c r="B1022" s="2" t="s">
        <v>759</v>
      </c>
      <c r="C1022" s="3" t="s">
        <v>21</v>
      </c>
      <c r="D1022" s="3" t="s">
        <v>7</v>
      </c>
      <c r="E1022" s="24">
        <v>174.5</v>
      </c>
      <c r="F1022" s="16" t="s">
        <v>765</v>
      </c>
      <c r="G1022" s="21">
        <f t="shared" si="17"/>
        <v>1.1599999999999999E-2</v>
      </c>
      <c r="H1022" s="26">
        <f>H1050*(1+Table3[[#This Row],[Inflation (%)2]])</f>
        <v>351.32869585446076</v>
      </c>
    </row>
    <row r="1023" spans="2:8" s="1" customFormat="1" ht="14.45" customHeight="1" x14ac:dyDescent="0.2">
      <c r="B1023" s="2" t="s">
        <v>759</v>
      </c>
      <c r="C1023" s="3" t="s">
        <v>23</v>
      </c>
      <c r="D1023" s="3" t="s">
        <v>7</v>
      </c>
      <c r="E1023" s="23">
        <v>203.2</v>
      </c>
      <c r="F1023" s="15" t="s">
        <v>766</v>
      </c>
      <c r="G1023" s="21">
        <f t="shared" si="17"/>
        <v>0.22039999999999998</v>
      </c>
      <c r="H1023" s="26">
        <f>H1051*(1+Table3[[#This Row],[Inflation (%)2]])</f>
        <v>329.74638132877328</v>
      </c>
    </row>
    <row r="1024" spans="2:8" s="1" customFormat="1" ht="14.45" customHeight="1" x14ac:dyDescent="0.2">
      <c r="B1024" s="2" t="s">
        <v>759</v>
      </c>
      <c r="C1024" s="3" t="s">
        <v>25</v>
      </c>
      <c r="D1024" s="3" t="s">
        <v>7</v>
      </c>
      <c r="E1024" s="24">
        <v>164.1</v>
      </c>
      <c r="F1024" s="16" t="s">
        <v>767</v>
      </c>
      <c r="G1024" s="21">
        <f t="shared" si="17"/>
        <v>-1.0800000000000001E-2</v>
      </c>
      <c r="H1024" s="26">
        <f>H1052*(1+Table3[[#This Row],[Inflation (%)2]])</f>
        <v>1899.5966069676213</v>
      </c>
    </row>
    <row r="1025" spans="2:8" s="1" customFormat="1" ht="14.45" customHeight="1" x14ac:dyDescent="0.2">
      <c r="B1025" s="2" t="s">
        <v>759</v>
      </c>
      <c r="C1025" s="3" t="s">
        <v>27</v>
      </c>
      <c r="D1025" s="3" t="s">
        <v>7</v>
      </c>
      <c r="E1025" s="23">
        <v>121.2</v>
      </c>
      <c r="F1025" s="15" t="s">
        <v>268</v>
      </c>
      <c r="G1025" s="21">
        <f t="shared" si="17"/>
        <v>4.5700000000000005E-2</v>
      </c>
      <c r="H1025" s="26">
        <f>H1053*(1+Table3[[#This Row],[Inflation (%)2]])</f>
        <v>213.64132542455246</v>
      </c>
    </row>
    <row r="1026" spans="2:8" s="1" customFormat="1" ht="14.45" customHeight="1" x14ac:dyDescent="0.2">
      <c r="B1026" s="2" t="s">
        <v>759</v>
      </c>
      <c r="C1026" s="3" t="s">
        <v>29</v>
      </c>
      <c r="D1026" s="3" t="s">
        <v>7</v>
      </c>
      <c r="E1026" s="24">
        <v>181.4</v>
      </c>
      <c r="F1026" s="16" t="s">
        <v>768</v>
      </c>
      <c r="G1026" s="21">
        <f t="shared" si="17"/>
        <v>9.8100000000000007E-2</v>
      </c>
      <c r="H1026" s="26">
        <f>H1054*(1+Table3[[#This Row],[Inflation (%)2]])</f>
        <v>774.48023949844765</v>
      </c>
    </row>
    <row r="1027" spans="2:8" s="1" customFormat="1" ht="14.45" customHeight="1" x14ac:dyDescent="0.2">
      <c r="B1027" s="2" t="s">
        <v>759</v>
      </c>
      <c r="C1027" s="3" t="s">
        <v>31</v>
      </c>
      <c r="D1027" s="3" t="s">
        <v>7</v>
      </c>
      <c r="E1027" s="23">
        <v>158.5</v>
      </c>
      <c r="F1027" s="15" t="s">
        <v>58</v>
      </c>
      <c r="G1027" s="21">
        <f t="shared" si="17"/>
        <v>4.2800000000000005E-2</v>
      </c>
      <c r="H1027" s="26">
        <f>H1055*(1+Table3[[#This Row],[Inflation (%)2]])</f>
        <v>906.11129691316421</v>
      </c>
    </row>
    <row r="1028" spans="2:8" s="1" customFormat="1" ht="14.45" customHeight="1" x14ac:dyDescent="0.2">
      <c r="B1028" s="2" t="s">
        <v>759</v>
      </c>
      <c r="C1028" s="3" t="s">
        <v>33</v>
      </c>
      <c r="D1028" s="3" t="s">
        <v>7</v>
      </c>
      <c r="E1028" s="24">
        <v>184.9</v>
      </c>
      <c r="F1028" s="16" t="s">
        <v>336</v>
      </c>
      <c r="G1028" s="21">
        <f t="shared" si="17"/>
        <v>8.0699999999999994E-2</v>
      </c>
      <c r="H1028" s="26">
        <f>H1056*(1+Table3[[#This Row],[Inflation (%)2]])</f>
        <v>492.4662462848674</v>
      </c>
    </row>
    <row r="1029" spans="2:8" s="1" customFormat="1" ht="14.45" customHeight="1" x14ac:dyDescent="0.2">
      <c r="B1029" s="2" t="s">
        <v>759</v>
      </c>
      <c r="C1029" s="3" t="s">
        <v>35</v>
      </c>
      <c r="D1029" s="3" t="s">
        <v>7</v>
      </c>
      <c r="E1029" s="23">
        <v>197.5</v>
      </c>
      <c r="F1029" s="15" t="s">
        <v>769</v>
      </c>
      <c r="G1029" s="21">
        <f t="shared" si="17"/>
        <v>-3.4999999999999996E-3</v>
      </c>
      <c r="H1029" s="26">
        <f>H1057*(1+Table3[[#This Row],[Inflation (%)2]])</f>
        <v>673.5804472213938</v>
      </c>
    </row>
    <row r="1030" spans="2:8" s="1" customFormat="1" ht="14.45" customHeight="1" x14ac:dyDescent="0.2">
      <c r="B1030" s="2" t="s">
        <v>759</v>
      </c>
      <c r="C1030" s="3" t="s">
        <v>37</v>
      </c>
      <c r="D1030" s="3" t="s">
        <v>7</v>
      </c>
      <c r="E1030" s="24">
        <v>167.8</v>
      </c>
      <c r="F1030" s="16" t="s">
        <v>569</v>
      </c>
      <c r="G1030" s="21">
        <f t="shared" si="17"/>
        <v>8.8900000000000007E-2</v>
      </c>
      <c r="H1030" s="26">
        <f>H1058*(1+Table3[[#This Row],[Inflation (%)2]])</f>
        <v>401.10595680532515</v>
      </c>
    </row>
    <row r="1031" spans="2:8" s="1" customFormat="1" ht="14.45" customHeight="1" x14ac:dyDescent="0.2">
      <c r="B1031" s="2" t="s">
        <v>759</v>
      </c>
      <c r="C1031" s="3" t="s">
        <v>39</v>
      </c>
      <c r="D1031" s="3" t="s">
        <v>7</v>
      </c>
      <c r="E1031" s="23">
        <v>170</v>
      </c>
      <c r="F1031" s="15" t="s">
        <v>770</v>
      </c>
      <c r="G1031" s="21">
        <f t="shared" ref="G1031:G1094" si="18">F1031/10000*100</f>
        <v>8.6300000000000002E-2</v>
      </c>
      <c r="H1031" s="26">
        <f>H1059*(1+Table3[[#This Row],[Inflation (%)2]])</f>
        <v>406.47154725337327</v>
      </c>
    </row>
    <row r="1032" spans="2:8" s="1" customFormat="1" ht="14.45" customHeight="1" x14ac:dyDescent="0.2">
      <c r="B1032" s="2" t="s">
        <v>759</v>
      </c>
      <c r="C1032" s="3" t="s">
        <v>41</v>
      </c>
      <c r="D1032" s="3" t="s">
        <v>7</v>
      </c>
      <c r="E1032" s="24">
        <v>155.9</v>
      </c>
      <c r="F1032" s="16" t="s">
        <v>771</v>
      </c>
      <c r="G1032" s="21">
        <f t="shared" si="18"/>
        <v>0.11199999999999999</v>
      </c>
      <c r="H1032" s="26">
        <f>H1060*(1+Table3[[#This Row],[Inflation (%)2]])</f>
        <v>369.23496053799232</v>
      </c>
    </row>
    <row r="1033" spans="2:8" s="1" customFormat="1" ht="14.45" customHeight="1" x14ac:dyDescent="0.2">
      <c r="B1033" s="2" t="s">
        <v>759</v>
      </c>
      <c r="C1033" s="3" t="s">
        <v>43</v>
      </c>
      <c r="D1033" s="3" t="s">
        <v>7</v>
      </c>
      <c r="E1033" s="23">
        <v>167.5</v>
      </c>
      <c r="F1033" s="15" t="s">
        <v>54</v>
      </c>
      <c r="G1033" s="21">
        <f t="shared" si="18"/>
        <v>3.6499999999999998E-2</v>
      </c>
      <c r="H1033" s="26">
        <f>H1061*(1+Table3[[#This Row],[Inflation (%)2]])</f>
        <v>264.50500828035638</v>
      </c>
    </row>
    <row r="1034" spans="2:8" s="1" customFormat="1" ht="14.45" customHeight="1" x14ac:dyDescent="0.2">
      <c r="B1034" s="2" t="s">
        <v>759</v>
      </c>
      <c r="C1034" s="3" t="s">
        <v>45</v>
      </c>
      <c r="D1034" s="3" t="s">
        <v>7</v>
      </c>
      <c r="E1034" s="24">
        <v>173.5</v>
      </c>
      <c r="F1034" s="16" t="s">
        <v>772</v>
      </c>
      <c r="G1034" s="21">
        <f t="shared" si="18"/>
        <v>0.1158</v>
      </c>
      <c r="H1034" s="26">
        <f>H1062*(1+Table3[[#This Row],[Inflation (%)2]])</f>
        <v>1539.3036110918633</v>
      </c>
    </row>
    <row r="1035" spans="2:8" s="1" customFormat="1" ht="14.45" customHeight="1" x14ac:dyDescent="0.2">
      <c r="B1035" s="2" t="s">
        <v>759</v>
      </c>
      <c r="C1035" s="3" t="s">
        <v>47</v>
      </c>
      <c r="D1035" s="3" t="s">
        <v>7</v>
      </c>
      <c r="E1035" s="23">
        <v>163.80000000000001</v>
      </c>
      <c r="F1035" s="15" t="s">
        <v>173</v>
      </c>
      <c r="G1035" s="21">
        <f t="shared" si="18"/>
        <v>7.5499999999999998E-2</v>
      </c>
      <c r="H1035" s="26">
        <f>H1063*(1+Table3[[#This Row],[Inflation (%)2]])</f>
        <v>670.97347324025168</v>
      </c>
    </row>
    <row r="1036" spans="2:8" s="1" customFormat="1" ht="14.45" customHeight="1" x14ac:dyDescent="0.2">
      <c r="B1036" s="2" t="s">
        <v>759</v>
      </c>
      <c r="C1036" s="3" t="s">
        <v>49</v>
      </c>
      <c r="D1036" s="3" t="s">
        <v>7</v>
      </c>
      <c r="E1036" s="24">
        <v>161.1</v>
      </c>
      <c r="F1036" s="16" t="s">
        <v>651</v>
      </c>
      <c r="G1036" s="21">
        <f t="shared" si="18"/>
        <v>7.3300000000000004E-2</v>
      </c>
      <c r="H1036" s="26">
        <f>H1064*(1+Table3[[#This Row],[Inflation (%)2]])</f>
        <v>413.44946844713348</v>
      </c>
    </row>
    <row r="1037" spans="2:8" s="1" customFormat="1" ht="14.45" customHeight="1" x14ac:dyDescent="0.2">
      <c r="B1037" s="2" t="s">
        <v>759</v>
      </c>
      <c r="C1037" s="3" t="s">
        <v>51</v>
      </c>
      <c r="D1037" s="3" t="s">
        <v>7</v>
      </c>
      <c r="E1037" s="23">
        <v>170.1</v>
      </c>
      <c r="F1037" s="15" t="s">
        <v>710</v>
      </c>
      <c r="G1037" s="21">
        <f t="shared" si="18"/>
        <v>6.0499999999999998E-2</v>
      </c>
      <c r="H1037" s="26">
        <f>H1065*(1+Table3[[#This Row],[Inflation (%)2]])</f>
        <v>653.26887487348824</v>
      </c>
    </row>
    <row r="1038" spans="2:8" s="1" customFormat="1" ht="14.45" customHeight="1" x14ac:dyDescent="0.2">
      <c r="B1038" s="2" t="s">
        <v>759</v>
      </c>
      <c r="C1038" s="3" t="s">
        <v>53</v>
      </c>
      <c r="D1038" s="3" t="s">
        <v>7</v>
      </c>
      <c r="E1038" s="24">
        <v>159.4</v>
      </c>
      <c r="F1038" s="16" t="s">
        <v>773</v>
      </c>
      <c r="G1038" s="21">
        <f t="shared" si="18"/>
        <v>9.9299999999999999E-2</v>
      </c>
      <c r="H1038" s="26">
        <f>H1066*(1+Table3[[#This Row],[Inflation (%)2]])</f>
        <v>1569.1537873945838</v>
      </c>
    </row>
    <row r="1039" spans="2:8" s="1" customFormat="1" ht="14.45" customHeight="1" x14ac:dyDescent="0.2">
      <c r="B1039" s="2" t="s">
        <v>759</v>
      </c>
      <c r="C1039" s="3" t="s">
        <v>55</v>
      </c>
      <c r="D1039" s="3" t="s">
        <v>7</v>
      </c>
      <c r="E1039" s="23">
        <v>163.19999999999999</v>
      </c>
      <c r="F1039" s="15" t="s">
        <v>774</v>
      </c>
      <c r="G1039" s="21">
        <f t="shared" si="18"/>
        <v>6.9499999999999992E-2</v>
      </c>
      <c r="H1039" s="26">
        <f>H1067*(1+Table3[[#This Row],[Inflation (%)2]])</f>
        <v>598.16699795601517</v>
      </c>
    </row>
    <row r="1040" spans="2:8" s="1" customFormat="1" ht="14.45" customHeight="1" x14ac:dyDescent="0.2">
      <c r="B1040" s="2" t="s">
        <v>759</v>
      </c>
      <c r="C1040" s="3" t="s">
        <v>57</v>
      </c>
      <c r="D1040" s="3" t="s">
        <v>7</v>
      </c>
      <c r="E1040" s="24">
        <v>165.2</v>
      </c>
      <c r="F1040" s="16" t="s">
        <v>738</v>
      </c>
      <c r="G1040" s="21">
        <f t="shared" si="18"/>
        <v>5.4900000000000004E-2</v>
      </c>
      <c r="H1040" s="26">
        <f>H1068*(1+Table3[[#This Row],[Inflation (%)2]])</f>
        <v>241.01545598167618</v>
      </c>
    </row>
    <row r="1041" spans="2:8" s="1" customFormat="1" ht="14.45" customHeight="1" x14ac:dyDescent="0.2">
      <c r="B1041" s="2" t="s">
        <v>759</v>
      </c>
      <c r="C1041" s="3" t="s">
        <v>59</v>
      </c>
      <c r="D1041" s="3" t="s">
        <v>7</v>
      </c>
      <c r="E1041" s="23">
        <v>168.2</v>
      </c>
      <c r="F1041" s="15" t="s">
        <v>241</v>
      </c>
      <c r="G1041" s="21">
        <f t="shared" si="18"/>
        <v>6.7900000000000002E-2</v>
      </c>
      <c r="H1041" s="26">
        <f>H1069*(1+Table3[[#This Row],[Inflation (%)2]])</f>
        <v>821.17174133796436</v>
      </c>
    </row>
    <row r="1042" spans="2:8" s="1" customFormat="1" ht="14.45" customHeight="1" x14ac:dyDescent="0.2">
      <c r="B1042" s="2" t="s">
        <v>759</v>
      </c>
      <c r="C1042" s="3" t="s">
        <v>61</v>
      </c>
      <c r="D1042" s="3" t="s">
        <v>7</v>
      </c>
      <c r="E1042" s="24">
        <v>176.8</v>
      </c>
      <c r="F1042" s="16" t="s">
        <v>775</v>
      </c>
      <c r="G1042" s="21">
        <f t="shared" si="18"/>
        <v>8.2000000000000003E-2</v>
      </c>
      <c r="H1042" s="26">
        <f>H1070*(1+Table3[[#This Row],[Inflation (%)2]])</f>
        <v>593.73087591542378</v>
      </c>
    </row>
    <row r="1043" spans="2:8" s="1" customFormat="1" ht="14.45" customHeight="1" x14ac:dyDescent="0.2">
      <c r="B1043" s="2" t="s">
        <v>776</v>
      </c>
      <c r="C1043" s="3" t="s">
        <v>6</v>
      </c>
      <c r="D1043" s="3" t="s">
        <v>7</v>
      </c>
      <c r="E1043" s="23">
        <v>169.2</v>
      </c>
      <c r="F1043" s="15" t="s">
        <v>757</v>
      </c>
      <c r="G1043" s="21">
        <f t="shared" si="18"/>
        <v>7.0900000000000005E-2</v>
      </c>
      <c r="H1043" s="26">
        <f>H1071*(1+Table3[[#This Row],[Inflation (%)2]])</f>
        <v>489.73008963093122</v>
      </c>
    </row>
    <row r="1044" spans="2:8" s="1" customFormat="1" ht="14.45" customHeight="1" x14ac:dyDescent="0.2">
      <c r="B1044" s="2" t="s">
        <v>776</v>
      </c>
      <c r="C1044" s="3" t="s">
        <v>9</v>
      </c>
      <c r="D1044" s="3" t="s">
        <v>7</v>
      </c>
      <c r="E1044" s="24">
        <v>174.5</v>
      </c>
      <c r="F1044" s="16" t="s">
        <v>374</v>
      </c>
      <c r="G1044" s="21">
        <f t="shared" si="18"/>
        <v>7.7200000000000005E-2</v>
      </c>
      <c r="H1044" s="26">
        <f>H1072*(1+Table3[[#This Row],[Inflation (%)2]])</f>
        <v>538.94761407682199</v>
      </c>
    </row>
    <row r="1045" spans="2:8" s="1" customFormat="1" ht="14.45" customHeight="1" x14ac:dyDescent="0.2">
      <c r="B1045" s="2" t="s">
        <v>776</v>
      </c>
      <c r="C1045" s="3" t="s">
        <v>11</v>
      </c>
      <c r="D1045" s="3" t="s">
        <v>7</v>
      </c>
      <c r="E1045" s="23">
        <v>155.4</v>
      </c>
      <c r="F1045" s="15" t="s">
        <v>736</v>
      </c>
      <c r="G1045" s="21">
        <f t="shared" si="18"/>
        <v>5.2800000000000007E-2</v>
      </c>
      <c r="H1045" s="26">
        <f>H1073*(1+Table3[[#This Row],[Inflation (%)2]])</f>
        <v>208.49837494092262</v>
      </c>
    </row>
    <row r="1046" spans="2:8" s="1" customFormat="1" ht="14.45" customHeight="1" x14ac:dyDescent="0.2">
      <c r="B1046" s="2" t="s">
        <v>776</v>
      </c>
      <c r="C1046" s="3" t="s">
        <v>13</v>
      </c>
      <c r="D1046" s="3" t="s">
        <v>7</v>
      </c>
      <c r="E1046" s="24">
        <v>215.8</v>
      </c>
      <c r="F1046" s="16" t="s">
        <v>777</v>
      </c>
      <c r="G1046" s="21">
        <f t="shared" si="18"/>
        <v>6.5700000000000008E-2</v>
      </c>
      <c r="H1046" s="26">
        <f>H1074*(1+Table3[[#This Row],[Inflation (%)2]])</f>
        <v>2539.2474188170486</v>
      </c>
    </row>
    <row r="1047" spans="2:8" s="1" customFormat="1" ht="14.45" customHeight="1" x14ac:dyDescent="0.2">
      <c r="B1047" s="2" t="s">
        <v>776</v>
      </c>
      <c r="C1047" s="3" t="s">
        <v>15</v>
      </c>
      <c r="D1047" s="3" t="s">
        <v>7</v>
      </c>
      <c r="E1047" s="23">
        <v>164.6</v>
      </c>
      <c r="F1047" s="15" t="s">
        <v>767</v>
      </c>
      <c r="G1047" s="21">
        <f t="shared" si="18"/>
        <v>-1.0800000000000001E-2</v>
      </c>
      <c r="H1047" s="26">
        <f>H1075*(1+Table3[[#This Row],[Inflation (%)2]])</f>
        <v>1052.4349279034905</v>
      </c>
    </row>
    <row r="1048" spans="2:8" s="1" customFormat="1" ht="14.45" customHeight="1" x14ac:dyDescent="0.2">
      <c r="B1048" s="2" t="s">
        <v>776</v>
      </c>
      <c r="C1048" s="3" t="s">
        <v>17</v>
      </c>
      <c r="D1048" s="3" t="s">
        <v>7</v>
      </c>
      <c r="E1048" s="24">
        <v>164.2</v>
      </c>
      <c r="F1048" s="16" t="s">
        <v>435</v>
      </c>
      <c r="G1048" s="21">
        <f t="shared" si="18"/>
        <v>5.2600000000000001E-2</v>
      </c>
      <c r="H1048" s="26">
        <f>H1076*(1+Table3[[#This Row],[Inflation (%)2]])</f>
        <v>3.3189642838314275</v>
      </c>
    </row>
    <row r="1049" spans="2:8" s="1" customFormat="1" ht="14.45" customHeight="1" x14ac:dyDescent="0.2">
      <c r="B1049" s="2" t="s">
        <v>776</v>
      </c>
      <c r="C1049" s="3" t="s">
        <v>19</v>
      </c>
      <c r="D1049" s="3" t="s">
        <v>7</v>
      </c>
      <c r="E1049" s="23">
        <v>186</v>
      </c>
      <c r="F1049" s="15" t="s">
        <v>778</v>
      </c>
      <c r="G1049" s="21">
        <f t="shared" si="18"/>
        <v>0.15240000000000001</v>
      </c>
      <c r="H1049" s="26">
        <f>H1077*(1+Table3[[#This Row],[Inflation (%)2]])</f>
        <v>8577.099402652706</v>
      </c>
    </row>
    <row r="1050" spans="2:8" s="1" customFormat="1" ht="14.45" customHeight="1" x14ac:dyDescent="0.2">
      <c r="B1050" s="2" t="s">
        <v>776</v>
      </c>
      <c r="C1050" s="3" t="s">
        <v>21</v>
      </c>
      <c r="D1050" s="3" t="s">
        <v>7</v>
      </c>
      <c r="E1050" s="24">
        <v>175.9</v>
      </c>
      <c r="F1050" s="16" t="s">
        <v>313</v>
      </c>
      <c r="G1050" s="21">
        <f t="shared" si="18"/>
        <v>4.2099999999999999E-2</v>
      </c>
      <c r="H1050" s="26">
        <f>H1078*(1+Table3[[#This Row],[Inflation (%)2]])</f>
        <v>347.30001567265793</v>
      </c>
    </row>
    <row r="1051" spans="2:8" s="1" customFormat="1" ht="14.45" customHeight="1" x14ac:dyDescent="0.2">
      <c r="B1051" s="2" t="s">
        <v>776</v>
      </c>
      <c r="C1051" s="3" t="s">
        <v>23</v>
      </c>
      <c r="D1051" s="3" t="s">
        <v>7</v>
      </c>
      <c r="E1051" s="23">
        <v>190.7</v>
      </c>
      <c r="F1051" s="15" t="s">
        <v>779</v>
      </c>
      <c r="G1051" s="21">
        <f t="shared" si="18"/>
        <v>0.18010000000000001</v>
      </c>
      <c r="H1051" s="26">
        <f>H1079*(1+Table3[[#This Row],[Inflation (%)2]])</f>
        <v>270.19533048899814</v>
      </c>
    </row>
    <row r="1052" spans="2:8" s="1" customFormat="1" ht="14.45" customHeight="1" x14ac:dyDescent="0.2">
      <c r="B1052" s="2" t="s">
        <v>776</v>
      </c>
      <c r="C1052" s="3" t="s">
        <v>25</v>
      </c>
      <c r="D1052" s="3" t="s">
        <v>7</v>
      </c>
      <c r="E1052" s="24">
        <v>164</v>
      </c>
      <c r="F1052" s="16" t="s">
        <v>550</v>
      </c>
      <c r="G1052" s="21">
        <f t="shared" si="18"/>
        <v>7.3999999999999995E-3</v>
      </c>
      <c r="H1052" s="26">
        <f>H1080*(1+Table3[[#This Row],[Inflation (%)2]])</f>
        <v>1920.3362383417118</v>
      </c>
    </row>
    <row r="1053" spans="2:8" s="1" customFormat="1" ht="14.45" customHeight="1" x14ac:dyDescent="0.2">
      <c r="B1053" s="2" t="s">
        <v>776</v>
      </c>
      <c r="C1053" s="3" t="s">
        <v>27</v>
      </c>
      <c r="D1053" s="3" t="s">
        <v>7</v>
      </c>
      <c r="E1053" s="23">
        <v>120.5</v>
      </c>
      <c r="F1053" s="15" t="s">
        <v>780</v>
      </c>
      <c r="G1053" s="21">
        <f t="shared" si="18"/>
        <v>4.9699999999999994E-2</v>
      </c>
      <c r="H1053" s="26">
        <f>H1081*(1+Table3[[#This Row],[Inflation (%)2]])</f>
        <v>204.30460497709902</v>
      </c>
    </row>
    <row r="1054" spans="2:8" s="1" customFormat="1" ht="14.45" customHeight="1" x14ac:dyDescent="0.2">
      <c r="B1054" s="2" t="s">
        <v>776</v>
      </c>
      <c r="C1054" s="3" t="s">
        <v>29</v>
      </c>
      <c r="D1054" s="3" t="s">
        <v>7</v>
      </c>
      <c r="E1054" s="24">
        <v>178</v>
      </c>
      <c r="F1054" s="16" t="s">
        <v>781</v>
      </c>
      <c r="G1054" s="21">
        <f t="shared" si="18"/>
        <v>9.3399999999999997E-2</v>
      </c>
      <c r="H1054" s="26">
        <f>H1082*(1+Table3[[#This Row],[Inflation (%)2]])</f>
        <v>705.2911752103156</v>
      </c>
    </row>
    <row r="1055" spans="2:8" s="1" customFormat="1" ht="14.45" customHeight="1" x14ac:dyDescent="0.2">
      <c r="B1055" s="2" t="s">
        <v>776</v>
      </c>
      <c r="C1055" s="3" t="s">
        <v>31</v>
      </c>
      <c r="D1055" s="3" t="s">
        <v>7</v>
      </c>
      <c r="E1055" s="23">
        <v>157.5</v>
      </c>
      <c r="F1055" s="15" t="s">
        <v>782</v>
      </c>
      <c r="G1055" s="21">
        <f t="shared" si="18"/>
        <v>3.9599999999999996E-2</v>
      </c>
      <c r="H1055" s="26">
        <f>H1083*(1+Table3[[#This Row],[Inflation (%)2]])</f>
        <v>868.92145848980078</v>
      </c>
    </row>
    <row r="1056" spans="2:8" s="1" customFormat="1" ht="14.45" customHeight="1" x14ac:dyDescent="0.2">
      <c r="B1056" s="2" t="s">
        <v>776</v>
      </c>
      <c r="C1056" s="3" t="s">
        <v>33</v>
      </c>
      <c r="D1056" s="3" t="s">
        <v>7</v>
      </c>
      <c r="E1056" s="24">
        <v>183.3</v>
      </c>
      <c r="F1056" s="16" t="s">
        <v>266</v>
      </c>
      <c r="G1056" s="21">
        <f t="shared" si="18"/>
        <v>6.9400000000000003E-2</v>
      </c>
      <c r="H1056" s="26">
        <f>H1084*(1+Table3[[#This Row],[Inflation (%)2]])</f>
        <v>455.69190921149942</v>
      </c>
    </row>
    <row r="1057" spans="2:8" s="1" customFormat="1" ht="14.45" customHeight="1" x14ac:dyDescent="0.2">
      <c r="B1057" s="2" t="s">
        <v>776</v>
      </c>
      <c r="C1057" s="3" t="s">
        <v>35</v>
      </c>
      <c r="D1057" s="3" t="s">
        <v>7</v>
      </c>
      <c r="E1057" s="23">
        <v>197.1</v>
      </c>
      <c r="F1057" s="15" t="s">
        <v>783</v>
      </c>
      <c r="G1057" s="21">
        <f t="shared" si="18"/>
        <v>1.3899999999999999E-2</v>
      </c>
      <c r="H1057" s="26">
        <f>H1085*(1+Table3[[#This Row],[Inflation (%)2]])</f>
        <v>675.94625912834294</v>
      </c>
    </row>
    <row r="1058" spans="2:8" s="1" customFormat="1" ht="14.45" customHeight="1" x14ac:dyDescent="0.2">
      <c r="B1058" s="2" t="s">
        <v>776</v>
      </c>
      <c r="C1058" s="3" t="s">
        <v>37</v>
      </c>
      <c r="D1058" s="3" t="s">
        <v>7</v>
      </c>
      <c r="E1058" s="24">
        <v>166.3</v>
      </c>
      <c r="F1058" s="16" t="s">
        <v>370</v>
      </c>
      <c r="G1058" s="21">
        <f t="shared" si="18"/>
        <v>8.4100000000000008E-2</v>
      </c>
      <c r="H1058" s="26">
        <f>H1086*(1+Table3[[#This Row],[Inflation (%)2]])</f>
        <v>368.35885462882283</v>
      </c>
    </row>
    <row r="1059" spans="2:8" s="1" customFormat="1" ht="14.45" customHeight="1" x14ac:dyDescent="0.2">
      <c r="B1059" s="2" t="s">
        <v>776</v>
      </c>
      <c r="C1059" s="3" t="s">
        <v>39</v>
      </c>
      <c r="D1059" s="3" t="s">
        <v>7</v>
      </c>
      <c r="E1059" s="23">
        <v>168.4</v>
      </c>
      <c r="F1059" s="15" t="s">
        <v>784</v>
      </c>
      <c r="G1059" s="21">
        <f t="shared" si="18"/>
        <v>8.0199999999999994E-2</v>
      </c>
      <c r="H1059" s="26">
        <f>H1087*(1+Table3[[#This Row],[Inflation (%)2]])</f>
        <v>374.17982808926934</v>
      </c>
    </row>
    <row r="1060" spans="2:8" s="1" customFormat="1" ht="14.45" customHeight="1" x14ac:dyDescent="0.2">
      <c r="B1060" s="2" t="s">
        <v>776</v>
      </c>
      <c r="C1060" s="3" t="s">
        <v>41</v>
      </c>
      <c r="D1060" s="3" t="s">
        <v>7</v>
      </c>
      <c r="E1060" s="24">
        <v>154.5</v>
      </c>
      <c r="F1060" s="16" t="s">
        <v>785</v>
      </c>
      <c r="G1060" s="21">
        <f t="shared" si="18"/>
        <v>0.1091</v>
      </c>
      <c r="H1060" s="26">
        <f>H1088*(1+Table3[[#This Row],[Inflation (%)2]])</f>
        <v>332.04582782193552</v>
      </c>
    </row>
    <row r="1061" spans="2:8" s="1" customFormat="1" ht="14.45" customHeight="1" x14ac:dyDescent="0.2">
      <c r="B1061" s="2" t="s">
        <v>776</v>
      </c>
      <c r="C1061" s="3" t="s">
        <v>43</v>
      </c>
      <c r="D1061" s="3" t="s">
        <v>7</v>
      </c>
      <c r="E1061" s="23">
        <v>167</v>
      </c>
      <c r="F1061" s="15" t="s">
        <v>175</v>
      </c>
      <c r="G1061" s="21">
        <f t="shared" si="18"/>
        <v>3.4700000000000002E-2</v>
      </c>
      <c r="H1061" s="26">
        <f>H1089*(1+Table3[[#This Row],[Inflation (%)2]])</f>
        <v>255.19055309248083</v>
      </c>
    </row>
    <row r="1062" spans="2:8" s="1" customFormat="1" ht="14.45" customHeight="1" x14ac:dyDescent="0.2">
      <c r="B1062" s="2" t="s">
        <v>776</v>
      </c>
      <c r="C1062" s="3" t="s">
        <v>45</v>
      </c>
      <c r="D1062" s="3" t="s">
        <v>7</v>
      </c>
      <c r="E1062" s="24">
        <v>170.5</v>
      </c>
      <c r="F1062" s="16" t="s">
        <v>786</v>
      </c>
      <c r="G1062" s="21">
        <f t="shared" si="18"/>
        <v>0.10070000000000001</v>
      </c>
      <c r="H1062" s="26">
        <f>H1090*(1+Table3[[#This Row],[Inflation (%)2]])</f>
        <v>1379.5515424734392</v>
      </c>
    </row>
    <row r="1063" spans="2:8" s="1" customFormat="1" ht="14.45" customHeight="1" x14ac:dyDescent="0.2">
      <c r="B1063" s="2" t="s">
        <v>776</v>
      </c>
      <c r="C1063" s="3" t="s">
        <v>47</v>
      </c>
      <c r="D1063" s="3" t="s">
        <v>7</v>
      </c>
      <c r="E1063" s="23">
        <v>163.1</v>
      </c>
      <c r="F1063" s="15" t="s">
        <v>655</v>
      </c>
      <c r="G1063" s="21">
        <f t="shared" si="18"/>
        <v>8.3699999999999997E-2</v>
      </c>
      <c r="H1063" s="26">
        <f>H1091*(1+Table3[[#This Row],[Inflation (%)2]])</f>
        <v>623.87119780590581</v>
      </c>
    </row>
    <row r="1064" spans="2:8" s="1" customFormat="1" ht="14.45" customHeight="1" x14ac:dyDescent="0.2">
      <c r="B1064" s="2" t="s">
        <v>776</v>
      </c>
      <c r="C1064" s="3" t="s">
        <v>49</v>
      </c>
      <c r="D1064" s="3" t="s">
        <v>7</v>
      </c>
      <c r="E1064" s="24">
        <v>159.80000000000001</v>
      </c>
      <c r="F1064" s="16" t="s">
        <v>612</v>
      </c>
      <c r="G1064" s="21">
        <f t="shared" si="18"/>
        <v>8.2699999999999996E-2</v>
      </c>
      <c r="H1064" s="26">
        <f>H1092*(1+Table3[[#This Row],[Inflation (%)2]])</f>
        <v>385.2133312653811</v>
      </c>
    </row>
    <row r="1065" spans="2:8" s="1" customFormat="1" ht="14.45" customHeight="1" x14ac:dyDescent="0.2">
      <c r="B1065" s="2" t="s">
        <v>776</v>
      </c>
      <c r="C1065" s="3" t="s">
        <v>51</v>
      </c>
      <c r="D1065" s="3" t="s">
        <v>7</v>
      </c>
      <c r="E1065" s="23">
        <v>169</v>
      </c>
      <c r="F1065" s="15" t="s">
        <v>787</v>
      </c>
      <c r="G1065" s="21">
        <f t="shared" si="18"/>
        <v>7.2999999999999995E-2</v>
      </c>
      <c r="H1065" s="26">
        <f>H1093*(1+Table3[[#This Row],[Inflation (%)2]])</f>
        <v>616.00082496321386</v>
      </c>
    </row>
    <row r="1066" spans="2:8" s="1" customFormat="1" ht="14.45" customHeight="1" x14ac:dyDescent="0.2">
      <c r="B1066" s="2" t="s">
        <v>776</v>
      </c>
      <c r="C1066" s="3" t="s">
        <v>53</v>
      </c>
      <c r="D1066" s="3" t="s">
        <v>7</v>
      </c>
      <c r="E1066" s="24">
        <v>159.30000000000001</v>
      </c>
      <c r="F1066" s="16" t="s">
        <v>788</v>
      </c>
      <c r="G1066" s="21">
        <f t="shared" si="18"/>
        <v>0.121</v>
      </c>
      <c r="H1066" s="26">
        <f>H1094*(1+Table3[[#This Row],[Inflation (%)2]])</f>
        <v>1427.4117960471062</v>
      </c>
    </row>
    <row r="1067" spans="2:8" s="1" customFormat="1" ht="14.45" customHeight="1" x14ac:dyDescent="0.2">
      <c r="B1067" s="2" t="s">
        <v>776</v>
      </c>
      <c r="C1067" s="3" t="s">
        <v>55</v>
      </c>
      <c r="D1067" s="3" t="s">
        <v>7</v>
      </c>
      <c r="E1067" s="23">
        <v>162.19999999999999</v>
      </c>
      <c r="F1067" s="15" t="s">
        <v>789</v>
      </c>
      <c r="G1067" s="21">
        <f t="shared" si="18"/>
        <v>8.7899999999999992E-2</v>
      </c>
      <c r="H1067" s="26">
        <f>H1095*(1+Table3[[#This Row],[Inflation (%)2]])</f>
        <v>559.29593076766264</v>
      </c>
    </row>
    <row r="1068" spans="2:8" s="1" customFormat="1" ht="14.45" customHeight="1" x14ac:dyDescent="0.2">
      <c r="B1068" s="2" t="s">
        <v>776</v>
      </c>
      <c r="C1068" s="3" t="s">
        <v>57</v>
      </c>
      <c r="D1068" s="3" t="s">
        <v>7</v>
      </c>
      <c r="E1068" s="24">
        <v>164</v>
      </c>
      <c r="F1068" s="16" t="s">
        <v>488</v>
      </c>
      <c r="G1068" s="21">
        <f t="shared" si="18"/>
        <v>4.0599999999999997E-2</v>
      </c>
      <c r="H1068" s="26">
        <f>H1096*(1+Table3[[#This Row],[Inflation (%)2]])</f>
        <v>228.47232532152449</v>
      </c>
    </row>
    <row r="1069" spans="2:8" s="1" customFormat="1" ht="14.45" customHeight="1" x14ac:dyDescent="0.2">
      <c r="B1069" s="2" t="s">
        <v>776</v>
      </c>
      <c r="C1069" s="3" t="s">
        <v>59</v>
      </c>
      <c r="D1069" s="3" t="s">
        <v>7</v>
      </c>
      <c r="E1069" s="23">
        <v>168.4</v>
      </c>
      <c r="F1069" s="15" t="s">
        <v>281</v>
      </c>
      <c r="G1069" s="21">
        <f t="shared" si="18"/>
        <v>7.5399999999999995E-2</v>
      </c>
      <c r="H1069" s="26">
        <f>H1097*(1+Table3[[#This Row],[Inflation (%)2]])</f>
        <v>768.95939820017259</v>
      </c>
    </row>
    <row r="1070" spans="2:8" s="1" customFormat="1" ht="14.45" customHeight="1" x14ac:dyDescent="0.2">
      <c r="B1070" s="2" t="s">
        <v>776</v>
      </c>
      <c r="C1070" s="3" t="s">
        <v>61</v>
      </c>
      <c r="D1070" s="3" t="s">
        <v>7</v>
      </c>
      <c r="E1070" s="24">
        <v>173.6</v>
      </c>
      <c r="F1070" s="16" t="s">
        <v>790</v>
      </c>
      <c r="G1070" s="21">
        <f t="shared" si="18"/>
        <v>8.09E-2</v>
      </c>
      <c r="H1070" s="26">
        <f>H1098*(1+Table3[[#This Row],[Inflation (%)2]])</f>
        <v>548.73463578135284</v>
      </c>
    </row>
    <row r="1071" spans="2:8" s="1" customFormat="1" ht="14.45" customHeight="1" x14ac:dyDescent="0.2">
      <c r="B1071" s="2" t="s">
        <v>791</v>
      </c>
      <c r="C1071" s="3" t="s">
        <v>6</v>
      </c>
      <c r="D1071" s="3" t="s">
        <v>7</v>
      </c>
      <c r="E1071" s="23">
        <v>166.5</v>
      </c>
      <c r="F1071" s="15" t="s">
        <v>792</v>
      </c>
      <c r="G1071" s="21">
        <f t="shared" si="18"/>
        <v>6.1200000000000004E-2</v>
      </c>
      <c r="H1071" s="26">
        <f>H1099*(1+Table3[[#This Row],[Inflation (%)2]])</f>
        <v>457.30702178628371</v>
      </c>
    </row>
    <row r="1072" spans="2:8" s="1" customFormat="1" ht="14.45" customHeight="1" x14ac:dyDescent="0.2">
      <c r="B1072" s="2" t="s">
        <v>791</v>
      </c>
      <c r="C1072" s="3" t="s">
        <v>9</v>
      </c>
      <c r="D1072" s="3" t="s">
        <v>7</v>
      </c>
      <c r="E1072" s="24">
        <v>171.5</v>
      </c>
      <c r="F1072" s="16" t="s">
        <v>554</v>
      </c>
      <c r="G1072" s="21">
        <f t="shared" si="18"/>
        <v>6.9199999999999998E-2</v>
      </c>
      <c r="H1072" s="26">
        <f>H1100*(1+Table3[[#This Row],[Inflation (%)2]])</f>
        <v>500.32270151951548</v>
      </c>
    </row>
    <row r="1073" spans="2:8" s="1" customFormat="1" ht="14.45" customHeight="1" x14ac:dyDescent="0.2">
      <c r="B1073" s="2" t="s">
        <v>791</v>
      </c>
      <c r="C1073" s="3" t="s">
        <v>11</v>
      </c>
      <c r="D1073" s="3" t="s">
        <v>7</v>
      </c>
      <c r="E1073" s="23">
        <v>153.69999999999999</v>
      </c>
      <c r="F1073" s="15" t="s">
        <v>793</v>
      </c>
      <c r="G1073" s="21">
        <f t="shared" si="18"/>
        <v>4.2000000000000003E-2</v>
      </c>
      <c r="H1073" s="26">
        <f>H1101*(1+Table3[[#This Row],[Inflation (%)2]])</f>
        <v>198.04176951075476</v>
      </c>
    </row>
    <row r="1074" spans="2:8" s="1" customFormat="1" ht="14.45" customHeight="1" x14ac:dyDescent="0.2">
      <c r="B1074" s="2" t="s">
        <v>791</v>
      </c>
      <c r="C1074" s="3" t="s">
        <v>13</v>
      </c>
      <c r="D1074" s="3" t="s">
        <v>7</v>
      </c>
      <c r="E1074" s="24">
        <v>215.8</v>
      </c>
      <c r="F1074" s="16" t="s">
        <v>794</v>
      </c>
      <c r="G1074" s="21">
        <f t="shared" si="18"/>
        <v>9.2700000000000005E-2</v>
      </c>
      <c r="H1074" s="26">
        <f>H1102*(1+Table3[[#This Row],[Inflation (%)2]])</f>
        <v>2382.7037804420083</v>
      </c>
    </row>
    <row r="1075" spans="2:8" s="1" customFormat="1" ht="14.45" customHeight="1" x14ac:dyDescent="0.2">
      <c r="B1075" s="2" t="s">
        <v>791</v>
      </c>
      <c r="C1075" s="3" t="s">
        <v>15</v>
      </c>
      <c r="D1075" s="3" t="s">
        <v>7</v>
      </c>
      <c r="E1075" s="23">
        <v>167.7</v>
      </c>
      <c r="F1075" s="15" t="s">
        <v>180</v>
      </c>
      <c r="G1075" s="21">
        <f t="shared" si="18"/>
        <v>1.8200000000000001E-2</v>
      </c>
      <c r="H1075" s="26">
        <f>H1103*(1+Table3[[#This Row],[Inflation (%)2]])</f>
        <v>1063.9253213743334</v>
      </c>
    </row>
    <row r="1076" spans="2:8" s="1" customFormat="1" ht="14.45" customHeight="1" x14ac:dyDescent="0.2">
      <c r="B1076" s="2" t="s">
        <v>791</v>
      </c>
      <c r="C1076" s="3" t="s">
        <v>17</v>
      </c>
      <c r="D1076" s="3" t="s">
        <v>7</v>
      </c>
      <c r="E1076" s="24">
        <v>162.6</v>
      </c>
      <c r="F1076" s="16" t="s">
        <v>659</v>
      </c>
      <c r="G1076" s="21">
        <f t="shared" si="18"/>
        <v>4.4999999999999998E-2</v>
      </c>
      <c r="H1076" s="26">
        <f>H1104*(1+Table3[[#This Row],[Inflation (%)2]])</f>
        <v>3.1531106629597452</v>
      </c>
    </row>
    <row r="1077" spans="2:8" s="1" customFormat="1" ht="14.45" customHeight="1" x14ac:dyDescent="0.2">
      <c r="B1077" s="2" t="s">
        <v>791</v>
      </c>
      <c r="C1077" s="3" t="s">
        <v>19</v>
      </c>
      <c r="D1077" s="3" t="s">
        <v>7</v>
      </c>
      <c r="E1077" s="23">
        <v>180</v>
      </c>
      <c r="F1077" s="15" t="s">
        <v>795</v>
      </c>
      <c r="G1077" s="21">
        <f t="shared" si="18"/>
        <v>0.15089999999999998</v>
      </c>
      <c r="H1077" s="26">
        <f>H1105*(1+Table3[[#This Row],[Inflation (%)2]])</f>
        <v>7442.8144764428189</v>
      </c>
    </row>
    <row r="1078" spans="2:8" s="1" customFormat="1" ht="14.45" customHeight="1" x14ac:dyDescent="0.2">
      <c r="B1078" s="2" t="s">
        <v>791</v>
      </c>
      <c r="C1078" s="3" t="s">
        <v>21</v>
      </c>
      <c r="D1078" s="3" t="s">
        <v>7</v>
      </c>
      <c r="E1078" s="24">
        <v>159.6</v>
      </c>
      <c r="F1078" s="16" t="s">
        <v>796</v>
      </c>
      <c r="G1078" s="21">
        <f t="shared" si="18"/>
        <v>1.46E-2</v>
      </c>
      <c r="H1078" s="26">
        <f>H1106*(1+Table3[[#This Row],[Inflation (%)2]])</f>
        <v>333.26937498575751</v>
      </c>
    </row>
    <row r="1079" spans="2:8" s="1" customFormat="1" ht="14.45" customHeight="1" x14ac:dyDescent="0.2">
      <c r="B1079" s="2" t="s">
        <v>791</v>
      </c>
      <c r="C1079" s="3" t="s">
        <v>23</v>
      </c>
      <c r="D1079" s="3" t="s">
        <v>7</v>
      </c>
      <c r="E1079" s="23">
        <v>188.4</v>
      </c>
      <c r="F1079" s="15" t="s">
        <v>797</v>
      </c>
      <c r="G1079" s="21">
        <f t="shared" si="18"/>
        <v>0.1343</v>
      </c>
      <c r="H1079" s="26">
        <f>H1107*(1+Table3[[#This Row],[Inflation (%)2]])</f>
        <v>228.95969027116192</v>
      </c>
    </row>
    <row r="1080" spans="2:8" s="1" customFormat="1" ht="14.45" customHeight="1" x14ac:dyDescent="0.2">
      <c r="B1080" s="2" t="s">
        <v>791</v>
      </c>
      <c r="C1080" s="3" t="s">
        <v>25</v>
      </c>
      <c r="D1080" s="3" t="s">
        <v>7</v>
      </c>
      <c r="E1080" s="24">
        <v>163.4</v>
      </c>
      <c r="F1080" s="16" t="s">
        <v>531</v>
      </c>
      <c r="G1080" s="21">
        <f t="shared" si="18"/>
        <v>1.43E-2</v>
      </c>
      <c r="H1080" s="26">
        <f>H1108*(1+Table3[[#This Row],[Inflation (%)2]])</f>
        <v>1906.2301353401942</v>
      </c>
    </row>
    <row r="1081" spans="2:8" s="1" customFormat="1" ht="14.45" customHeight="1" x14ac:dyDescent="0.2">
      <c r="B1081" s="2" t="s">
        <v>791</v>
      </c>
      <c r="C1081" s="3" t="s">
        <v>27</v>
      </c>
      <c r="D1081" s="3" t="s">
        <v>7</v>
      </c>
      <c r="E1081" s="23">
        <v>120.3</v>
      </c>
      <c r="F1081" s="15" t="s">
        <v>340</v>
      </c>
      <c r="G1081" s="21">
        <f t="shared" si="18"/>
        <v>5.2499999999999998E-2</v>
      </c>
      <c r="H1081" s="26">
        <f>H1109*(1+Table3[[#This Row],[Inflation (%)2]])</f>
        <v>194.63142324197295</v>
      </c>
    </row>
    <row r="1082" spans="2:8" s="1" customFormat="1" ht="14.45" customHeight="1" x14ac:dyDescent="0.2">
      <c r="B1082" s="2" t="s">
        <v>791</v>
      </c>
      <c r="C1082" s="3" t="s">
        <v>29</v>
      </c>
      <c r="D1082" s="3" t="s">
        <v>7</v>
      </c>
      <c r="E1082" s="24">
        <v>174.7</v>
      </c>
      <c r="F1082" s="16" t="s">
        <v>798</v>
      </c>
      <c r="G1082" s="21">
        <f t="shared" si="18"/>
        <v>7.4400000000000008E-2</v>
      </c>
      <c r="H1082" s="26">
        <f>H1110*(1+Table3[[#This Row],[Inflation (%)2]])</f>
        <v>645.04406000577615</v>
      </c>
    </row>
    <row r="1083" spans="2:8" s="1" customFormat="1" ht="14.45" customHeight="1" x14ac:dyDescent="0.2">
      <c r="B1083" s="2" t="s">
        <v>791</v>
      </c>
      <c r="C1083" s="3" t="s">
        <v>31</v>
      </c>
      <c r="D1083" s="3" t="s">
        <v>7</v>
      </c>
      <c r="E1083" s="23">
        <v>157.1</v>
      </c>
      <c r="F1083" s="15" t="s">
        <v>138</v>
      </c>
      <c r="G1083" s="21">
        <f t="shared" si="18"/>
        <v>4.2499999999999996E-2</v>
      </c>
      <c r="H1083" s="26">
        <f>H1111*(1+Table3[[#This Row],[Inflation (%)2]])</f>
        <v>835.82287272970439</v>
      </c>
    </row>
    <row r="1084" spans="2:8" s="1" customFormat="1" ht="14.45" customHeight="1" x14ac:dyDescent="0.2">
      <c r="B1084" s="2" t="s">
        <v>791</v>
      </c>
      <c r="C1084" s="3" t="s">
        <v>33</v>
      </c>
      <c r="D1084" s="3" t="s">
        <v>7</v>
      </c>
      <c r="E1084" s="24">
        <v>181.5</v>
      </c>
      <c r="F1084" s="16" t="s">
        <v>755</v>
      </c>
      <c r="G1084" s="21">
        <f t="shared" si="18"/>
        <v>6.5800000000000011E-2</v>
      </c>
      <c r="H1084" s="26">
        <f>H1112*(1+Table3[[#This Row],[Inflation (%)2]])</f>
        <v>426.11923434776457</v>
      </c>
    </row>
    <row r="1085" spans="2:8" s="1" customFormat="1" ht="14.45" customHeight="1" x14ac:dyDescent="0.2">
      <c r="B1085" s="2" t="s">
        <v>791</v>
      </c>
      <c r="C1085" s="3" t="s">
        <v>35</v>
      </c>
      <c r="D1085" s="3" t="s">
        <v>7</v>
      </c>
      <c r="E1085" s="23">
        <v>197.5</v>
      </c>
      <c r="F1085" s="15" t="s">
        <v>799</v>
      </c>
      <c r="G1085" s="21">
        <f t="shared" si="18"/>
        <v>2.07E-2</v>
      </c>
      <c r="H1085" s="26">
        <f>H1113*(1+Table3[[#This Row],[Inflation (%)2]])</f>
        <v>666.67941525628066</v>
      </c>
    </row>
    <row r="1086" spans="2:8" s="1" customFormat="1" ht="14.45" customHeight="1" x14ac:dyDescent="0.2">
      <c r="B1086" s="2" t="s">
        <v>791</v>
      </c>
      <c r="C1086" s="3" t="s">
        <v>37</v>
      </c>
      <c r="D1086" s="3" t="s">
        <v>7</v>
      </c>
      <c r="E1086" s="24">
        <v>164.9</v>
      </c>
      <c r="F1086" s="16" t="s">
        <v>800</v>
      </c>
      <c r="G1086" s="21">
        <f t="shared" si="18"/>
        <v>8.0600000000000005E-2</v>
      </c>
      <c r="H1086" s="26">
        <f>H1114*(1+Table3[[#This Row],[Inflation (%)2]])</f>
        <v>339.78309623542367</v>
      </c>
    </row>
    <row r="1087" spans="2:8" s="1" customFormat="1" ht="14.45" customHeight="1" x14ac:dyDescent="0.2">
      <c r="B1087" s="2" t="s">
        <v>791</v>
      </c>
      <c r="C1087" s="3" t="s">
        <v>39</v>
      </c>
      <c r="D1087" s="3" t="s">
        <v>7</v>
      </c>
      <c r="E1087" s="23">
        <v>167.1</v>
      </c>
      <c r="F1087" s="15" t="s">
        <v>801</v>
      </c>
      <c r="G1087" s="21">
        <f t="shared" si="18"/>
        <v>7.740000000000001E-2</v>
      </c>
      <c r="H1087" s="26">
        <f>H1115*(1+Table3[[#This Row],[Inflation (%)2]])</f>
        <v>346.39865588712212</v>
      </c>
    </row>
    <row r="1088" spans="2:8" s="1" customFormat="1" ht="14.45" customHeight="1" x14ac:dyDescent="0.2">
      <c r="B1088" s="2" t="s">
        <v>791</v>
      </c>
      <c r="C1088" s="3" t="s">
        <v>41</v>
      </c>
      <c r="D1088" s="3" t="s">
        <v>7</v>
      </c>
      <c r="E1088" s="24">
        <v>152.6</v>
      </c>
      <c r="F1088" s="16" t="s">
        <v>802</v>
      </c>
      <c r="G1088" s="21">
        <f t="shared" si="18"/>
        <v>0.10019999999999998</v>
      </c>
      <c r="H1088" s="26">
        <f>H1116*(1+Table3[[#This Row],[Inflation (%)2]])</f>
        <v>299.3831285023312</v>
      </c>
    </row>
    <row r="1089" spans="2:8" s="1" customFormat="1" ht="14.45" customHeight="1" x14ac:dyDescent="0.2">
      <c r="B1089" s="2" t="s">
        <v>791</v>
      </c>
      <c r="C1089" s="3" t="s">
        <v>43</v>
      </c>
      <c r="D1089" s="3" t="s">
        <v>7</v>
      </c>
      <c r="E1089" s="23">
        <v>165.3</v>
      </c>
      <c r="F1089" s="15" t="s">
        <v>385</v>
      </c>
      <c r="G1089" s="21">
        <f t="shared" si="18"/>
        <v>3.3799999999999997E-2</v>
      </c>
      <c r="H1089" s="26">
        <f>H1117*(1+Table3[[#This Row],[Inflation (%)2]])</f>
        <v>246.63240851694292</v>
      </c>
    </row>
    <row r="1090" spans="2:8" s="1" customFormat="1" ht="14.45" customHeight="1" x14ac:dyDescent="0.2">
      <c r="B1090" s="2" t="s">
        <v>791</v>
      </c>
      <c r="C1090" s="3" t="s">
        <v>45</v>
      </c>
      <c r="D1090" s="3" t="s">
        <v>7</v>
      </c>
      <c r="E1090" s="24">
        <v>164.5</v>
      </c>
      <c r="F1090" s="16" t="s">
        <v>803</v>
      </c>
      <c r="G1090" s="21">
        <f t="shared" si="18"/>
        <v>6.2699999999999992E-2</v>
      </c>
      <c r="H1090" s="26">
        <f>H1118*(1+Table3[[#This Row],[Inflation (%)2]])</f>
        <v>1253.3401857667295</v>
      </c>
    </row>
    <row r="1091" spans="2:8" s="1" customFormat="1" ht="14.45" customHeight="1" x14ac:dyDescent="0.2">
      <c r="B1091" s="2" t="s">
        <v>791</v>
      </c>
      <c r="C1091" s="3" t="s">
        <v>47</v>
      </c>
      <c r="D1091" s="3" t="s">
        <v>7</v>
      </c>
      <c r="E1091" s="23">
        <v>160.6</v>
      </c>
      <c r="F1091" s="15" t="s">
        <v>804</v>
      </c>
      <c r="G1091" s="21">
        <f t="shared" si="18"/>
        <v>7.0699999999999999E-2</v>
      </c>
      <c r="H1091" s="26">
        <f>H1119*(1+Table3[[#This Row],[Inflation (%)2]])</f>
        <v>575.68625801043265</v>
      </c>
    </row>
    <row r="1092" spans="2:8" s="1" customFormat="1" ht="14.45" customHeight="1" x14ac:dyDescent="0.2">
      <c r="B1092" s="2" t="s">
        <v>791</v>
      </c>
      <c r="C1092" s="3" t="s">
        <v>49</v>
      </c>
      <c r="D1092" s="3" t="s">
        <v>7</v>
      </c>
      <c r="E1092" s="24">
        <v>158.6</v>
      </c>
      <c r="F1092" s="16" t="s">
        <v>801</v>
      </c>
      <c r="G1092" s="21">
        <f t="shared" si="18"/>
        <v>7.740000000000001E-2</v>
      </c>
      <c r="H1092" s="26">
        <f>H1120*(1+Table3[[#This Row],[Inflation (%)2]])</f>
        <v>355.78953658943482</v>
      </c>
    </row>
    <row r="1093" spans="2:8" s="1" customFormat="1" ht="14.45" customHeight="1" x14ac:dyDescent="0.2">
      <c r="B1093" s="2" t="s">
        <v>791</v>
      </c>
      <c r="C1093" s="3" t="s">
        <v>51</v>
      </c>
      <c r="D1093" s="3" t="s">
        <v>7</v>
      </c>
      <c r="E1093" s="23">
        <v>168.2</v>
      </c>
      <c r="F1093" s="15" t="s">
        <v>514</v>
      </c>
      <c r="G1093" s="21">
        <f t="shared" si="18"/>
        <v>7.2000000000000008E-2</v>
      </c>
      <c r="H1093" s="26">
        <f>H1121*(1+Table3[[#This Row],[Inflation (%)2]])</f>
        <v>574.09210155005951</v>
      </c>
    </row>
    <row r="1094" spans="2:8" s="1" customFormat="1" ht="14.45" customHeight="1" x14ac:dyDescent="0.2">
      <c r="B1094" s="2" t="s">
        <v>791</v>
      </c>
      <c r="C1094" s="3" t="s">
        <v>53</v>
      </c>
      <c r="D1094" s="3" t="s">
        <v>7</v>
      </c>
      <c r="E1094" s="24">
        <v>154.19999999999999</v>
      </c>
      <c r="F1094" s="16" t="s">
        <v>648</v>
      </c>
      <c r="G1094" s="21">
        <f t="shared" si="18"/>
        <v>8.8200000000000014E-2</v>
      </c>
      <c r="H1094" s="26">
        <f>H1122*(1+Table3[[#This Row],[Inflation (%)2]])</f>
        <v>1273.3379090518342</v>
      </c>
    </row>
    <row r="1095" spans="2:8" s="1" customFormat="1" ht="14.45" customHeight="1" x14ac:dyDescent="0.2">
      <c r="B1095" s="2" t="s">
        <v>791</v>
      </c>
      <c r="C1095" s="3" t="s">
        <v>55</v>
      </c>
      <c r="D1095" s="3" t="s">
        <v>7</v>
      </c>
      <c r="E1095" s="23">
        <v>160.80000000000001</v>
      </c>
      <c r="F1095" s="15" t="s">
        <v>753</v>
      </c>
      <c r="G1095" s="21">
        <f t="shared" ref="G1095:G1158" si="19">F1095/10000*100</f>
        <v>8.2100000000000006E-2</v>
      </c>
      <c r="H1095" s="26">
        <f>H1123*(1+Table3[[#This Row],[Inflation (%)2]])</f>
        <v>514.10601228758401</v>
      </c>
    </row>
    <row r="1096" spans="2:8" s="1" customFormat="1" ht="14.45" customHeight="1" x14ac:dyDescent="0.2">
      <c r="B1096" s="2" t="s">
        <v>791</v>
      </c>
      <c r="C1096" s="3" t="s">
        <v>57</v>
      </c>
      <c r="D1096" s="3" t="s">
        <v>7</v>
      </c>
      <c r="E1096" s="24">
        <v>162.69999999999999</v>
      </c>
      <c r="F1096" s="16" t="s">
        <v>186</v>
      </c>
      <c r="G1096" s="21">
        <f t="shared" si="19"/>
        <v>3.2399999999999998E-2</v>
      </c>
      <c r="H1096" s="26">
        <f>H1124*(1+Table3[[#This Row],[Inflation (%)2]])</f>
        <v>219.5582599668696</v>
      </c>
    </row>
    <row r="1097" spans="2:8" s="1" customFormat="1" ht="14.45" customHeight="1" x14ac:dyDescent="0.2">
      <c r="B1097" s="2" t="s">
        <v>791</v>
      </c>
      <c r="C1097" s="3" t="s">
        <v>59</v>
      </c>
      <c r="D1097" s="3" t="s">
        <v>7</v>
      </c>
      <c r="E1097" s="23">
        <v>166.8</v>
      </c>
      <c r="F1097" s="15" t="s">
        <v>548</v>
      </c>
      <c r="G1097" s="21">
        <f t="shared" si="19"/>
        <v>7.6800000000000007E-2</v>
      </c>
      <c r="H1097" s="26">
        <f>H1125*(1+Table3[[#This Row],[Inflation (%)2]])</f>
        <v>715.04500483557058</v>
      </c>
    </row>
    <row r="1098" spans="2:8" s="1" customFormat="1" ht="14.45" customHeight="1" x14ac:dyDescent="0.2">
      <c r="B1098" s="2" t="s">
        <v>791</v>
      </c>
      <c r="C1098" s="3" t="s">
        <v>61</v>
      </c>
      <c r="D1098" s="3" t="s">
        <v>7</v>
      </c>
      <c r="E1098" s="24">
        <v>170.2</v>
      </c>
      <c r="F1098" s="16" t="s">
        <v>805</v>
      </c>
      <c r="G1098" s="21">
        <f t="shared" si="19"/>
        <v>7.0400000000000004E-2</v>
      </c>
      <c r="H1098" s="26">
        <f>H1126*(1+Table3[[#This Row],[Inflation (%)2]])</f>
        <v>507.66457191354687</v>
      </c>
    </row>
    <row r="1099" spans="2:8" s="1" customFormat="1" ht="14.45" customHeight="1" x14ac:dyDescent="0.2">
      <c r="B1099" s="2" t="s">
        <v>806</v>
      </c>
      <c r="C1099" s="3" t="s">
        <v>6</v>
      </c>
      <c r="D1099" s="3" t="s">
        <v>7</v>
      </c>
      <c r="E1099" s="23">
        <v>165.5</v>
      </c>
      <c r="F1099" s="15" t="s">
        <v>807</v>
      </c>
      <c r="G1099" s="21">
        <f t="shared" si="19"/>
        <v>5.7499999999999996E-2</v>
      </c>
      <c r="H1099" s="26">
        <f>H1127*(1+Table3[[#This Row],[Inflation (%)2]])</f>
        <v>430.93386900328284</v>
      </c>
    </row>
    <row r="1100" spans="2:8" s="1" customFormat="1" ht="14.45" customHeight="1" x14ac:dyDescent="0.2">
      <c r="B1100" s="2" t="s">
        <v>806</v>
      </c>
      <c r="C1100" s="3" t="s">
        <v>9</v>
      </c>
      <c r="D1100" s="3" t="s">
        <v>7</v>
      </c>
      <c r="E1100" s="24">
        <v>170.2</v>
      </c>
      <c r="F1100" s="16" t="s">
        <v>598</v>
      </c>
      <c r="G1100" s="21">
        <f t="shared" si="19"/>
        <v>5.8500000000000003E-2</v>
      </c>
      <c r="H1100" s="26">
        <f>H1128*(1+Table3[[#This Row],[Inflation (%)2]])</f>
        <v>467.94117239011928</v>
      </c>
    </row>
    <row r="1101" spans="2:8" s="1" customFormat="1" ht="14.45" customHeight="1" x14ac:dyDescent="0.2">
      <c r="B1101" s="2" t="s">
        <v>806</v>
      </c>
      <c r="C1101" s="3" t="s">
        <v>11</v>
      </c>
      <c r="D1101" s="3" t="s">
        <v>7</v>
      </c>
      <c r="E1101" s="23">
        <v>152.5</v>
      </c>
      <c r="F1101" s="15" t="s">
        <v>119</v>
      </c>
      <c r="G1101" s="21">
        <f t="shared" si="19"/>
        <v>3.32E-2</v>
      </c>
      <c r="H1101" s="26">
        <f>H1129*(1+Table3[[#This Row],[Inflation (%)2]])</f>
        <v>190.0592797608011</v>
      </c>
    </row>
    <row r="1102" spans="2:8" s="1" customFormat="1" ht="14.45" customHeight="1" x14ac:dyDescent="0.2">
      <c r="B1102" s="2" t="s">
        <v>806</v>
      </c>
      <c r="C1102" s="3" t="s">
        <v>13</v>
      </c>
      <c r="D1102" s="3" t="s">
        <v>7</v>
      </c>
      <c r="E1102" s="24">
        <v>205.2</v>
      </c>
      <c r="F1102" s="16" t="s">
        <v>689</v>
      </c>
      <c r="G1102" s="21">
        <f t="shared" si="19"/>
        <v>7.2700000000000001E-2</v>
      </c>
      <c r="H1102" s="26">
        <f>H1130*(1+Table3[[#This Row],[Inflation (%)2]])</f>
        <v>2180.5653705884583</v>
      </c>
    </row>
    <row r="1103" spans="2:8" s="1" customFormat="1" ht="14.45" customHeight="1" x14ac:dyDescent="0.2">
      <c r="B1103" s="2" t="s">
        <v>806</v>
      </c>
      <c r="C1103" s="3" t="s">
        <v>15</v>
      </c>
      <c r="D1103" s="3" t="s">
        <v>7</v>
      </c>
      <c r="E1103" s="23">
        <v>176.4</v>
      </c>
      <c r="F1103" s="15" t="s">
        <v>292</v>
      </c>
      <c r="G1103" s="21">
        <f t="shared" si="19"/>
        <v>3.6999999999999998E-2</v>
      </c>
      <c r="H1103" s="26">
        <f>H1131*(1+Table3[[#This Row],[Inflation (%)2]])</f>
        <v>1044.9079958498658</v>
      </c>
    </row>
    <row r="1104" spans="2:8" s="1" customFormat="1" ht="14.45" customHeight="1" x14ac:dyDescent="0.2">
      <c r="B1104" s="2" t="s">
        <v>806</v>
      </c>
      <c r="C1104" s="3" t="s">
        <v>17</v>
      </c>
      <c r="D1104" s="3" t="s">
        <v>7</v>
      </c>
      <c r="E1104" s="24">
        <v>160.6</v>
      </c>
      <c r="F1104" s="16" t="s">
        <v>448</v>
      </c>
      <c r="G1104" s="21">
        <f t="shared" si="19"/>
        <v>3.5499999999999997E-2</v>
      </c>
      <c r="H1104" s="26">
        <f>H1132*(1+Table3[[#This Row],[Inflation (%)2]])</f>
        <v>3.0173307779519094</v>
      </c>
    </row>
    <row r="1105" spans="2:8" s="1" customFormat="1" ht="14.45" customHeight="1" x14ac:dyDescent="0.2">
      <c r="B1105" s="2" t="s">
        <v>806</v>
      </c>
      <c r="C1105" s="3" t="s">
        <v>19</v>
      </c>
      <c r="D1105" s="3" t="s">
        <v>7</v>
      </c>
      <c r="E1105" s="23">
        <v>171.5</v>
      </c>
      <c r="F1105" s="15" t="s">
        <v>808</v>
      </c>
      <c r="G1105" s="21">
        <f t="shared" si="19"/>
        <v>0.13200000000000001</v>
      </c>
      <c r="H1105" s="26">
        <f>H1133*(1+Table3[[#This Row],[Inflation (%)2]])</f>
        <v>6466.9514957362226</v>
      </c>
    </row>
    <row r="1106" spans="2:8" s="1" customFormat="1" ht="14.45" customHeight="1" x14ac:dyDescent="0.2">
      <c r="B1106" s="2" t="s">
        <v>806</v>
      </c>
      <c r="C1106" s="3" t="s">
        <v>21</v>
      </c>
      <c r="D1106" s="3" t="s">
        <v>7</v>
      </c>
      <c r="E1106" s="24">
        <v>156.4</v>
      </c>
      <c r="F1106" s="16" t="s">
        <v>809</v>
      </c>
      <c r="G1106" s="21">
        <f t="shared" si="19"/>
        <v>1.6199999999999999E-2</v>
      </c>
      <c r="H1106" s="26">
        <f>H1134*(1+Table3[[#This Row],[Inflation (%)2]])</f>
        <v>328.4736595562365</v>
      </c>
    </row>
    <row r="1107" spans="2:8" s="1" customFormat="1" ht="14.45" customHeight="1" x14ac:dyDescent="0.2">
      <c r="B1107" s="2" t="s">
        <v>806</v>
      </c>
      <c r="C1107" s="3" t="s">
        <v>23</v>
      </c>
      <c r="D1107" s="3" t="s">
        <v>7</v>
      </c>
      <c r="E1107" s="23">
        <v>198</v>
      </c>
      <c r="F1107" s="15" t="s">
        <v>810</v>
      </c>
      <c r="G1107" s="21">
        <f t="shared" si="19"/>
        <v>0.1</v>
      </c>
      <c r="H1107" s="26">
        <f>H1135*(1+Table3[[#This Row],[Inflation (%)2]])</f>
        <v>201.85108901627603</v>
      </c>
    </row>
    <row r="1108" spans="2:8" s="1" customFormat="1" ht="14.45" customHeight="1" x14ac:dyDescent="0.2">
      <c r="B1108" s="2" t="s">
        <v>806</v>
      </c>
      <c r="C1108" s="3" t="s">
        <v>25</v>
      </c>
      <c r="D1108" s="3" t="s">
        <v>7</v>
      </c>
      <c r="E1108" s="24">
        <v>163.19999999999999</v>
      </c>
      <c r="F1108" s="16" t="s">
        <v>480</v>
      </c>
      <c r="G1108" s="21">
        <f t="shared" si="19"/>
        <v>2.1299999999999999E-2</v>
      </c>
      <c r="H1108" s="26">
        <f>H1136*(1+Table3[[#This Row],[Inflation (%)2]])</f>
        <v>1879.3553537811242</v>
      </c>
    </row>
    <row r="1109" spans="2:8" s="1" customFormat="1" ht="14.45" customHeight="1" x14ac:dyDescent="0.2">
      <c r="B1109" s="2" t="s">
        <v>806</v>
      </c>
      <c r="C1109" s="3" t="s">
        <v>27</v>
      </c>
      <c r="D1109" s="3" t="s">
        <v>7</v>
      </c>
      <c r="E1109" s="23">
        <v>120.6</v>
      </c>
      <c r="F1109" s="15" t="s">
        <v>236</v>
      </c>
      <c r="G1109" s="21">
        <f t="shared" si="19"/>
        <v>5.0500000000000003E-2</v>
      </c>
      <c r="H1109" s="26">
        <f>H1137*(1+Table3[[#This Row],[Inflation (%)2]])</f>
        <v>184.92296745080566</v>
      </c>
    </row>
    <row r="1110" spans="2:8" s="1" customFormat="1" ht="14.45" customHeight="1" x14ac:dyDescent="0.2">
      <c r="B1110" s="2" t="s">
        <v>806</v>
      </c>
      <c r="C1110" s="3" t="s">
        <v>29</v>
      </c>
      <c r="D1110" s="3" t="s">
        <v>7</v>
      </c>
      <c r="E1110" s="24">
        <v>172.2</v>
      </c>
      <c r="F1110" s="16" t="s">
        <v>811</v>
      </c>
      <c r="G1110" s="21">
        <f t="shared" si="19"/>
        <v>5.9000000000000004E-2</v>
      </c>
      <c r="H1110" s="26">
        <f>H1138*(1+Table3[[#This Row],[Inflation (%)2]])</f>
        <v>600.37607967775148</v>
      </c>
    </row>
    <row r="1111" spans="2:8" s="1" customFormat="1" ht="14.45" customHeight="1" x14ac:dyDescent="0.2">
      <c r="B1111" s="2" t="s">
        <v>806</v>
      </c>
      <c r="C1111" s="3" t="s">
        <v>31</v>
      </c>
      <c r="D1111" s="3" t="s">
        <v>7</v>
      </c>
      <c r="E1111" s="23">
        <v>156.69999999999999</v>
      </c>
      <c r="F1111" s="15" t="s">
        <v>465</v>
      </c>
      <c r="G1111" s="21">
        <f t="shared" si="19"/>
        <v>4.9600000000000005E-2</v>
      </c>
      <c r="H1111" s="26">
        <f>H1139*(1+Table3[[#This Row],[Inflation (%)2]])</f>
        <v>801.74855897333759</v>
      </c>
    </row>
    <row r="1112" spans="2:8" s="1" customFormat="1" ht="14.45" customHeight="1" x14ac:dyDescent="0.2">
      <c r="B1112" s="2" t="s">
        <v>806</v>
      </c>
      <c r="C1112" s="3" t="s">
        <v>33</v>
      </c>
      <c r="D1112" s="3" t="s">
        <v>7</v>
      </c>
      <c r="E1112" s="24">
        <v>180</v>
      </c>
      <c r="F1112" s="16" t="s">
        <v>734</v>
      </c>
      <c r="G1112" s="21">
        <f t="shared" si="19"/>
        <v>6.2599999999999989E-2</v>
      </c>
      <c r="H1112" s="26">
        <f>H1140*(1+Table3[[#This Row],[Inflation (%)2]])</f>
        <v>399.81162914971338</v>
      </c>
    </row>
    <row r="1113" spans="2:8" s="1" customFormat="1" ht="14.45" customHeight="1" x14ac:dyDescent="0.2">
      <c r="B1113" s="2" t="s">
        <v>806</v>
      </c>
      <c r="C1113" s="3" t="s">
        <v>35</v>
      </c>
      <c r="D1113" s="3" t="s">
        <v>7</v>
      </c>
      <c r="E1113" s="23">
        <v>196.5</v>
      </c>
      <c r="F1113" s="15" t="s">
        <v>812</v>
      </c>
      <c r="G1113" s="21">
        <f t="shared" si="19"/>
        <v>1.66E-2</v>
      </c>
      <c r="H1113" s="26">
        <f>H1141*(1+Table3[[#This Row],[Inflation (%)2]])</f>
        <v>653.15902347044255</v>
      </c>
    </row>
    <row r="1114" spans="2:8" s="1" customFormat="1" ht="14.45" customHeight="1" x14ac:dyDescent="0.2">
      <c r="B1114" s="2" t="s">
        <v>806</v>
      </c>
      <c r="C1114" s="3" t="s">
        <v>37</v>
      </c>
      <c r="D1114" s="3" t="s">
        <v>7</v>
      </c>
      <c r="E1114" s="24">
        <v>163.4</v>
      </c>
      <c r="F1114" s="16" t="s">
        <v>707</v>
      </c>
      <c r="G1114" s="21">
        <f t="shared" si="19"/>
        <v>7.6399999999999996E-2</v>
      </c>
      <c r="H1114" s="26">
        <f>H1142*(1+Table3[[#This Row],[Inflation (%)2]])</f>
        <v>314.43928950159511</v>
      </c>
    </row>
    <row r="1115" spans="2:8" s="1" customFormat="1" ht="14.45" customHeight="1" x14ac:dyDescent="0.2">
      <c r="B1115" s="2" t="s">
        <v>806</v>
      </c>
      <c r="C1115" s="3" t="s">
        <v>39</v>
      </c>
      <c r="D1115" s="3" t="s">
        <v>7</v>
      </c>
      <c r="E1115" s="23">
        <v>165.7</v>
      </c>
      <c r="F1115" s="15" t="s">
        <v>813</v>
      </c>
      <c r="G1115" s="21">
        <f t="shared" si="19"/>
        <v>7.3899999999999993E-2</v>
      </c>
      <c r="H1115" s="26">
        <f>H1143*(1+Table3[[#This Row],[Inflation (%)2]])</f>
        <v>321.51351019781151</v>
      </c>
    </row>
    <row r="1116" spans="2:8" s="1" customFormat="1" ht="14.45" customHeight="1" x14ac:dyDescent="0.2">
      <c r="B1116" s="2" t="s">
        <v>806</v>
      </c>
      <c r="C1116" s="3" t="s">
        <v>41</v>
      </c>
      <c r="D1116" s="3" t="s">
        <v>7</v>
      </c>
      <c r="E1116" s="24">
        <v>150.4</v>
      </c>
      <c r="F1116" s="16" t="s">
        <v>814</v>
      </c>
      <c r="G1116" s="21">
        <f t="shared" si="19"/>
        <v>8.7500000000000008E-2</v>
      </c>
      <c r="H1116" s="26">
        <f>H1144*(1+Table3[[#This Row],[Inflation (%)2]])</f>
        <v>272.1170046376397</v>
      </c>
    </row>
    <row r="1117" spans="2:8" s="1" customFormat="1" ht="14.45" customHeight="1" x14ac:dyDescent="0.2">
      <c r="B1117" s="2" t="s">
        <v>806</v>
      </c>
      <c r="C1117" s="3" t="s">
        <v>43</v>
      </c>
      <c r="D1117" s="3" t="s">
        <v>7</v>
      </c>
      <c r="E1117" s="23">
        <v>165.5</v>
      </c>
      <c r="F1117" s="15" t="s">
        <v>324</v>
      </c>
      <c r="G1117" s="21">
        <f t="shared" si="19"/>
        <v>3.5700000000000003E-2</v>
      </c>
      <c r="H1117" s="26">
        <f>H1145*(1+Table3[[#This Row],[Inflation (%)2]])</f>
        <v>238.56878363024077</v>
      </c>
    </row>
    <row r="1118" spans="2:8" s="1" customFormat="1" ht="14.45" customHeight="1" x14ac:dyDescent="0.2">
      <c r="B1118" s="2" t="s">
        <v>806</v>
      </c>
      <c r="C1118" s="3" t="s">
        <v>45</v>
      </c>
      <c r="D1118" s="3" t="s">
        <v>7</v>
      </c>
      <c r="E1118" s="24">
        <v>163</v>
      </c>
      <c r="F1118" s="16" t="s">
        <v>815</v>
      </c>
      <c r="G1118" s="21">
        <f t="shared" si="19"/>
        <v>9.2499999999999999E-2</v>
      </c>
      <c r="H1118" s="26">
        <f>H1146*(1+Table3[[#This Row],[Inflation (%)2]])</f>
        <v>1179.3922892318901</v>
      </c>
    </row>
    <row r="1119" spans="2:8" s="1" customFormat="1" ht="14.45" customHeight="1" x14ac:dyDescent="0.2">
      <c r="B1119" s="2" t="s">
        <v>806</v>
      </c>
      <c r="C1119" s="3" t="s">
        <v>47</v>
      </c>
      <c r="D1119" s="3" t="s">
        <v>7</v>
      </c>
      <c r="E1119" s="23">
        <v>159.4</v>
      </c>
      <c r="F1119" s="15" t="s">
        <v>404</v>
      </c>
      <c r="G1119" s="21">
        <f t="shared" si="19"/>
        <v>6.7599999999999993E-2</v>
      </c>
      <c r="H1119" s="26">
        <f>H1147*(1+Table3[[#This Row],[Inflation (%)2]])</f>
        <v>537.67279164138665</v>
      </c>
    </row>
    <row r="1120" spans="2:8" s="1" customFormat="1" ht="14.45" customHeight="1" x14ac:dyDescent="0.2">
      <c r="B1120" s="2" t="s">
        <v>806</v>
      </c>
      <c r="C1120" s="3" t="s">
        <v>49</v>
      </c>
      <c r="D1120" s="3" t="s">
        <v>7</v>
      </c>
      <c r="E1120" s="24">
        <v>157.4</v>
      </c>
      <c r="F1120" s="16" t="s">
        <v>798</v>
      </c>
      <c r="G1120" s="21">
        <f t="shared" si="19"/>
        <v>7.4400000000000008E-2</v>
      </c>
      <c r="H1120" s="26">
        <f>H1148*(1+Table3[[#This Row],[Inflation (%)2]])</f>
        <v>330.22975365642736</v>
      </c>
    </row>
    <row r="1121" spans="2:8" s="1" customFormat="1" ht="14.45" customHeight="1" x14ac:dyDescent="0.2">
      <c r="B1121" s="2" t="s">
        <v>806</v>
      </c>
      <c r="C1121" s="3" t="s">
        <v>51</v>
      </c>
      <c r="D1121" s="3" t="s">
        <v>7</v>
      </c>
      <c r="E1121" s="23">
        <v>167.2</v>
      </c>
      <c r="F1121" s="15" t="s">
        <v>805</v>
      </c>
      <c r="G1121" s="21">
        <f t="shared" si="19"/>
        <v>7.0400000000000004E-2</v>
      </c>
      <c r="H1121" s="26">
        <f>H1149*(1+Table3[[#This Row],[Inflation (%)2]])</f>
        <v>535.53367681908537</v>
      </c>
    </row>
    <row r="1122" spans="2:8" s="1" customFormat="1" ht="14.45" customHeight="1" x14ac:dyDescent="0.2">
      <c r="B1122" s="2" t="s">
        <v>806</v>
      </c>
      <c r="C1122" s="3" t="s">
        <v>53</v>
      </c>
      <c r="D1122" s="3" t="s">
        <v>7</v>
      </c>
      <c r="E1122" s="24">
        <v>153.1</v>
      </c>
      <c r="F1122" s="16" t="s">
        <v>816</v>
      </c>
      <c r="G1122" s="21">
        <f t="shared" si="19"/>
        <v>8.9700000000000002E-2</v>
      </c>
      <c r="H1122" s="26">
        <f>H1150*(1+Table3[[#This Row],[Inflation (%)2]])</f>
        <v>1170.1322450393625</v>
      </c>
    </row>
    <row r="1123" spans="2:8" s="1" customFormat="1" ht="14.45" customHeight="1" x14ac:dyDescent="0.2">
      <c r="B1123" s="2" t="s">
        <v>806</v>
      </c>
      <c r="C1123" s="3" t="s">
        <v>55</v>
      </c>
      <c r="D1123" s="3" t="s">
        <v>7</v>
      </c>
      <c r="E1123" s="23">
        <v>159.5</v>
      </c>
      <c r="F1123" s="15" t="s">
        <v>817</v>
      </c>
      <c r="G1123" s="21">
        <f t="shared" si="19"/>
        <v>8.2799999999999999E-2</v>
      </c>
      <c r="H1123" s="26">
        <f>H1151*(1+Table3[[#This Row],[Inflation (%)2]])</f>
        <v>475.10027935272524</v>
      </c>
    </row>
    <row r="1124" spans="2:8" s="1" customFormat="1" ht="14.45" customHeight="1" x14ac:dyDescent="0.2">
      <c r="B1124" s="2" t="s">
        <v>806</v>
      </c>
      <c r="C1124" s="3" t="s">
        <v>57</v>
      </c>
      <c r="D1124" s="3" t="s">
        <v>7</v>
      </c>
      <c r="E1124" s="24">
        <v>162</v>
      </c>
      <c r="F1124" s="16" t="s">
        <v>385</v>
      </c>
      <c r="G1124" s="21">
        <f t="shared" si="19"/>
        <v>3.3799999999999997E-2</v>
      </c>
      <c r="H1124" s="26">
        <f>H1152*(1+Table3[[#This Row],[Inflation (%)2]])</f>
        <v>212.66782251730879</v>
      </c>
    </row>
    <row r="1125" spans="2:8" s="1" customFormat="1" ht="14.45" customHeight="1" x14ac:dyDescent="0.2">
      <c r="B1125" s="2" t="s">
        <v>806</v>
      </c>
      <c r="C1125" s="3" t="s">
        <v>59</v>
      </c>
      <c r="D1125" s="3" t="s">
        <v>7</v>
      </c>
      <c r="E1125" s="23">
        <v>164.2</v>
      </c>
      <c r="F1125" s="15" t="s">
        <v>525</v>
      </c>
      <c r="G1125" s="21">
        <f t="shared" si="19"/>
        <v>4.7199999999999999E-2</v>
      </c>
      <c r="H1125" s="26">
        <f>H1153*(1+Table3[[#This Row],[Inflation (%)2]])</f>
        <v>664.04625263333082</v>
      </c>
    </row>
    <row r="1126" spans="2:8" s="1" customFormat="1" ht="14.45" customHeight="1" x14ac:dyDescent="0.2">
      <c r="B1126" s="2" t="s">
        <v>806</v>
      </c>
      <c r="C1126" s="3" t="s">
        <v>61</v>
      </c>
      <c r="D1126" s="3" t="s">
        <v>7</v>
      </c>
      <c r="E1126" s="24">
        <v>168.8</v>
      </c>
      <c r="F1126" s="16" t="s">
        <v>304</v>
      </c>
      <c r="G1126" s="21">
        <f t="shared" si="19"/>
        <v>5.7599999999999998E-2</v>
      </c>
      <c r="H1126" s="26">
        <f>H1154*(1+Table3[[#This Row],[Inflation (%)2]])</f>
        <v>474.27557166811181</v>
      </c>
    </row>
    <row r="1127" spans="2:8" s="1" customFormat="1" ht="14.45" customHeight="1" x14ac:dyDescent="0.2">
      <c r="B1127" s="2" t="s">
        <v>818</v>
      </c>
      <c r="C1127" s="3" t="s">
        <v>6</v>
      </c>
      <c r="D1127" s="3" t="s">
        <v>7</v>
      </c>
      <c r="E1127" s="23">
        <v>165</v>
      </c>
      <c r="F1127" s="15" t="s">
        <v>819</v>
      </c>
      <c r="G1127" s="21">
        <f t="shared" si="19"/>
        <v>5.9100000000000007E-2</v>
      </c>
      <c r="H1127" s="26">
        <f>H1155*(1+Table3[[#This Row],[Inflation (%)2]])</f>
        <v>407.502476598849</v>
      </c>
    </row>
    <row r="1128" spans="2:8" s="1" customFormat="1" ht="14.45" customHeight="1" x14ac:dyDescent="0.2">
      <c r="B1128" s="2" t="s">
        <v>818</v>
      </c>
      <c r="C1128" s="3" t="s">
        <v>9</v>
      </c>
      <c r="D1128" s="3" t="s">
        <v>7</v>
      </c>
      <c r="E1128" s="24">
        <v>170.3</v>
      </c>
      <c r="F1128" s="16" t="s">
        <v>819</v>
      </c>
      <c r="G1128" s="21">
        <f t="shared" si="19"/>
        <v>5.9100000000000007E-2</v>
      </c>
      <c r="H1128" s="26">
        <f>H1156*(1+Table3[[#This Row],[Inflation (%)2]])</f>
        <v>442.07952044413724</v>
      </c>
    </row>
    <row r="1129" spans="2:8" s="1" customFormat="1" ht="14.45" customHeight="1" x14ac:dyDescent="0.2">
      <c r="B1129" s="2" t="s">
        <v>818</v>
      </c>
      <c r="C1129" s="3" t="s">
        <v>11</v>
      </c>
      <c r="D1129" s="3" t="s">
        <v>7</v>
      </c>
      <c r="E1129" s="23">
        <v>152.19999999999999</v>
      </c>
      <c r="F1129" s="15" t="s">
        <v>276</v>
      </c>
      <c r="G1129" s="21">
        <f t="shared" si="19"/>
        <v>2.9799999999999997E-2</v>
      </c>
      <c r="H1129" s="26">
        <f>H1157*(1+Table3[[#This Row],[Inflation (%)2]])</f>
        <v>183.9520710034854</v>
      </c>
    </row>
    <row r="1130" spans="2:8" s="1" customFormat="1" ht="14.45" customHeight="1" x14ac:dyDescent="0.2">
      <c r="B1130" s="2" t="s">
        <v>818</v>
      </c>
      <c r="C1130" s="3" t="s">
        <v>13</v>
      </c>
      <c r="D1130" s="3" t="s">
        <v>7</v>
      </c>
      <c r="E1130" s="24">
        <v>202.1</v>
      </c>
      <c r="F1130" s="16" t="s">
        <v>76</v>
      </c>
      <c r="G1130" s="21">
        <f t="shared" si="19"/>
        <v>4.99E-2</v>
      </c>
      <c r="H1130" s="26">
        <f>H1158*(1+Table3[[#This Row],[Inflation (%)2]])</f>
        <v>2032.7821111107096</v>
      </c>
    </row>
    <row r="1131" spans="2:8" s="1" customFormat="1" ht="14.45" customHeight="1" x14ac:dyDescent="0.2">
      <c r="B1131" s="2" t="s">
        <v>818</v>
      </c>
      <c r="C1131" s="3" t="s">
        <v>15</v>
      </c>
      <c r="D1131" s="3" t="s">
        <v>7</v>
      </c>
      <c r="E1131" s="23">
        <v>180.1</v>
      </c>
      <c r="F1131" s="15" t="s">
        <v>107</v>
      </c>
      <c r="G1131" s="21">
        <f t="shared" si="19"/>
        <v>2.5000000000000001E-2</v>
      </c>
      <c r="H1131" s="26">
        <f>H1159*(1+Table3[[#This Row],[Inflation (%)2]])</f>
        <v>1007.6258397780771</v>
      </c>
    </row>
    <row r="1132" spans="2:8" s="1" customFormat="1" ht="14.45" customHeight="1" x14ac:dyDescent="0.2">
      <c r="B1132" s="2" t="s">
        <v>818</v>
      </c>
      <c r="C1132" s="3" t="s">
        <v>17</v>
      </c>
      <c r="D1132" s="3" t="s">
        <v>7</v>
      </c>
      <c r="E1132" s="24">
        <v>160.4</v>
      </c>
      <c r="F1132" s="16" t="s">
        <v>820</v>
      </c>
      <c r="G1132" s="21">
        <f t="shared" si="19"/>
        <v>3.8900000000000004E-2</v>
      </c>
      <c r="H1132" s="26">
        <f>H1160*(1+Table3[[#This Row],[Inflation (%)2]])</f>
        <v>2.9138877623871648</v>
      </c>
    </row>
    <row r="1133" spans="2:8" s="1" customFormat="1" ht="14.45" customHeight="1" x14ac:dyDescent="0.2">
      <c r="B1133" s="2" t="s">
        <v>818</v>
      </c>
      <c r="C1133" s="3" t="s">
        <v>19</v>
      </c>
      <c r="D1133" s="3" t="s">
        <v>7</v>
      </c>
      <c r="E1133" s="23">
        <v>171</v>
      </c>
      <c r="F1133" s="15" t="s">
        <v>821</v>
      </c>
      <c r="G1133" s="21">
        <f t="shared" si="19"/>
        <v>0.1515</v>
      </c>
      <c r="H1133" s="26">
        <f>H1161*(1+Table3[[#This Row],[Inflation (%)2]])</f>
        <v>5712.8546782122103</v>
      </c>
    </row>
    <row r="1134" spans="2:8" s="1" customFormat="1" ht="14.45" customHeight="1" x14ac:dyDescent="0.2">
      <c r="B1134" s="2" t="s">
        <v>818</v>
      </c>
      <c r="C1134" s="3" t="s">
        <v>21</v>
      </c>
      <c r="D1134" s="3" t="s">
        <v>7</v>
      </c>
      <c r="E1134" s="24">
        <v>156.5</v>
      </c>
      <c r="F1134" s="16" t="s">
        <v>510</v>
      </c>
      <c r="G1134" s="21">
        <f t="shared" si="19"/>
        <v>2.2200000000000004E-2</v>
      </c>
      <c r="H1134" s="26">
        <f>H1162*(1+Table3[[#This Row],[Inflation (%)2]])</f>
        <v>323.23721664656222</v>
      </c>
    </row>
    <row r="1135" spans="2:8" s="1" customFormat="1" ht="14.45" customHeight="1" x14ac:dyDescent="0.2">
      <c r="B1135" s="2" t="s">
        <v>818</v>
      </c>
      <c r="C1135" s="3" t="s">
        <v>23</v>
      </c>
      <c r="D1135" s="3" t="s">
        <v>7</v>
      </c>
      <c r="E1135" s="23">
        <v>203.6</v>
      </c>
      <c r="F1135" s="15" t="s">
        <v>822</v>
      </c>
      <c r="G1135" s="21">
        <f t="shared" si="19"/>
        <v>0.11380000000000001</v>
      </c>
      <c r="H1135" s="26">
        <f>H1163*(1+Table3[[#This Row],[Inflation (%)2]])</f>
        <v>183.50099001479637</v>
      </c>
    </row>
    <row r="1136" spans="2:8" s="1" customFormat="1" ht="14.45" customHeight="1" x14ac:dyDescent="0.2">
      <c r="B1136" s="2" t="s">
        <v>818</v>
      </c>
      <c r="C1136" s="3" t="s">
        <v>25</v>
      </c>
      <c r="D1136" s="3" t="s">
        <v>7</v>
      </c>
      <c r="E1136" s="24">
        <v>163.80000000000001</v>
      </c>
      <c r="F1136" s="16" t="s">
        <v>823</v>
      </c>
      <c r="G1136" s="21">
        <f t="shared" si="19"/>
        <v>2.2499999999999999E-2</v>
      </c>
      <c r="H1136" s="26">
        <f>H1164*(1+Table3[[#This Row],[Inflation (%)2]])</f>
        <v>1840.1599469119005</v>
      </c>
    </row>
    <row r="1137" spans="2:8" s="1" customFormat="1" ht="14.45" customHeight="1" x14ac:dyDescent="0.2">
      <c r="B1137" s="2" t="s">
        <v>818</v>
      </c>
      <c r="C1137" s="3" t="s">
        <v>27</v>
      </c>
      <c r="D1137" s="3" t="s">
        <v>7</v>
      </c>
      <c r="E1137" s="23">
        <v>121.3</v>
      </c>
      <c r="F1137" s="15" t="s">
        <v>824</v>
      </c>
      <c r="G1137" s="21">
        <f t="shared" si="19"/>
        <v>5.0199999999999995E-2</v>
      </c>
      <c r="H1137" s="26">
        <f>H1165*(1+Table3[[#This Row],[Inflation (%)2]])</f>
        <v>176.03328648339425</v>
      </c>
    </row>
    <row r="1138" spans="2:8" s="1" customFormat="1" ht="14.45" customHeight="1" x14ac:dyDescent="0.2">
      <c r="B1138" s="2" t="s">
        <v>818</v>
      </c>
      <c r="C1138" s="3" t="s">
        <v>29</v>
      </c>
      <c r="D1138" s="3" t="s">
        <v>7</v>
      </c>
      <c r="E1138" s="24">
        <v>169.8</v>
      </c>
      <c r="F1138" s="16" t="s">
        <v>498</v>
      </c>
      <c r="G1138" s="21">
        <f t="shared" si="19"/>
        <v>4.1700000000000001E-2</v>
      </c>
      <c r="H1138" s="26">
        <f>H1166*(1+Table3[[#This Row],[Inflation (%)2]])</f>
        <v>566.92736513479838</v>
      </c>
    </row>
    <row r="1139" spans="2:8" s="1" customFormat="1" ht="14.45" customHeight="1" x14ac:dyDescent="0.2">
      <c r="B1139" s="2" t="s">
        <v>818</v>
      </c>
      <c r="C1139" s="3" t="s">
        <v>31</v>
      </c>
      <c r="D1139" s="3" t="s">
        <v>7</v>
      </c>
      <c r="E1139" s="23">
        <v>156.6</v>
      </c>
      <c r="F1139" s="15" t="s">
        <v>653</v>
      </c>
      <c r="G1139" s="21">
        <f t="shared" si="19"/>
        <v>6.0299999999999999E-2</v>
      </c>
      <c r="H1139" s="26">
        <f>H1167*(1+Table3[[#This Row],[Inflation (%)2]])</f>
        <v>763.86105085112183</v>
      </c>
    </row>
    <row r="1140" spans="2:8" s="1" customFormat="1" ht="14.45" customHeight="1" x14ac:dyDescent="0.2">
      <c r="B1140" s="2" t="s">
        <v>818</v>
      </c>
      <c r="C1140" s="3" t="s">
        <v>33</v>
      </c>
      <c r="D1140" s="3" t="s">
        <v>7</v>
      </c>
      <c r="E1140" s="24">
        <v>179</v>
      </c>
      <c r="F1140" s="16" t="s">
        <v>369</v>
      </c>
      <c r="G1140" s="21">
        <f t="shared" si="19"/>
        <v>6.2300000000000008E-2</v>
      </c>
      <c r="H1140" s="26">
        <f>H1168*(1+Table3[[#This Row],[Inflation (%)2]])</f>
        <v>376.25788551638755</v>
      </c>
    </row>
    <row r="1141" spans="2:8" s="1" customFormat="1" ht="14.45" customHeight="1" x14ac:dyDescent="0.2">
      <c r="B1141" s="2" t="s">
        <v>818</v>
      </c>
      <c r="C1141" s="3" t="s">
        <v>35</v>
      </c>
      <c r="D1141" s="3" t="s">
        <v>7</v>
      </c>
      <c r="E1141" s="23">
        <v>196.4</v>
      </c>
      <c r="F1141" s="15" t="s">
        <v>825</v>
      </c>
      <c r="G1141" s="21">
        <f t="shared" si="19"/>
        <v>1.9200000000000002E-2</v>
      </c>
      <c r="H1141" s="26">
        <f>H1169*(1+Table3[[#This Row],[Inflation (%)2]])</f>
        <v>642.49362922530258</v>
      </c>
    </row>
    <row r="1142" spans="2:8" s="1" customFormat="1" ht="14.45" customHeight="1" x14ac:dyDescent="0.2">
      <c r="B1142" s="2" t="s">
        <v>818</v>
      </c>
      <c r="C1142" s="3" t="s">
        <v>37</v>
      </c>
      <c r="D1142" s="3" t="s">
        <v>7</v>
      </c>
      <c r="E1142" s="24">
        <v>162.19999999999999</v>
      </c>
      <c r="F1142" s="16" t="s">
        <v>673</v>
      </c>
      <c r="G1142" s="21">
        <f t="shared" si="19"/>
        <v>7.4200000000000002E-2</v>
      </c>
      <c r="H1142" s="26">
        <f>H1170*(1+Table3[[#This Row],[Inflation (%)2]])</f>
        <v>292.12122770493784</v>
      </c>
    </row>
    <row r="1143" spans="2:8" s="1" customFormat="1" ht="14.45" customHeight="1" x14ac:dyDescent="0.2">
      <c r="B1143" s="2" t="s">
        <v>818</v>
      </c>
      <c r="C1143" s="3" t="s">
        <v>39</v>
      </c>
      <c r="D1143" s="3" t="s">
        <v>7</v>
      </c>
      <c r="E1143" s="23">
        <v>164.7</v>
      </c>
      <c r="F1143" s="15" t="s">
        <v>826</v>
      </c>
      <c r="G1143" s="21">
        <f t="shared" si="19"/>
        <v>7.3700000000000002E-2</v>
      </c>
      <c r="H1143" s="26">
        <f>H1171*(1+Table3[[#This Row],[Inflation (%)2]])</f>
        <v>299.38868628160117</v>
      </c>
    </row>
    <row r="1144" spans="2:8" s="1" customFormat="1" ht="14.45" customHeight="1" x14ac:dyDescent="0.2">
      <c r="B1144" s="2" t="s">
        <v>818</v>
      </c>
      <c r="C1144" s="3" t="s">
        <v>41</v>
      </c>
      <c r="D1144" s="3" t="s">
        <v>7</v>
      </c>
      <c r="E1144" s="24">
        <v>148.5</v>
      </c>
      <c r="F1144" s="16" t="s">
        <v>335</v>
      </c>
      <c r="G1144" s="21">
        <f t="shared" si="19"/>
        <v>7.690000000000001E-2</v>
      </c>
      <c r="H1144" s="26">
        <f>H1172*(1+Table3[[#This Row],[Inflation (%)2]])</f>
        <v>250.22253300012846</v>
      </c>
    </row>
    <row r="1145" spans="2:8" s="1" customFormat="1" ht="14.45" customHeight="1" x14ac:dyDescent="0.2">
      <c r="B1145" s="2" t="s">
        <v>818</v>
      </c>
      <c r="C1145" s="3" t="s">
        <v>43</v>
      </c>
      <c r="D1145" s="3" t="s">
        <v>7</v>
      </c>
      <c r="E1145" s="23">
        <v>164.5</v>
      </c>
      <c r="F1145" s="15" t="s">
        <v>827</v>
      </c>
      <c r="G1145" s="21">
        <f t="shared" si="19"/>
        <v>3.5200000000000002E-2</v>
      </c>
      <c r="H1145" s="26">
        <f>H1173*(1+Table3[[#This Row],[Inflation (%)2]])</f>
        <v>230.34545102852252</v>
      </c>
    </row>
    <row r="1146" spans="2:8" s="1" customFormat="1" ht="14.45" customHeight="1" x14ac:dyDescent="0.2">
      <c r="B1146" s="2" t="s">
        <v>818</v>
      </c>
      <c r="C1146" s="3" t="s">
        <v>45</v>
      </c>
      <c r="D1146" s="3" t="s">
        <v>7</v>
      </c>
      <c r="E1146" s="24">
        <v>161.6</v>
      </c>
      <c r="F1146" s="16" t="s">
        <v>785</v>
      </c>
      <c r="G1146" s="21">
        <f t="shared" si="19"/>
        <v>0.1091</v>
      </c>
      <c r="H1146" s="26">
        <f>H1174*(1+Table3[[#This Row],[Inflation (%)2]])</f>
        <v>1079.5352761847964</v>
      </c>
    </row>
    <row r="1147" spans="2:8" s="1" customFormat="1" ht="14.45" customHeight="1" x14ac:dyDescent="0.2">
      <c r="B1147" s="2" t="s">
        <v>818</v>
      </c>
      <c r="C1147" s="3" t="s">
        <v>47</v>
      </c>
      <c r="D1147" s="3" t="s">
        <v>7</v>
      </c>
      <c r="E1147" s="23">
        <v>158.6</v>
      </c>
      <c r="F1147" s="15" t="s">
        <v>579</v>
      </c>
      <c r="G1147" s="21">
        <f t="shared" si="19"/>
        <v>6.7999999999999991E-2</v>
      </c>
      <c r="H1147" s="26">
        <f>H1175*(1+Table3[[#This Row],[Inflation (%)2]])</f>
        <v>503.62756804176342</v>
      </c>
    </row>
    <row r="1148" spans="2:8" s="1" customFormat="1" ht="14.45" customHeight="1" x14ac:dyDescent="0.2">
      <c r="B1148" s="2" t="s">
        <v>818</v>
      </c>
      <c r="C1148" s="3" t="s">
        <v>49</v>
      </c>
      <c r="D1148" s="3" t="s">
        <v>7</v>
      </c>
      <c r="E1148" s="24">
        <v>156.80000000000001</v>
      </c>
      <c r="F1148" s="16" t="s">
        <v>580</v>
      </c>
      <c r="G1148" s="21">
        <f t="shared" si="19"/>
        <v>7.3999999999999996E-2</v>
      </c>
      <c r="H1148" s="26">
        <f>H1176*(1+Table3[[#This Row],[Inflation (%)2]])</f>
        <v>307.36201941216245</v>
      </c>
    </row>
    <row r="1149" spans="2:8" s="1" customFormat="1" ht="14.45" customHeight="1" x14ac:dyDescent="0.2">
      <c r="B1149" s="2" t="s">
        <v>818</v>
      </c>
      <c r="C1149" s="3" t="s">
        <v>51</v>
      </c>
      <c r="D1149" s="3" t="s">
        <v>7</v>
      </c>
      <c r="E1149" s="23">
        <v>166.1</v>
      </c>
      <c r="F1149" s="15" t="s">
        <v>317</v>
      </c>
      <c r="G1149" s="21">
        <f t="shared" si="19"/>
        <v>7.0199999999999999E-2</v>
      </c>
      <c r="H1149" s="26">
        <f>H1177*(1+Table3[[#This Row],[Inflation (%)2]])</f>
        <v>500.3117309595342</v>
      </c>
    </row>
    <row r="1150" spans="2:8" s="1" customFormat="1" ht="14.45" customHeight="1" x14ac:dyDescent="0.2">
      <c r="B1150" s="2" t="s">
        <v>818</v>
      </c>
      <c r="C1150" s="3" t="s">
        <v>53</v>
      </c>
      <c r="D1150" s="3" t="s">
        <v>7</v>
      </c>
      <c r="E1150" s="24">
        <v>152.69999999999999</v>
      </c>
      <c r="F1150" s="16" t="s">
        <v>828</v>
      </c>
      <c r="G1150" s="21">
        <f t="shared" si="19"/>
        <v>0.10490000000000001</v>
      </c>
      <c r="H1150" s="26">
        <f>H1178*(1+Table3[[#This Row],[Inflation (%)2]])</f>
        <v>1073.8113655495663</v>
      </c>
    </row>
    <row r="1151" spans="2:8" s="1" customFormat="1" ht="14.45" customHeight="1" x14ac:dyDescent="0.2">
      <c r="B1151" s="2" t="s">
        <v>818</v>
      </c>
      <c r="C1151" s="3" t="s">
        <v>55</v>
      </c>
      <c r="D1151" s="3" t="s">
        <v>7</v>
      </c>
      <c r="E1151" s="23">
        <v>158.4</v>
      </c>
      <c r="F1151" s="15" t="s">
        <v>775</v>
      </c>
      <c r="G1151" s="21">
        <f t="shared" si="19"/>
        <v>8.2000000000000003E-2</v>
      </c>
      <c r="H1151" s="26">
        <f>H1179*(1+Table3[[#This Row],[Inflation (%)2]])</f>
        <v>438.77011392013782</v>
      </c>
    </row>
    <row r="1152" spans="2:8" s="1" customFormat="1" ht="14.45" customHeight="1" x14ac:dyDescent="0.2">
      <c r="B1152" s="2" t="s">
        <v>818</v>
      </c>
      <c r="C1152" s="3" t="s">
        <v>57</v>
      </c>
      <c r="D1152" s="3" t="s">
        <v>7</v>
      </c>
      <c r="E1152" s="24">
        <v>161</v>
      </c>
      <c r="F1152" s="16" t="s">
        <v>211</v>
      </c>
      <c r="G1152" s="21">
        <f t="shared" si="19"/>
        <v>2.6800000000000001E-2</v>
      </c>
      <c r="H1152" s="26">
        <f>H1180*(1+Table3[[#This Row],[Inflation (%)2]])</f>
        <v>205.71466678014005</v>
      </c>
    </row>
    <row r="1153" spans="2:8" s="1" customFormat="1" ht="14.45" customHeight="1" x14ac:dyDescent="0.2">
      <c r="B1153" s="2" t="s">
        <v>818</v>
      </c>
      <c r="C1153" s="3" t="s">
        <v>59</v>
      </c>
      <c r="D1153" s="3" t="s">
        <v>7</v>
      </c>
      <c r="E1153" s="23">
        <v>162.80000000000001</v>
      </c>
      <c r="F1153" s="15" t="s">
        <v>114</v>
      </c>
      <c r="G1153" s="21">
        <f t="shared" si="19"/>
        <v>2.8399999999999995E-2</v>
      </c>
      <c r="H1153" s="26">
        <f>H1181*(1+Table3[[#This Row],[Inflation (%)2]])</f>
        <v>634.11597845046879</v>
      </c>
    </row>
    <row r="1154" spans="2:8" s="1" customFormat="1" ht="14.45" customHeight="1" x14ac:dyDescent="0.2">
      <c r="B1154" s="2" t="s">
        <v>818</v>
      </c>
      <c r="C1154" s="3" t="s">
        <v>61</v>
      </c>
      <c r="D1154" s="3" t="s">
        <v>7</v>
      </c>
      <c r="E1154" s="24">
        <v>169.2</v>
      </c>
      <c r="F1154" s="16" t="s">
        <v>506</v>
      </c>
      <c r="G1154" s="21">
        <f t="shared" si="19"/>
        <v>5.8799999999999998E-2</v>
      </c>
      <c r="H1154" s="26">
        <f>H1182*(1+Table3[[#This Row],[Inflation (%)2]])</f>
        <v>448.44513206137646</v>
      </c>
    </row>
    <row r="1155" spans="2:8" s="1" customFormat="1" ht="14.45" customHeight="1" x14ac:dyDescent="0.2">
      <c r="B1155" s="2" t="s">
        <v>829</v>
      </c>
      <c r="C1155" s="3" t="s">
        <v>6</v>
      </c>
      <c r="D1155" s="3" t="s">
        <v>7</v>
      </c>
      <c r="E1155" s="23">
        <v>165.2</v>
      </c>
      <c r="F1155" s="15" t="s">
        <v>811</v>
      </c>
      <c r="G1155" s="21">
        <f t="shared" si="19"/>
        <v>5.9000000000000004E-2</v>
      </c>
      <c r="H1155" s="26">
        <f>H1183*(1+Table3[[#This Row],[Inflation (%)2]])</f>
        <v>384.76298423080829</v>
      </c>
    </row>
    <row r="1156" spans="2:8" s="1" customFormat="1" ht="14.45" customHeight="1" x14ac:dyDescent="0.2">
      <c r="B1156" s="2" t="s">
        <v>829</v>
      </c>
      <c r="C1156" s="3" t="s">
        <v>9</v>
      </c>
      <c r="D1156" s="3" t="s">
        <v>7</v>
      </c>
      <c r="E1156" s="24">
        <v>172.2</v>
      </c>
      <c r="F1156" s="16" t="s">
        <v>591</v>
      </c>
      <c r="G1156" s="21">
        <f t="shared" si="19"/>
        <v>5.3899999999999997E-2</v>
      </c>
      <c r="H1156" s="26">
        <f>H1184*(1+Table3[[#This Row],[Inflation (%)2]])</f>
        <v>417.41055655191889</v>
      </c>
    </row>
    <row r="1157" spans="2:8" s="1" customFormat="1" ht="14.45" customHeight="1" x14ac:dyDescent="0.2">
      <c r="B1157" s="2" t="s">
        <v>829</v>
      </c>
      <c r="C1157" s="3" t="s">
        <v>11</v>
      </c>
      <c r="D1157" s="3" t="s">
        <v>7</v>
      </c>
      <c r="E1157" s="23">
        <v>151.6</v>
      </c>
      <c r="F1157" s="15" t="s">
        <v>564</v>
      </c>
      <c r="G1157" s="21">
        <f t="shared" si="19"/>
        <v>2.4300000000000002E-2</v>
      </c>
      <c r="H1157" s="26">
        <f>H1185*(1+Table3[[#This Row],[Inflation (%)2]])</f>
        <v>178.62892892162108</v>
      </c>
    </row>
    <row r="1158" spans="2:8" s="1" customFormat="1" ht="14.45" customHeight="1" x14ac:dyDescent="0.2">
      <c r="B1158" s="2" t="s">
        <v>829</v>
      </c>
      <c r="C1158" s="3" t="s">
        <v>13</v>
      </c>
      <c r="D1158" s="3" t="s">
        <v>7</v>
      </c>
      <c r="E1158" s="24">
        <v>202.2</v>
      </c>
      <c r="F1158" s="16" t="s">
        <v>466</v>
      </c>
      <c r="G1158" s="21">
        <f t="shared" si="19"/>
        <v>3.7999999999999999E-2</v>
      </c>
      <c r="H1158" s="26">
        <f>H1186*(1+Table3[[#This Row],[Inflation (%)2]])</f>
        <v>1936.1673598539951</v>
      </c>
    </row>
    <row r="1159" spans="2:8" s="1" customFormat="1" ht="14.45" customHeight="1" x14ac:dyDescent="0.2">
      <c r="B1159" s="2" t="s">
        <v>829</v>
      </c>
      <c r="C1159" s="3" t="s">
        <v>15</v>
      </c>
      <c r="D1159" s="3" t="s">
        <v>7</v>
      </c>
      <c r="E1159" s="23">
        <v>180</v>
      </c>
      <c r="F1159" s="15" t="s">
        <v>830</v>
      </c>
      <c r="G1159" s="21">
        <f t="shared" ref="G1159:G1222" si="20">F1159/10000*100</f>
        <v>9.0000000000000011E-3</v>
      </c>
      <c r="H1159" s="26">
        <f>H1187*(1+Table3[[#This Row],[Inflation (%)2]])</f>
        <v>983.04959978348995</v>
      </c>
    </row>
    <row r="1160" spans="2:8" s="1" customFormat="1" ht="14.45" customHeight="1" x14ac:dyDescent="0.2">
      <c r="B1160" s="2" t="s">
        <v>829</v>
      </c>
      <c r="C1160" s="3" t="s">
        <v>17</v>
      </c>
      <c r="D1160" s="3" t="s">
        <v>7</v>
      </c>
      <c r="E1160" s="24">
        <v>160</v>
      </c>
      <c r="F1160" s="16" t="s">
        <v>427</v>
      </c>
      <c r="G1160" s="21">
        <f t="shared" si="20"/>
        <v>3.6299999999999999E-2</v>
      </c>
      <c r="H1160" s="26">
        <f>H1188*(1+Table3[[#This Row],[Inflation (%)2]])</f>
        <v>2.8047817522255896</v>
      </c>
    </row>
    <row r="1161" spans="2:8" s="1" customFormat="1" ht="14.45" customHeight="1" x14ac:dyDescent="0.2">
      <c r="B1161" s="2" t="s">
        <v>829</v>
      </c>
      <c r="C1161" s="3" t="s">
        <v>19</v>
      </c>
      <c r="D1161" s="3" t="s">
        <v>7</v>
      </c>
      <c r="E1161" s="23">
        <v>173.5</v>
      </c>
      <c r="F1161" s="15" t="s">
        <v>831</v>
      </c>
      <c r="G1161" s="21">
        <f t="shared" si="20"/>
        <v>0.20399999999999996</v>
      </c>
      <c r="H1161" s="26">
        <f>H1189*(1+Table3[[#This Row],[Inflation (%)2]])</f>
        <v>4961.2285525073476</v>
      </c>
    </row>
    <row r="1162" spans="2:8" s="1" customFormat="1" ht="14.45" customHeight="1" x14ac:dyDescent="0.2">
      <c r="B1162" s="2" t="s">
        <v>829</v>
      </c>
      <c r="C1162" s="3" t="s">
        <v>21</v>
      </c>
      <c r="D1162" s="3" t="s">
        <v>7</v>
      </c>
      <c r="E1162" s="24">
        <v>158.30000000000001</v>
      </c>
      <c r="F1162" s="16" t="s">
        <v>832</v>
      </c>
      <c r="G1162" s="21">
        <f t="shared" si="20"/>
        <v>3.7400000000000003E-2</v>
      </c>
      <c r="H1162" s="26">
        <f>H1190*(1+Table3[[#This Row],[Inflation (%)2]])</f>
        <v>316.21719491935261</v>
      </c>
    </row>
    <row r="1163" spans="2:8" s="1" customFormat="1" ht="14.45" customHeight="1" x14ac:dyDescent="0.2">
      <c r="B1163" s="2" t="s">
        <v>829</v>
      </c>
      <c r="C1163" s="3" t="s">
        <v>23</v>
      </c>
      <c r="D1163" s="3" t="s">
        <v>7</v>
      </c>
      <c r="E1163" s="23">
        <v>219.5</v>
      </c>
      <c r="F1163" s="15" t="s">
        <v>833</v>
      </c>
      <c r="G1163" s="21">
        <f t="shared" si="20"/>
        <v>6.1399999999999996E-2</v>
      </c>
      <c r="H1163" s="26">
        <f>H1191*(1+Table3[[#This Row],[Inflation (%)2]])</f>
        <v>164.75219071179421</v>
      </c>
    </row>
    <row r="1164" spans="2:8" s="1" customFormat="1" ht="14.45" customHeight="1" x14ac:dyDescent="0.2">
      <c r="B1164" s="2" t="s">
        <v>829</v>
      </c>
      <c r="C1164" s="3" t="s">
        <v>25</v>
      </c>
      <c r="D1164" s="3" t="s">
        <v>7</v>
      </c>
      <c r="E1164" s="24">
        <v>164.2</v>
      </c>
      <c r="F1164" s="16" t="s">
        <v>68</v>
      </c>
      <c r="G1164" s="21">
        <f t="shared" si="20"/>
        <v>1.3000000000000001E-2</v>
      </c>
      <c r="H1164" s="26">
        <f>H1192*(1+Table3[[#This Row],[Inflation (%)2]])</f>
        <v>1799.66742974269</v>
      </c>
    </row>
    <row r="1165" spans="2:8" s="1" customFormat="1" ht="14.45" customHeight="1" x14ac:dyDescent="0.2">
      <c r="B1165" s="2" t="s">
        <v>829</v>
      </c>
      <c r="C1165" s="3" t="s">
        <v>27</v>
      </c>
      <c r="D1165" s="3" t="s">
        <v>7</v>
      </c>
      <c r="E1165" s="23">
        <v>121.9</v>
      </c>
      <c r="F1165" s="15" t="s">
        <v>602</v>
      </c>
      <c r="G1165" s="21">
        <f t="shared" si="20"/>
        <v>4.82E-2</v>
      </c>
      <c r="H1165" s="26">
        <f>H1193*(1+Table3[[#This Row],[Inflation (%)2]])</f>
        <v>167.61882163720648</v>
      </c>
    </row>
    <row r="1166" spans="2:8" s="1" customFormat="1" ht="14.45" customHeight="1" x14ac:dyDescent="0.2">
      <c r="B1166" s="2" t="s">
        <v>829</v>
      </c>
      <c r="C1166" s="3" t="s">
        <v>29</v>
      </c>
      <c r="D1166" s="3" t="s">
        <v>7</v>
      </c>
      <c r="E1166" s="24">
        <v>168.2</v>
      </c>
      <c r="F1166" s="16" t="s">
        <v>834</v>
      </c>
      <c r="G1166" s="21">
        <f t="shared" si="20"/>
        <v>3.1899999999999998E-2</v>
      </c>
      <c r="H1166" s="26">
        <f>H1194*(1+Table3[[#This Row],[Inflation (%)2]])</f>
        <v>544.23285507804394</v>
      </c>
    </row>
    <row r="1167" spans="2:8" s="1" customFormat="1" ht="14.45" customHeight="1" x14ac:dyDescent="0.2">
      <c r="B1167" s="2" t="s">
        <v>829</v>
      </c>
      <c r="C1167" s="3" t="s">
        <v>31</v>
      </c>
      <c r="D1167" s="3" t="s">
        <v>7</v>
      </c>
      <c r="E1167" s="23">
        <v>156.5</v>
      </c>
      <c r="F1167" s="15" t="s">
        <v>689</v>
      </c>
      <c r="G1167" s="21">
        <f t="shared" si="20"/>
        <v>7.2700000000000001E-2</v>
      </c>
      <c r="H1167" s="26">
        <f>H1195*(1+Table3[[#This Row],[Inflation (%)2]])</f>
        <v>720.41974049903024</v>
      </c>
    </row>
    <row r="1168" spans="2:8" s="1" customFormat="1" ht="14.45" customHeight="1" x14ac:dyDescent="0.2">
      <c r="B1168" s="2" t="s">
        <v>829</v>
      </c>
      <c r="C1168" s="3" t="s">
        <v>33</v>
      </c>
      <c r="D1168" s="3" t="s">
        <v>7</v>
      </c>
      <c r="E1168" s="24">
        <v>178.2</v>
      </c>
      <c r="F1168" s="16" t="s">
        <v>755</v>
      </c>
      <c r="G1168" s="21">
        <f t="shared" si="20"/>
        <v>6.5800000000000011E-2</v>
      </c>
      <c r="H1168" s="26">
        <f>H1196*(1+Table3[[#This Row],[Inflation (%)2]])</f>
        <v>354.19174010767915</v>
      </c>
    </row>
    <row r="1169" spans="2:8" s="1" customFormat="1" ht="14.45" customHeight="1" x14ac:dyDescent="0.2">
      <c r="B1169" s="2" t="s">
        <v>829</v>
      </c>
      <c r="C1169" s="3" t="s">
        <v>35</v>
      </c>
      <c r="D1169" s="3" t="s">
        <v>7</v>
      </c>
      <c r="E1169" s="23">
        <v>196.8</v>
      </c>
      <c r="F1169" s="15" t="s">
        <v>95</v>
      </c>
      <c r="G1169" s="21">
        <f t="shared" si="20"/>
        <v>2.6100000000000002E-2</v>
      </c>
      <c r="H1169" s="26">
        <f>H1197*(1+Table3[[#This Row],[Inflation (%)2]])</f>
        <v>630.39013856485724</v>
      </c>
    </row>
    <row r="1170" spans="2:8" s="1" customFormat="1" ht="14.45" customHeight="1" x14ac:dyDescent="0.2">
      <c r="B1170" s="2" t="s">
        <v>829</v>
      </c>
      <c r="C1170" s="3" t="s">
        <v>37</v>
      </c>
      <c r="D1170" s="3" t="s">
        <v>7</v>
      </c>
      <c r="E1170" s="24">
        <v>160.69999999999999</v>
      </c>
      <c r="F1170" s="16" t="s">
        <v>835</v>
      </c>
      <c r="G1170" s="21">
        <f t="shared" si="20"/>
        <v>6.989999999999999E-2</v>
      </c>
      <c r="H1170" s="26">
        <f>H1198*(1+Table3[[#This Row],[Inflation (%)2]])</f>
        <v>271.94305316043364</v>
      </c>
    </row>
    <row r="1171" spans="2:8" s="1" customFormat="1" ht="14.45" customHeight="1" x14ac:dyDescent="0.2">
      <c r="B1171" s="2" t="s">
        <v>829</v>
      </c>
      <c r="C1171" s="3" t="s">
        <v>39</v>
      </c>
      <c r="D1171" s="3" t="s">
        <v>7</v>
      </c>
      <c r="E1171" s="23">
        <v>163.30000000000001</v>
      </c>
      <c r="F1171" s="15" t="s">
        <v>760</v>
      </c>
      <c r="G1171" s="21">
        <f t="shared" si="20"/>
        <v>7.0800000000000002E-2</v>
      </c>
      <c r="H1171" s="26">
        <f>H1199*(1+Table3[[#This Row],[Inflation (%)2]])</f>
        <v>278.83830332644231</v>
      </c>
    </row>
    <row r="1172" spans="2:8" s="1" customFormat="1" ht="14.45" customHeight="1" x14ac:dyDescent="0.2">
      <c r="B1172" s="2" t="s">
        <v>829</v>
      </c>
      <c r="C1172" s="3" t="s">
        <v>41</v>
      </c>
      <c r="D1172" s="3" t="s">
        <v>7</v>
      </c>
      <c r="E1172" s="24">
        <v>146.69999999999999</v>
      </c>
      <c r="F1172" s="16" t="s">
        <v>556</v>
      </c>
      <c r="G1172" s="21">
        <f t="shared" si="20"/>
        <v>6.8499999999999991E-2</v>
      </c>
      <c r="H1172" s="26">
        <f>H1200*(1+Table3[[#This Row],[Inflation (%)2]])</f>
        <v>232.35447395313258</v>
      </c>
    </row>
    <row r="1173" spans="2:8" s="1" customFormat="1" ht="14.45" customHeight="1" x14ac:dyDescent="0.2">
      <c r="B1173" s="2" t="s">
        <v>829</v>
      </c>
      <c r="C1173" s="3" t="s">
        <v>43</v>
      </c>
      <c r="D1173" s="3" t="s">
        <v>7</v>
      </c>
      <c r="E1173" s="23">
        <v>163.4</v>
      </c>
      <c r="F1173" s="15" t="s">
        <v>384</v>
      </c>
      <c r="G1173" s="21">
        <f t="shared" si="20"/>
        <v>3.61E-2</v>
      </c>
      <c r="H1173" s="26">
        <f>H1201*(1+Table3[[#This Row],[Inflation (%)2]])</f>
        <v>222.51299365197309</v>
      </c>
    </row>
    <row r="1174" spans="2:8" s="1" customFormat="1" ht="14.45" customHeight="1" x14ac:dyDescent="0.2">
      <c r="B1174" s="2" t="s">
        <v>829</v>
      </c>
      <c r="C1174" s="3" t="s">
        <v>45</v>
      </c>
      <c r="D1174" s="3" t="s">
        <v>7</v>
      </c>
      <c r="E1174" s="24">
        <v>161.69999999999999</v>
      </c>
      <c r="F1174" s="16" t="s">
        <v>836</v>
      </c>
      <c r="G1174" s="21">
        <f t="shared" si="20"/>
        <v>0.13160000000000002</v>
      </c>
      <c r="H1174" s="26">
        <f>H1202*(1+Table3[[#This Row],[Inflation (%)2]])</f>
        <v>973.34350030186317</v>
      </c>
    </row>
    <row r="1175" spans="2:8" s="1" customFormat="1" ht="14.45" customHeight="1" x14ac:dyDescent="0.2">
      <c r="B1175" s="2" t="s">
        <v>829</v>
      </c>
      <c r="C1175" s="3" t="s">
        <v>47</v>
      </c>
      <c r="D1175" s="3" t="s">
        <v>7</v>
      </c>
      <c r="E1175" s="23">
        <v>157.80000000000001</v>
      </c>
      <c r="F1175" s="15" t="s">
        <v>693</v>
      </c>
      <c r="G1175" s="21">
        <f t="shared" si="20"/>
        <v>6.9099999999999995E-2</v>
      </c>
      <c r="H1175" s="26">
        <f>H1203*(1+Table3[[#This Row],[Inflation (%)2]])</f>
        <v>471.56139329753125</v>
      </c>
    </row>
    <row r="1176" spans="2:8" s="1" customFormat="1" ht="14.45" customHeight="1" x14ac:dyDescent="0.2">
      <c r="B1176" s="2" t="s">
        <v>829</v>
      </c>
      <c r="C1176" s="3" t="s">
        <v>49</v>
      </c>
      <c r="D1176" s="3" t="s">
        <v>7</v>
      </c>
      <c r="E1176" s="24">
        <v>156</v>
      </c>
      <c r="F1176" s="16" t="s">
        <v>804</v>
      </c>
      <c r="G1176" s="21">
        <f t="shared" si="20"/>
        <v>7.0699999999999999E-2</v>
      </c>
      <c r="H1176" s="26">
        <f>H1204*(1+Table3[[#This Row],[Inflation (%)2]])</f>
        <v>286.1843756165386</v>
      </c>
    </row>
    <row r="1177" spans="2:8" s="1" customFormat="1" ht="14.45" customHeight="1" x14ac:dyDescent="0.2">
      <c r="B1177" s="2" t="s">
        <v>829</v>
      </c>
      <c r="C1177" s="3" t="s">
        <v>51</v>
      </c>
      <c r="D1177" s="3" t="s">
        <v>7</v>
      </c>
      <c r="E1177" s="23">
        <v>165.1</v>
      </c>
      <c r="F1177" s="15" t="s">
        <v>633</v>
      </c>
      <c r="G1177" s="21">
        <f t="shared" si="20"/>
        <v>7.1400000000000005E-2</v>
      </c>
      <c r="H1177" s="26">
        <f>H1205*(1+Table3[[#This Row],[Inflation (%)2]])</f>
        <v>467.4936749762046</v>
      </c>
    </row>
    <row r="1178" spans="2:8" s="1" customFormat="1" ht="14.45" customHeight="1" x14ac:dyDescent="0.2">
      <c r="B1178" s="2" t="s">
        <v>829</v>
      </c>
      <c r="C1178" s="3" t="s">
        <v>53</v>
      </c>
      <c r="D1178" s="3" t="s">
        <v>7</v>
      </c>
      <c r="E1178" s="24">
        <v>151.80000000000001</v>
      </c>
      <c r="F1178" s="16" t="s">
        <v>747</v>
      </c>
      <c r="G1178" s="21">
        <f t="shared" si="20"/>
        <v>0.10879999999999999</v>
      </c>
      <c r="H1178" s="26">
        <f>H1206*(1+Table3[[#This Row],[Inflation (%)2]])</f>
        <v>971.86294284511382</v>
      </c>
    </row>
    <row r="1179" spans="2:8" s="1" customFormat="1" ht="14.45" customHeight="1" x14ac:dyDescent="0.2">
      <c r="B1179" s="2" t="s">
        <v>829</v>
      </c>
      <c r="C1179" s="3" t="s">
        <v>55</v>
      </c>
      <c r="D1179" s="3" t="s">
        <v>7</v>
      </c>
      <c r="E1179" s="23">
        <v>157.6</v>
      </c>
      <c r="F1179" s="15" t="s">
        <v>837</v>
      </c>
      <c r="G1179" s="21">
        <f t="shared" si="20"/>
        <v>8.3900000000000002E-2</v>
      </c>
      <c r="H1179" s="26">
        <f>H1207*(1+Table3[[#This Row],[Inflation (%)2]])</f>
        <v>405.51766536057096</v>
      </c>
    </row>
    <row r="1180" spans="2:8" s="1" customFormat="1" ht="14.45" customHeight="1" x14ac:dyDescent="0.2">
      <c r="B1180" s="2" t="s">
        <v>829</v>
      </c>
      <c r="C1180" s="3" t="s">
        <v>57</v>
      </c>
      <c r="D1180" s="3" t="s">
        <v>7</v>
      </c>
      <c r="E1180" s="24">
        <v>160.6</v>
      </c>
      <c r="F1180" s="16" t="s">
        <v>69</v>
      </c>
      <c r="G1180" s="21">
        <f t="shared" si="20"/>
        <v>2.8799999999999999E-2</v>
      </c>
      <c r="H1180" s="26">
        <f>H1208*(1+Table3[[#This Row],[Inflation (%)2]])</f>
        <v>200.34540979756531</v>
      </c>
    </row>
    <row r="1181" spans="2:8" s="1" customFormat="1" ht="14.45" customHeight="1" x14ac:dyDescent="0.2">
      <c r="B1181" s="2" t="s">
        <v>829</v>
      </c>
      <c r="C1181" s="3" t="s">
        <v>59</v>
      </c>
      <c r="D1181" s="3" t="s">
        <v>7</v>
      </c>
      <c r="E1181" s="23">
        <v>162.4</v>
      </c>
      <c r="F1181" s="15" t="s">
        <v>276</v>
      </c>
      <c r="G1181" s="21">
        <f t="shared" si="20"/>
        <v>2.9799999999999997E-2</v>
      </c>
      <c r="H1181" s="26">
        <f>H1209*(1+Table3[[#This Row],[Inflation (%)2]])</f>
        <v>616.60441311791988</v>
      </c>
    </row>
    <row r="1182" spans="2:8" s="1" customFormat="1" ht="14.45" customHeight="1" x14ac:dyDescent="0.2">
      <c r="B1182" s="2" t="s">
        <v>829</v>
      </c>
      <c r="C1182" s="3" t="s">
        <v>61</v>
      </c>
      <c r="D1182" s="3" t="s">
        <v>7</v>
      </c>
      <c r="E1182" s="24">
        <v>171.7</v>
      </c>
      <c r="F1182" s="16" t="s">
        <v>48</v>
      </c>
      <c r="G1182" s="21">
        <f t="shared" si="20"/>
        <v>5.0799999999999998E-2</v>
      </c>
      <c r="H1182" s="26">
        <f>H1210*(1+Table3[[#This Row],[Inflation (%)2]])</f>
        <v>423.54092563409188</v>
      </c>
    </row>
    <row r="1183" spans="2:8" s="1" customFormat="1" ht="14.45" customHeight="1" x14ac:dyDescent="0.2">
      <c r="B1183" s="2" t="s">
        <v>838</v>
      </c>
      <c r="C1183" s="3" t="s">
        <v>6</v>
      </c>
      <c r="D1183" s="3" t="s">
        <v>7</v>
      </c>
      <c r="E1183" s="23">
        <v>165.6</v>
      </c>
      <c r="F1183" s="15" t="s">
        <v>839</v>
      </c>
      <c r="G1183" s="21">
        <f t="shared" si="20"/>
        <v>5.5400000000000005E-2</v>
      </c>
      <c r="H1183" s="26">
        <f>H1211*(1+Table3[[#This Row],[Inflation (%)2]])</f>
        <v>363.32670843324672</v>
      </c>
    </row>
    <row r="1184" spans="2:8" s="1" customFormat="1" ht="14.45" customHeight="1" x14ac:dyDescent="0.2">
      <c r="B1184" s="2" t="s">
        <v>838</v>
      </c>
      <c r="C1184" s="3" t="s">
        <v>9</v>
      </c>
      <c r="D1184" s="3" t="s">
        <v>7</v>
      </c>
      <c r="E1184" s="24">
        <v>173.5</v>
      </c>
      <c r="F1184" s="16" t="s">
        <v>820</v>
      </c>
      <c r="G1184" s="21">
        <f t="shared" si="20"/>
        <v>3.8900000000000004E-2</v>
      </c>
      <c r="H1184" s="26">
        <f>H1212*(1+Table3[[#This Row],[Inflation (%)2]])</f>
        <v>396.06277308275821</v>
      </c>
    </row>
    <row r="1185" spans="2:8" s="1" customFormat="1" ht="14.45" customHeight="1" x14ac:dyDescent="0.2">
      <c r="B1185" s="2" t="s">
        <v>838</v>
      </c>
      <c r="C1185" s="3" t="s">
        <v>11</v>
      </c>
      <c r="D1185" s="3" t="s">
        <v>7</v>
      </c>
      <c r="E1185" s="23">
        <v>151</v>
      </c>
      <c r="F1185" s="15" t="s">
        <v>840</v>
      </c>
      <c r="G1185" s="21">
        <f t="shared" si="20"/>
        <v>1.34E-2</v>
      </c>
      <c r="H1185" s="26">
        <f>H1213*(1+Table3[[#This Row],[Inflation (%)2]])</f>
        <v>174.39122222163533</v>
      </c>
    </row>
    <row r="1186" spans="2:8" s="1" customFormat="1" ht="14.45" customHeight="1" x14ac:dyDescent="0.2">
      <c r="B1186" s="2" t="s">
        <v>838</v>
      </c>
      <c r="C1186" s="3" t="s">
        <v>13</v>
      </c>
      <c r="D1186" s="3" t="s">
        <v>7</v>
      </c>
      <c r="E1186" s="24">
        <v>204.9</v>
      </c>
      <c r="F1186" s="16" t="s">
        <v>841</v>
      </c>
      <c r="G1186" s="21">
        <f t="shared" si="20"/>
        <v>4.7000000000000007E-2</v>
      </c>
      <c r="H1186" s="26">
        <f>H1214*(1+Table3[[#This Row],[Inflation (%)2]])</f>
        <v>1865.2864738477795</v>
      </c>
    </row>
    <row r="1187" spans="2:8" s="1" customFormat="1" ht="14.45" customHeight="1" x14ac:dyDescent="0.2">
      <c r="B1187" s="2" t="s">
        <v>838</v>
      </c>
      <c r="C1187" s="3" t="s">
        <v>15</v>
      </c>
      <c r="D1187" s="3" t="s">
        <v>7</v>
      </c>
      <c r="E1187" s="23">
        <v>175.4</v>
      </c>
      <c r="F1187" s="15" t="s">
        <v>842</v>
      </c>
      <c r="G1187" s="21">
        <f t="shared" si="20"/>
        <v>-1.6299999999999999E-2</v>
      </c>
      <c r="H1187" s="26">
        <f>H1215*(1+Table3[[#This Row],[Inflation (%)2]])</f>
        <v>974.28107015212095</v>
      </c>
    </row>
    <row r="1188" spans="2:8" s="1" customFormat="1" ht="14.45" customHeight="1" x14ac:dyDescent="0.2">
      <c r="B1188" s="2" t="s">
        <v>838</v>
      </c>
      <c r="C1188" s="3" t="s">
        <v>17</v>
      </c>
      <c r="D1188" s="3" t="s">
        <v>7</v>
      </c>
      <c r="E1188" s="24">
        <v>159.6</v>
      </c>
      <c r="F1188" s="16" t="s">
        <v>244</v>
      </c>
      <c r="G1188" s="21">
        <f t="shared" si="20"/>
        <v>3.4999999999999996E-2</v>
      </c>
      <c r="H1188" s="26">
        <f>H1216*(1+Table3[[#This Row],[Inflation (%)2]])</f>
        <v>2.7065345481285243</v>
      </c>
    </row>
    <row r="1189" spans="2:8" s="1" customFormat="1" ht="14.45" customHeight="1" x14ac:dyDescent="0.2">
      <c r="B1189" s="2" t="s">
        <v>838</v>
      </c>
      <c r="C1189" s="3" t="s">
        <v>19</v>
      </c>
      <c r="D1189" s="3" t="s">
        <v>7</v>
      </c>
      <c r="E1189" s="23">
        <v>175.8</v>
      </c>
      <c r="F1189" s="15" t="s">
        <v>843</v>
      </c>
      <c r="G1189" s="21">
        <f t="shared" si="20"/>
        <v>0.24949999999999997</v>
      </c>
      <c r="H1189" s="26">
        <f>H1217*(1+Table3[[#This Row],[Inflation (%)2]])</f>
        <v>4120.6217213516175</v>
      </c>
    </row>
    <row r="1190" spans="2:8" s="1" customFormat="1" ht="14.45" customHeight="1" x14ac:dyDescent="0.2">
      <c r="B1190" s="2" t="s">
        <v>838</v>
      </c>
      <c r="C1190" s="3" t="s">
        <v>21</v>
      </c>
      <c r="D1190" s="3" t="s">
        <v>7</v>
      </c>
      <c r="E1190" s="24">
        <v>160.30000000000001</v>
      </c>
      <c r="F1190" s="16" t="s">
        <v>760</v>
      </c>
      <c r="G1190" s="21">
        <f t="shared" si="20"/>
        <v>7.0800000000000002E-2</v>
      </c>
      <c r="H1190" s="26">
        <f>H1218*(1+Table3[[#This Row],[Inflation (%)2]])</f>
        <v>304.81703770903471</v>
      </c>
    </row>
    <row r="1191" spans="2:8" s="1" customFormat="1" ht="14.45" customHeight="1" x14ac:dyDescent="0.2">
      <c r="B1191" s="2" t="s">
        <v>838</v>
      </c>
      <c r="C1191" s="3" t="s">
        <v>23</v>
      </c>
      <c r="D1191" s="3" t="s">
        <v>7</v>
      </c>
      <c r="E1191" s="23">
        <v>229.1</v>
      </c>
      <c r="F1191" s="15" t="s">
        <v>844</v>
      </c>
      <c r="G1191" s="21">
        <f t="shared" si="20"/>
        <v>-4.9000000000000002E-2</v>
      </c>
      <c r="H1191" s="26">
        <f>H1219*(1+Table3[[#This Row],[Inflation (%)2]])</f>
        <v>155.22158537007181</v>
      </c>
    </row>
    <row r="1192" spans="2:8" s="1" customFormat="1" ht="14.45" customHeight="1" x14ac:dyDescent="0.2">
      <c r="B1192" s="2" t="s">
        <v>838</v>
      </c>
      <c r="C1192" s="3" t="s">
        <v>25</v>
      </c>
      <c r="D1192" s="3" t="s">
        <v>7</v>
      </c>
      <c r="E1192" s="24">
        <v>165.1</v>
      </c>
      <c r="F1192" s="16" t="s">
        <v>845</v>
      </c>
      <c r="G1192" s="21">
        <f t="shared" si="20"/>
        <v>2.23E-2</v>
      </c>
      <c r="H1192" s="26">
        <f>H1220*(1+Table3[[#This Row],[Inflation (%)2]])</f>
        <v>1776.5719938229913</v>
      </c>
    </row>
    <row r="1193" spans="2:8" s="1" customFormat="1" ht="14.45" customHeight="1" x14ac:dyDescent="0.2">
      <c r="B1193" s="2" t="s">
        <v>838</v>
      </c>
      <c r="C1193" s="3" t="s">
        <v>27</v>
      </c>
      <c r="D1193" s="3" t="s">
        <v>7</v>
      </c>
      <c r="E1193" s="23">
        <v>123.1</v>
      </c>
      <c r="F1193" s="15" t="s">
        <v>77</v>
      </c>
      <c r="G1193" s="21">
        <f t="shared" si="20"/>
        <v>5.1199999999999996E-2</v>
      </c>
      <c r="H1193" s="26">
        <f>H1221*(1+Table3[[#This Row],[Inflation (%)2]])</f>
        <v>159.91110631292355</v>
      </c>
    </row>
    <row r="1194" spans="2:8" s="1" customFormat="1" ht="14.45" customHeight="1" x14ac:dyDescent="0.2">
      <c r="B1194" s="2" t="s">
        <v>838</v>
      </c>
      <c r="C1194" s="3" t="s">
        <v>29</v>
      </c>
      <c r="D1194" s="3" t="s">
        <v>7</v>
      </c>
      <c r="E1194" s="24">
        <v>167.2</v>
      </c>
      <c r="F1194" s="16" t="s">
        <v>362</v>
      </c>
      <c r="G1194" s="21">
        <f t="shared" si="20"/>
        <v>3.27E-2</v>
      </c>
      <c r="H1194" s="26">
        <f>H1222*(1+Table3[[#This Row],[Inflation (%)2]])</f>
        <v>527.40852318833595</v>
      </c>
    </row>
    <row r="1195" spans="2:8" s="1" customFormat="1" ht="14.45" customHeight="1" x14ac:dyDescent="0.2">
      <c r="B1195" s="2" t="s">
        <v>838</v>
      </c>
      <c r="C1195" s="3" t="s">
        <v>31</v>
      </c>
      <c r="D1195" s="3" t="s">
        <v>7</v>
      </c>
      <c r="E1195" s="23">
        <v>156.1</v>
      </c>
      <c r="F1195" s="15" t="s">
        <v>846</v>
      </c>
      <c r="G1195" s="21">
        <f t="shared" si="20"/>
        <v>8.9300000000000004E-2</v>
      </c>
      <c r="H1195" s="26">
        <f>H1223*(1+Table3[[#This Row],[Inflation (%)2]])</f>
        <v>671.59479863804438</v>
      </c>
    </row>
    <row r="1196" spans="2:8" s="1" customFormat="1" ht="14.45" customHeight="1" x14ac:dyDescent="0.2">
      <c r="B1196" s="2" t="s">
        <v>838</v>
      </c>
      <c r="C1196" s="3" t="s">
        <v>33</v>
      </c>
      <c r="D1196" s="3" t="s">
        <v>7</v>
      </c>
      <c r="E1196" s="24">
        <v>176.8</v>
      </c>
      <c r="F1196" s="16" t="s">
        <v>847</v>
      </c>
      <c r="G1196" s="21">
        <f t="shared" si="20"/>
        <v>6.4399999999999999E-2</v>
      </c>
      <c r="H1196" s="26">
        <f>H1224*(1+Table3[[#This Row],[Inflation (%)2]])</f>
        <v>332.3247702267584</v>
      </c>
    </row>
    <row r="1197" spans="2:8" s="1" customFormat="1" ht="14.45" customHeight="1" x14ac:dyDescent="0.2">
      <c r="B1197" s="2" t="s">
        <v>838</v>
      </c>
      <c r="C1197" s="3" t="s">
        <v>35</v>
      </c>
      <c r="D1197" s="3" t="s">
        <v>7</v>
      </c>
      <c r="E1197" s="23">
        <v>197</v>
      </c>
      <c r="F1197" s="15" t="s">
        <v>408</v>
      </c>
      <c r="G1197" s="21">
        <f t="shared" si="20"/>
        <v>3.5800000000000005E-2</v>
      </c>
      <c r="H1197" s="26">
        <f>H1225*(1+Table3[[#This Row],[Inflation (%)2]])</f>
        <v>614.35546103192405</v>
      </c>
    </row>
    <row r="1198" spans="2:8" s="1" customFormat="1" ht="14.45" customHeight="1" x14ac:dyDescent="0.2">
      <c r="B1198" s="2" t="s">
        <v>838</v>
      </c>
      <c r="C1198" s="3" t="s">
        <v>37</v>
      </c>
      <c r="D1198" s="3" t="s">
        <v>7</v>
      </c>
      <c r="E1198" s="24">
        <v>159.69999999999999</v>
      </c>
      <c r="F1198" s="16" t="s">
        <v>848</v>
      </c>
      <c r="G1198" s="21">
        <f t="shared" si="20"/>
        <v>6.7500000000000004E-2</v>
      </c>
      <c r="H1198" s="26">
        <f>H1226*(1+Table3[[#This Row],[Inflation (%)2]])</f>
        <v>254.17614091077075</v>
      </c>
    </row>
    <row r="1199" spans="2:8" s="1" customFormat="1" ht="14.45" customHeight="1" x14ac:dyDescent="0.2">
      <c r="B1199" s="2" t="s">
        <v>838</v>
      </c>
      <c r="C1199" s="3" t="s">
        <v>39</v>
      </c>
      <c r="D1199" s="3" t="s">
        <v>7</v>
      </c>
      <c r="E1199" s="23">
        <v>162.30000000000001</v>
      </c>
      <c r="F1199" s="15" t="s">
        <v>556</v>
      </c>
      <c r="G1199" s="21">
        <f t="shared" si="20"/>
        <v>6.8499999999999991E-2</v>
      </c>
      <c r="H1199" s="26">
        <f>H1227*(1+Table3[[#This Row],[Inflation (%)2]])</f>
        <v>260.40185219129842</v>
      </c>
    </row>
    <row r="1200" spans="2:8" s="1" customFormat="1" ht="14.45" customHeight="1" x14ac:dyDescent="0.2">
      <c r="B1200" s="2" t="s">
        <v>838</v>
      </c>
      <c r="C1200" s="3" t="s">
        <v>41</v>
      </c>
      <c r="D1200" s="3" t="s">
        <v>7</v>
      </c>
      <c r="E1200" s="24">
        <v>145.30000000000001</v>
      </c>
      <c r="F1200" s="16" t="s">
        <v>849</v>
      </c>
      <c r="G1200" s="21">
        <f t="shared" si="20"/>
        <v>6.2899999999999998E-2</v>
      </c>
      <c r="H1200" s="26">
        <f>H1228*(1+Table3[[#This Row],[Inflation (%)2]])</f>
        <v>217.45856242689058</v>
      </c>
    </row>
    <row r="1201" spans="2:8" s="1" customFormat="1" ht="14.45" customHeight="1" x14ac:dyDescent="0.2">
      <c r="B1201" s="2" t="s">
        <v>838</v>
      </c>
      <c r="C1201" s="3" t="s">
        <v>43</v>
      </c>
      <c r="D1201" s="3" t="s">
        <v>7</v>
      </c>
      <c r="E1201" s="23">
        <v>164.2</v>
      </c>
      <c r="F1201" s="15" t="s">
        <v>850</v>
      </c>
      <c r="G1201" s="21">
        <f t="shared" si="20"/>
        <v>3.6600000000000001E-2</v>
      </c>
      <c r="H1201" s="26">
        <f>H1229*(1+Table3[[#This Row],[Inflation (%)2]])</f>
        <v>214.76015215903203</v>
      </c>
    </row>
    <row r="1202" spans="2:8" s="1" customFormat="1" ht="14.45" customHeight="1" x14ac:dyDescent="0.2">
      <c r="B1202" s="2" t="s">
        <v>838</v>
      </c>
      <c r="C1202" s="3" t="s">
        <v>45</v>
      </c>
      <c r="D1202" s="3" t="s">
        <v>7</v>
      </c>
      <c r="E1202" s="24">
        <v>161.6</v>
      </c>
      <c r="F1202" s="16" t="s">
        <v>851</v>
      </c>
      <c r="G1202" s="21">
        <f t="shared" si="20"/>
        <v>0.1719</v>
      </c>
      <c r="H1202" s="26">
        <f>H1230*(1+Table3[[#This Row],[Inflation (%)2]])</f>
        <v>860.14802076870205</v>
      </c>
    </row>
    <row r="1203" spans="2:8" s="1" customFormat="1" ht="14.45" customHeight="1" x14ac:dyDescent="0.2">
      <c r="B1203" s="2" t="s">
        <v>838</v>
      </c>
      <c r="C1203" s="3" t="s">
        <v>47</v>
      </c>
      <c r="D1203" s="3" t="s">
        <v>7</v>
      </c>
      <c r="E1203" s="23">
        <v>157.30000000000001</v>
      </c>
      <c r="F1203" s="15" t="s">
        <v>760</v>
      </c>
      <c r="G1203" s="21">
        <f t="shared" si="20"/>
        <v>7.0800000000000002E-2</v>
      </c>
      <c r="H1203" s="26">
        <f>H1231*(1+Table3[[#This Row],[Inflation (%)2]])</f>
        <v>441.08258656583229</v>
      </c>
    </row>
    <row r="1204" spans="2:8" s="1" customFormat="1" ht="14.45" customHeight="1" x14ac:dyDescent="0.2">
      <c r="B1204" s="2" t="s">
        <v>838</v>
      </c>
      <c r="C1204" s="3" t="s">
        <v>49</v>
      </c>
      <c r="D1204" s="3" t="s">
        <v>7</v>
      </c>
      <c r="E1204" s="24">
        <v>155.19999999999999</v>
      </c>
      <c r="F1204" s="16" t="s">
        <v>852</v>
      </c>
      <c r="G1204" s="21">
        <f t="shared" si="20"/>
        <v>6.6699999999999995E-2</v>
      </c>
      <c r="H1204" s="26">
        <f>H1232*(1+Table3[[#This Row],[Inflation (%)2]])</f>
        <v>267.28717251941589</v>
      </c>
    </row>
    <row r="1205" spans="2:8" s="1" customFormat="1" ht="14.45" customHeight="1" x14ac:dyDescent="0.2">
      <c r="B1205" s="2" t="s">
        <v>838</v>
      </c>
      <c r="C1205" s="3" t="s">
        <v>51</v>
      </c>
      <c r="D1205" s="3" t="s">
        <v>7</v>
      </c>
      <c r="E1205" s="23">
        <v>164.2</v>
      </c>
      <c r="F1205" s="15" t="s">
        <v>813</v>
      </c>
      <c r="G1205" s="21">
        <f t="shared" si="20"/>
        <v>7.3899999999999993E-2</v>
      </c>
      <c r="H1205" s="26">
        <f>H1233*(1+Table3[[#This Row],[Inflation (%)2]])</f>
        <v>436.33906568620932</v>
      </c>
    </row>
    <row r="1206" spans="2:8" s="1" customFormat="1" ht="14.45" customHeight="1" x14ac:dyDescent="0.2">
      <c r="B1206" s="2" t="s">
        <v>838</v>
      </c>
      <c r="C1206" s="3" t="s">
        <v>53</v>
      </c>
      <c r="D1206" s="3" t="s">
        <v>7</v>
      </c>
      <c r="E1206" s="24">
        <v>151.19999999999999</v>
      </c>
      <c r="F1206" s="16" t="s">
        <v>853</v>
      </c>
      <c r="G1206" s="21">
        <f t="shared" si="20"/>
        <v>0.1159</v>
      </c>
      <c r="H1206" s="26">
        <f>H1234*(1+Table3[[#This Row],[Inflation (%)2]])</f>
        <v>876.49976807820508</v>
      </c>
    </row>
    <row r="1207" spans="2:8" s="1" customFormat="1" ht="14.45" customHeight="1" x14ac:dyDescent="0.2">
      <c r="B1207" s="2" t="s">
        <v>838</v>
      </c>
      <c r="C1207" s="3" t="s">
        <v>55</v>
      </c>
      <c r="D1207" s="3" t="s">
        <v>7</v>
      </c>
      <c r="E1207" s="23">
        <v>156.69999999999999</v>
      </c>
      <c r="F1207" s="15" t="s">
        <v>854</v>
      </c>
      <c r="G1207" s="21">
        <f t="shared" si="20"/>
        <v>8.589999999999999E-2</v>
      </c>
      <c r="H1207" s="26">
        <f>H1235*(1+Table3[[#This Row],[Inflation (%)2]])</f>
        <v>374.12830091389515</v>
      </c>
    </row>
    <row r="1208" spans="2:8" s="1" customFormat="1" ht="14.45" customHeight="1" x14ac:dyDescent="0.2">
      <c r="B1208" s="2" t="s">
        <v>838</v>
      </c>
      <c r="C1208" s="3" t="s">
        <v>57</v>
      </c>
      <c r="D1208" s="3" t="s">
        <v>7</v>
      </c>
      <c r="E1208" s="24">
        <v>160.80000000000001</v>
      </c>
      <c r="F1208" s="16" t="s">
        <v>81</v>
      </c>
      <c r="G1208" s="21">
        <f t="shared" si="20"/>
        <v>2.4900000000000002E-2</v>
      </c>
      <c r="H1208" s="26">
        <f>H1236*(1+Table3[[#This Row],[Inflation (%)2]])</f>
        <v>194.7369846399352</v>
      </c>
    </row>
    <row r="1209" spans="2:8" s="1" customFormat="1" ht="14.45" customHeight="1" x14ac:dyDescent="0.2">
      <c r="B1209" s="2" t="s">
        <v>838</v>
      </c>
      <c r="C1209" s="3" t="s">
        <v>59</v>
      </c>
      <c r="D1209" s="3" t="s">
        <v>7</v>
      </c>
      <c r="E1209" s="23">
        <v>161.80000000000001</v>
      </c>
      <c r="F1209" s="15" t="s">
        <v>161</v>
      </c>
      <c r="G1209" s="21">
        <f t="shared" si="20"/>
        <v>2.4700000000000003E-2</v>
      </c>
      <c r="H1209" s="26">
        <f>H1237*(1+Table3[[#This Row],[Inflation (%)2]])</f>
        <v>598.76132561460463</v>
      </c>
    </row>
    <row r="1210" spans="2:8" s="1" customFormat="1" ht="14.45" customHeight="1" x14ac:dyDescent="0.2">
      <c r="B1210" s="2" t="s">
        <v>838</v>
      </c>
      <c r="C1210" s="3" t="s">
        <v>61</v>
      </c>
      <c r="D1210" s="3" t="s">
        <v>7</v>
      </c>
      <c r="E1210" s="24">
        <v>173.6</v>
      </c>
      <c r="F1210" s="16" t="s">
        <v>855</v>
      </c>
      <c r="G1210" s="21">
        <f t="shared" si="20"/>
        <v>3.3300000000000003E-2</v>
      </c>
      <c r="H1210" s="26">
        <f>H1238*(1+Table3[[#This Row],[Inflation (%)2]])</f>
        <v>403.06521282269881</v>
      </c>
    </row>
    <row r="1211" spans="2:8" s="1" customFormat="1" ht="14.45" customHeight="1" x14ac:dyDescent="0.2">
      <c r="B1211" s="2" t="s">
        <v>856</v>
      </c>
      <c r="C1211" s="3" t="s">
        <v>6</v>
      </c>
      <c r="D1211" s="3" t="s">
        <v>7</v>
      </c>
      <c r="E1211" s="23">
        <v>164.6</v>
      </c>
      <c r="F1211" s="15" t="s">
        <v>368</v>
      </c>
      <c r="G1211" s="21">
        <f t="shared" si="20"/>
        <v>5.04E-2</v>
      </c>
      <c r="H1211" s="26">
        <f>H1239*(1+Table3[[#This Row],[Inflation (%)2]])</f>
        <v>344.25498240785168</v>
      </c>
    </row>
    <row r="1212" spans="2:8" s="1" customFormat="1" ht="14.45" customHeight="1" x14ac:dyDescent="0.2">
      <c r="B1212" s="2" t="s">
        <v>856</v>
      </c>
      <c r="C1212" s="3" t="s">
        <v>9</v>
      </c>
      <c r="D1212" s="3" t="s">
        <v>7</v>
      </c>
      <c r="E1212" s="24">
        <v>171.5</v>
      </c>
      <c r="F1212" s="16" t="s">
        <v>307</v>
      </c>
      <c r="G1212" s="21">
        <f t="shared" si="20"/>
        <v>2.6899999999999997E-2</v>
      </c>
      <c r="H1212" s="26">
        <f>H1240*(1+Table3[[#This Row],[Inflation (%)2]])</f>
        <v>381.23281652012537</v>
      </c>
    </row>
    <row r="1213" spans="2:8" s="1" customFormat="1" ht="14.45" customHeight="1" x14ac:dyDescent="0.2">
      <c r="B1213" s="2" t="s">
        <v>856</v>
      </c>
      <c r="C1213" s="3" t="s">
        <v>11</v>
      </c>
      <c r="D1213" s="3" t="s">
        <v>7</v>
      </c>
      <c r="E1213" s="23">
        <v>150.1</v>
      </c>
      <c r="F1213" s="15" t="s">
        <v>857</v>
      </c>
      <c r="G1213" s="21">
        <f t="shared" si="20"/>
        <v>2.7000000000000001E-3</v>
      </c>
      <c r="H1213" s="26">
        <f>H1241*(1+Table3[[#This Row],[Inflation (%)2]])</f>
        <v>172.08527947664822</v>
      </c>
    </row>
    <row r="1214" spans="2:8" s="1" customFormat="1" ht="14.45" customHeight="1" x14ac:dyDescent="0.2">
      <c r="B1214" s="2" t="s">
        <v>856</v>
      </c>
      <c r="C1214" s="3" t="s">
        <v>13</v>
      </c>
      <c r="D1214" s="3" t="s">
        <v>7</v>
      </c>
      <c r="E1214" s="24">
        <v>208.4</v>
      </c>
      <c r="F1214" s="16" t="s">
        <v>319</v>
      </c>
      <c r="G1214" s="21">
        <f t="shared" si="20"/>
        <v>6.6000000000000003E-2</v>
      </c>
      <c r="H1214" s="26">
        <f>H1242*(1+Table3[[#This Row],[Inflation (%)2]])</f>
        <v>1781.5534611726644</v>
      </c>
    </row>
    <row r="1215" spans="2:8" s="1" customFormat="1" ht="14.45" customHeight="1" x14ac:dyDescent="0.2">
      <c r="B1215" s="2" t="s">
        <v>856</v>
      </c>
      <c r="C1215" s="3" t="s">
        <v>15</v>
      </c>
      <c r="D1215" s="3" t="s">
        <v>7</v>
      </c>
      <c r="E1215" s="23">
        <v>173</v>
      </c>
      <c r="F1215" s="15" t="s">
        <v>858</v>
      </c>
      <c r="G1215" s="21">
        <f t="shared" si="20"/>
        <v>-2.2000000000000002E-2</v>
      </c>
      <c r="H1215" s="26">
        <f>H1243*(1+Table3[[#This Row],[Inflation (%)2]])</f>
        <v>990.42499761321631</v>
      </c>
    </row>
    <row r="1216" spans="2:8" s="1" customFormat="1" ht="14.45" customHeight="1" x14ac:dyDescent="0.2">
      <c r="B1216" s="2" t="s">
        <v>856</v>
      </c>
      <c r="C1216" s="3" t="s">
        <v>17</v>
      </c>
      <c r="D1216" s="3" t="s">
        <v>7</v>
      </c>
      <c r="E1216" s="24">
        <v>159.19999999999999</v>
      </c>
      <c r="F1216" s="16" t="s">
        <v>120</v>
      </c>
      <c r="G1216" s="21">
        <f t="shared" si="20"/>
        <v>3.44E-2</v>
      </c>
      <c r="H1216" s="26">
        <f>H1244*(1+Table3[[#This Row],[Inflation (%)2]])</f>
        <v>2.6150092252449513</v>
      </c>
    </row>
    <row r="1217" spans="2:8" s="1" customFormat="1" ht="14.45" customHeight="1" x14ac:dyDescent="0.2">
      <c r="B1217" s="2" t="s">
        <v>856</v>
      </c>
      <c r="C1217" s="3" t="s">
        <v>19</v>
      </c>
      <c r="D1217" s="3" t="s">
        <v>7</v>
      </c>
      <c r="E1217" s="23">
        <v>176.6</v>
      </c>
      <c r="F1217" s="15" t="s">
        <v>859</v>
      </c>
      <c r="G1217" s="21">
        <f t="shared" si="20"/>
        <v>0.2797</v>
      </c>
      <c r="H1217" s="26">
        <f>H1245*(1+Table3[[#This Row],[Inflation (%)2]])</f>
        <v>3297.8165036827672</v>
      </c>
    </row>
    <row r="1218" spans="2:8" s="1" customFormat="1" ht="14.45" customHeight="1" x14ac:dyDescent="0.2">
      <c r="B1218" s="2" t="s">
        <v>856</v>
      </c>
      <c r="C1218" s="3" t="s">
        <v>21</v>
      </c>
      <c r="D1218" s="3" t="s">
        <v>7</v>
      </c>
      <c r="E1218" s="24">
        <v>159.30000000000001</v>
      </c>
      <c r="F1218" s="16" t="s">
        <v>598</v>
      </c>
      <c r="G1218" s="21">
        <f t="shared" si="20"/>
        <v>5.8500000000000003E-2</v>
      </c>
      <c r="H1218" s="26">
        <f>H1246*(1+Table3[[#This Row],[Inflation (%)2]])</f>
        <v>284.66290409883703</v>
      </c>
    </row>
    <row r="1219" spans="2:8" s="1" customFormat="1" ht="14.45" customHeight="1" x14ac:dyDescent="0.2">
      <c r="B1219" s="2" t="s">
        <v>856</v>
      </c>
      <c r="C1219" s="3" t="s">
        <v>23</v>
      </c>
      <c r="D1219" s="3" t="s">
        <v>7</v>
      </c>
      <c r="E1219" s="23">
        <v>214.4</v>
      </c>
      <c r="F1219" s="15" t="s">
        <v>860</v>
      </c>
      <c r="G1219" s="21">
        <f t="shared" si="20"/>
        <v>-0.126</v>
      </c>
      <c r="H1219" s="26">
        <f>H1247*(1+Table3[[#This Row],[Inflation (%)2]])</f>
        <v>163.21933267094829</v>
      </c>
    </row>
    <row r="1220" spans="2:8" s="1" customFormat="1" ht="14.45" customHeight="1" x14ac:dyDescent="0.2">
      <c r="B1220" s="2" t="s">
        <v>856</v>
      </c>
      <c r="C1220" s="3" t="s">
        <v>25</v>
      </c>
      <c r="D1220" s="3" t="s">
        <v>7</v>
      </c>
      <c r="E1220" s="24">
        <v>165.3</v>
      </c>
      <c r="F1220" s="16" t="s">
        <v>861</v>
      </c>
      <c r="G1220" s="21">
        <f t="shared" si="20"/>
        <v>4.1600000000000005E-2</v>
      </c>
      <c r="H1220" s="26">
        <f>H1248*(1+Table3[[#This Row],[Inflation (%)2]])</f>
        <v>1737.8186381913249</v>
      </c>
    </row>
    <row r="1221" spans="2:8" s="1" customFormat="1" ht="14.45" customHeight="1" x14ac:dyDescent="0.2">
      <c r="B1221" s="2" t="s">
        <v>856</v>
      </c>
      <c r="C1221" s="3" t="s">
        <v>27</v>
      </c>
      <c r="D1221" s="3" t="s">
        <v>7</v>
      </c>
      <c r="E1221" s="23">
        <v>122.5</v>
      </c>
      <c r="F1221" s="15" t="s">
        <v>626</v>
      </c>
      <c r="G1221" s="21">
        <f t="shared" si="20"/>
        <v>4.5199999999999997E-2</v>
      </c>
      <c r="H1221" s="26">
        <f>H1249*(1+Table3[[#This Row],[Inflation (%)2]])</f>
        <v>152.12243751229411</v>
      </c>
    </row>
    <row r="1222" spans="2:8" s="1" customFormat="1" ht="14.45" customHeight="1" x14ac:dyDescent="0.2">
      <c r="B1222" s="2" t="s">
        <v>856</v>
      </c>
      <c r="C1222" s="3" t="s">
        <v>29</v>
      </c>
      <c r="D1222" s="3" t="s">
        <v>7</v>
      </c>
      <c r="E1222" s="24">
        <v>166.8</v>
      </c>
      <c r="F1222" s="16" t="s">
        <v>137</v>
      </c>
      <c r="G1222" s="21">
        <f t="shared" si="20"/>
        <v>3.3500000000000002E-2</v>
      </c>
      <c r="H1222" s="26">
        <f>H1250*(1+Table3[[#This Row],[Inflation (%)2]])</f>
        <v>510.70835982215158</v>
      </c>
    </row>
    <row r="1223" spans="2:8" s="1" customFormat="1" ht="14.45" customHeight="1" x14ac:dyDescent="0.2">
      <c r="B1223" s="2" t="s">
        <v>856</v>
      </c>
      <c r="C1223" s="3" t="s">
        <v>31</v>
      </c>
      <c r="D1223" s="3" t="s">
        <v>7</v>
      </c>
      <c r="E1223" s="23">
        <v>155.4</v>
      </c>
      <c r="F1223" s="15" t="s">
        <v>189</v>
      </c>
      <c r="G1223" s="21">
        <f t="shared" ref="G1223:G1286" si="21">F1223/10000*100</f>
        <v>9.8199999999999996E-2</v>
      </c>
      <c r="H1223" s="26">
        <f>H1251*(1+Table3[[#This Row],[Inflation (%)2]])</f>
        <v>616.53795890759613</v>
      </c>
    </row>
    <row r="1224" spans="2:8" s="1" customFormat="1" ht="14.45" customHeight="1" x14ac:dyDescent="0.2">
      <c r="B1224" s="2" t="s">
        <v>856</v>
      </c>
      <c r="C1224" s="3" t="s">
        <v>33</v>
      </c>
      <c r="D1224" s="3" t="s">
        <v>7</v>
      </c>
      <c r="E1224" s="24">
        <v>175.9</v>
      </c>
      <c r="F1224" s="16" t="s">
        <v>862</v>
      </c>
      <c r="G1224" s="21">
        <f t="shared" si="21"/>
        <v>6.54E-2</v>
      </c>
      <c r="H1224" s="26">
        <f>H1252*(1+Table3[[#This Row],[Inflation (%)2]])</f>
        <v>312.21793519988574</v>
      </c>
    </row>
    <row r="1225" spans="2:8" s="1" customFormat="1" ht="14.45" customHeight="1" x14ac:dyDescent="0.2">
      <c r="B1225" s="2" t="s">
        <v>856</v>
      </c>
      <c r="C1225" s="3" t="s">
        <v>35</v>
      </c>
      <c r="D1225" s="3" t="s">
        <v>7</v>
      </c>
      <c r="E1225" s="23">
        <v>197</v>
      </c>
      <c r="F1225" s="15" t="s">
        <v>399</v>
      </c>
      <c r="G1225" s="21">
        <f t="shared" si="21"/>
        <v>4.3400000000000001E-2</v>
      </c>
      <c r="H1225" s="26">
        <f>H1253*(1+Table3[[#This Row],[Inflation (%)2]])</f>
        <v>593.1217040277312</v>
      </c>
    </row>
    <row r="1226" spans="2:8" s="1" customFormat="1" ht="14.45" customHeight="1" x14ac:dyDescent="0.2">
      <c r="B1226" s="2" t="s">
        <v>856</v>
      </c>
      <c r="C1226" s="3" t="s">
        <v>37</v>
      </c>
      <c r="D1226" s="3" t="s">
        <v>7</v>
      </c>
      <c r="E1226" s="24">
        <v>158.30000000000001</v>
      </c>
      <c r="F1226" s="16" t="s">
        <v>672</v>
      </c>
      <c r="G1226" s="21">
        <f t="shared" si="21"/>
        <v>6.3799999999999996E-2</v>
      </c>
      <c r="H1226" s="26">
        <f>H1254*(1+Table3[[#This Row],[Inflation (%)2]])</f>
        <v>238.10411326535905</v>
      </c>
    </row>
    <row r="1227" spans="2:8" s="1" customFormat="1" ht="14.45" customHeight="1" x14ac:dyDescent="0.2">
      <c r="B1227" s="2" t="s">
        <v>856</v>
      </c>
      <c r="C1227" s="3" t="s">
        <v>39</v>
      </c>
      <c r="D1227" s="3" t="s">
        <v>7</v>
      </c>
      <c r="E1227" s="23">
        <v>160.80000000000001</v>
      </c>
      <c r="F1227" s="15" t="s">
        <v>670</v>
      </c>
      <c r="G1227" s="21">
        <f t="shared" si="21"/>
        <v>6.4199999999999993E-2</v>
      </c>
      <c r="H1227" s="26">
        <f>H1255*(1+Table3[[#This Row],[Inflation (%)2]])</f>
        <v>243.70786353888479</v>
      </c>
    </row>
    <row r="1228" spans="2:8" s="1" customFormat="1" ht="14.45" customHeight="1" x14ac:dyDescent="0.2">
      <c r="B1228" s="2" t="s">
        <v>856</v>
      </c>
      <c r="C1228" s="3" t="s">
        <v>41</v>
      </c>
      <c r="D1228" s="3" t="s">
        <v>7</v>
      </c>
      <c r="E1228" s="24">
        <v>144.4</v>
      </c>
      <c r="F1228" s="16" t="s">
        <v>168</v>
      </c>
      <c r="G1228" s="21">
        <f t="shared" si="21"/>
        <v>5.8699999999999995E-2</v>
      </c>
      <c r="H1228" s="26">
        <f>H1256*(1+Table3[[#This Row],[Inflation (%)2]])</f>
        <v>204.58986021910866</v>
      </c>
    </row>
    <row r="1229" spans="2:8" s="1" customFormat="1" ht="14.45" customHeight="1" x14ac:dyDescent="0.2">
      <c r="B1229" s="2" t="s">
        <v>856</v>
      </c>
      <c r="C1229" s="3" t="s">
        <v>43</v>
      </c>
      <c r="D1229" s="3" t="s">
        <v>7</v>
      </c>
      <c r="E1229" s="23">
        <v>163.6</v>
      </c>
      <c r="F1229" s="15" t="s">
        <v>388</v>
      </c>
      <c r="G1229" s="21">
        <f t="shared" si="21"/>
        <v>3.5400000000000001E-2</v>
      </c>
      <c r="H1229" s="26">
        <f>H1257*(1+Table3[[#This Row],[Inflation (%)2]])</f>
        <v>207.17745722461126</v>
      </c>
    </row>
    <row r="1230" spans="2:8" s="1" customFormat="1" ht="14.45" customHeight="1" x14ac:dyDescent="0.2">
      <c r="B1230" s="2" t="s">
        <v>856</v>
      </c>
      <c r="C1230" s="3" t="s">
        <v>45</v>
      </c>
      <c r="D1230" s="3" t="s">
        <v>7</v>
      </c>
      <c r="E1230" s="24">
        <v>162.19999999999999</v>
      </c>
      <c r="F1230" s="16" t="s">
        <v>863</v>
      </c>
      <c r="G1230" s="21">
        <f t="shared" si="21"/>
        <v>0.18140000000000001</v>
      </c>
      <c r="H1230" s="26">
        <f>H1258*(1+Table3[[#This Row],[Inflation (%)2]])</f>
        <v>733.97731953980895</v>
      </c>
    </row>
    <row r="1231" spans="2:8" s="1" customFormat="1" ht="14.45" customHeight="1" x14ac:dyDescent="0.2">
      <c r="B1231" s="2" t="s">
        <v>856</v>
      </c>
      <c r="C1231" s="3" t="s">
        <v>47</v>
      </c>
      <c r="D1231" s="3" t="s">
        <v>7</v>
      </c>
      <c r="E1231" s="23">
        <v>157</v>
      </c>
      <c r="F1231" s="15" t="s">
        <v>757</v>
      </c>
      <c r="G1231" s="21">
        <f t="shared" si="21"/>
        <v>7.0900000000000005E-2</v>
      </c>
      <c r="H1231" s="26">
        <f>H1259*(1+Table3[[#This Row],[Inflation (%)2]])</f>
        <v>411.91873978878624</v>
      </c>
    </row>
    <row r="1232" spans="2:8" s="1" customFormat="1" ht="14.45" customHeight="1" x14ac:dyDescent="0.2">
      <c r="B1232" s="2" t="s">
        <v>856</v>
      </c>
      <c r="C1232" s="3" t="s">
        <v>49</v>
      </c>
      <c r="D1232" s="3" t="s">
        <v>7</v>
      </c>
      <c r="E1232" s="24">
        <v>154.30000000000001</v>
      </c>
      <c r="F1232" s="16" t="s">
        <v>238</v>
      </c>
      <c r="G1232" s="21">
        <f t="shared" si="21"/>
        <v>6.3399999999999998E-2</v>
      </c>
      <c r="H1232" s="26">
        <f>H1260*(1+Table3[[#This Row],[Inflation (%)2]])</f>
        <v>250.57389380277107</v>
      </c>
    </row>
    <row r="1233" spans="2:8" s="1" customFormat="1" ht="14.45" customHeight="1" x14ac:dyDescent="0.2">
      <c r="B1233" s="2" t="s">
        <v>856</v>
      </c>
      <c r="C1233" s="3" t="s">
        <v>51</v>
      </c>
      <c r="D1233" s="3" t="s">
        <v>7</v>
      </c>
      <c r="E1233" s="23">
        <v>163.5</v>
      </c>
      <c r="F1233" s="15" t="s">
        <v>864</v>
      </c>
      <c r="G1233" s="21">
        <f t="shared" si="21"/>
        <v>7.5700000000000003E-2</v>
      </c>
      <c r="H1233" s="26">
        <f>H1261*(1+Table3[[#This Row],[Inflation (%)2]])</f>
        <v>406.31256698594774</v>
      </c>
    </row>
    <row r="1234" spans="2:8" s="1" customFormat="1" ht="14.45" customHeight="1" x14ac:dyDescent="0.2">
      <c r="B1234" s="2" t="s">
        <v>856</v>
      </c>
      <c r="C1234" s="3" t="s">
        <v>53</v>
      </c>
      <c r="D1234" s="3" t="s">
        <v>7</v>
      </c>
      <c r="E1234" s="24">
        <v>152.19999999999999</v>
      </c>
      <c r="F1234" s="16" t="s">
        <v>726</v>
      </c>
      <c r="G1234" s="21">
        <f t="shared" si="21"/>
        <v>0.12570000000000001</v>
      </c>
      <c r="H1234" s="26">
        <f>H1262*(1+Table3[[#This Row],[Inflation (%)2]])</f>
        <v>785.46443953598452</v>
      </c>
    </row>
    <row r="1235" spans="2:8" s="1" customFormat="1" ht="14.45" customHeight="1" x14ac:dyDescent="0.2">
      <c r="B1235" s="2" t="s">
        <v>856</v>
      </c>
      <c r="C1235" s="3" t="s">
        <v>55</v>
      </c>
      <c r="D1235" s="3" t="s">
        <v>7</v>
      </c>
      <c r="E1235" s="23">
        <v>155.1</v>
      </c>
      <c r="F1235" s="15" t="s">
        <v>678</v>
      </c>
      <c r="G1235" s="21">
        <f t="shared" si="21"/>
        <v>7.4099999999999999E-2</v>
      </c>
      <c r="H1235" s="26">
        <f>H1263*(1+Table3[[#This Row],[Inflation (%)2]])</f>
        <v>344.53292284178571</v>
      </c>
    </row>
    <row r="1236" spans="2:8" s="1" customFormat="1" ht="14.45" customHeight="1" x14ac:dyDescent="0.2">
      <c r="B1236" s="2" t="s">
        <v>856</v>
      </c>
      <c r="C1236" s="3" t="s">
        <v>57</v>
      </c>
      <c r="D1236" s="3" t="s">
        <v>7</v>
      </c>
      <c r="E1236" s="24">
        <v>160.30000000000001</v>
      </c>
      <c r="F1236" s="16" t="s">
        <v>81</v>
      </c>
      <c r="G1236" s="21">
        <f t="shared" si="21"/>
        <v>2.4900000000000002E-2</v>
      </c>
      <c r="H1236" s="26">
        <f>H1264*(1+Table3[[#This Row],[Inflation (%)2]])</f>
        <v>190.00583924278976</v>
      </c>
    </row>
    <row r="1237" spans="2:8" s="1" customFormat="1" ht="14.45" customHeight="1" x14ac:dyDescent="0.2">
      <c r="B1237" s="2" t="s">
        <v>856</v>
      </c>
      <c r="C1237" s="3" t="s">
        <v>59</v>
      </c>
      <c r="D1237" s="3" t="s">
        <v>7</v>
      </c>
      <c r="E1237" s="23">
        <v>160.30000000000001</v>
      </c>
      <c r="F1237" s="15" t="s">
        <v>744</v>
      </c>
      <c r="G1237" s="21">
        <f t="shared" si="21"/>
        <v>1.5200000000000002E-2</v>
      </c>
      <c r="H1237" s="26">
        <f>H1265*(1+Table3[[#This Row],[Inflation (%)2]])</f>
        <v>584.32841379389549</v>
      </c>
    </row>
    <row r="1238" spans="2:8" s="1" customFormat="1" ht="14.45" customHeight="1" x14ac:dyDescent="0.2">
      <c r="B1238" s="2" t="s">
        <v>856</v>
      </c>
      <c r="C1238" s="3" t="s">
        <v>61</v>
      </c>
      <c r="D1238" s="3" t="s">
        <v>7</v>
      </c>
      <c r="E1238" s="24">
        <v>171.4</v>
      </c>
      <c r="F1238" s="16" t="s">
        <v>865</v>
      </c>
      <c r="G1238" s="21">
        <f t="shared" si="21"/>
        <v>1.78E-2</v>
      </c>
      <c r="H1238" s="26">
        <f>H1266*(1+Table3[[#This Row],[Inflation (%)2]])</f>
        <v>390.0756922701043</v>
      </c>
    </row>
    <row r="1239" spans="2:8" s="1" customFormat="1" ht="14.45" customHeight="1" x14ac:dyDescent="0.2">
      <c r="B1239" s="2" t="s">
        <v>866</v>
      </c>
      <c r="C1239" s="3" t="s">
        <v>6</v>
      </c>
      <c r="D1239" s="3" t="s">
        <v>7</v>
      </c>
      <c r="E1239" s="23">
        <v>162.30000000000001</v>
      </c>
      <c r="F1239" s="15" t="s">
        <v>268</v>
      </c>
      <c r="G1239" s="21">
        <f t="shared" si="21"/>
        <v>4.5700000000000005E-2</v>
      </c>
      <c r="H1239" s="26">
        <f>H1267*(1+Table3[[#This Row],[Inflation (%)2]])</f>
        <v>327.73703580336223</v>
      </c>
    </row>
    <row r="1240" spans="2:8" s="1" customFormat="1" ht="14.45" customHeight="1" x14ac:dyDescent="0.2">
      <c r="B1240" s="2" t="s">
        <v>866</v>
      </c>
      <c r="C1240" s="3" t="s">
        <v>9</v>
      </c>
      <c r="D1240" s="3" t="s">
        <v>7</v>
      </c>
      <c r="E1240" s="24">
        <v>167.3</v>
      </c>
      <c r="F1240" s="16" t="s">
        <v>199</v>
      </c>
      <c r="G1240" s="21">
        <f t="shared" si="21"/>
        <v>1.7600000000000001E-2</v>
      </c>
      <c r="H1240" s="26">
        <f>H1268*(1+Table3[[#This Row],[Inflation (%)2]])</f>
        <v>371.24629128457047</v>
      </c>
    </row>
    <row r="1241" spans="2:8" s="1" customFormat="1" ht="14.45" customHeight="1" x14ac:dyDescent="0.2">
      <c r="B1241" s="2" t="s">
        <v>866</v>
      </c>
      <c r="C1241" s="3" t="s">
        <v>11</v>
      </c>
      <c r="D1241" s="3" t="s">
        <v>7</v>
      </c>
      <c r="E1241" s="23">
        <v>149.30000000000001</v>
      </c>
      <c r="F1241" s="15" t="s">
        <v>867</v>
      </c>
      <c r="G1241" s="21">
        <f t="shared" si="21"/>
        <v>-8.6E-3</v>
      </c>
      <c r="H1241" s="26">
        <f>H1269*(1+Table3[[#This Row],[Inflation (%)2]])</f>
        <v>171.62190034571481</v>
      </c>
    </row>
    <row r="1242" spans="2:8" s="1" customFormat="1" ht="14.45" customHeight="1" x14ac:dyDescent="0.2">
      <c r="B1242" s="2" t="s">
        <v>866</v>
      </c>
      <c r="C1242" s="3" t="s">
        <v>13</v>
      </c>
      <c r="D1242" s="3" t="s">
        <v>7</v>
      </c>
      <c r="E1242" s="24">
        <v>207.4</v>
      </c>
      <c r="F1242" s="16" t="s">
        <v>804</v>
      </c>
      <c r="G1242" s="21">
        <f t="shared" si="21"/>
        <v>7.0699999999999999E-2</v>
      </c>
      <c r="H1242" s="26">
        <f>H1270*(1+Table3[[#This Row],[Inflation (%)2]])</f>
        <v>1671.2509016629122</v>
      </c>
    </row>
    <row r="1243" spans="2:8" s="1" customFormat="1" ht="14.45" customHeight="1" x14ac:dyDescent="0.2">
      <c r="B1243" s="2" t="s">
        <v>866</v>
      </c>
      <c r="C1243" s="3" t="s">
        <v>15</v>
      </c>
      <c r="D1243" s="3" t="s">
        <v>7</v>
      </c>
      <c r="E1243" s="23">
        <v>174.1</v>
      </c>
      <c r="F1243" s="15" t="s">
        <v>605</v>
      </c>
      <c r="G1243" s="21">
        <f t="shared" si="21"/>
        <v>5.6399999999999992E-2</v>
      </c>
      <c r="H1243" s="26">
        <f>H1271*(1+Table3[[#This Row],[Inflation (%)2]])</f>
        <v>1012.704496537031</v>
      </c>
    </row>
    <row r="1244" spans="2:8" s="1" customFormat="1" ht="14.45" customHeight="1" x14ac:dyDescent="0.2">
      <c r="B1244" s="2" t="s">
        <v>866</v>
      </c>
      <c r="C1244" s="3" t="s">
        <v>17</v>
      </c>
      <c r="D1244" s="3" t="s">
        <v>7</v>
      </c>
      <c r="E1244" s="24">
        <v>159.1</v>
      </c>
      <c r="F1244" s="16" t="s">
        <v>868</v>
      </c>
      <c r="G1244" s="21">
        <f t="shared" si="21"/>
        <v>3.5099999999999999E-2</v>
      </c>
      <c r="H1244" s="26">
        <f>H1272*(1+Table3[[#This Row],[Inflation (%)2]])</f>
        <v>2.5280444946296901</v>
      </c>
    </row>
    <row r="1245" spans="2:8" s="1" customFormat="1" ht="14.45" customHeight="1" x14ac:dyDescent="0.2">
      <c r="B1245" s="2" t="s">
        <v>866</v>
      </c>
      <c r="C1245" s="3" t="s">
        <v>19</v>
      </c>
      <c r="D1245" s="3" t="s">
        <v>7</v>
      </c>
      <c r="E1245" s="23">
        <v>175</v>
      </c>
      <c r="F1245" s="15" t="s">
        <v>869</v>
      </c>
      <c r="G1245" s="21">
        <f t="shared" si="21"/>
        <v>0.28960000000000002</v>
      </c>
      <c r="H1245" s="26">
        <f>H1273*(1+Table3[[#This Row],[Inflation (%)2]])</f>
        <v>2577.0231332990288</v>
      </c>
    </row>
    <row r="1246" spans="2:8" s="1" customFormat="1" ht="14.45" customHeight="1" x14ac:dyDescent="0.2">
      <c r="B1246" s="2" t="s">
        <v>866</v>
      </c>
      <c r="C1246" s="3" t="s">
        <v>21</v>
      </c>
      <c r="D1246" s="3" t="s">
        <v>7</v>
      </c>
      <c r="E1246" s="24">
        <v>161.19999999999999</v>
      </c>
      <c r="F1246" s="16" t="s">
        <v>87</v>
      </c>
      <c r="G1246" s="21">
        <f t="shared" si="21"/>
        <v>3.5299999999999998E-2</v>
      </c>
      <c r="H1246" s="26">
        <f>H1274*(1+Table3[[#This Row],[Inflation (%)2]])</f>
        <v>268.93047151519795</v>
      </c>
    </row>
    <row r="1247" spans="2:8" s="1" customFormat="1" ht="14.45" customHeight="1" x14ac:dyDescent="0.2">
      <c r="B1247" s="2" t="s">
        <v>866</v>
      </c>
      <c r="C1247" s="3" t="s">
        <v>23</v>
      </c>
      <c r="D1247" s="3" t="s">
        <v>7</v>
      </c>
      <c r="E1247" s="23">
        <v>183.5</v>
      </c>
      <c r="F1247" s="15" t="s">
        <v>870</v>
      </c>
      <c r="G1247" s="21">
        <f t="shared" si="21"/>
        <v>-0.18809999999999999</v>
      </c>
      <c r="H1247" s="26">
        <f>H1275*(1+Table3[[#This Row],[Inflation (%)2]])</f>
        <v>186.74980854799574</v>
      </c>
    </row>
    <row r="1248" spans="2:8" s="1" customFormat="1" ht="14.45" customHeight="1" x14ac:dyDescent="0.2">
      <c r="B1248" s="2" t="s">
        <v>866</v>
      </c>
      <c r="C1248" s="3" t="s">
        <v>25</v>
      </c>
      <c r="D1248" s="3" t="s">
        <v>7</v>
      </c>
      <c r="E1248" s="24">
        <v>164.5</v>
      </c>
      <c r="F1248" s="16" t="s">
        <v>331</v>
      </c>
      <c r="G1248" s="21">
        <f t="shared" si="21"/>
        <v>8.0799999999999997E-2</v>
      </c>
      <c r="H1248" s="26">
        <f>H1276*(1+Table3[[#This Row],[Inflation (%)2]])</f>
        <v>1668.4126710746204</v>
      </c>
    </row>
    <row r="1249" spans="2:8" s="1" customFormat="1" ht="14.45" customHeight="1" x14ac:dyDescent="0.2">
      <c r="B1249" s="2" t="s">
        <v>866</v>
      </c>
      <c r="C1249" s="3" t="s">
        <v>27</v>
      </c>
      <c r="D1249" s="3" t="s">
        <v>7</v>
      </c>
      <c r="E1249" s="23">
        <v>120.4</v>
      </c>
      <c r="F1249" s="15" t="s">
        <v>397</v>
      </c>
      <c r="G1249" s="21">
        <f t="shared" si="21"/>
        <v>1.95E-2</v>
      </c>
      <c r="H1249" s="26">
        <f>H1277*(1+Table3[[#This Row],[Inflation (%)2]])</f>
        <v>145.54385525477815</v>
      </c>
    </row>
    <row r="1250" spans="2:8" s="1" customFormat="1" ht="14.45" customHeight="1" x14ac:dyDescent="0.2">
      <c r="B1250" s="2" t="s">
        <v>866</v>
      </c>
      <c r="C1250" s="3" t="s">
        <v>29</v>
      </c>
      <c r="D1250" s="3" t="s">
        <v>7</v>
      </c>
      <c r="E1250" s="24">
        <v>166.2</v>
      </c>
      <c r="F1250" s="16" t="s">
        <v>270</v>
      </c>
      <c r="G1250" s="21">
        <f t="shared" si="21"/>
        <v>3.0400000000000003E-2</v>
      </c>
      <c r="H1250" s="26">
        <f>H1278*(1+Table3[[#This Row],[Inflation (%)2]])</f>
        <v>494.15419431267685</v>
      </c>
    </row>
    <row r="1251" spans="2:8" s="1" customFormat="1" ht="14.45" customHeight="1" x14ac:dyDescent="0.2">
      <c r="B1251" s="2" t="s">
        <v>866</v>
      </c>
      <c r="C1251" s="3" t="s">
        <v>31</v>
      </c>
      <c r="D1251" s="3" t="s">
        <v>7</v>
      </c>
      <c r="E1251" s="23">
        <v>154.80000000000001</v>
      </c>
      <c r="F1251" s="15" t="s">
        <v>871</v>
      </c>
      <c r="G1251" s="21">
        <f t="shared" si="21"/>
        <v>0.11210000000000001</v>
      </c>
      <c r="H1251" s="26">
        <f>H1279*(1+Table3[[#This Row],[Inflation (%)2]])</f>
        <v>561.40772073173935</v>
      </c>
    </row>
    <row r="1252" spans="2:8" s="1" customFormat="1" ht="14.45" customHeight="1" x14ac:dyDescent="0.2">
      <c r="B1252" s="2" t="s">
        <v>866</v>
      </c>
      <c r="C1252" s="3" t="s">
        <v>33</v>
      </c>
      <c r="D1252" s="3" t="s">
        <v>7</v>
      </c>
      <c r="E1252" s="24">
        <v>175.1</v>
      </c>
      <c r="F1252" s="16" t="s">
        <v>872</v>
      </c>
      <c r="G1252" s="21">
        <f t="shared" si="21"/>
        <v>6.25E-2</v>
      </c>
      <c r="H1252" s="26">
        <f>H1280*(1+Table3[[#This Row],[Inflation (%)2]])</f>
        <v>293.05231387261665</v>
      </c>
    </row>
    <row r="1253" spans="2:8" s="1" customFormat="1" ht="14.45" customHeight="1" x14ac:dyDescent="0.2">
      <c r="B1253" s="2" t="s">
        <v>866</v>
      </c>
      <c r="C1253" s="3" t="s">
        <v>35</v>
      </c>
      <c r="D1253" s="3" t="s">
        <v>7</v>
      </c>
      <c r="E1253" s="23">
        <v>196.5</v>
      </c>
      <c r="F1253" s="15" t="s">
        <v>873</v>
      </c>
      <c r="G1253" s="21">
        <f t="shared" si="21"/>
        <v>4.1300000000000003E-2</v>
      </c>
      <c r="H1253" s="26">
        <f>H1281*(1+Table3[[#This Row],[Inflation (%)2]])</f>
        <v>568.45093351325579</v>
      </c>
    </row>
    <row r="1254" spans="2:8" s="1" customFormat="1" ht="14.45" customHeight="1" x14ac:dyDescent="0.2">
      <c r="B1254" s="2" t="s">
        <v>866</v>
      </c>
      <c r="C1254" s="3" t="s">
        <v>37</v>
      </c>
      <c r="D1254" s="3" t="s">
        <v>7</v>
      </c>
      <c r="E1254" s="24">
        <v>157.4</v>
      </c>
      <c r="F1254" s="16" t="s">
        <v>833</v>
      </c>
      <c r="G1254" s="21">
        <f t="shared" si="21"/>
        <v>6.1399999999999996E-2</v>
      </c>
      <c r="H1254" s="26">
        <f>H1282*(1+Table3[[#This Row],[Inflation (%)2]])</f>
        <v>223.82413354517675</v>
      </c>
    </row>
    <row r="1255" spans="2:8" s="1" customFormat="1" ht="14.45" customHeight="1" x14ac:dyDescent="0.2">
      <c r="B1255" s="2" t="s">
        <v>866</v>
      </c>
      <c r="C1255" s="3" t="s">
        <v>39</v>
      </c>
      <c r="D1255" s="3" t="s">
        <v>7</v>
      </c>
      <c r="E1255" s="23">
        <v>159.80000000000001</v>
      </c>
      <c r="F1255" s="15" t="s">
        <v>468</v>
      </c>
      <c r="G1255" s="21">
        <f t="shared" si="21"/>
        <v>6.1799999999999994E-2</v>
      </c>
      <c r="H1255" s="26">
        <f>H1283*(1+Table3[[#This Row],[Inflation (%)2]])</f>
        <v>229.00569774373687</v>
      </c>
    </row>
    <row r="1256" spans="2:8" s="1" customFormat="1" ht="14.45" customHeight="1" x14ac:dyDescent="0.2">
      <c r="B1256" s="2" t="s">
        <v>866</v>
      </c>
      <c r="C1256" s="3" t="s">
        <v>41</v>
      </c>
      <c r="D1256" s="3" t="s">
        <v>7</v>
      </c>
      <c r="E1256" s="24">
        <v>143.6</v>
      </c>
      <c r="F1256" s="16" t="s">
        <v>874</v>
      </c>
      <c r="G1256" s="21">
        <f t="shared" si="21"/>
        <v>5.5099999999999996E-2</v>
      </c>
      <c r="H1256" s="26">
        <f>H1284*(1+Table3[[#This Row],[Inflation (%)2]])</f>
        <v>193.24630227553476</v>
      </c>
    </row>
    <row r="1257" spans="2:8" s="1" customFormat="1" ht="14.45" customHeight="1" x14ac:dyDescent="0.2">
      <c r="B1257" s="2" t="s">
        <v>866</v>
      </c>
      <c r="C1257" s="3" t="s">
        <v>43</v>
      </c>
      <c r="D1257" s="3" t="s">
        <v>7</v>
      </c>
      <c r="E1257" s="23">
        <v>162.1</v>
      </c>
      <c r="F1257" s="15" t="s">
        <v>408</v>
      </c>
      <c r="G1257" s="21">
        <f t="shared" si="21"/>
        <v>3.5800000000000005E-2</v>
      </c>
      <c r="H1257" s="26">
        <f>H1285*(1+Table3[[#This Row],[Inflation (%)2]])</f>
        <v>200.09412519278661</v>
      </c>
    </row>
    <row r="1258" spans="2:8" s="1" customFormat="1" ht="14.45" customHeight="1" x14ac:dyDescent="0.2">
      <c r="B1258" s="2" t="s">
        <v>866</v>
      </c>
      <c r="C1258" s="3" t="s">
        <v>45</v>
      </c>
      <c r="D1258" s="3" t="s">
        <v>7</v>
      </c>
      <c r="E1258" s="24">
        <v>160.80000000000001</v>
      </c>
      <c r="F1258" s="16" t="s">
        <v>875</v>
      </c>
      <c r="G1258" s="21">
        <f t="shared" si="21"/>
        <v>0.1729</v>
      </c>
      <c r="H1258" s="26">
        <f>H1286*(1+Table3[[#This Row],[Inflation (%)2]])</f>
        <v>621.27756859641863</v>
      </c>
    </row>
    <row r="1259" spans="2:8" s="1" customFormat="1" ht="14.45" customHeight="1" x14ac:dyDescent="0.2">
      <c r="B1259" s="2" t="s">
        <v>866</v>
      </c>
      <c r="C1259" s="3" t="s">
        <v>47</v>
      </c>
      <c r="D1259" s="3" t="s">
        <v>7</v>
      </c>
      <c r="E1259" s="23">
        <v>156</v>
      </c>
      <c r="F1259" s="15" t="s">
        <v>876</v>
      </c>
      <c r="G1259" s="21">
        <f t="shared" si="21"/>
        <v>6.7000000000000004E-2</v>
      </c>
      <c r="H1259" s="26">
        <f>H1287*(1+Table3[[#This Row],[Inflation (%)2]])</f>
        <v>384.64724977942501</v>
      </c>
    </row>
    <row r="1260" spans="2:8" s="1" customFormat="1" ht="14.45" customHeight="1" x14ac:dyDescent="0.2">
      <c r="B1260" s="2" t="s">
        <v>866</v>
      </c>
      <c r="C1260" s="3" t="s">
        <v>49</v>
      </c>
      <c r="D1260" s="3" t="s">
        <v>7</v>
      </c>
      <c r="E1260" s="24">
        <v>153.30000000000001</v>
      </c>
      <c r="F1260" s="16" t="s">
        <v>877</v>
      </c>
      <c r="G1260" s="21">
        <f t="shared" si="21"/>
        <v>5.6500000000000009E-2</v>
      </c>
      <c r="H1260" s="26">
        <f>H1288*(1+Table3[[#This Row],[Inflation (%)2]])</f>
        <v>235.63465657586147</v>
      </c>
    </row>
    <row r="1261" spans="2:8" s="1" customFormat="1" ht="14.45" customHeight="1" x14ac:dyDescent="0.2">
      <c r="B1261" s="2" t="s">
        <v>866</v>
      </c>
      <c r="C1261" s="3" t="s">
        <v>51</v>
      </c>
      <c r="D1261" s="3" t="s">
        <v>7</v>
      </c>
      <c r="E1261" s="23">
        <v>162.80000000000001</v>
      </c>
      <c r="F1261" s="15" t="s">
        <v>350</v>
      </c>
      <c r="G1261" s="21">
        <f t="shared" si="21"/>
        <v>7.8100000000000003E-2</v>
      </c>
      <c r="H1261" s="26">
        <f>H1289*(1+Table3[[#This Row],[Inflation (%)2]])</f>
        <v>377.71922188895388</v>
      </c>
    </row>
    <row r="1262" spans="2:8" s="1" customFormat="1" ht="14.45" customHeight="1" x14ac:dyDescent="0.2">
      <c r="B1262" s="2" t="s">
        <v>866</v>
      </c>
      <c r="C1262" s="3" t="s">
        <v>53</v>
      </c>
      <c r="D1262" s="3" t="s">
        <v>7</v>
      </c>
      <c r="E1262" s="24">
        <v>150.5</v>
      </c>
      <c r="F1262" s="16" t="s">
        <v>515</v>
      </c>
      <c r="G1262" s="21">
        <f t="shared" si="21"/>
        <v>0.11150000000000002</v>
      </c>
      <c r="H1262" s="26">
        <f>H1290*(1+Table3[[#This Row],[Inflation (%)2]])</f>
        <v>697.7564533499019</v>
      </c>
    </row>
    <row r="1263" spans="2:8" s="1" customFormat="1" ht="14.45" customHeight="1" x14ac:dyDescent="0.2">
      <c r="B1263" s="2" t="s">
        <v>866</v>
      </c>
      <c r="C1263" s="3" t="s">
        <v>55</v>
      </c>
      <c r="D1263" s="3" t="s">
        <v>7</v>
      </c>
      <c r="E1263" s="23">
        <v>153.9</v>
      </c>
      <c r="F1263" s="15" t="s">
        <v>878</v>
      </c>
      <c r="G1263" s="21">
        <f t="shared" si="21"/>
        <v>8.3800000000000013E-2</v>
      </c>
      <c r="H1263" s="26">
        <f>H1291*(1+Table3[[#This Row],[Inflation (%)2]])</f>
        <v>320.76428902503091</v>
      </c>
    </row>
    <row r="1264" spans="2:8" s="1" customFormat="1" ht="14.45" customHeight="1" x14ac:dyDescent="0.2">
      <c r="B1264" s="2" t="s">
        <v>866</v>
      </c>
      <c r="C1264" s="3" t="s">
        <v>57</v>
      </c>
      <c r="D1264" s="3" t="s">
        <v>7</v>
      </c>
      <c r="E1264" s="24">
        <v>160.30000000000001</v>
      </c>
      <c r="F1264" s="16" t="s">
        <v>80</v>
      </c>
      <c r="G1264" s="21">
        <f t="shared" si="21"/>
        <v>2.9500000000000002E-2</v>
      </c>
      <c r="H1264" s="26">
        <f>H1292*(1+Table3[[#This Row],[Inflation (%)2]])</f>
        <v>185.38963727465097</v>
      </c>
    </row>
    <row r="1265" spans="2:8" s="1" customFormat="1" ht="14.45" customHeight="1" x14ac:dyDescent="0.2">
      <c r="B1265" s="2" t="s">
        <v>866</v>
      </c>
      <c r="C1265" s="3" t="s">
        <v>59</v>
      </c>
      <c r="D1265" s="3" t="s">
        <v>7</v>
      </c>
      <c r="E1265" s="23">
        <v>159.6</v>
      </c>
      <c r="F1265" s="15" t="s">
        <v>879</v>
      </c>
      <c r="G1265" s="21">
        <f t="shared" si="21"/>
        <v>9.4999999999999998E-3</v>
      </c>
      <c r="H1265" s="26">
        <f>H1293*(1+Table3[[#This Row],[Inflation (%)2]])</f>
        <v>575.57960381589385</v>
      </c>
    </row>
    <row r="1266" spans="2:8" s="1" customFormat="1" ht="14.45" customHeight="1" x14ac:dyDescent="0.2">
      <c r="B1266" s="2" t="s">
        <v>866</v>
      </c>
      <c r="C1266" s="3" t="s">
        <v>61</v>
      </c>
      <c r="D1266" s="3" t="s">
        <v>7</v>
      </c>
      <c r="E1266" s="24">
        <v>166.4</v>
      </c>
      <c r="F1266" s="16" t="s">
        <v>880</v>
      </c>
      <c r="G1266" s="21">
        <f t="shared" si="21"/>
        <v>6.7000000000000002E-3</v>
      </c>
      <c r="H1266" s="26">
        <f>H1294*(1+Table3[[#This Row],[Inflation (%)2]])</f>
        <v>383.25377507379079</v>
      </c>
    </row>
    <row r="1267" spans="2:8" s="1" customFormat="1" ht="14.45" customHeight="1" x14ac:dyDescent="0.2">
      <c r="B1267" s="2" t="s">
        <v>881</v>
      </c>
      <c r="C1267" s="3" t="s">
        <v>6</v>
      </c>
      <c r="D1267" s="3" t="s">
        <v>7</v>
      </c>
      <c r="E1267" s="23">
        <v>162.19999999999999</v>
      </c>
      <c r="F1267" s="15" t="s">
        <v>882</v>
      </c>
      <c r="G1267" s="21">
        <f t="shared" si="21"/>
        <v>5.3200000000000004E-2</v>
      </c>
      <c r="H1267" s="26">
        <f>H1295*(1+Table3[[#This Row],[Inflation (%)2]])</f>
        <v>313.41401530397076</v>
      </c>
    </row>
    <row r="1268" spans="2:8" s="1" customFormat="1" ht="14.45" customHeight="1" x14ac:dyDescent="0.2">
      <c r="B1268" s="2" t="s">
        <v>881</v>
      </c>
      <c r="C1268" s="3" t="s">
        <v>9</v>
      </c>
      <c r="D1268" s="3" t="s">
        <v>7</v>
      </c>
      <c r="E1268" s="24">
        <v>167.6</v>
      </c>
      <c r="F1268" s="16" t="s">
        <v>694</v>
      </c>
      <c r="G1268" s="21">
        <f t="shared" si="21"/>
        <v>3.9100000000000003E-2</v>
      </c>
      <c r="H1268" s="26">
        <f>H1296*(1+Table3[[#This Row],[Inflation (%)2]])</f>
        <v>364.82536486298198</v>
      </c>
    </row>
    <row r="1269" spans="2:8" s="1" customFormat="1" ht="14.45" customHeight="1" x14ac:dyDescent="0.2">
      <c r="B1269" s="2" t="s">
        <v>881</v>
      </c>
      <c r="C1269" s="3" t="s">
        <v>11</v>
      </c>
      <c r="D1269" s="3" t="s">
        <v>7</v>
      </c>
      <c r="E1269" s="23">
        <v>149.19999999999999</v>
      </c>
      <c r="F1269" s="15" t="s">
        <v>883</v>
      </c>
      <c r="G1269" s="21">
        <f t="shared" si="21"/>
        <v>-1.5200000000000002E-2</v>
      </c>
      <c r="H1269" s="26">
        <f>H1297*(1+Table3[[#This Row],[Inflation (%)2]])</f>
        <v>173.11065195250637</v>
      </c>
    </row>
    <row r="1270" spans="2:8" s="1" customFormat="1" ht="14.45" customHeight="1" x14ac:dyDescent="0.2">
      <c r="B1270" s="2" t="s">
        <v>881</v>
      </c>
      <c r="C1270" s="3" t="s">
        <v>13</v>
      </c>
      <c r="D1270" s="3" t="s">
        <v>7</v>
      </c>
      <c r="E1270" s="24">
        <v>208.2</v>
      </c>
      <c r="F1270" s="16" t="s">
        <v>884</v>
      </c>
      <c r="G1270" s="21">
        <f t="shared" si="21"/>
        <v>7.8200000000000006E-2</v>
      </c>
      <c r="H1270" s="26">
        <f>H1298*(1+Table3[[#This Row],[Inflation (%)2]])</f>
        <v>1560.8955838824247</v>
      </c>
    </row>
    <row r="1271" spans="2:8" s="1" customFormat="1" ht="14.45" customHeight="1" x14ac:dyDescent="0.2">
      <c r="B1271" s="2" t="s">
        <v>881</v>
      </c>
      <c r="C1271" s="3" t="s">
        <v>15</v>
      </c>
      <c r="D1271" s="3" t="s">
        <v>7</v>
      </c>
      <c r="E1271" s="23">
        <v>178.5</v>
      </c>
      <c r="F1271" s="15" t="s">
        <v>124</v>
      </c>
      <c r="G1271" s="21">
        <f t="shared" si="21"/>
        <v>0.1348</v>
      </c>
      <c r="H1271" s="26">
        <f>H1299*(1+Table3[[#This Row],[Inflation (%)2]])</f>
        <v>958.63734999718952</v>
      </c>
    </row>
    <row r="1272" spans="2:8" s="1" customFormat="1" ht="14.45" customHeight="1" x14ac:dyDescent="0.2">
      <c r="B1272" s="2" t="s">
        <v>881</v>
      </c>
      <c r="C1272" s="3" t="s">
        <v>17</v>
      </c>
      <c r="D1272" s="3" t="s">
        <v>7</v>
      </c>
      <c r="E1272" s="24">
        <v>158.80000000000001</v>
      </c>
      <c r="F1272" s="16" t="s">
        <v>538</v>
      </c>
      <c r="G1272" s="21">
        <f t="shared" si="21"/>
        <v>3.1800000000000002E-2</v>
      </c>
      <c r="H1272" s="26">
        <f>H1300*(1+Table3[[#This Row],[Inflation (%)2]])</f>
        <v>2.4423190944156992</v>
      </c>
    </row>
    <row r="1273" spans="2:8" s="1" customFormat="1" ht="14.45" customHeight="1" x14ac:dyDescent="0.2">
      <c r="B1273" s="2" t="s">
        <v>881</v>
      </c>
      <c r="C1273" s="3" t="s">
        <v>19</v>
      </c>
      <c r="D1273" s="3" t="s">
        <v>7</v>
      </c>
      <c r="E1273" s="23">
        <v>171.9</v>
      </c>
      <c r="F1273" s="15" t="s">
        <v>885</v>
      </c>
      <c r="G1273" s="21">
        <f t="shared" si="21"/>
        <v>0.27899999999999997</v>
      </c>
      <c r="H1273" s="26">
        <f>H1301*(1+Table3[[#This Row],[Inflation (%)2]])</f>
        <v>1998.311983017237</v>
      </c>
    </row>
    <row r="1274" spans="2:8" s="1" customFormat="1" ht="14.45" customHeight="1" x14ac:dyDescent="0.2">
      <c r="B1274" s="2" t="s">
        <v>881</v>
      </c>
      <c r="C1274" s="3" t="s">
        <v>21</v>
      </c>
      <c r="D1274" s="3" t="s">
        <v>7</v>
      </c>
      <c r="E1274" s="24">
        <v>167.1</v>
      </c>
      <c r="F1274" s="16" t="s">
        <v>886</v>
      </c>
      <c r="G1274" s="21">
        <f t="shared" si="21"/>
        <v>7.5299999999999992E-2</v>
      </c>
      <c r="H1274" s="26">
        <f>H1302*(1+Table3[[#This Row],[Inflation (%)2]])</f>
        <v>259.76091134472904</v>
      </c>
    </row>
    <row r="1275" spans="2:8" s="1" customFormat="1" ht="14.45" customHeight="1" x14ac:dyDescent="0.2">
      <c r="B1275" s="2" t="s">
        <v>881</v>
      </c>
      <c r="C1275" s="3" t="s">
        <v>23</v>
      </c>
      <c r="D1275" s="3" t="s">
        <v>7</v>
      </c>
      <c r="E1275" s="23">
        <v>186.1</v>
      </c>
      <c r="F1275" s="15" t="s">
        <v>887</v>
      </c>
      <c r="G1275" s="21">
        <f t="shared" si="21"/>
        <v>-7.8700000000000006E-2</v>
      </c>
      <c r="H1275" s="26">
        <f>H1303*(1+Table3[[#This Row],[Inflation (%)2]])</f>
        <v>230.01577601674558</v>
      </c>
    </row>
    <row r="1276" spans="2:8" s="1" customFormat="1" ht="14.45" customHeight="1" x14ac:dyDescent="0.2">
      <c r="B1276" s="2" t="s">
        <v>881</v>
      </c>
      <c r="C1276" s="3" t="s">
        <v>25</v>
      </c>
      <c r="D1276" s="3" t="s">
        <v>7</v>
      </c>
      <c r="E1276" s="24">
        <v>163.5</v>
      </c>
      <c r="F1276" s="16" t="s">
        <v>310</v>
      </c>
      <c r="G1276" s="21">
        <f t="shared" si="21"/>
        <v>8.4199999999999997E-2</v>
      </c>
      <c r="H1276" s="26">
        <f>H1304*(1+Table3[[#This Row],[Inflation (%)2]])</f>
        <v>1543.6830783443934</v>
      </c>
    </row>
    <row r="1277" spans="2:8" s="1" customFormat="1" ht="14.45" customHeight="1" x14ac:dyDescent="0.2">
      <c r="B1277" s="2" t="s">
        <v>881</v>
      </c>
      <c r="C1277" s="3" t="s">
        <v>27</v>
      </c>
      <c r="D1277" s="3" t="s">
        <v>7</v>
      </c>
      <c r="E1277" s="23">
        <v>116.8</v>
      </c>
      <c r="F1277" s="15" t="s">
        <v>888</v>
      </c>
      <c r="G1277" s="21">
        <f t="shared" si="21"/>
        <v>-1.77E-2</v>
      </c>
      <c r="H1277" s="26">
        <f>H1305*(1+Table3[[#This Row],[Inflation (%)2]])</f>
        <v>142.76003458045918</v>
      </c>
    </row>
    <row r="1278" spans="2:8" s="1" customFormat="1" ht="14.45" customHeight="1" x14ac:dyDescent="0.2">
      <c r="B1278" s="2" t="s">
        <v>881</v>
      </c>
      <c r="C1278" s="3" t="s">
        <v>29</v>
      </c>
      <c r="D1278" s="3" t="s">
        <v>7</v>
      </c>
      <c r="E1278" s="24">
        <v>165.8</v>
      </c>
      <c r="F1278" s="16" t="s">
        <v>285</v>
      </c>
      <c r="G1278" s="21">
        <f t="shared" si="21"/>
        <v>3.0499999999999999E-2</v>
      </c>
      <c r="H1278" s="26">
        <f>H1306*(1+Table3[[#This Row],[Inflation (%)2]])</f>
        <v>479.57511094009789</v>
      </c>
    </row>
    <row r="1279" spans="2:8" s="1" customFormat="1" ht="14.45" customHeight="1" x14ac:dyDescent="0.2">
      <c r="B1279" s="2" t="s">
        <v>881</v>
      </c>
      <c r="C1279" s="3" t="s">
        <v>31</v>
      </c>
      <c r="D1279" s="3" t="s">
        <v>7</v>
      </c>
      <c r="E1279" s="23">
        <v>154</v>
      </c>
      <c r="F1279" s="15" t="s">
        <v>731</v>
      </c>
      <c r="G1279" s="21">
        <f t="shared" si="21"/>
        <v>0.11839999999999999</v>
      </c>
      <c r="H1279" s="26">
        <f>H1307*(1+Table3[[#This Row],[Inflation (%)2]])</f>
        <v>504.81766094032849</v>
      </c>
    </row>
    <row r="1280" spans="2:8" s="1" customFormat="1" ht="14.45" customHeight="1" x14ac:dyDescent="0.2">
      <c r="B1280" s="2" t="s">
        <v>881</v>
      </c>
      <c r="C1280" s="3" t="s">
        <v>33</v>
      </c>
      <c r="D1280" s="3" t="s">
        <v>7</v>
      </c>
      <c r="E1280" s="24">
        <v>174.1</v>
      </c>
      <c r="F1280" s="16" t="s">
        <v>811</v>
      </c>
      <c r="G1280" s="21">
        <f t="shared" si="21"/>
        <v>5.9000000000000004E-2</v>
      </c>
      <c r="H1280" s="26">
        <f>H1308*(1+Table3[[#This Row],[Inflation (%)2]])</f>
        <v>275.81394246834509</v>
      </c>
    </row>
    <row r="1281" spans="2:8" s="1" customFormat="1" ht="14.45" customHeight="1" x14ac:dyDescent="0.2">
      <c r="B1281" s="2" t="s">
        <v>881</v>
      </c>
      <c r="C1281" s="3" t="s">
        <v>35</v>
      </c>
      <c r="D1281" s="3" t="s">
        <v>7</v>
      </c>
      <c r="E1281" s="23">
        <v>196.1</v>
      </c>
      <c r="F1281" s="15" t="s">
        <v>428</v>
      </c>
      <c r="G1281" s="21">
        <f t="shared" si="21"/>
        <v>3.9199999999999999E-2</v>
      </c>
      <c r="H1281" s="26">
        <f>H1309*(1+Table3[[#This Row],[Inflation (%)2]])</f>
        <v>545.90505475199825</v>
      </c>
    </row>
    <row r="1282" spans="2:8" s="1" customFormat="1" ht="14.45" customHeight="1" x14ac:dyDescent="0.2">
      <c r="B1282" s="2" t="s">
        <v>881</v>
      </c>
      <c r="C1282" s="3" t="s">
        <v>37</v>
      </c>
      <c r="D1282" s="3" t="s">
        <v>7</v>
      </c>
      <c r="E1282" s="24">
        <v>156.4</v>
      </c>
      <c r="F1282" s="16" t="s">
        <v>542</v>
      </c>
      <c r="G1282" s="21">
        <f t="shared" si="21"/>
        <v>5.5999999999999994E-2</v>
      </c>
      <c r="H1282" s="26">
        <f>H1310*(1+Table3[[#This Row],[Inflation (%)2]])</f>
        <v>210.87632706347915</v>
      </c>
    </row>
    <row r="1283" spans="2:8" s="1" customFormat="1" ht="14.45" customHeight="1" x14ac:dyDescent="0.2">
      <c r="B1283" s="2" t="s">
        <v>881</v>
      </c>
      <c r="C1283" s="3" t="s">
        <v>39</v>
      </c>
      <c r="D1283" s="3" t="s">
        <v>7</v>
      </c>
      <c r="E1283" s="23">
        <v>158.9</v>
      </c>
      <c r="F1283" s="15" t="s">
        <v>889</v>
      </c>
      <c r="G1283" s="21">
        <f t="shared" si="21"/>
        <v>5.79E-2</v>
      </c>
      <c r="H1283" s="26">
        <f>H1311*(1+Table3[[#This Row],[Inflation (%)2]])</f>
        <v>215.67686734200117</v>
      </c>
    </row>
    <row r="1284" spans="2:8" s="1" customFormat="1" ht="14.45" customHeight="1" x14ac:dyDescent="0.2">
      <c r="B1284" s="2" t="s">
        <v>881</v>
      </c>
      <c r="C1284" s="3" t="s">
        <v>41</v>
      </c>
      <c r="D1284" s="3" t="s">
        <v>7</v>
      </c>
      <c r="E1284" s="24">
        <v>142.80000000000001</v>
      </c>
      <c r="F1284" s="16" t="s">
        <v>890</v>
      </c>
      <c r="G1284" s="21">
        <f t="shared" si="21"/>
        <v>4.7699999999999992E-2</v>
      </c>
      <c r="H1284" s="26">
        <f>H1312*(1+Table3[[#This Row],[Inflation (%)2]])</f>
        <v>183.15448988298243</v>
      </c>
    </row>
    <row r="1285" spans="2:8" s="1" customFormat="1" ht="14.45" customHeight="1" x14ac:dyDescent="0.2">
      <c r="B1285" s="2" t="s">
        <v>881</v>
      </c>
      <c r="C1285" s="3" t="s">
        <v>43</v>
      </c>
      <c r="D1285" s="3" t="s">
        <v>7</v>
      </c>
      <c r="E1285" s="23">
        <v>162.4</v>
      </c>
      <c r="F1285" s="15" t="s">
        <v>732</v>
      </c>
      <c r="G1285" s="21">
        <f t="shared" si="21"/>
        <v>3.9E-2</v>
      </c>
      <c r="H1285" s="26">
        <f>H1313*(1+Table3[[#This Row],[Inflation (%)2]])</f>
        <v>193.17834059933057</v>
      </c>
    </row>
    <row r="1286" spans="2:8" s="1" customFormat="1" ht="14.45" customHeight="1" x14ac:dyDescent="0.2">
      <c r="B1286" s="2" t="s">
        <v>881</v>
      </c>
      <c r="C1286" s="3" t="s">
        <v>45</v>
      </c>
      <c r="D1286" s="3" t="s">
        <v>7</v>
      </c>
      <c r="E1286" s="24">
        <v>158.5</v>
      </c>
      <c r="F1286" s="16" t="s">
        <v>891</v>
      </c>
      <c r="G1286" s="21">
        <f t="shared" si="21"/>
        <v>0.1552</v>
      </c>
      <c r="H1286" s="26">
        <f>H1314*(1+Table3[[#This Row],[Inflation (%)2]])</f>
        <v>529.69355324104242</v>
      </c>
    </row>
    <row r="1287" spans="2:8" s="1" customFormat="1" ht="14.45" customHeight="1" x14ac:dyDescent="0.2">
      <c r="B1287" s="2" t="s">
        <v>881</v>
      </c>
      <c r="C1287" s="3" t="s">
        <v>47</v>
      </c>
      <c r="D1287" s="3" t="s">
        <v>7</v>
      </c>
      <c r="E1287" s="23">
        <v>155.6</v>
      </c>
      <c r="F1287" s="15" t="s">
        <v>755</v>
      </c>
      <c r="G1287" s="21">
        <f t="shared" ref="G1287:G1350" si="22">F1287/10000*100</f>
        <v>6.5800000000000011E-2</v>
      </c>
      <c r="H1287" s="26">
        <f>H1315*(1+Table3[[#This Row],[Inflation (%)2]])</f>
        <v>360.49414224875824</v>
      </c>
    </row>
    <row r="1288" spans="2:8" s="1" customFormat="1" ht="14.45" customHeight="1" x14ac:dyDescent="0.2">
      <c r="B1288" s="2" t="s">
        <v>881</v>
      </c>
      <c r="C1288" s="3" t="s">
        <v>49</v>
      </c>
      <c r="D1288" s="3" t="s">
        <v>7</v>
      </c>
      <c r="E1288" s="24">
        <v>152.1</v>
      </c>
      <c r="F1288" s="16" t="s">
        <v>892</v>
      </c>
      <c r="G1288" s="21">
        <f t="shared" si="22"/>
        <v>4.6100000000000002E-2</v>
      </c>
      <c r="H1288" s="26">
        <f>H1316*(1+Table3[[#This Row],[Inflation (%)2]])</f>
        <v>223.03327645609227</v>
      </c>
    </row>
    <row r="1289" spans="2:8" s="1" customFormat="1" ht="14.45" customHeight="1" x14ac:dyDescent="0.2">
      <c r="B1289" s="2" t="s">
        <v>881</v>
      </c>
      <c r="C1289" s="3" t="s">
        <v>51</v>
      </c>
      <c r="D1289" s="3" t="s">
        <v>7</v>
      </c>
      <c r="E1289" s="23">
        <v>162.1</v>
      </c>
      <c r="F1289" s="15" t="s">
        <v>336</v>
      </c>
      <c r="G1289" s="21">
        <f t="shared" si="22"/>
        <v>8.0699999999999994E-2</v>
      </c>
      <c r="H1289" s="26">
        <f>H1317*(1+Table3[[#This Row],[Inflation (%)2]])</f>
        <v>350.35638798715689</v>
      </c>
    </row>
    <row r="1290" spans="2:8" s="1" customFormat="1" ht="14.45" customHeight="1" x14ac:dyDescent="0.2">
      <c r="B1290" s="2" t="s">
        <v>881</v>
      </c>
      <c r="C1290" s="3" t="s">
        <v>53</v>
      </c>
      <c r="D1290" s="3" t="s">
        <v>7</v>
      </c>
      <c r="E1290" s="24">
        <v>150.4</v>
      </c>
      <c r="F1290" s="16" t="s">
        <v>893</v>
      </c>
      <c r="G1290" s="21">
        <f t="shared" si="22"/>
        <v>0.1132</v>
      </c>
      <c r="H1290" s="26">
        <f>H1318*(1+Table3[[#This Row],[Inflation (%)2]])</f>
        <v>627.76109163284025</v>
      </c>
    </row>
    <row r="1291" spans="2:8" s="1" customFormat="1" ht="14.45" customHeight="1" x14ac:dyDescent="0.2">
      <c r="B1291" s="2" t="s">
        <v>881</v>
      </c>
      <c r="C1291" s="3" t="s">
        <v>55</v>
      </c>
      <c r="D1291" s="3" t="s">
        <v>7</v>
      </c>
      <c r="E1291" s="23">
        <v>152.19999999999999</v>
      </c>
      <c r="F1291" s="15" t="s">
        <v>651</v>
      </c>
      <c r="G1291" s="21">
        <f t="shared" si="22"/>
        <v>7.3300000000000004E-2</v>
      </c>
      <c r="H1291" s="26">
        <f>H1319*(1+Table3[[#This Row],[Inflation (%)2]])</f>
        <v>295.96262135544464</v>
      </c>
    </row>
    <row r="1292" spans="2:8" s="1" customFormat="1" ht="14.45" customHeight="1" x14ac:dyDescent="0.2">
      <c r="B1292" s="2" t="s">
        <v>881</v>
      </c>
      <c r="C1292" s="3" t="s">
        <v>57</v>
      </c>
      <c r="D1292" s="3" t="s">
        <v>7</v>
      </c>
      <c r="E1292" s="24">
        <v>160.4</v>
      </c>
      <c r="F1292" s="16" t="s">
        <v>448</v>
      </c>
      <c r="G1292" s="21">
        <f t="shared" si="22"/>
        <v>3.5499999999999997E-2</v>
      </c>
      <c r="H1292" s="26">
        <f>H1320*(1+Table3[[#This Row],[Inflation (%)2]])</f>
        <v>180.0773552934929</v>
      </c>
    </row>
    <row r="1293" spans="2:8" s="1" customFormat="1" ht="14.45" customHeight="1" x14ac:dyDescent="0.2">
      <c r="B1293" s="2" t="s">
        <v>881</v>
      </c>
      <c r="C1293" s="3" t="s">
        <v>59</v>
      </c>
      <c r="D1293" s="3" t="s">
        <v>7</v>
      </c>
      <c r="E1293" s="23">
        <v>159.5</v>
      </c>
      <c r="F1293" s="15" t="s">
        <v>894</v>
      </c>
      <c r="G1293" s="21">
        <f t="shared" si="22"/>
        <v>-1.9000000000000002E-3</v>
      </c>
      <c r="H1293" s="26">
        <f>H1321*(1+Table3[[#This Row],[Inflation (%)2]])</f>
        <v>570.1630547953381</v>
      </c>
    </row>
    <row r="1294" spans="2:8" s="1" customFormat="1" ht="14.45" customHeight="1" x14ac:dyDescent="0.2">
      <c r="B1294" s="2" t="s">
        <v>881</v>
      </c>
      <c r="C1294" s="3" t="s">
        <v>61</v>
      </c>
      <c r="D1294" s="3" t="s">
        <v>7</v>
      </c>
      <c r="E1294" s="24">
        <v>166.9</v>
      </c>
      <c r="F1294" s="16" t="s">
        <v>895</v>
      </c>
      <c r="G1294" s="21">
        <f t="shared" si="22"/>
        <v>3.2800000000000003E-2</v>
      </c>
      <c r="H1294" s="26">
        <f>H1322*(1+Table3[[#This Row],[Inflation (%)2]])</f>
        <v>380.70306454136369</v>
      </c>
    </row>
    <row r="1295" spans="2:8" s="1" customFormat="1" ht="14.45" customHeight="1" x14ac:dyDescent="0.2">
      <c r="B1295" s="2" t="s">
        <v>896</v>
      </c>
      <c r="C1295" s="3" t="s">
        <v>6</v>
      </c>
      <c r="D1295" s="3" t="s">
        <v>7</v>
      </c>
      <c r="E1295" s="23">
        <v>161.80000000000001</v>
      </c>
      <c r="F1295" s="15" t="s">
        <v>897</v>
      </c>
      <c r="G1295" s="21">
        <f t="shared" si="22"/>
        <v>5.8200000000000002E-2</v>
      </c>
      <c r="H1295" s="26">
        <f>H1323*(1+Table3[[#This Row],[Inflation (%)2]])</f>
        <v>297.58261992401327</v>
      </c>
    </row>
    <row r="1296" spans="2:8" s="1" customFormat="1" ht="14.45" customHeight="1" x14ac:dyDescent="0.2">
      <c r="B1296" s="2" t="s">
        <v>896</v>
      </c>
      <c r="C1296" s="3" t="s">
        <v>9</v>
      </c>
      <c r="D1296" s="3" t="s">
        <v>7</v>
      </c>
      <c r="E1296" s="24">
        <v>167.9</v>
      </c>
      <c r="F1296" s="16" t="s">
        <v>898</v>
      </c>
      <c r="G1296" s="21">
        <f t="shared" si="22"/>
        <v>0.05</v>
      </c>
      <c r="H1296" s="26">
        <f>H1324*(1+Table3[[#This Row],[Inflation (%)2]])</f>
        <v>351.09745439609469</v>
      </c>
    </row>
    <row r="1297" spans="2:8" s="1" customFormat="1" ht="14.45" customHeight="1" x14ac:dyDescent="0.2">
      <c r="B1297" s="2" t="s">
        <v>896</v>
      </c>
      <c r="C1297" s="3" t="s">
        <v>11</v>
      </c>
      <c r="D1297" s="3" t="s">
        <v>7</v>
      </c>
      <c r="E1297" s="23">
        <v>149.1</v>
      </c>
      <c r="F1297" s="15" t="s">
        <v>899</v>
      </c>
      <c r="G1297" s="21">
        <f t="shared" si="22"/>
        <v>-1.6500000000000001E-2</v>
      </c>
      <c r="H1297" s="26">
        <f>H1325*(1+Table3[[#This Row],[Inflation (%)2]])</f>
        <v>175.7825466617652</v>
      </c>
    </row>
    <row r="1298" spans="2:8" s="1" customFormat="1" ht="14.45" customHeight="1" x14ac:dyDescent="0.2">
      <c r="B1298" s="2" t="s">
        <v>896</v>
      </c>
      <c r="C1298" s="3" t="s">
        <v>13</v>
      </c>
      <c r="D1298" s="3" t="s">
        <v>7</v>
      </c>
      <c r="E1298" s="24">
        <v>210.9</v>
      </c>
      <c r="F1298" s="16" t="s">
        <v>680</v>
      </c>
      <c r="G1298" s="21">
        <f t="shared" si="22"/>
        <v>6.6200000000000009E-2</v>
      </c>
      <c r="H1298" s="26">
        <f>H1326*(1+Table3[[#This Row],[Inflation (%)2]])</f>
        <v>1447.6864996127106</v>
      </c>
    </row>
    <row r="1299" spans="2:8" s="1" customFormat="1" ht="14.45" customHeight="1" x14ac:dyDescent="0.2">
      <c r="B1299" s="2" t="s">
        <v>896</v>
      </c>
      <c r="C1299" s="3" t="s">
        <v>15</v>
      </c>
      <c r="D1299" s="3" t="s">
        <v>7</v>
      </c>
      <c r="E1299" s="23">
        <v>185</v>
      </c>
      <c r="F1299" s="15" t="s">
        <v>900</v>
      </c>
      <c r="G1299" s="21">
        <f t="shared" si="22"/>
        <v>0.19740000000000002</v>
      </c>
      <c r="H1299" s="26">
        <f>H1327*(1+Table3[[#This Row],[Inflation (%)2]])</f>
        <v>844.76326224637774</v>
      </c>
    </row>
    <row r="1300" spans="2:8" s="1" customFormat="1" ht="14.45" customHeight="1" x14ac:dyDescent="0.2">
      <c r="B1300" s="2" t="s">
        <v>896</v>
      </c>
      <c r="C1300" s="3" t="s">
        <v>17</v>
      </c>
      <c r="D1300" s="3" t="s">
        <v>7</v>
      </c>
      <c r="E1300" s="24">
        <v>158.19999999999999</v>
      </c>
      <c r="F1300" s="16" t="s">
        <v>219</v>
      </c>
      <c r="G1300" s="21">
        <f t="shared" si="22"/>
        <v>3.1299999999999994E-2</v>
      </c>
      <c r="H1300" s="26">
        <f>H1328*(1+Table3[[#This Row],[Inflation (%)2]])</f>
        <v>2.3670469998213792</v>
      </c>
    </row>
    <row r="1301" spans="2:8" s="1" customFormat="1" ht="14.45" customHeight="1" x14ac:dyDescent="0.2">
      <c r="B1301" s="2" t="s">
        <v>896</v>
      </c>
      <c r="C1301" s="3" t="s">
        <v>19</v>
      </c>
      <c r="D1301" s="3" t="s">
        <v>7</v>
      </c>
      <c r="E1301" s="23">
        <v>170.6</v>
      </c>
      <c r="F1301" s="15" t="s">
        <v>901</v>
      </c>
      <c r="G1301" s="21">
        <f t="shared" si="22"/>
        <v>0.27890000000000004</v>
      </c>
      <c r="H1301" s="26">
        <f>H1329*(1+Table3[[#This Row],[Inflation (%)2]])</f>
        <v>1562.4018631878321</v>
      </c>
    </row>
    <row r="1302" spans="2:8" s="1" customFormat="1" ht="14.45" customHeight="1" x14ac:dyDescent="0.2">
      <c r="B1302" s="2" t="s">
        <v>896</v>
      </c>
      <c r="C1302" s="3" t="s">
        <v>21</v>
      </c>
      <c r="D1302" s="3" t="s">
        <v>7</v>
      </c>
      <c r="E1302" s="24">
        <v>170.9</v>
      </c>
      <c r="F1302" s="16" t="s">
        <v>902</v>
      </c>
      <c r="G1302" s="21">
        <f t="shared" si="22"/>
        <v>0.10609999999999999</v>
      </c>
      <c r="H1302" s="26">
        <f>H1330*(1+Table3[[#This Row],[Inflation (%)2]])</f>
        <v>241.57064200197996</v>
      </c>
    </row>
    <row r="1303" spans="2:8" s="1" customFormat="1" ht="14.45" customHeight="1" x14ac:dyDescent="0.2">
      <c r="B1303" s="2" t="s">
        <v>896</v>
      </c>
      <c r="C1303" s="3" t="s">
        <v>23</v>
      </c>
      <c r="D1303" s="3" t="s">
        <v>7</v>
      </c>
      <c r="E1303" s="23">
        <v>186.4</v>
      </c>
      <c r="F1303" s="15" t="s">
        <v>903</v>
      </c>
      <c r="G1303" s="21">
        <f t="shared" si="22"/>
        <v>-2.8700000000000003E-2</v>
      </c>
      <c r="H1303" s="26">
        <f>H1331*(1+Table3[[#This Row],[Inflation (%)2]])</f>
        <v>249.66436124687459</v>
      </c>
    </row>
    <row r="1304" spans="2:8" s="1" customFormat="1" ht="14.45" customHeight="1" x14ac:dyDescent="0.2">
      <c r="B1304" s="2" t="s">
        <v>896</v>
      </c>
      <c r="C1304" s="3" t="s">
        <v>25</v>
      </c>
      <c r="D1304" s="3" t="s">
        <v>7</v>
      </c>
      <c r="E1304" s="24">
        <v>164.7</v>
      </c>
      <c r="F1304" s="16" t="s">
        <v>737</v>
      </c>
      <c r="G1304" s="21">
        <f t="shared" si="22"/>
        <v>8.8599999999999998E-2</v>
      </c>
      <c r="H1304" s="26">
        <f>H1332*(1+Table3[[#This Row],[Inflation (%)2]])</f>
        <v>1423.7991868146037</v>
      </c>
    </row>
    <row r="1305" spans="2:8" s="1" customFormat="1" ht="14.45" customHeight="1" x14ac:dyDescent="0.2">
      <c r="B1305" s="2" t="s">
        <v>896</v>
      </c>
      <c r="C1305" s="3" t="s">
        <v>27</v>
      </c>
      <c r="D1305" s="3" t="s">
        <v>7</v>
      </c>
      <c r="E1305" s="23">
        <v>115.7</v>
      </c>
      <c r="F1305" s="15" t="s">
        <v>904</v>
      </c>
      <c r="G1305" s="21">
        <f t="shared" si="22"/>
        <v>-9.3999999999999986E-3</v>
      </c>
      <c r="H1305" s="26">
        <f>H1333*(1+Table3[[#This Row],[Inflation (%)2]])</f>
        <v>145.33241838588944</v>
      </c>
    </row>
    <row r="1306" spans="2:8" s="1" customFormat="1" ht="14.45" customHeight="1" x14ac:dyDescent="0.2">
      <c r="B1306" s="2" t="s">
        <v>896</v>
      </c>
      <c r="C1306" s="3" t="s">
        <v>29</v>
      </c>
      <c r="D1306" s="3" t="s">
        <v>7</v>
      </c>
      <c r="E1306" s="24">
        <v>165.5</v>
      </c>
      <c r="F1306" s="16" t="s">
        <v>120</v>
      </c>
      <c r="G1306" s="21">
        <f t="shared" si="22"/>
        <v>3.44E-2</v>
      </c>
      <c r="H1306" s="26">
        <f>H1334*(1+Table3[[#This Row],[Inflation (%)2]])</f>
        <v>465.38099072304504</v>
      </c>
    </row>
    <row r="1307" spans="2:8" s="1" customFormat="1" ht="14.45" customHeight="1" x14ac:dyDescent="0.2">
      <c r="B1307" s="2" t="s">
        <v>896</v>
      </c>
      <c r="C1307" s="3" t="s">
        <v>31</v>
      </c>
      <c r="D1307" s="3" t="s">
        <v>7</v>
      </c>
      <c r="E1307" s="23">
        <v>153.4</v>
      </c>
      <c r="F1307" s="15" t="s">
        <v>905</v>
      </c>
      <c r="G1307" s="21">
        <f t="shared" si="22"/>
        <v>0.12380000000000002</v>
      </c>
      <c r="H1307" s="26">
        <f>H1335*(1+Table3[[#This Row],[Inflation (%)2]])</f>
        <v>451.37487566195318</v>
      </c>
    </row>
    <row r="1308" spans="2:8" s="1" customFormat="1" ht="14.45" customHeight="1" x14ac:dyDescent="0.2">
      <c r="B1308" s="2" t="s">
        <v>896</v>
      </c>
      <c r="C1308" s="3" t="s">
        <v>33</v>
      </c>
      <c r="D1308" s="3" t="s">
        <v>7</v>
      </c>
      <c r="E1308" s="24">
        <v>173.5</v>
      </c>
      <c r="F1308" s="16" t="s">
        <v>872</v>
      </c>
      <c r="G1308" s="21">
        <f t="shared" si="22"/>
        <v>6.25E-2</v>
      </c>
      <c r="H1308" s="26">
        <f>H1336*(1+Table3[[#This Row],[Inflation (%)2]])</f>
        <v>260.44753774159125</v>
      </c>
    </row>
    <row r="1309" spans="2:8" s="1" customFormat="1" ht="14.45" customHeight="1" x14ac:dyDescent="0.2">
      <c r="B1309" s="2" t="s">
        <v>896</v>
      </c>
      <c r="C1309" s="3" t="s">
        <v>35</v>
      </c>
      <c r="D1309" s="3" t="s">
        <v>7</v>
      </c>
      <c r="E1309" s="23">
        <v>195.5</v>
      </c>
      <c r="F1309" s="15" t="s">
        <v>906</v>
      </c>
      <c r="G1309" s="21">
        <f t="shared" si="22"/>
        <v>4.4299999999999999E-2</v>
      </c>
      <c r="H1309" s="26">
        <f>H1337*(1+Table3[[#This Row],[Inflation (%)2]])</f>
        <v>525.31279325634944</v>
      </c>
    </row>
    <row r="1310" spans="2:8" s="1" customFormat="1" ht="14.45" customHeight="1" x14ac:dyDescent="0.2">
      <c r="B1310" s="2" t="s">
        <v>896</v>
      </c>
      <c r="C1310" s="3" t="s">
        <v>37</v>
      </c>
      <c r="D1310" s="3" t="s">
        <v>7</v>
      </c>
      <c r="E1310" s="24">
        <v>155.5</v>
      </c>
      <c r="F1310" s="16" t="s">
        <v>411</v>
      </c>
      <c r="G1310" s="21">
        <f t="shared" si="22"/>
        <v>5.21E-2</v>
      </c>
      <c r="H1310" s="26">
        <f>H1338*(1+Table3[[#This Row],[Inflation (%)2]])</f>
        <v>199.69349153738554</v>
      </c>
    </row>
    <row r="1311" spans="2:8" s="1" customFormat="1" ht="14.45" customHeight="1" x14ac:dyDescent="0.2">
      <c r="B1311" s="2" t="s">
        <v>896</v>
      </c>
      <c r="C1311" s="3" t="s">
        <v>39</v>
      </c>
      <c r="D1311" s="3" t="s">
        <v>7</v>
      </c>
      <c r="E1311" s="23">
        <v>157.9</v>
      </c>
      <c r="F1311" s="15" t="s">
        <v>907</v>
      </c>
      <c r="G1311" s="21">
        <f t="shared" si="22"/>
        <v>5.269999999999999E-2</v>
      </c>
      <c r="H1311" s="26">
        <f>H1339*(1+Table3[[#This Row],[Inflation (%)2]])</f>
        <v>203.87264140467073</v>
      </c>
    </row>
    <row r="1312" spans="2:8" s="1" customFormat="1" ht="14.45" customHeight="1" x14ac:dyDescent="0.2">
      <c r="B1312" s="2" t="s">
        <v>896</v>
      </c>
      <c r="C1312" s="3" t="s">
        <v>41</v>
      </c>
      <c r="D1312" s="3" t="s">
        <v>7</v>
      </c>
      <c r="E1312" s="24">
        <v>141.9</v>
      </c>
      <c r="F1312" s="16" t="s">
        <v>465</v>
      </c>
      <c r="G1312" s="21">
        <f t="shared" si="22"/>
        <v>4.9600000000000005E-2</v>
      </c>
      <c r="H1312" s="26">
        <f>H1340*(1+Table3[[#This Row],[Inflation (%)2]])</f>
        <v>174.81577730550961</v>
      </c>
    </row>
    <row r="1313" spans="2:8" s="1" customFormat="1" ht="14.45" customHeight="1" x14ac:dyDescent="0.2">
      <c r="B1313" s="2" t="s">
        <v>896</v>
      </c>
      <c r="C1313" s="3" t="s">
        <v>43</v>
      </c>
      <c r="D1313" s="3" t="s">
        <v>7</v>
      </c>
      <c r="E1313" s="23">
        <v>161.5</v>
      </c>
      <c r="F1313" s="15" t="s">
        <v>275</v>
      </c>
      <c r="G1313" s="21">
        <f t="shared" si="22"/>
        <v>3.8600000000000002E-2</v>
      </c>
      <c r="H1313" s="26">
        <f>H1341*(1+Table3[[#This Row],[Inflation (%)2]])</f>
        <v>185.92718055758476</v>
      </c>
    </row>
    <row r="1314" spans="2:8" s="1" customFormat="1" ht="14.45" customHeight="1" x14ac:dyDescent="0.2">
      <c r="B1314" s="2" t="s">
        <v>896</v>
      </c>
      <c r="C1314" s="3" t="s">
        <v>45</v>
      </c>
      <c r="D1314" s="3" t="s">
        <v>7</v>
      </c>
      <c r="E1314" s="24">
        <v>157.69999999999999</v>
      </c>
      <c r="F1314" s="16" t="s">
        <v>908</v>
      </c>
      <c r="G1314" s="21">
        <f t="shared" si="22"/>
        <v>0.14030000000000001</v>
      </c>
      <c r="H1314" s="26">
        <f>H1342*(1+Table3[[#This Row],[Inflation (%)2]])</f>
        <v>458.52973791641483</v>
      </c>
    </row>
    <row r="1315" spans="2:8" s="1" customFormat="1" ht="14.45" customHeight="1" x14ac:dyDescent="0.2">
      <c r="B1315" s="2" t="s">
        <v>896</v>
      </c>
      <c r="C1315" s="3" t="s">
        <v>47</v>
      </c>
      <c r="D1315" s="3" t="s">
        <v>7</v>
      </c>
      <c r="E1315" s="23">
        <v>155</v>
      </c>
      <c r="F1315" s="15" t="s">
        <v>805</v>
      </c>
      <c r="G1315" s="21">
        <f t="shared" si="22"/>
        <v>7.0400000000000004E-2</v>
      </c>
      <c r="H1315" s="26">
        <f>H1343*(1+Table3[[#This Row],[Inflation (%)2]])</f>
        <v>338.23807679560724</v>
      </c>
    </row>
    <row r="1316" spans="2:8" s="1" customFormat="1" ht="14.45" customHeight="1" x14ac:dyDescent="0.2">
      <c r="B1316" s="2" t="s">
        <v>896</v>
      </c>
      <c r="C1316" s="3" t="s">
        <v>49</v>
      </c>
      <c r="D1316" s="3" t="s">
        <v>7</v>
      </c>
      <c r="E1316" s="24">
        <v>150.69999999999999</v>
      </c>
      <c r="F1316" s="16" t="s">
        <v>246</v>
      </c>
      <c r="G1316" s="21">
        <f t="shared" si="22"/>
        <v>4.2900000000000001E-2</v>
      </c>
      <c r="H1316" s="26">
        <f>H1344*(1+Table3[[#This Row],[Inflation (%)2]])</f>
        <v>213.20454684646998</v>
      </c>
    </row>
    <row r="1317" spans="2:8" s="1" customFormat="1" ht="14.45" customHeight="1" x14ac:dyDescent="0.2">
      <c r="B1317" s="2" t="s">
        <v>896</v>
      </c>
      <c r="C1317" s="3" t="s">
        <v>51</v>
      </c>
      <c r="D1317" s="3" t="s">
        <v>7</v>
      </c>
      <c r="E1317" s="23">
        <v>161.5</v>
      </c>
      <c r="F1317" s="15" t="s">
        <v>909</v>
      </c>
      <c r="G1317" s="21">
        <f t="shared" si="22"/>
        <v>8.6099999999999996E-2</v>
      </c>
      <c r="H1317" s="26">
        <f>H1345*(1+Table3[[#This Row],[Inflation (%)2]])</f>
        <v>324.1939372510011</v>
      </c>
    </row>
    <row r="1318" spans="2:8" s="1" customFormat="1" ht="14.45" customHeight="1" x14ac:dyDescent="0.2">
      <c r="B1318" s="2" t="s">
        <v>896</v>
      </c>
      <c r="C1318" s="3" t="s">
        <v>53</v>
      </c>
      <c r="D1318" s="3" t="s">
        <v>7</v>
      </c>
      <c r="E1318" s="24">
        <v>149.5</v>
      </c>
      <c r="F1318" s="16" t="s">
        <v>910</v>
      </c>
      <c r="G1318" s="21">
        <f t="shared" si="22"/>
        <v>0.11650000000000001</v>
      </c>
      <c r="H1318" s="26">
        <f>H1346*(1+Table3[[#This Row],[Inflation (%)2]])</f>
        <v>563.92480383834015</v>
      </c>
    </row>
    <row r="1319" spans="2:8" s="1" customFormat="1" ht="14.45" customHeight="1" x14ac:dyDescent="0.2">
      <c r="B1319" s="2" t="s">
        <v>896</v>
      </c>
      <c r="C1319" s="3" t="s">
        <v>55</v>
      </c>
      <c r="D1319" s="3" t="s">
        <v>7</v>
      </c>
      <c r="E1319" s="23">
        <v>151.19999999999999</v>
      </c>
      <c r="F1319" s="15" t="s">
        <v>760</v>
      </c>
      <c r="G1319" s="21">
        <f t="shared" si="22"/>
        <v>7.0800000000000002E-2</v>
      </c>
      <c r="H1319" s="26">
        <f>H1347*(1+Table3[[#This Row],[Inflation (%)2]])</f>
        <v>275.75013636023914</v>
      </c>
    </row>
    <row r="1320" spans="2:8" s="1" customFormat="1" ht="14.45" customHeight="1" x14ac:dyDescent="0.2">
      <c r="B1320" s="2" t="s">
        <v>896</v>
      </c>
      <c r="C1320" s="3" t="s">
        <v>57</v>
      </c>
      <c r="D1320" s="3" t="s">
        <v>7</v>
      </c>
      <c r="E1320" s="24">
        <v>160.30000000000001</v>
      </c>
      <c r="F1320" s="16" t="s">
        <v>253</v>
      </c>
      <c r="G1320" s="21">
        <f t="shared" si="22"/>
        <v>3.0899999999999997E-2</v>
      </c>
      <c r="H1320" s="26">
        <f>H1348*(1+Table3[[#This Row],[Inflation (%)2]])</f>
        <v>173.90377140849145</v>
      </c>
    </row>
    <row r="1321" spans="2:8" s="1" customFormat="1" ht="14.45" customHeight="1" x14ac:dyDescent="0.2">
      <c r="B1321" s="2" t="s">
        <v>896</v>
      </c>
      <c r="C1321" s="3" t="s">
        <v>59</v>
      </c>
      <c r="D1321" s="3" t="s">
        <v>7</v>
      </c>
      <c r="E1321" s="23">
        <v>159.6</v>
      </c>
      <c r="F1321" s="15" t="s">
        <v>114</v>
      </c>
      <c r="G1321" s="21">
        <f t="shared" si="22"/>
        <v>2.8399999999999995E-2</v>
      </c>
      <c r="H1321" s="26">
        <f>H1349*(1+Table3[[#This Row],[Inflation (%)2]])</f>
        <v>571.24842680627</v>
      </c>
    </row>
    <row r="1322" spans="2:8" s="1" customFormat="1" ht="14.45" customHeight="1" x14ac:dyDescent="0.2">
      <c r="B1322" s="2" t="s">
        <v>896</v>
      </c>
      <c r="C1322" s="3" t="s">
        <v>61</v>
      </c>
      <c r="D1322" s="3" t="s">
        <v>7</v>
      </c>
      <c r="E1322" s="24">
        <v>167.4</v>
      </c>
      <c r="F1322" s="16" t="s">
        <v>541</v>
      </c>
      <c r="G1322" s="21">
        <f t="shared" si="22"/>
        <v>4.5599999999999995E-2</v>
      </c>
      <c r="H1322" s="26">
        <f>H1350*(1+Table3[[#This Row],[Inflation (%)2]])</f>
        <v>368.61257217405472</v>
      </c>
    </row>
    <row r="1323" spans="2:8" s="1" customFormat="1" ht="14.45" customHeight="1" x14ac:dyDescent="0.2">
      <c r="B1323" s="2" t="s">
        <v>911</v>
      </c>
      <c r="C1323" s="3" t="s">
        <v>6</v>
      </c>
      <c r="D1323" s="3" t="s">
        <v>7</v>
      </c>
      <c r="E1323" s="23">
        <v>160.4</v>
      </c>
      <c r="F1323" s="15" t="s">
        <v>543</v>
      </c>
      <c r="G1323" s="21">
        <f t="shared" si="22"/>
        <v>6.3699999999999993E-2</v>
      </c>
      <c r="H1323" s="26">
        <f>H1351*(1+Table3[[#This Row],[Inflation (%)2]])</f>
        <v>281.21585704404959</v>
      </c>
    </row>
    <row r="1324" spans="2:8" s="1" customFormat="1" ht="14.45" customHeight="1" x14ac:dyDescent="0.2">
      <c r="B1324" s="2" t="s">
        <v>911</v>
      </c>
      <c r="C1324" s="3" t="s">
        <v>9</v>
      </c>
      <c r="D1324" s="3" t="s">
        <v>7</v>
      </c>
      <c r="E1324" s="24">
        <v>166.2</v>
      </c>
      <c r="F1324" s="16" t="s">
        <v>912</v>
      </c>
      <c r="G1324" s="21">
        <f t="shared" si="22"/>
        <v>5.8600000000000006E-2</v>
      </c>
      <c r="H1324" s="26">
        <f>H1352*(1+Table3[[#This Row],[Inflation (%)2]])</f>
        <v>334.37852799628064</v>
      </c>
    </row>
    <row r="1325" spans="2:8" s="1" customFormat="1" ht="14.45" customHeight="1" x14ac:dyDescent="0.2">
      <c r="B1325" s="2" t="s">
        <v>911</v>
      </c>
      <c r="C1325" s="3" t="s">
        <v>11</v>
      </c>
      <c r="D1325" s="3" t="s">
        <v>7</v>
      </c>
      <c r="E1325" s="23">
        <v>149.19999999999999</v>
      </c>
      <c r="F1325" s="15" t="s">
        <v>913</v>
      </c>
      <c r="G1325" s="21">
        <f t="shared" si="22"/>
        <v>-2.29E-2</v>
      </c>
      <c r="H1325" s="26">
        <f>H1353*(1+Table3[[#This Row],[Inflation (%)2]])</f>
        <v>178.73161836478414</v>
      </c>
    </row>
    <row r="1326" spans="2:8" s="1" customFormat="1" ht="14.45" customHeight="1" x14ac:dyDescent="0.2">
      <c r="B1326" s="2" t="s">
        <v>911</v>
      </c>
      <c r="C1326" s="3" t="s">
        <v>13</v>
      </c>
      <c r="D1326" s="3" t="s">
        <v>7</v>
      </c>
      <c r="E1326" s="24">
        <v>205.5</v>
      </c>
      <c r="F1326" s="16" t="s">
        <v>231</v>
      </c>
      <c r="G1326" s="21">
        <f t="shared" si="22"/>
        <v>4.3099999999999999E-2</v>
      </c>
      <c r="H1326" s="26">
        <f>H1354*(1+Table3[[#This Row],[Inflation (%)2]])</f>
        <v>1357.8001309442043</v>
      </c>
    </row>
    <row r="1327" spans="2:8" s="1" customFormat="1" ht="14.45" customHeight="1" x14ac:dyDescent="0.2">
      <c r="B1327" s="2" t="s">
        <v>911</v>
      </c>
      <c r="C1327" s="3" t="s">
        <v>15</v>
      </c>
      <c r="D1327" s="3" t="s">
        <v>7</v>
      </c>
      <c r="E1327" s="23">
        <v>182.8</v>
      </c>
      <c r="F1327" s="15" t="s">
        <v>914</v>
      </c>
      <c r="G1327" s="21">
        <f t="shared" si="22"/>
        <v>0.18239999999999998</v>
      </c>
      <c r="H1327" s="26">
        <f>H1355*(1+Table3[[#This Row],[Inflation (%)2]])</f>
        <v>705.49796412759122</v>
      </c>
    </row>
    <row r="1328" spans="2:8" s="1" customFormat="1" ht="14.45" customHeight="1" x14ac:dyDescent="0.2">
      <c r="B1328" s="2" t="s">
        <v>911</v>
      </c>
      <c r="C1328" s="3" t="s">
        <v>17</v>
      </c>
      <c r="D1328" s="3" t="s">
        <v>7</v>
      </c>
      <c r="E1328" s="24">
        <v>156.5</v>
      </c>
      <c r="F1328" s="16" t="s">
        <v>915</v>
      </c>
      <c r="G1328" s="21">
        <f t="shared" si="22"/>
        <v>2.0199999999999999E-2</v>
      </c>
      <c r="H1328" s="26">
        <f>H1356*(1+Table3[[#This Row],[Inflation (%)2]])</f>
        <v>2.2952070200924846</v>
      </c>
    </row>
    <row r="1329" spans="2:8" s="1" customFormat="1" ht="14.45" customHeight="1" x14ac:dyDescent="0.2">
      <c r="B1329" s="2" t="s">
        <v>911</v>
      </c>
      <c r="C1329" s="3" t="s">
        <v>19</v>
      </c>
      <c r="D1329" s="3" t="s">
        <v>7</v>
      </c>
      <c r="E1329" s="23">
        <v>172.2</v>
      </c>
      <c r="F1329" s="15" t="s">
        <v>916</v>
      </c>
      <c r="G1329" s="21">
        <f t="shared" si="22"/>
        <v>0.29570000000000002</v>
      </c>
      <c r="H1329" s="26">
        <f>H1357*(1+Table3[[#This Row],[Inflation (%)2]])</f>
        <v>1221.6763337147797</v>
      </c>
    </row>
    <row r="1330" spans="2:8" s="1" customFormat="1" ht="14.45" customHeight="1" x14ac:dyDescent="0.2">
      <c r="B1330" s="2" t="s">
        <v>911</v>
      </c>
      <c r="C1330" s="3" t="s">
        <v>21</v>
      </c>
      <c r="D1330" s="3" t="s">
        <v>7</v>
      </c>
      <c r="E1330" s="24">
        <v>171.5</v>
      </c>
      <c r="F1330" s="16" t="s">
        <v>917</v>
      </c>
      <c r="G1330" s="21">
        <f t="shared" si="22"/>
        <v>0.1298</v>
      </c>
      <c r="H1330" s="26">
        <f>H1358*(1+Table3[[#This Row],[Inflation (%)2]])</f>
        <v>218.39855528612236</v>
      </c>
    </row>
    <row r="1331" spans="2:8" s="1" customFormat="1" ht="14.45" customHeight="1" x14ac:dyDescent="0.2">
      <c r="B1331" s="2" t="s">
        <v>911</v>
      </c>
      <c r="C1331" s="3" t="s">
        <v>23</v>
      </c>
      <c r="D1331" s="3" t="s">
        <v>7</v>
      </c>
      <c r="E1331" s="23">
        <v>176.2</v>
      </c>
      <c r="F1331" s="15" t="s">
        <v>247</v>
      </c>
      <c r="G1331" s="21">
        <f t="shared" si="22"/>
        <v>2.92E-2</v>
      </c>
      <c r="H1331" s="26">
        <f>H1359*(1+Table3[[#This Row],[Inflation (%)2]])</f>
        <v>257.04145088734128</v>
      </c>
    </row>
    <row r="1332" spans="2:8" s="1" customFormat="1" ht="14.45" customHeight="1" x14ac:dyDescent="0.2">
      <c r="B1332" s="2" t="s">
        <v>911</v>
      </c>
      <c r="C1332" s="3" t="s">
        <v>25</v>
      </c>
      <c r="D1332" s="3" t="s">
        <v>7</v>
      </c>
      <c r="E1332" s="24">
        <v>166.9</v>
      </c>
      <c r="F1332" s="16" t="s">
        <v>243</v>
      </c>
      <c r="G1332" s="21">
        <f t="shared" si="22"/>
        <v>9.8000000000000004E-2</v>
      </c>
      <c r="H1332" s="26">
        <f>H1360*(1+Table3[[#This Row],[Inflation (%)2]])</f>
        <v>1307.9176803367661</v>
      </c>
    </row>
    <row r="1333" spans="2:8" s="1" customFormat="1" ht="14.45" customHeight="1" x14ac:dyDescent="0.2">
      <c r="B1333" s="2" t="s">
        <v>911</v>
      </c>
      <c r="C1333" s="3" t="s">
        <v>27</v>
      </c>
      <c r="D1333" s="3" t="s">
        <v>7</v>
      </c>
      <c r="E1333" s="23">
        <v>116.1</v>
      </c>
      <c r="F1333" s="15" t="s">
        <v>918</v>
      </c>
      <c r="G1333" s="21">
        <f t="shared" si="22"/>
        <v>-1.6999999999999999E-3</v>
      </c>
      <c r="H1333" s="26">
        <f>H1361*(1+Table3[[#This Row],[Inflation (%)2]])</f>
        <v>146.71150654743533</v>
      </c>
    </row>
    <row r="1334" spans="2:8" s="1" customFormat="1" ht="14.45" customHeight="1" x14ac:dyDescent="0.2">
      <c r="B1334" s="2" t="s">
        <v>911</v>
      </c>
      <c r="C1334" s="3" t="s">
        <v>29</v>
      </c>
      <c r="D1334" s="3" t="s">
        <v>7</v>
      </c>
      <c r="E1334" s="24">
        <v>165.5</v>
      </c>
      <c r="F1334" s="16" t="s">
        <v>716</v>
      </c>
      <c r="G1334" s="21">
        <f t="shared" si="22"/>
        <v>4.2199999999999994E-2</v>
      </c>
      <c r="H1334" s="26">
        <f>H1362*(1+Table3[[#This Row],[Inflation (%)2]])</f>
        <v>449.90428337494689</v>
      </c>
    </row>
    <row r="1335" spans="2:8" s="1" customFormat="1" ht="14.45" customHeight="1" x14ac:dyDescent="0.2">
      <c r="B1335" s="2" t="s">
        <v>911</v>
      </c>
      <c r="C1335" s="3" t="s">
        <v>31</v>
      </c>
      <c r="D1335" s="3" t="s">
        <v>7</v>
      </c>
      <c r="E1335" s="23">
        <v>152.30000000000001</v>
      </c>
      <c r="F1335" s="15" t="s">
        <v>919</v>
      </c>
      <c r="G1335" s="21">
        <f t="shared" si="22"/>
        <v>0.1232</v>
      </c>
      <c r="H1335" s="26">
        <f>H1363*(1+Table3[[#This Row],[Inflation (%)2]])</f>
        <v>401.65053894105102</v>
      </c>
    </row>
    <row r="1336" spans="2:8" s="1" customFormat="1" ht="14.45" customHeight="1" x14ac:dyDescent="0.2">
      <c r="B1336" s="2" t="s">
        <v>911</v>
      </c>
      <c r="C1336" s="3" t="s">
        <v>33</v>
      </c>
      <c r="D1336" s="3" t="s">
        <v>7</v>
      </c>
      <c r="E1336" s="24">
        <v>173.3</v>
      </c>
      <c r="F1336" s="16" t="s">
        <v>920</v>
      </c>
      <c r="G1336" s="21">
        <f t="shared" si="22"/>
        <v>7.17E-2</v>
      </c>
      <c r="H1336" s="26">
        <f>H1364*(1+Table3[[#This Row],[Inflation (%)2]])</f>
        <v>245.12709434502705</v>
      </c>
    </row>
    <row r="1337" spans="2:8" s="1" customFormat="1" ht="14.45" customHeight="1" x14ac:dyDescent="0.2">
      <c r="B1337" s="2" t="s">
        <v>911</v>
      </c>
      <c r="C1337" s="3" t="s">
        <v>35</v>
      </c>
      <c r="D1337" s="3" t="s">
        <v>7</v>
      </c>
      <c r="E1337" s="23">
        <v>195.6</v>
      </c>
      <c r="F1337" s="15" t="s">
        <v>890</v>
      </c>
      <c r="G1337" s="21">
        <f t="shared" si="22"/>
        <v>4.7699999999999992E-2</v>
      </c>
      <c r="H1337" s="26">
        <f>H1365*(1+Table3[[#This Row],[Inflation (%)2]])</f>
        <v>503.0286251616867</v>
      </c>
    </row>
    <row r="1338" spans="2:8" s="1" customFormat="1" ht="14.45" customHeight="1" x14ac:dyDescent="0.2">
      <c r="B1338" s="2" t="s">
        <v>911</v>
      </c>
      <c r="C1338" s="3" t="s">
        <v>37</v>
      </c>
      <c r="D1338" s="3" t="s">
        <v>7</v>
      </c>
      <c r="E1338" s="24">
        <v>154.80000000000001</v>
      </c>
      <c r="F1338" s="16" t="s">
        <v>921</v>
      </c>
      <c r="G1338" s="21">
        <f t="shared" si="22"/>
        <v>5.1599999999999993E-2</v>
      </c>
      <c r="H1338" s="26">
        <f>H1366*(1+Table3[[#This Row],[Inflation (%)2]])</f>
        <v>189.80466831801687</v>
      </c>
    </row>
    <row r="1339" spans="2:8" s="1" customFormat="1" ht="14.45" customHeight="1" x14ac:dyDescent="0.2">
      <c r="B1339" s="2" t="s">
        <v>911</v>
      </c>
      <c r="C1339" s="3" t="s">
        <v>39</v>
      </c>
      <c r="D1339" s="3" t="s">
        <v>7</v>
      </c>
      <c r="E1339" s="23">
        <v>157.30000000000001</v>
      </c>
      <c r="F1339" s="15" t="s">
        <v>492</v>
      </c>
      <c r="G1339" s="21">
        <f t="shared" si="22"/>
        <v>5.5E-2</v>
      </c>
      <c r="H1339" s="26">
        <f>H1367*(1+Table3[[#This Row],[Inflation (%)2]])</f>
        <v>193.66642101707109</v>
      </c>
    </row>
    <row r="1340" spans="2:8" s="1" customFormat="1" ht="14.45" customHeight="1" x14ac:dyDescent="0.2">
      <c r="B1340" s="2" t="s">
        <v>911</v>
      </c>
      <c r="C1340" s="3" t="s">
        <v>41</v>
      </c>
      <c r="D1340" s="3" t="s">
        <v>7</v>
      </c>
      <c r="E1340" s="24">
        <v>140.5</v>
      </c>
      <c r="F1340" s="16" t="s">
        <v>133</v>
      </c>
      <c r="G1340" s="21">
        <f t="shared" si="22"/>
        <v>2.86E-2</v>
      </c>
      <c r="H1340" s="26">
        <f>H1368*(1+Table3[[#This Row],[Inflation (%)2]])</f>
        <v>166.55466587796266</v>
      </c>
    </row>
    <row r="1341" spans="2:8" s="1" customFormat="1" ht="14.45" customHeight="1" x14ac:dyDescent="0.2">
      <c r="B1341" s="2" t="s">
        <v>911</v>
      </c>
      <c r="C1341" s="3" t="s">
        <v>43</v>
      </c>
      <c r="D1341" s="3" t="s">
        <v>7</v>
      </c>
      <c r="E1341" s="23">
        <v>160.5</v>
      </c>
      <c r="F1341" s="15" t="s">
        <v>290</v>
      </c>
      <c r="G1341" s="21">
        <f t="shared" si="22"/>
        <v>3.7499999999999999E-2</v>
      </c>
      <c r="H1341" s="26">
        <f>H1369*(1+Table3[[#This Row],[Inflation (%)2]])</f>
        <v>179.01711973578352</v>
      </c>
    </row>
    <row r="1342" spans="2:8" s="1" customFormat="1" ht="14.45" customHeight="1" x14ac:dyDescent="0.2">
      <c r="B1342" s="2" t="s">
        <v>911</v>
      </c>
      <c r="C1342" s="3" t="s">
        <v>45</v>
      </c>
      <c r="D1342" s="3" t="s">
        <v>7</v>
      </c>
      <c r="E1342" s="24">
        <v>156.1</v>
      </c>
      <c r="F1342" s="16" t="s">
        <v>622</v>
      </c>
      <c r="G1342" s="21">
        <f t="shared" si="22"/>
        <v>0.13859999999999997</v>
      </c>
      <c r="H1342" s="26">
        <f>H1370*(1+Table3[[#This Row],[Inflation (%)2]])</f>
        <v>402.11324907166079</v>
      </c>
    </row>
    <row r="1343" spans="2:8" s="1" customFormat="1" ht="14.45" customHeight="1" x14ac:dyDescent="0.2">
      <c r="B1343" s="2" t="s">
        <v>911</v>
      </c>
      <c r="C1343" s="3" t="s">
        <v>47</v>
      </c>
      <c r="D1343" s="3" t="s">
        <v>7</v>
      </c>
      <c r="E1343" s="23">
        <v>153.4</v>
      </c>
      <c r="F1343" s="15" t="s">
        <v>922</v>
      </c>
      <c r="G1343" s="21">
        <f t="shared" si="22"/>
        <v>8.0299999999999983E-2</v>
      </c>
      <c r="H1343" s="26">
        <f>H1371*(1+Table3[[#This Row],[Inflation (%)2]])</f>
        <v>315.9922242111428</v>
      </c>
    </row>
    <row r="1344" spans="2:8" s="1" customFormat="1" ht="14.45" customHeight="1" x14ac:dyDescent="0.2">
      <c r="B1344" s="2" t="s">
        <v>911</v>
      </c>
      <c r="C1344" s="3" t="s">
        <v>49</v>
      </c>
      <c r="D1344" s="3" t="s">
        <v>7</v>
      </c>
      <c r="E1344" s="24">
        <v>149.80000000000001</v>
      </c>
      <c r="F1344" s="16" t="s">
        <v>876</v>
      </c>
      <c r="G1344" s="21">
        <f t="shared" si="22"/>
        <v>6.7000000000000004E-2</v>
      </c>
      <c r="H1344" s="26">
        <f>H1372*(1+Table3[[#This Row],[Inflation (%)2]])</f>
        <v>204.43431474395436</v>
      </c>
    </row>
    <row r="1345" spans="2:8" s="1" customFormat="1" ht="14.45" customHeight="1" x14ac:dyDescent="0.2">
      <c r="B1345" s="2" t="s">
        <v>911</v>
      </c>
      <c r="C1345" s="3" t="s">
        <v>51</v>
      </c>
      <c r="D1345" s="3" t="s">
        <v>7</v>
      </c>
      <c r="E1345" s="23">
        <v>160.80000000000001</v>
      </c>
      <c r="F1345" s="15" t="s">
        <v>150</v>
      </c>
      <c r="G1345" s="21">
        <f t="shared" si="22"/>
        <v>8.5800000000000001E-2</v>
      </c>
      <c r="H1345" s="26">
        <f>H1373*(1+Table3[[#This Row],[Inflation (%)2]])</f>
        <v>298.49363525550234</v>
      </c>
    </row>
    <row r="1346" spans="2:8" s="1" customFormat="1" ht="14.45" customHeight="1" x14ac:dyDescent="0.2">
      <c r="B1346" s="2" t="s">
        <v>911</v>
      </c>
      <c r="C1346" s="3" t="s">
        <v>53</v>
      </c>
      <c r="D1346" s="3" t="s">
        <v>7</v>
      </c>
      <c r="E1346" s="24">
        <v>147.5</v>
      </c>
      <c r="F1346" s="16" t="s">
        <v>923</v>
      </c>
      <c r="G1346" s="21">
        <f t="shared" si="22"/>
        <v>0.14080000000000001</v>
      </c>
      <c r="H1346" s="26">
        <f>H1374*(1+Table3[[#This Row],[Inflation (%)2]])</f>
        <v>505.08267249291544</v>
      </c>
    </row>
    <row r="1347" spans="2:8" s="1" customFormat="1" ht="14.45" customHeight="1" x14ac:dyDescent="0.2">
      <c r="B1347" s="2" t="s">
        <v>911</v>
      </c>
      <c r="C1347" s="3" t="s">
        <v>55</v>
      </c>
      <c r="D1347" s="3" t="s">
        <v>7</v>
      </c>
      <c r="E1347" s="23">
        <v>150.69999999999999</v>
      </c>
      <c r="F1347" s="15" t="s">
        <v>246</v>
      </c>
      <c r="G1347" s="21">
        <f t="shared" si="22"/>
        <v>4.2900000000000001E-2</v>
      </c>
      <c r="H1347" s="26">
        <f>H1375*(1+Table3[[#This Row],[Inflation (%)2]])</f>
        <v>257.51787108726108</v>
      </c>
    </row>
    <row r="1348" spans="2:8" s="1" customFormat="1" ht="14.45" customHeight="1" x14ac:dyDescent="0.2">
      <c r="B1348" s="2" t="s">
        <v>911</v>
      </c>
      <c r="C1348" s="3" t="s">
        <v>57</v>
      </c>
      <c r="D1348" s="3" t="s">
        <v>7</v>
      </c>
      <c r="E1348" s="24">
        <v>158.1</v>
      </c>
      <c r="F1348" s="16" t="s">
        <v>306</v>
      </c>
      <c r="G1348" s="21">
        <f t="shared" si="22"/>
        <v>3.6699999999999997E-2</v>
      </c>
      <c r="H1348" s="26">
        <f>H1376*(1+Table3[[#This Row],[Inflation (%)2]])</f>
        <v>168.69121292898581</v>
      </c>
    </row>
    <row r="1349" spans="2:8" s="1" customFormat="1" ht="14.45" customHeight="1" x14ac:dyDescent="0.2">
      <c r="B1349" s="2" t="s">
        <v>911</v>
      </c>
      <c r="C1349" s="3" t="s">
        <v>59</v>
      </c>
      <c r="D1349" s="3" t="s">
        <v>7</v>
      </c>
      <c r="E1349" s="23">
        <v>158</v>
      </c>
      <c r="F1349" s="15" t="s">
        <v>28</v>
      </c>
      <c r="G1349" s="21">
        <f t="shared" si="22"/>
        <v>3.8100000000000002E-2</v>
      </c>
      <c r="H1349" s="26">
        <f>H1377*(1+Table3[[#This Row],[Inflation (%)2]])</f>
        <v>555.47299378283742</v>
      </c>
    </row>
    <row r="1350" spans="2:8" s="1" customFormat="1" ht="14.45" customHeight="1" x14ac:dyDescent="0.2">
      <c r="B1350" s="2" t="s">
        <v>911</v>
      </c>
      <c r="C1350" s="3" t="s">
        <v>61</v>
      </c>
      <c r="D1350" s="3" t="s">
        <v>7</v>
      </c>
      <c r="E1350" s="24">
        <v>165.4</v>
      </c>
      <c r="F1350" s="16" t="s">
        <v>430</v>
      </c>
      <c r="G1350" s="21">
        <f t="shared" si="22"/>
        <v>5.4199999999999998E-2</v>
      </c>
      <c r="H1350" s="26">
        <f>H1378*(1+Table3[[#This Row],[Inflation (%)2]])</f>
        <v>352.53688999048842</v>
      </c>
    </row>
    <row r="1351" spans="2:8" s="1" customFormat="1" ht="14.45" customHeight="1" x14ac:dyDescent="0.2">
      <c r="B1351" s="2" t="s">
        <v>924</v>
      </c>
      <c r="C1351" s="3" t="s">
        <v>6</v>
      </c>
      <c r="D1351" s="3" t="s">
        <v>7</v>
      </c>
      <c r="E1351" s="23">
        <v>159.5</v>
      </c>
      <c r="F1351" s="15" t="s">
        <v>819</v>
      </c>
      <c r="G1351" s="21">
        <f t="shared" ref="G1351:G1414" si="23">F1351/10000*100</f>
        <v>5.9100000000000007E-2</v>
      </c>
      <c r="H1351" s="26">
        <f>H1379*(1+Table3[[#This Row],[Inflation (%)2]])</f>
        <v>264.37515939085228</v>
      </c>
    </row>
    <row r="1352" spans="2:8" s="1" customFormat="1" ht="14.45" customHeight="1" x14ac:dyDescent="0.2">
      <c r="B1352" s="2" t="s">
        <v>924</v>
      </c>
      <c r="C1352" s="3" t="s">
        <v>9</v>
      </c>
      <c r="D1352" s="3" t="s">
        <v>7</v>
      </c>
      <c r="E1352" s="24">
        <v>164.2</v>
      </c>
      <c r="F1352" s="16" t="s">
        <v>265</v>
      </c>
      <c r="G1352" s="21">
        <f t="shared" si="23"/>
        <v>6.0700000000000004E-2</v>
      </c>
      <c r="H1352" s="26">
        <f>H1380*(1+Table3[[#This Row],[Inflation (%)2]])</f>
        <v>315.86862648430065</v>
      </c>
    </row>
    <row r="1353" spans="2:8" s="1" customFormat="1" ht="14.45" customHeight="1" x14ac:dyDescent="0.2">
      <c r="B1353" s="2" t="s">
        <v>924</v>
      </c>
      <c r="C1353" s="3" t="s">
        <v>11</v>
      </c>
      <c r="D1353" s="3" t="s">
        <v>7</v>
      </c>
      <c r="E1353" s="23">
        <v>148.80000000000001</v>
      </c>
      <c r="F1353" s="15" t="s">
        <v>925</v>
      </c>
      <c r="G1353" s="21">
        <f t="shared" si="23"/>
        <v>-1.06E-2</v>
      </c>
      <c r="H1353" s="26">
        <f>H1381*(1+Table3[[#This Row],[Inflation (%)2]])</f>
        <v>182.9204977635699</v>
      </c>
    </row>
    <row r="1354" spans="2:8" s="1" customFormat="1" ht="14.45" customHeight="1" x14ac:dyDescent="0.2">
      <c r="B1354" s="2" t="s">
        <v>924</v>
      </c>
      <c r="C1354" s="3" t="s">
        <v>13</v>
      </c>
      <c r="D1354" s="3" t="s">
        <v>7</v>
      </c>
      <c r="E1354" s="24">
        <v>204.3</v>
      </c>
      <c r="F1354" s="16" t="s">
        <v>909</v>
      </c>
      <c r="G1354" s="21">
        <f t="shared" si="23"/>
        <v>8.6099999999999996E-2</v>
      </c>
      <c r="H1354" s="26">
        <f>H1382*(1+Table3[[#This Row],[Inflation (%)2]])</f>
        <v>1301.6969906473055</v>
      </c>
    </row>
    <row r="1355" spans="2:8" s="1" customFormat="1" ht="14.45" customHeight="1" x14ac:dyDescent="0.2">
      <c r="B1355" s="2" t="s">
        <v>924</v>
      </c>
      <c r="C1355" s="3" t="s">
        <v>15</v>
      </c>
      <c r="D1355" s="3" t="s">
        <v>7</v>
      </c>
      <c r="E1355" s="23">
        <v>173</v>
      </c>
      <c r="F1355" s="15" t="s">
        <v>926</v>
      </c>
      <c r="G1355" s="21">
        <f t="shared" si="23"/>
        <v>0.15330000000000002</v>
      </c>
      <c r="H1355" s="26">
        <f>H1383*(1+Table3[[#This Row],[Inflation (%)2]])</f>
        <v>596.6660725030373</v>
      </c>
    </row>
    <row r="1356" spans="2:8" s="1" customFormat="1" ht="14.45" customHeight="1" x14ac:dyDescent="0.2">
      <c r="B1356" s="2" t="s">
        <v>924</v>
      </c>
      <c r="C1356" s="3" t="s">
        <v>17</v>
      </c>
      <c r="D1356" s="3" t="s">
        <v>7</v>
      </c>
      <c r="E1356" s="24">
        <v>156.5</v>
      </c>
      <c r="F1356" s="16" t="s">
        <v>93</v>
      </c>
      <c r="G1356" s="21">
        <f t="shared" si="23"/>
        <v>7.0999999999999987E-3</v>
      </c>
      <c r="H1356" s="26">
        <f>H1384*(1+Table3[[#This Row],[Inflation (%)2]])</f>
        <v>2.24976183110418</v>
      </c>
    </row>
    <row r="1357" spans="2:8" s="1" customFormat="1" ht="14.45" customHeight="1" x14ac:dyDescent="0.2">
      <c r="B1357" s="2" t="s">
        <v>924</v>
      </c>
      <c r="C1357" s="3" t="s">
        <v>19</v>
      </c>
      <c r="D1357" s="3" t="s">
        <v>7</v>
      </c>
      <c r="E1357" s="23">
        <v>168.8</v>
      </c>
      <c r="F1357" s="15" t="s">
        <v>927</v>
      </c>
      <c r="G1357" s="21">
        <f t="shared" si="23"/>
        <v>0.27979999999999999</v>
      </c>
      <c r="H1357" s="26">
        <f>H1385*(1+Table3[[#This Row],[Inflation (%)2]])</f>
        <v>942.86974895020433</v>
      </c>
    </row>
    <row r="1358" spans="2:8" s="1" customFormat="1" ht="14.45" customHeight="1" x14ac:dyDescent="0.2">
      <c r="B1358" s="2" t="s">
        <v>924</v>
      </c>
      <c r="C1358" s="3" t="s">
        <v>21</v>
      </c>
      <c r="D1358" s="3" t="s">
        <v>7</v>
      </c>
      <c r="E1358" s="24">
        <v>172.5</v>
      </c>
      <c r="F1358" s="16" t="s">
        <v>928</v>
      </c>
      <c r="G1358" s="21">
        <f t="shared" si="23"/>
        <v>0.1275</v>
      </c>
      <c r="H1358" s="26">
        <f>H1386*(1+Table3[[#This Row],[Inflation (%)2]])</f>
        <v>193.30727145169266</v>
      </c>
    </row>
    <row r="1359" spans="2:8" s="1" customFormat="1" ht="14.45" customHeight="1" x14ac:dyDescent="0.2">
      <c r="B1359" s="2" t="s">
        <v>924</v>
      </c>
      <c r="C1359" s="3" t="s">
        <v>23</v>
      </c>
      <c r="D1359" s="3" t="s">
        <v>7</v>
      </c>
      <c r="E1359" s="23">
        <v>166.5</v>
      </c>
      <c r="F1359" s="15" t="s">
        <v>272</v>
      </c>
      <c r="G1359" s="21">
        <f t="shared" si="23"/>
        <v>2.9000000000000001E-2</v>
      </c>
      <c r="H1359" s="26">
        <f>H1387*(1+Table3[[#This Row],[Inflation (%)2]])</f>
        <v>249.74878632660446</v>
      </c>
    </row>
    <row r="1360" spans="2:8" s="1" customFormat="1" ht="14.45" customHeight="1" x14ac:dyDescent="0.2">
      <c r="B1360" s="2" t="s">
        <v>924</v>
      </c>
      <c r="C1360" s="3" t="s">
        <v>25</v>
      </c>
      <c r="D1360" s="3" t="s">
        <v>7</v>
      </c>
      <c r="E1360" s="24">
        <v>165.9</v>
      </c>
      <c r="F1360" s="16" t="s">
        <v>929</v>
      </c>
      <c r="G1360" s="21">
        <f t="shared" si="23"/>
        <v>9.5799999999999996E-2</v>
      </c>
      <c r="H1360" s="26">
        <f>H1388*(1+Table3[[#This Row],[Inflation (%)2]])</f>
        <v>1191.1818582302058</v>
      </c>
    </row>
    <row r="1361" spans="2:8" s="1" customFormat="1" ht="14.45" customHeight="1" x14ac:dyDescent="0.2">
      <c r="B1361" s="2" t="s">
        <v>924</v>
      </c>
      <c r="C1361" s="3" t="s">
        <v>27</v>
      </c>
      <c r="D1361" s="3" t="s">
        <v>7</v>
      </c>
      <c r="E1361" s="23">
        <v>115.9</v>
      </c>
      <c r="F1361" s="15" t="s">
        <v>930</v>
      </c>
      <c r="G1361" s="21">
        <f t="shared" si="23"/>
        <v>-1.1100000000000002E-2</v>
      </c>
      <c r="H1361" s="26">
        <f>H1389*(1+Table3[[#This Row],[Inflation (%)2]])</f>
        <v>146.96134082684097</v>
      </c>
    </row>
    <row r="1362" spans="2:8" s="1" customFormat="1" ht="14.45" customHeight="1" x14ac:dyDescent="0.2">
      <c r="B1362" s="2" t="s">
        <v>924</v>
      </c>
      <c r="C1362" s="3" t="s">
        <v>29</v>
      </c>
      <c r="D1362" s="3" t="s">
        <v>7</v>
      </c>
      <c r="E1362" s="24">
        <v>165.2</v>
      </c>
      <c r="F1362" s="16" t="s">
        <v>241</v>
      </c>
      <c r="G1362" s="21">
        <f t="shared" si="23"/>
        <v>6.7900000000000002E-2</v>
      </c>
      <c r="H1362" s="26">
        <f>H1390*(1+Table3[[#This Row],[Inflation (%)2]])</f>
        <v>431.68708825076459</v>
      </c>
    </row>
    <row r="1363" spans="2:8" s="1" customFormat="1" ht="14.45" customHeight="1" x14ac:dyDescent="0.2">
      <c r="B1363" s="2" t="s">
        <v>924</v>
      </c>
      <c r="C1363" s="3" t="s">
        <v>31</v>
      </c>
      <c r="D1363" s="3" t="s">
        <v>7</v>
      </c>
      <c r="E1363" s="23">
        <v>152</v>
      </c>
      <c r="F1363" s="15" t="s">
        <v>931</v>
      </c>
      <c r="G1363" s="21">
        <f t="shared" si="23"/>
        <v>0.13350000000000001</v>
      </c>
      <c r="H1363" s="26">
        <f>H1391*(1+Table3[[#This Row],[Inflation (%)2]])</f>
        <v>357.59485304580755</v>
      </c>
    </row>
    <row r="1364" spans="2:8" s="1" customFormat="1" ht="14.45" customHeight="1" x14ac:dyDescent="0.2">
      <c r="B1364" s="2" t="s">
        <v>924</v>
      </c>
      <c r="C1364" s="3" t="s">
        <v>33</v>
      </c>
      <c r="D1364" s="3" t="s">
        <v>7</v>
      </c>
      <c r="E1364" s="24">
        <v>171.1</v>
      </c>
      <c r="F1364" s="16" t="s">
        <v>145</v>
      </c>
      <c r="G1364" s="21">
        <f t="shared" si="23"/>
        <v>5.3600000000000002E-2</v>
      </c>
      <c r="H1364" s="26">
        <f>H1392*(1+Table3[[#This Row],[Inflation (%)2]])</f>
        <v>228.7273437949305</v>
      </c>
    </row>
    <row r="1365" spans="2:8" s="1" customFormat="1" ht="14.45" customHeight="1" x14ac:dyDescent="0.2">
      <c r="B1365" s="2" t="s">
        <v>924</v>
      </c>
      <c r="C1365" s="3" t="s">
        <v>35</v>
      </c>
      <c r="D1365" s="3" t="s">
        <v>7</v>
      </c>
      <c r="E1365" s="23">
        <v>198.2</v>
      </c>
      <c r="F1365" s="15" t="s">
        <v>336</v>
      </c>
      <c r="G1365" s="21">
        <f t="shared" si="23"/>
        <v>8.0699999999999994E-2</v>
      </c>
      <c r="H1365" s="26">
        <f>H1393*(1+Table3[[#This Row],[Inflation (%)2]])</f>
        <v>480.12658696352645</v>
      </c>
    </row>
    <row r="1366" spans="2:8" s="1" customFormat="1" ht="14.45" customHeight="1" x14ac:dyDescent="0.2">
      <c r="B1366" s="2" t="s">
        <v>924</v>
      </c>
      <c r="C1366" s="3" t="s">
        <v>37</v>
      </c>
      <c r="D1366" s="3" t="s">
        <v>7</v>
      </c>
      <c r="E1366" s="24">
        <v>154.1</v>
      </c>
      <c r="F1366" s="16" t="s">
        <v>932</v>
      </c>
      <c r="G1366" s="21">
        <f t="shared" si="23"/>
        <v>2.1899999999999999E-2</v>
      </c>
      <c r="H1366" s="26">
        <f>H1394*(1+Table3[[#This Row],[Inflation (%)2]])</f>
        <v>180.49131639218035</v>
      </c>
    </row>
    <row r="1367" spans="2:8" s="1" customFormat="1" ht="14.45" customHeight="1" x14ac:dyDescent="0.2">
      <c r="B1367" s="2" t="s">
        <v>924</v>
      </c>
      <c r="C1367" s="3" t="s">
        <v>39</v>
      </c>
      <c r="D1367" s="3" t="s">
        <v>7</v>
      </c>
      <c r="E1367" s="23">
        <v>156.5</v>
      </c>
      <c r="F1367" s="15" t="s">
        <v>65</v>
      </c>
      <c r="G1367" s="21">
        <f t="shared" si="23"/>
        <v>2.29E-2</v>
      </c>
      <c r="H1367" s="26">
        <f>H1395*(1+Table3[[#This Row],[Inflation (%)2]])</f>
        <v>183.57006731475934</v>
      </c>
    </row>
    <row r="1368" spans="2:8" s="1" customFormat="1" ht="14.45" customHeight="1" x14ac:dyDescent="0.2">
      <c r="B1368" s="2" t="s">
        <v>924</v>
      </c>
      <c r="C1368" s="3" t="s">
        <v>41</v>
      </c>
      <c r="D1368" s="3" t="s">
        <v>7</v>
      </c>
      <c r="E1368" s="24">
        <v>140.19999999999999</v>
      </c>
      <c r="F1368" s="16" t="s">
        <v>627</v>
      </c>
      <c r="G1368" s="21">
        <f t="shared" si="23"/>
        <v>1.15E-2</v>
      </c>
      <c r="H1368" s="26">
        <f>H1396*(1+Table3[[#This Row],[Inflation (%)2]])</f>
        <v>161.92364950219977</v>
      </c>
    </row>
    <row r="1369" spans="2:8" s="1" customFormat="1" ht="14.45" customHeight="1" x14ac:dyDescent="0.2">
      <c r="B1369" s="2" t="s">
        <v>924</v>
      </c>
      <c r="C1369" s="3" t="s">
        <v>43</v>
      </c>
      <c r="D1369" s="3" t="s">
        <v>7</v>
      </c>
      <c r="E1369" s="23">
        <v>161.6</v>
      </c>
      <c r="F1369" s="15" t="s">
        <v>275</v>
      </c>
      <c r="G1369" s="21">
        <f t="shared" si="23"/>
        <v>3.8600000000000002E-2</v>
      </c>
      <c r="H1369" s="26">
        <f>H1397*(1+Table3[[#This Row],[Inflation (%)2]])</f>
        <v>172.54662143208049</v>
      </c>
    </row>
    <row r="1370" spans="2:8" s="1" customFormat="1" ht="14.45" customHeight="1" x14ac:dyDescent="0.2">
      <c r="B1370" s="2" t="s">
        <v>924</v>
      </c>
      <c r="C1370" s="3" t="s">
        <v>45</v>
      </c>
      <c r="D1370" s="3" t="s">
        <v>7</v>
      </c>
      <c r="E1370" s="24">
        <v>155.5</v>
      </c>
      <c r="F1370" s="16" t="s">
        <v>933</v>
      </c>
      <c r="G1370" s="21">
        <f t="shared" si="23"/>
        <v>0.14170000000000002</v>
      </c>
      <c r="H1370" s="26">
        <f>H1398*(1+Table3[[#This Row],[Inflation (%)2]])</f>
        <v>353.16463118888174</v>
      </c>
    </row>
    <row r="1371" spans="2:8" s="1" customFormat="1" ht="14.45" customHeight="1" x14ac:dyDescent="0.2">
      <c r="B1371" s="2" t="s">
        <v>924</v>
      </c>
      <c r="C1371" s="3" t="s">
        <v>47</v>
      </c>
      <c r="D1371" s="3" t="s">
        <v>7</v>
      </c>
      <c r="E1371" s="23">
        <v>152.30000000000001</v>
      </c>
      <c r="F1371" s="15" t="s">
        <v>675</v>
      </c>
      <c r="G1371" s="21">
        <f t="shared" si="23"/>
        <v>6.5000000000000002E-2</v>
      </c>
      <c r="H1371" s="26">
        <f>H1399*(1+Table3[[#This Row],[Inflation (%)2]])</f>
        <v>292.50414163764026</v>
      </c>
    </row>
    <row r="1372" spans="2:8" s="1" customFormat="1" ht="14.45" customHeight="1" x14ac:dyDescent="0.2">
      <c r="B1372" s="2" t="s">
        <v>924</v>
      </c>
      <c r="C1372" s="3" t="s">
        <v>49</v>
      </c>
      <c r="D1372" s="3" t="s">
        <v>7</v>
      </c>
      <c r="E1372" s="24">
        <v>150.1</v>
      </c>
      <c r="F1372" s="16" t="s">
        <v>69</v>
      </c>
      <c r="G1372" s="21">
        <f t="shared" si="23"/>
        <v>2.8799999999999999E-2</v>
      </c>
      <c r="H1372" s="26">
        <f>H1400*(1+Table3[[#This Row],[Inflation (%)2]])</f>
        <v>191.597295917483</v>
      </c>
    </row>
    <row r="1373" spans="2:8" s="1" customFormat="1" ht="14.45" customHeight="1" x14ac:dyDescent="0.2">
      <c r="B1373" s="2" t="s">
        <v>924</v>
      </c>
      <c r="C1373" s="3" t="s">
        <v>51</v>
      </c>
      <c r="D1373" s="3" t="s">
        <v>7</v>
      </c>
      <c r="E1373" s="23">
        <v>160.4</v>
      </c>
      <c r="F1373" s="15" t="s">
        <v>934</v>
      </c>
      <c r="G1373" s="21">
        <f t="shared" si="23"/>
        <v>9.7899999999999987E-2</v>
      </c>
      <c r="H1373" s="26">
        <f>H1401*(1+Table3[[#This Row],[Inflation (%)2]])</f>
        <v>274.90664510545434</v>
      </c>
    </row>
    <row r="1374" spans="2:8" s="1" customFormat="1" ht="14.45" customHeight="1" x14ac:dyDescent="0.2">
      <c r="B1374" s="2" t="s">
        <v>924</v>
      </c>
      <c r="C1374" s="3" t="s">
        <v>53</v>
      </c>
      <c r="D1374" s="3" t="s">
        <v>7</v>
      </c>
      <c r="E1374" s="24">
        <v>145</v>
      </c>
      <c r="F1374" s="16" t="s">
        <v>919</v>
      </c>
      <c r="G1374" s="21">
        <f t="shared" si="23"/>
        <v>0.1232</v>
      </c>
      <c r="H1374" s="26">
        <f>H1402*(1+Table3[[#This Row],[Inflation (%)2]])</f>
        <v>442.74427813193847</v>
      </c>
    </row>
    <row r="1375" spans="2:8" s="1" customFormat="1" ht="14.45" customHeight="1" x14ac:dyDescent="0.2">
      <c r="B1375" s="2" t="s">
        <v>924</v>
      </c>
      <c r="C1375" s="3" t="s">
        <v>55</v>
      </c>
      <c r="D1375" s="3" t="s">
        <v>7</v>
      </c>
      <c r="E1375" s="23">
        <v>152.6</v>
      </c>
      <c r="F1375" s="15" t="s">
        <v>241</v>
      </c>
      <c r="G1375" s="21">
        <f t="shared" si="23"/>
        <v>6.7900000000000002E-2</v>
      </c>
      <c r="H1375" s="26">
        <f>H1403*(1+Table3[[#This Row],[Inflation (%)2]])</f>
        <v>246.92479728378663</v>
      </c>
    </row>
    <row r="1376" spans="2:8" s="1" customFormat="1" ht="14.45" customHeight="1" x14ac:dyDescent="0.2">
      <c r="B1376" s="2" t="s">
        <v>924</v>
      </c>
      <c r="C1376" s="3" t="s">
        <v>57</v>
      </c>
      <c r="D1376" s="3" t="s">
        <v>7</v>
      </c>
      <c r="E1376" s="24">
        <v>156.6</v>
      </c>
      <c r="F1376" s="16" t="s">
        <v>935</v>
      </c>
      <c r="G1376" s="21">
        <f t="shared" si="23"/>
        <v>-8.8999999999999999E-3</v>
      </c>
      <c r="H1376" s="26">
        <f>H1404*(1+Table3[[#This Row],[Inflation (%)2]])</f>
        <v>162.71941056138306</v>
      </c>
    </row>
    <row r="1377" spans="2:8" s="1" customFormat="1" ht="14.45" customHeight="1" x14ac:dyDescent="0.2">
      <c r="B1377" s="2" t="s">
        <v>924</v>
      </c>
      <c r="C1377" s="3" t="s">
        <v>59</v>
      </c>
      <c r="D1377" s="3" t="s">
        <v>7</v>
      </c>
      <c r="E1377" s="23">
        <v>157.5</v>
      </c>
      <c r="F1377" s="15" t="s">
        <v>473</v>
      </c>
      <c r="G1377" s="21">
        <f t="shared" si="23"/>
        <v>4.65E-2</v>
      </c>
      <c r="H1377" s="26">
        <f>H1405*(1+Table3[[#This Row],[Inflation (%)2]])</f>
        <v>535.08620921186537</v>
      </c>
    </row>
    <row r="1378" spans="2:8" s="1" customFormat="1" ht="14.45" customHeight="1" x14ac:dyDescent="0.2">
      <c r="B1378" s="2" t="s">
        <v>924</v>
      </c>
      <c r="C1378" s="3" t="s">
        <v>61</v>
      </c>
      <c r="D1378" s="3" t="s">
        <v>7</v>
      </c>
      <c r="E1378" s="24">
        <v>163.4</v>
      </c>
      <c r="F1378" s="16" t="s">
        <v>811</v>
      </c>
      <c r="G1378" s="21">
        <f t="shared" si="23"/>
        <v>5.9000000000000004E-2</v>
      </c>
      <c r="H1378" s="26">
        <f>H1406*(1+Table3[[#This Row],[Inflation (%)2]])</f>
        <v>334.41177195075738</v>
      </c>
    </row>
    <row r="1379" spans="2:8" s="1" customFormat="1" ht="14.45" customHeight="1" x14ac:dyDescent="0.2">
      <c r="B1379" s="2" t="s">
        <v>936</v>
      </c>
      <c r="C1379" s="3" t="s">
        <v>6</v>
      </c>
      <c r="D1379" s="3" t="s">
        <v>7</v>
      </c>
      <c r="E1379" s="23">
        <v>158</v>
      </c>
      <c r="F1379" s="15" t="s">
        <v>426</v>
      </c>
      <c r="G1379" s="21">
        <f t="shared" si="23"/>
        <v>4.7100000000000003E-2</v>
      </c>
      <c r="H1379" s="26">
        <f>H1407*(1+Table3[[#This Row],[Inflation (%)2]])</f>
        <v>249.62247133495637</v>
      </c>
    </row>
    <row r="1380" spans="2:8" s="1" customFormat="1" ht="14.45" customHeight="1" x14ac:dyDescent="0.2">
      <c r="B1380" s="2" t="s">
        <v>936</v>
      </c>
      <c r="C1380" s="3" t="s">
        <v>9</v>
      </c>
      <c r="D1380" s="3" t="s">
        <v>7</v>
      </c>
      <c r="E1380" s="24">
        <v>162</v>
      </c>
      <c r="F1380" s="16" t="s">
        <v>346</v>
      </c>
      <c r="G1380" s="21">
        <f t="shared" si="23"/>
        <v>3.78E-2</v>
      </c>
      <c r="H1380" s="26">
        <f>H1408*(1+Table3[[#This Row],[Inflation (%)2]])</f>
        <v>297.79261476788975</v>
      </c>
    </row>
    <row r="1381" spans="2:8" s="1" customFormat="1" ht="14.45" customHeight="1" x14ac:dyDescent="0.2">
      <c r="B1381" s="2" t="s">
        <v>936</v>
      </c>
      <c r="C1381" s="3" t="s">
        <v>11</v>
      </c>
      <c r="D1381" s="3" t="s">
        <v>7</v>
      </c>
      <c r="E1381" s="23">
        <v>147.6</v>
      </c>
      <c r="F1381" s="15" t="s">
        <v>269</v>
      </c>
      <c r="G1381" s="21">
        <f t="shared" si="23"/>
        <v>-2.7700000000000002E-2</v>
      </c>
      <c r="H1381" s="26">
        <f>H1409*(1+Table3[[#This Row],[Inflation (%)2]])</f>
        <v>184.88022818230232</v>
      </c>
    </row>
    <row r="1382" spans="2:8" s="1" customFormat="1" ht="14.45" customHeight="1" x14ac:dyDescent="0.2">
      <c r="B1382" s="2" t="s">
        <v>936</v>
      </c>
      <c r="C1382" s="3" t="s">
        <v>13</v>
      </c>
      <c r="D1382" s="3" t="s">
        <v>7</v>
      </c>
      <c r="E1382" s="24">
        <v>202.5</v>
      </c>
      <c r="F1382" s="16" t="s">
        <v>937</v>
      </c>
      <c r="G1382" s="21">
        <f t="shared" si="23"/>
        <v>0.18210000000000001</v>
      </c>
      <c r="H1382" s="26">
        <f>H1410*(1+Table3[[#This Row],[Inflation (%)2]])</f>
        <v>1198.5056538507554</v>
      </c>
    </row>
    <row r="1383" spans="2:8" s="1" customFormat="1" ht="14.45" customHeight="1" x14ac:dyDescent="0.2">
      <c r="B1383" s="2" t="s">
        <v>936</v>
      </c>
      <c r="C1383" s="3" t="s">
        <v>15</v>
      </c>
      <c r="D1383" s="3" t="s">
        <v>7</v>
      </c>
      <c r="E1383" s="23">
        <v>166.4</v>
      </c>
      <c r="F1383" s="15" t="s">
        <v>938</v>
      </c>
      <c r="G1383" s="21">
        <f t="shared" si="23"/>
        <v>9.5500000000000015E-2</v>
      </c>
      <c r="H1383" s="26">
        <f>H1411*(1+Table3[[#This Row],[Inflation (%)2]])</f>
        <v>517.35547776210637</v>
      </c>
    </row>
    <row r="1384" spans="2:8" s="1" customFormat="1" ht="14.45" customHeight="1" x14ac:dyDescent="0.2">
      <c r="B1384" s="2" t="s">
        <v>936</v>
      </c>
      <c r="C1384" s="3" t="s">
        <v>17</v>
      </c>
      <c r="D1384" s="3" t="s">
        <v>7</v>
      </c>
      <c r="E1384" s="24">
        <v>156</v>
      </c>
      <c r="F1384" s="16" t="s">
        <v>939</v>
      </c>
      <c r="G1384" s="21">
        <f t="shared" si="23"/>
        <v>3.1999999999999997E-3</v>
      </c>
      <c r="H1384" s="26">
        <f>H1412*(1+Table3[[#This Row],[Inflation (%)2]])</f>
        <v>2.2339011330594576</v>
      </c>
    </row>
    <row r="1385" spans="2:8" s="1" customFormat="1" ht="14.45" customHeight="1" x14ac:dyDescent="0.2">
      <c r="B1385" s="2" t="s">
        <v>936</v>
      </c>
      <c r="C1385" s="3" t="s">
        <v>19</v>
      </c>
      <c r="D1385" s="3" t="s">
        <v>7</v>
      </c>
      <c r="E1385" s="23">
        <v>161.4</v>
      </c>
      <c r="F1385" s="15" t="s">
        <v>940</v>
      </c>
      <c r="G1385" s="21">
        <f t="shared" si="23"/>
        <v>0.22639999999999999</v>
      </c>
      <c r="H1385" s="26">
        <f>H1413*(1+Table3[[#This Row],[Inflation (%)2]])</f>
        <v>736.73210575887197</v>
      </c>
    </row>
    <row r="1386" spans="2:8" s="1" customFormat="1" ht="14.45" customHeight="1" x14ac:dyDescent="0.2">
      <c r="B1386" s="2" t="s">
        <v>936</v>
      </c>
      <c r="C1386" s="3" t="s">
        <v>21</v>
      </c>
      <c r="D1386" s="3" t="s">
        <v>7</v>
      </c>
      <c r="E1386" s="24">
        <v>168.8</v>
      </c>
      <c r="F1386" s="16" t="s">
        <v>941</v>
      </c>
      <c r="G1386" s="21">
        <f t="shared" si="23"/>
        <v>0.10400000000000001</v>
      </c>
      <c r="H1386" s="26">
        <f>H1414*(1+Table3[[#This Row],[Inflation (%)2]])</f>
        <v>171.44769086624626</v>
      </c>
    </row>
    <row r="1387" spans="2:8" s="1" customFormat="1" ht="14.45" customHeight="1" x14ac:dyDescent="0.2">
      <c r="B1387" s="2" t="s">
        <v>936</v>
      </c>
      <c r="C1387" s="3" t="s">
        <v>23</v>
      </c>
      <c r="D1387" s="3" t="s">
        <v>7</v>
      </c>
      <c r="E1387" s="23">
        <v>161.6</v>
      </c>
      <c r="F1387" s="15" t="s">
        <v>942</v>
      </c>
      <c r="G1387" s="21">
        <f t="shared" si="23"/>
        <v>-0.10220000000000001</v>
      </c>
      <c r="H1387" s="26">
        <f>H1415*(1+Table3[[#This Row],[Inflation (%)2]])</f>
        <v>242.71019079359036</v>
      </c>
    </row>
    <row r="1388" spans="2:8" s="1" customFormat="1" ht="14.45" customHeight="1" x14ac:dyDescent="0.2">
      <c r="B1388" s="2" t="s">
        <v>936</v>
      </c>
      <c r="C1388" s="3" t="s">
        <v>25</v>
      </c>
      <c r="D1388" s="3" t="s">
        <v>7</v>
      </c>
      <c r="E1388" s="24">
        <v>162.80000000000001</v>
      </c>
      <c r="F1388" s="16" t="s">
        <v>396</v>
      </c>
      <c r="G1388" s="21">
        <f t="shared" si="23"/>
        <v>7.9600000000000004E-2</v>
      </c>
      <c r="H1388" s="26">
        <f>H1416*(1+Table3[[#This Row],[Inflation (%)2]])</f>
        <v>1087.0431266930148</v>
      </c>
    </row>
    <row r="1389" spans="2:8" s="1" customFormat="1" ht="14.45" customHeight="1" x14ac:dyDescent="0.2">
      <c r="B1389" s="2" t="s">
        <v>936</v>
      </c>
      <c r="C1389" s="3" t="s">
        <v>27</v>
      </c>
      <c r="D1389" s="3" t="s">
        <v>7</v>
      </c>
      <c r="E1389" s="23">
        <v>114.8</v>
      </c>
      <c r="F1389" s="15" t="s">
        <v>943</v>
      </c>
      <c r="G1389" s="21">
        <f t="shared" si="23"/>
        <v>-5.2800000000000007E-2</v>
      </c>
      <c r="H1389" s="26">
        <f>H1417*(1+Table3[[#This Row],[Inflation (%)2]])</f>
        <v>148.61092206172611</v>
      </c>
    </row>
    <row r="1390" spans="2:8" s="1" customFormat="1" ht="14.45" customHeight="1" x14ac:dyDescent="0.2">
      <c r="B1390" s="2" t="s">
        <v>936</v>
      </c>
      <c r="C1390" s="3" t="s">
        <v>29</v>
      </c>
      <c r="D1390" s="3" t="s">
        <v>7</v>
      </c>
      <c r="E1390" s="24">
        <v>162.80000000000001</v>
      </c>
      <c r="F1390" s="16" t="s">
        <v>375</v>
      </c>
      <c r="G1390" s="21">
        <f t="shared" si="23"/>
        <v>5.7099999999999998E-2</v>
      </c>
      <c r="H1390" s="26">
        <f>H1418*(1+Table3[[#This Row],[Inflation (%)2]])</f>
        <v>404.23924360966811</v>
      </c>
    </row>
    <row r="1391" spans="2:8" s="1" customFormat="1" ht="14.45" customHeight="1" x14ac:dyDescent="0.2">
      <c r="B1391" s="2" t="s">
        <v>936</v>
      </c>
      <c r="C1391" s="3" t="s">
        <v>31</v>
      </c>
      <c r="D1391" s="3" t="s">
        <v>7</v>
      </c>
      <c r="E1391" s="23">
        <v>151.5</v>
      </c>
      <c r="F1391" s="15" t="s">
        <v>124</v>
      </c>
      <c r="G1391" s="21">
        <f t="shared" si="23"/>
        <v>0.1348</v>
      </c>
      <c r="H1391" s="26">
        <f>H1419*(1+Table3[[#This Row],[Inflation (%)2]])</f>
        <v>315.47847644094185</v>
      </c>
    </row>
    <row r="1392" spans="2:8" s="1" customFormat="1" ht="14.45" customHeight="1" x14ac:dyDescent="0.2">
      <c r="B1392" s="2" t="s">
        <v>936</v>
      </c>
      <c r="C1392" s="3" t="s">
        <v>33</v>
      </c>
      <c r="D1392" s="3" t="s">
        <v>7</v>
      </c>
      <c r="E1392" s="24">
        <v>171.4</v>
      </c>
      <c r="F1392" s="16" t="s">
        <v>944</v>
      </c>
      <c r="G1392" s="21">
        <f t="shared" si="23"/>
        <v>5.3499999999999999E-2</v>
      </c>
      <c r="H1392" s="26">
        <f>H1420*(1+Table3[[#This Row],[Inflation (%)2]])</f>
        <v>217.09125265274344</v>
      </c>
    </row>
    <row r="1393" spans="2:8" s="1" customFormat="1" ht="14.45" customHeight="1" x14ac:dyDescent="0.2">
      <c r="B1393" s="2" t="s">
        <v>936</v>
      </c>
      <c r="C1393" s="3" t="s">
        <v>35</v>
      </c>
      <c r="D1393" s="3" t="s">
        <v>7</v>
      </c>
      <c r="E1393" s="23">
        <v>194.4</v>
      </c>
      <c r="F1393" s="15" t="s">
        <v>577</v>
      </c>
      <c r="G1393" s="21">
        <f t="shared" si="23"/>
        <v>8.539999999999999E-2</v>
      </c>
      <c r="H1393" s="26">
        <f>H1421*(1+Table3[[#This Row],[Inflation (%)2]])</f>
        <v>444.27369942030765</v>
      </c>
    </row>
    <row r="1394" spans="2:8" s="1" customFormat="1" ht="14.45" customHeight="1" x14ac:dyDescent="0.2">
      <c r="B1394" s="2" t="s">
        <v>936</v>
      </c>
      <c r="C1394" s="3" t="s">
        <v>37</v>
      </c>
      <c r="D1394" s="3" t="s">
        <v>7</v>
      </c>
      <c r="E1394" s="24">
        <v>153.4</v>
      </c>
      <c r="F1394" s="16" t="s">
        <v>945</v>
      </c>
      <c r="G1394" s="21">
        <f t="shared" si="23"/>
        <v>1.9900000000000001E-2</v>
      </c>
      <c r="H1394" s="26">
        <f>H1422*(1+Table3[[#This Row],[Inflation (%)2]])</f>
        <v>176.62326684820465</v>
      </c>
    </row>
    <row r="1395" spans="2:8" s="1" customFormat="1" ht="14.45" customHeight="1" x14ac:dyDescent="0.2">
      <c r="B1395" s="2" t="s">
        <v>936</v>
      </c>
      <c r="C1395" s="3" t="s">
        <v>39</v>
      </c>
      <c r="D1395" s="3" t="s">
        <v>7</v>
      </c>
      <c r="E1395" s="23">
        <v>155.9</v>
      </c>
      <c r="F1395" s="15" t="s">
        <v>419</v>
      </c>
      <c r="G1395" s="21">
        <f t="shared" si="23"/>
        <v>2.1600000000000001E-2</v>
      </c>
      <c r="H1395" s="26">
        <f>H1423*(1+Table3[[#This Row],[Inflation (%)2]])</f>
        <v>179.46042361399878</v>
      </c>
    </row>
    <row r="1396" spans="2:8" s="1" customFormat="1" ht="14.45" customHeight="1" x14ac:dyDescent="0.2">
      <c r="B1396" s="2" t="s">
        <v>936</v>
      </c>
      <c r="C1396" s="3" t="s">
        <v>41</v>
      </c>
      <c r="D1396" s="3" t="s">
        <v>7</v>
      </c>
      <c r="E1396" s="24">
        <v>139.30000000000001</v>
      </c>
      <c r="F1396" s="16" t="s">
        <v>946</v>
      </c>
      <c r="G1396" s="21">
        <f t="shared" si="23"/>
        <v>7.1999999999999998E-3</v>
      </c>
      <c r="H1396" s="26">
        <f>H1424*(1+Table3[[#This Row],[Inflation (%)2]])</f>
        <v>160.08269846979709</v>
      </c>
    </row>
    <row r="1397" spans="2:8" s="1" customFormat="1" ht="14.45" customHeight="1" x14ac:dyDescent="0.2">
      <c r="B1397" s="2" t="s">
        <v>936</v>
      </c>
      <c r="C1397" s="3" t="s">
        <v>43</v>
      </c>
      <c r="D1397" s="3" t="s">
        <v>7</v>
      </c>
      <c r="E1397" s="23">
        <v>161.4</v>
      </c>
      <c r="F1397" s="15" t="s">
        <v>278</v>
      </c>
      <c r="G1397" s="21">
        <f t="shared" si="23"/>
        <v>3.73E-2</v>
      </c>
      <c r="H1397" s="26">
        <f>H1425*(1+Table3[[#This Row],[Inflation (%)2]])</f>
        <v>166.13385464286586</v>
      </c>
    </row>
    <row r="1398" spans="2:8" s="1" customFormat="1" ht="14.45" customHeight="1" x14ac:dyDescent="0.2">
      <c r="B1398" s="2" t="s">
        <v>936</v>
      </c>
      <c r="C1398" s="3" t="s">
        <v>45</v>
      </c>
      <c r="D1398" s="3" t="s">
        <v>7</v>
      </c>
      <c r="E1398" s="24">
        <v>154.9</v>
      </c>
      <c r="F1398" s="16" t="s">
        <v>917</v>
      </c>
      <c r="G1398" s="21">
        <f t="shared" si="23"/>
        <v>0.1298</v>
      </c>
      <c r="H1398" s="26">
        <f>H1426*(1+Table3[[#This Row],[Inflation (%)2]])</f>
        <v>309.3322511946061</v>
      </c>
    </row>
    <row r="1399" spans="2:8" s="1" customFormat="1" ht="14.45" customHeight="1" x14ac:dyDescent="0.2">
      <c r="B1399" s="2" t="s">
        <v>936</v>
      </c>
      <c r="C1399" s="3" t="s">
        <v>47</v>
      </c>
      <c r="D1399" s="3" t="s">
        <v>7</v>
      </c>
      <c r="E1399" s="23">
        <v>150.5</v>
      </c>
      <c r="F1399" s="15" t="s">
        <v>947</v>
      </c>
      <c r="G1399" s="21">
        <f t="shared" si="23"/>
        <v>5.6100000000000011E-2</v>
      </c>
      <c r="H1399" s="26">
        <f>H1427*(1+Table3[[#This Row],[Inflation (%)2]])</f>
        <v>274.65177618557772</v>
      </c>
    </row>
    <row r="1400" spans="2:8" s="1" customFormat="1" ht="14.45" customHeight="1" x14ac:dyDescent="0.2">
      <c r="B1400" s="2" t="s">
        <v>936</v>
      </c>
      <c r="C1400" s="3" t="s">
        <v>49</v>
      </c>
      <c r="D1400" s="3" t="s">
        <v>7</v>
      </c>
      <c r="E1400" s="24">
        <v>147.6</v>
      </c>
      <c r="F1400" s="16" t="s">
        <v>948</v>
      </c>
      <c r="G1400" s="21">
        <f t="shared" si="23"/>
        <v>1.44E-2</v>
      </c>
      <c r="H1400" s="26">
        <f>H1428*(1+Table3[[#This Row],[Inflation (%)2]])</f>
        <v>186.23376352788006</v>
      </c>
    </row>
    <row r="1401" spans="2:8" s="1" customFormat="1" ht="14.45" customHeight="1" x14ac:dyDescent="0.2">
      <c r="B1401" s="2" t="s">
        <v>936</v>
      </c>
      <c r="C1401" s="3" t="s">
        <v>51</v>
      </c>
      <c r="D1401" s="3" t="s">
        <v>7</v>
      </c>
      <c r="E1401" s="23">
        <v>157.5</v>
      </c>
      <c r="F1401" s="15" t="s">
        <v>493</v>
      </c>
      <c r="G1401" s="21">
        <f t="shared" si="23"/>
        <v>8.77E-2</v>
      </c>
      <c r="H1401" s="26">
        <f>H1429*(1+Table3[[#This Row],[Inflation (%)2]])</f>
        <v>250.39315521036008</v>
      </c>
    </row>
    <row r="1402" spans="2:8" s="1" customFormat="1" ht="14.45" customHeight="1" x14ac:dyDescent="0.2">
      <c r="B1402" s="2" t="s">
        <v>936</v>
      </c>
      <c r="C1402" s="3" t="s">
        <v>53</v>
      </c>
      <c r="D1402" s="3" t="s">
        <v>7</v>
      </c>
      <c r="E1402" s="24">
        <v>142.1</v>
      </c>
      <c r="F1402" s="16" t="s">
        <v>949</v>
      </c>
      <c r="G1402" s="21">
        <f t="shared" si="23"/>
        <v>0.1041</v>
      </c>
      <c r="H1402" s="26">
        <f>H1430*(1+Table3[[#This Row],[Inflation (%)2]])</f>
        <v>394.18115930550078</v>
      </c>
    </row>
    <row r="1403" spans="2:8" s="1" customFormat="1" ht="14.45" customHeight="1" x14ac:dyDescent="0.2">
      <c r="B1403" s="2" t="s">
        <v>936</v>
      </c>
      <c r="C1403" s="3" t="s">
        <v>55</v>
      </c>
      <c r="D1403" s="3" t="s">
        <v>7</v>
      </c>
      <c r="E1403" s="23">
        <v>149.1</v>
      </c>
      <c r="F1403" s="15" t="s">
        <v>295</v>
      </c>
      <c r="G1403" s="21">
        <f t="shared" si="23"/>
        <v>4.6300000000000001E-2</v>
      </c>
      <c r="H1403" s="26">
        <f>H1431*(1+Table3[[#This Row],[Inflation (%)2]])</f>
        <v>231.22464395897239</v>
      </c>
    </row>
    <row r="1404" spans="2:8" s="1" customFormat="1" ht="14.45" customHeight="1" x14ac:dyDescent="0.2">
      <c r="B1404" s="2" t="s">
        <v>936</v>
      </c>
      <c r="C1404" s="3" t="s">
        <v>57</v>
      </c>
      <c r="D1404" s="3" t="s">
        <v>7</v>
      </c>
      <c r="E1404" s="24">
        <v>157.6</v>
      </c>
      <c r="F1404" s="16" t="s">
        <v>950</v>
      </c>
      <c r="G1404" s="21">
        <f t="shared" si="23"/>
        <v>0</v>
      </c>
      <c r="H1404" s="26">
        <f>H1432*(1+Table3[[#This Row],[Inflation (%)2]])</f>
        <v>164.18061806213606</v>
      </c>
    </row>
    <row r="1405" spans="2:8" s="1" customFormat="1" ht="14.45" customHeight="1" x14ac:dyDescent="0.2">
      <c r="B1405" s="2" t="s">
        <v>936</v>
      </c>
      <c r="C1405" s="3" t="s">
        <v>59</v>
      </c>
      <c r="D1405" s="3" t="s">
        <v>7</v>
      </c>
      <c r="E1405" s="23">
        <v>156.6</v>
      </c>
      <c r="F1405" s="15" t="s">
        <v>463</v>
      </c>
      <c r="G1405" s="21">
        <f t="shared" si="23"/>
        <v>4.3299999999999998E-2</v>
      </c>
      <c r="H1405" s="26">
        <f>H1433*(1+Table3[[#This Row],[Inflation (%)2]])</f>
        <v>511.31028113890619</v>
      </c>
    </row>
    <row r="1406" spans="2:8" s="1" customFormat="1" ht="14.45" customHeight="1" x14ac:dyDescent="0.2">
      <c r="B1406" s="2" t="s">
        <v>936</v>
      </c>
      <c r="C1406" s="3" t="s">
        <v>61</v>
      </c>
      <c r="D1406" s="3" t="s">
        <v>7</v>
      </c>
      <c r="E1406" s="24">
        <v>160.6</v>
      </c>
      <c r="F1406" s="16" t="s">
        <v>716</v>
      </c>
      <c r="G1406" s="21">
        <f t="shared" si="23"/>
        <v>4.2199999999999994E-2</v>
      </c>
      <c r="H1406" s="26">
        <f>H1434*(1+Table3[[#This Row],[Inflation (%)2]])</f>
        <v>315.7807100573724</v>
      </c>
    </row>
    <row r="1407" spans="2:8" s="1" customFormat="1" ht="14.45" customHeight="1" x14ac:dyDescent="0.2">
      <c r="B1407" s="2" t="s">
        <v>951</v>
      </c>
      <c r="C1407" s="3" t="s">
        <v>6</v>
      </c>
      <c r="D1407" s="3" t="s">
        <v>7</v>
      </c>
      <c r="E1407" s="23">
        <v>156.9</v>
      </c>
      <c r="F1407" s="15" t="s">
        <v>573</v>
      </c>
      <c r="G1407" s="21">
        <f t="shared" si="23"/>
        <v>6.5199999999999994E-2</v>
      </c>
      <c r="H1407" s="26">
        <f>H1435*(1+Table3[[#This Row],[Inflation (%)2]])</f>
        <v>238.39410881000515</v>
      </c>
    </row>
    <row r="1408" spans="2:8" s="1" customFormat="1" ht="14.45" customHeight="1" x14ac:dyDescent="0.2">
      <c r="B1408" s="2" t="s">
        <v>951</v>
      </c>
      <c r="C1408" s="3" t="s">
        <v>9</v>
      </c>
      <c r="D1408" s="3" t="s">
        <v>7</v>
      </c>
      <c r="E1408" s="24">
        <v>160.4</v>
      </c>
      <c r="F1408" s="16" t="s">
        <v>301</v>
      </c>
      <c r="G1408" s="21">
        <f t="shared" si="23"/>
        <v>6.8599999999999994E-2</v>
      </c>
      <c r="H1408" s="26">
        <f>H1436*(1+Table3[[#This Row],[Inflation (%)2]])</f>
        <v>286.94605392935995</v>
      </c>
    </row>
    <row r="1409" spans="2:8" s="1" customFormat="1" ht="14.45" customHeight="1" x14ac:dyDescent="0.2">
      <c r="B1409" s="2" t="s">
        <v>951</v>
      </c>
      <c r="C1409" s="3" t="s">
        <v>11</v>
      </c>
      <c r="D1409" s="3" t="s">
        <v>7</v>
      </c>
      <c r="E1409" s="23">
        <v>147.5</v>
      </c>
      <c r="F1409" s="15" t="s">
        <v>309</v>
      </c>
      <c r="G1409" s="21">
        <f t="shared" si="23"/>
        <v>6.7999999999999996E-3</v>
      </c>
      <c r="H1409" s="26">
        <f>H1437*(1+Table3[[#This Row],[Inflation (%)2]])</f>
        <v>190.14730863139189</v>
      </c>
    </row>
    <row r="1410" spans="2:8" s="1" customFormat="1" ht="14.45" customHeight="1" x14ac:dyDescent="0.2">
      <c r="B1410" s="2" t="s">
        <v>951</v>
      </c>
      <c r="C1410" s="3" t="s">
        <v>13</v>
      </c>
      <c r="D1410" s="3" t="s">
        <v>7</v>
      </c>
      <c r="E1410" s="24">
        <v>197.5</v>
      </c>
      <c r="F1410" s="16" t="s">
        <v>952</v>
      </c>
      <c r="G1410" s="21">
        <f t="shared" si="23"/>
        <v>0.17910000000000001</v>
      </c>
      <c r="H1410" s="26">
        <f>H1438*(1+Table3[[#This Row],[Inflation (%)2]])</f>
        <v>1013.8783976404327</v>
      </c>
    </row>
    <row r="1411" spans="2:8" s="1" customFormat="1" ht="14.45" customHeight="1" x14ac:dyDescent="0.2">
      <c r="B1411" s="2" t="s">
        <v>951</v>
      </c>
      <c r="C1411" s="3" t="s">
        <v>15</v>
      </c>
      <c r="D1411" s="3" t="s">
        <v>7</v>
      </c>
      <c r="E1411" s="23">
        <v>164.7</v>
      </c>
      <c r="F1411" s="15" t="s">
        <v>902</v>
      </c>
      <c r="G1411" s="21">
        <f t="shared" si="23"/>
        <v>0.10609999999999999</v>
      </c>
      <c r="H1411" s="26">
        <f>H1439*(1+Table3[[#This Row],[Inflation (%)2]])</f>
        <v>472.25511434240661</v>
      </c>
    </row>
    <row r="1412" spans="2:8" s="1" customFormat="1" ht="14.45" customHeight="1" x14ac:dyDescent="0.2">
      <c r="B1412" s="2" t="s">
        <v>951</v>
      </c>
      <c r="C1412" s="3" t="s">
        <v>17</v>
      </c>
      <c r="D1412" s="3" t="s">
        <v>7</v>
      </c>
      <c r="E1412" s="24">
        <v>155.6</v>
      </c>
      <c r="F1412" s="16" t="s">
        <v>276</v>
      </c>
      <c r="G1412" s="21">
        <f t="shared" si="23"/>
        <v>2.9799999999999997E-2</v>
      </c>
      <c r="H1412" s="26">
        <f>H1440*(1+Table3[[#This Row],[Inflation (%)2]])</f>
        <v>2.2267754516142917</v>
      </c>
    </row>
    <row r="1413" spans="2:8" s="1" customFormat="1" ht="14.45" customHeight="1" x14ac:dyDescent="0.2">
      <c r="B1413" s="2" t="s">
        <v>951</v>
      </c>
      <c r="C1413" s="3" t="s">
        <v>19</v>
      </c>
      <c r="D1413" s="3" t="s">
        <v>7</v>
      </c>
      <c r="E1413" s="23">
        <v>156.4</v>
      </c>
      <c r="F1413" s="15" t="s">
        <v>953</v>
      </c>
      <c r="G1413" s="21">
        <f t="shared" si="23"/>
        <v>0.22670000000000004</v>
      </c>
      <c r="H1413" s="26">
        <f>H1441*(1+Table3[[#This Row],[Inflation (%)2]])</f>
        <v>600.72741826392041</v>
      </c>
    </row>
    <row r="1414" spans="2:8" s="1" customFormat="1" ht="14.45" customHeight="1" x14ac:dyDescent="0.2">
      <c r="B1414" s="2" t="s">
        <v>951</v>
      </c>
      <c r="C1414" s="3" t="s">
        <v>21</v>
      </c>
      <c r="D1414" s="3" t="s">
        <v>7</v>
      </c>
      <c r="E1414" s="24">
        <v>157.30000000000001</v>
      </c>
      <c r="F1414" s="16" t="s">
        <v>954</v>
      </c>
      <c r="G1414" s="21">
        <f t="shared" si="23"/>
        <v>9.7699999999999995E-2</v>
      </c>
      <c r="H1414" s="26">
        <f>H1442*(1+Table3[[#This Row],[Inflation (%)2]])</f>
        <v>155.29682143681725</v>
      </c>
    </row>
    <row r="1415" spans="2:8" s="1" customFormat="1" ht="14.45" customHeight="1" x14ac:dyDescent="0.2">
      <c r="B1415" s="2" t="s">
        <v>951</v>
      </c>
      <c r="C1415" s="3" t="s">
        <v>23</v>
      </c>
      <c r="D1415" s="3" t="s">
        <v>7</v>
      </c>
      <c r="E1415" s="23">
        <v>166.1</v>
      </c>
      <c r="F1415" s="15" t="s">
        <v>955</v>
      </c>
      <c r="G1415" s="21">
        <f t="shared" ref="G1415:G1478" si="24">F1415/10000*100</f>
        <v>-5.4000000000000003E-3</v>
      </c>
      <c r="H1415" s="26">
        <f>H1443*(1+Table3[[#This Row],[Inflation (%)2]])</f>
        <v>270.33881799241522</v>
      </c>
    </row>
    <row r="1416" spans="2:8" s="1" customFormat="1" ht="14.45" customHeight="1" x14ac:dyDescent="0.2">
      <c r="B1416" s="2" t="s">
        <v>951</v>
      </c>
      <c r="C1416" s="3" t="s">
        <v>25</v>
      </c>
      <c r="D1416" s="3" t="s">
        <v>7</v>
      </c>
      <c r="E1416" s="24">
        <v>161.1</v>
      </c>
      <c r="F1416" s="16" t="s">
        <v>956</v>
      </c>
      <c r="G1416" s="21">
        <f t="shared" si="24"/>
        <v>0.1532</v>
      </c>
      <c r="H1416" s="26">
        <f>H1444*(1+Table3[[#This Row],[Inflation (%)2]])</f>
        <v>1006.8943374333221</v>
      </c>
    </row>
    <row r="1417" spans="2:8" s="1" customFormat="1" ht="14.45" customHeight="1" x14ac:dyDescent="0.2">
      <c r="B1417" s="2" t="s">
        <v>951</v>
      </c>
      <c r="C1417" s="3" t="s">
        <v>27</v>
      </c>
      <c r="D1417" s="3" t="s">
        <v>7</v>
      </c>
      <c r="E1417" s="23">
        <v>114.3</v>
      </c>
      <c r="F1417" s="15" t="s">
        <v>957</v>
      </c>
      <c r="G1417" s="21">
        <f t="shared" si="24"/>
        <v>-8.9999999999999998E-4</v>
      </c>
      <c r="H1417" s="26">
        <f>H1445*(1+Table3[[#This Row],[Inflation (%)2]])</f>
        <v>156.89497683881558</v>
      </c>
    </row>
    <row r="1418" spans="2:8" s="1" customFormat="1" ht="14.45" customHeight="1" x14ac:dyDescent="0.2">
      <c r="B1418" s="2" t="s">
        <v>951</v>
      </c>
      <c r="C1418" s="3" t="s">
        <v>29</v>
      </c>
      <c r="D1418" s="3" t="s">
        <v>7</v>
      </c>
      <c r="E1418" s="24">
        <v>162.6</v>
      </c>
      <c r="F1418" s="16" t="s">
        <v>651</v>
      </c>
      <c r="G1418" s="21">
        <f t="shared" si="24"/>
        <v>7.3300000000000004E-2</v>
      </c>
      <c r="H1418" s="26">
        <f>H1446*(1+Table3[[#This Row],[Inflation (%)2]])</f>
        <v>382.40397654873533</v>
      </c>
    </row>
    <row r="1419" spans="2:8" s="1" customFormat="1" ht="14.45" customHeight="1" x14ac:dyDescent="0.2">
      <c r="B1419" s="2" t="s">
        <v>951</v>
      </c>
      <c r="C1419" s="3" t="s">
        <v>31</v>
      </c>
      <c r="D1419" s="3" t="s">
        <v>7</v>
      </c>
      <c r="E1419" s="23">
        <v>150.69999999999999</v>
      </c>
      <c r="F1419" s="15" t="s">
        <v>958</v>
      </c>
      <c r="G1419" s="21">
        <f t="shared" si="24"/>
        <v>0.14250000000000002</v>
      </c>
      <c r="H1419" s="26">
        <f>H1447*(1+Table3[[#This Row],[Inflation (%)2]])</f>
        <v>278.00359221091105</v>
      </c>
    </row>
    <row r="1420" spans="2:8" s="1" customFormat="1" ht="14.45" customHeight="1" x14ac:dyDescent="0.2">
      <c r="B1420" s="2" t="s">
        <v>951</v>
      </c>
      <c r="C1420" s="3" t="s">
        <v>33</v>
      </c>
      <c r="D1420" s="3" t="s">
        <v>7</v>
      </c>
      <c r="E1420" s="24">
        <v>170.3</v>
      </c>
      <c r="F1420" s="16" t="s">
        <v>805</v>
      </c>
      <c r="G1420" s="21">
        <f t="shared" si="24"/>
        <v>7.0400000000000004E-2</v>
      </c>
      <c r="H1420" s="26">
        <f>H1448*(1+Table3[[#This Row],[Inflation (%)2]])</f>
        <v>206.06668500497713</v>
      </c>
    </row>
    <row r="1421" spans="2:8" s="1" customFormat="1" ht="14.45" customHeight="1" x14ac:dyDescent="0.2">
      <c r="B1421" s="2" t="s">
        <v>951</v>
      </c>
      <c r="C1421" s="3" t="s">
        <v>35</v>
      </c>
      <c r="D1421" s="3" t="s">
        <v>7</v>
      </c>
      <c r="E1421" s="23">
        <v>193.5</v>
      </c>
      <c r="F1421" s="15" t="s">
        <v>959</v>
      </c>
      <c r="G1421" s="21">
        <f t="shared" si="24"/>
        <v>0.1166</v>
      </c>
      <c r="H1421" s="26">
        <f>H1449*(1+Table3[[#This Row],[Inflation (%)2]])</f>
        <v>409.31794676645262</v>
      </c>
    </row>
    <row r="1422" spans="2:8" s="1" customFormat="1" ht="14.45" customHeight="1" x14ac:dyDescent="0.2">
      <c r="B1422" s="2" t="s">
        <v>951</v>
      </c>
      <c r="C1422" s="3" t="s">
        <v>37</v>
      </c>
      <c r="D1422" s="3" t="s">
        <v>7</v>
      </c>
      <c r="E1422" s="24">
        <v>152.6</v>
      </c>
      <c r="F1422" s="16" t="s">
        <v>261</v>
      </c>
      <c r="G1422" s="21">
        <f t="shared" si="24"/>
        <v>4.8099999999999997E-2</v>
      </c>
      <c r="H1422" s="26">
        <f>H1450*(1+Table3[[#This Row],[Inflation (%)2]])</f>
        <v>173.1770436789927</v>
      </c>
    </row>
    <row r="1423" spans="2:8" s="1" customFormat="1" ht="14.45" customHeight="1" x14ac:dyDescent="0.2">
      <c r="B1423" s="2" t="s">
        <v>951</v>
      </c>
      <c r="C1423" s="3" t="s">
        <v>39</v>
      </c>
      <c r="D1423" s="3" t="s">
        <v>7</v>
      </c>
      <c r="E1423" s="23">
        <v>155.1</v>
      </c>
      <c r="F1423" s="15" t="s">
        <v>652</v>
      </c>
      <c r="G1423" s="21">
        <f t="shared" si="24"/>
        <v>5.0099999999999992E-2</v>
      </c>
      <c r="H1423" s="26">
        <f>H1451*(1+Table3[[#This Row],[Inflation (%)2]])</f>
        <v>175.66603721025723</v>
      </c>
    </row>
    <row r="1424" spans="2:8" s="1" customFormat="1" ht="14.45" customHeight="1" x14ac:dyDescent="0.2">
      <c r="B1424" s="2" t="s">
        <v>951</v>
      </c>
      <c r="C1424" s="3" t="s">
        <v>41</v>
      </c>
      <c r="D1424" s="3" t="s">
        <v>7</v>
      </c>
      <c r="E1424" s="24">
        <v>138.69999999999999</v>
      </c>
      <c r="F1424" s="16" t="s">
        <v>850</v>
      </c>
      <c r="G1424" s="21">
        <f t="shared" si="24"/>
        <v>3.6600000000000001E-2</v>
      </c>
      <c r="H1424" s="26">
        <f>H1452*(1+Table3[[#This Row],[Inflation (%)2]])</f>
        <v>158.93834240448479</v>
      </c>
    </row>
    <row r="1425" spans="2:8" s="1" customFormat="1" ht="14.45" customHeight="1" x14ac:dyDescent="0.2">
      <c r="B1425" s="2" t="s">
        <v>951</v>
      </c>
      <c r="C1425" s="3" t="s">
        <v>43</v>
      </c>
      <c r="D1425" s="3" t="s">
        <v>7</v>
      </c>
      <c r="E1425" s="23">
        <v>159.9</v>
      </c>
      <c r="F1425" s="15" t="s">
        <v>244</v>
      </c>
      <c r="G1425" s="21">
        <f t="shared" si="24"/>
        <v>3.4999999999999996E-2</v>
      </c>
      <c r="H1425" s="26">
        <f>H1453*(1+Table3[[#This Row],[Inflation (%)2]])</f>
        <v>160.15989071904545</v>
      </c>
    </row>
    <row r="1426" spans="2:8" s="1" customFormat="1" ht="14.45" customHeight="1" x14ac:dyDescent="0.2">
      <c r="B1426" s="2" t="s">
        <v>951</v>
      </c>
      <c r="C1426" s="3" t="s">
        <v>45</v>
      </c>
      <c r="D1426" s="3" t="s">
        <v>7</v>
      </c>
      <c r="E1426" s="24">
        <v>154.80000000000001</v>
      </c>
      <c r="F1426" s="16" t="s">
        <v>960</v>
      </c>
      <c r="G1426" s="21">
        <f t="shared" si="24"/>
        <v>9.4800000000000009E-2</v>
      </c>
      <c r="H1426" s="26">
        <f>H1454*(1+Table3[[#This Row],[Inflation (%)2]])</f>
        <v>273.79381412161985</v>
      </c>
    </row>
    <row r="1427" spans="2:8" s="1" customFormat="1" ht="14.45" customHeight="1" x14ac:dyDescent="0.2">
      <c r="B1427" s="2" t="s">
        <v>951</v>
      </c>
      <c r="C1427" s="3" t="s">
        <v>47</v>
      </c>
      <c r="D1427" s="3" t="s">
        <v>7</v>
      </c>
      <c r="E1427" s="23">
        <v>150</v>
      </c>
      <c r="F1427" s="15" t="s">
        <v>961</v>
      </c>
      <c r="G1427" s="21">
        <f t="shared" si="24"/>
        <v>8.1500000000000003E-2</v>
      </c>
      <c r="H1427" s="26">
        <f>H1455*(1+Table3[[#This Row],[Inflation (%)2]])</f>
        <v>260.06228215659286</v>
      </c>
    </row>
    <row r="1428" spans="2:8" s="1" customFormat="1" ht="14.45" customHeight="1" x14ac:dyDescent="0.2">
      <c r="B1428" s="2" t="s">
        <v>951</v>
      </c>
      <c r="C1428" s="3" t="s">
        <v>49</v>
      </c>
      <c r="D1428" s="3" t="s">
        <v>7</v>
      </c>
      <c r="E1428" s="24">
        <v>147.19999999999999</v>
      </c>
      <c r="F1428" s="16" t="s">
        <v>962</v>
      </c>
      <c r="G1428" s="21">
        <f t="shared" si="24"/>
        <v>4.5499999999999999E-2</v>
      </c>
      <c r="H1428" s="26">
        <f>H1456*(1+Table3[[#This Row],[Inflation (%)2]])</f>
        <v>183.59006656928238</v>
      </c>
    </row>
    <row r="1429" spans="2:8" s="1" customFormat="1" ht="14.45" customHeight="1" x14ac:dyDescent="0.2">
      <c r="B1429" s="2" t="s">
        <v>951</v>
      </c>
      <c r="C1429" s="3" t="s">
        <v>51</v>
      </c>
      <c r="D1429" s="3" t="s">
        <v>7</v>
      </c>
      <c r="E1429" s="23">
        <v>156.9</v>
      </c>
      <c r="F1429" s="15" t="s">
        <v>753</v>
      </c>
      <c r="G1429" s="21">
        <f t="shared" si="24"/>
        <v>8.2100000000000006E-2</v>
      </c>
      <c r="H1429" s="26">
        <f>H1457*(1+Table3[[#This Row],[Inflation (%)2]])</f>
        <v>230.20424309125687</v>
      </c>
    </row>
    <row r="1430" spans="2:8" s="1" customFormat="1" ht="14.45" customHeight="1" x14ac:dyDescent="0.2">
      <c r="B1430" s="2" t="s">
        <v>951</v>
      </c>
      <c r="C1430" s="3" t="s">
        <v>53</v>
      </c>
      <c r="D1430" s="3" t="s">
        <v>7</v>
      </c>
      <c r="E1430" s="24">
        <v>141.69999999999999</v>
      </c>
      <c r="F1430" s="16" t="s">
        <v>963</v>
      </c>
      <c r="G1430" s="21">
        <f t="shared" si="24"/>
        <v>0.13719999999999999</v>
      </c>
      <c r="H1430" s="26">
        <f>H1458*(1+Table3[[#This Row],[Inflation (%)2]])</f>
        <v>357.01581315596479</v>
      </c>
    </row>
    <row r="1431" spans="2:8" s="1" customFormat="1" ht="14.45" customHeight="1" x14ac:dyDescent="0.2">
      <c r="B1431" s="2" t="s">
        <v>951</v>
      </c>
      <c r="C1431" s="3" t="s">
        <v>55</v>
      </c>
      <c r="D1431" s="3" t="s">
        <v>7</v>
      </c>
      <c r="E1431" s="23">
        <v>148.6</v>
      </c>
      <c r="F1431" s="15" t="s">
        <v>964</v>
      </c>
      <c r="G1431" s="21">
        <f t="shared" si="24"/>
        <v>7.7600000000000002E-2</v>
      </c>
      <c r="H1431" s="26">
        <f>H1459*(1+Table3[[#This Row],[Inflation (%)2]])</f>
        <v>220.9926827477515</v>
      </c>
    </row>
    <row r="1432" spans="2:8" s="1" customFormat="1" ht="14.45" customHeight="1" x14ac:dyDescent="0.2">
      <c r="B1432" s="2" t="s">
        <v>951</v>
      </c>
      <c r="C1432" s="3" t="s">
        <v>57</v>
      </c>
      <c r="D1432" s="3" t="s">
        <v>7</v>
      </c>
      <c r="E1432" s="24">
        <v>157.6</v>
      </c>
      <c r="F1432" s="16" t="s">
        <v>299</v>
      </c>
      <c r="G1432" s="21">
        <f t="shared" si="24"/>
        <v>3.3399999999999999E-2</v>
      </c>
      <c r="H1432" s="26">
        <f>H1460*(1+Table3[[#This Row],[Inflation (%)2]])</f>
        <v>164.18061806213606</v>
      </c>
    </row>
    <row r="1433" spans="2:8" s="1" customFormat="1" ht="14.45" customHeight="1" x14ac:dyDescent="0.2">
      <c r="B1433" s="2" t="s">
        <v>951</v>
      </c>
      <c r="C1433" s="3" t="s">
        <v>59</v>
      </c>
      <c r="D1433" s="3" t="s">
        <v>7</v>
      </c>
      <c r="E1433" s="23">
        <v>154.9</v>
      </c>
      <c r="F1433" s="15" t="s">
        <v>640</v>
      </c>
      <c r="G1433" s="21">
        <f t="shared" si="24"/>
        <v>6.6100000000000006E-2</v>
      </c>
      <c r="H1433" s="26">
        <f>H1461*(1+Table3[[#This Row],[Inflation (%)2]])</f>
        <v>490.08940969894206</v>
      </c>
    </row>
    <row r="1434" spans="2:8" s="1" customFormat="1" ht="14.45" customHeight="1" x14ac:dyDescent="0.2">
      <c r="B1434" s="2" t="s">
        <v>951</v>
      </c>
      <c r="C1434" s="3" t="s">
        <v>61</v>
      </c>
      <c r="D1434" s="3" t="s">
        <v>7</v>
      </c>
      <c r="E1434" s="24">
        <v>159</v>
      </c>
      <c r="F1434" s="16" t="s">
        <v>965</v>
      </c>
      <c r="G1434" s="21">
        <f t="shared" si="24"/>
        <v>6.6400000000000001E-2</v>
      </c>
      <c r="H1434" s="26">
        <f>H1462*(1+Table3[[#This Row],[Inflation (%)2]])</f>
        <v>302.99434854862062</v>
      </c>
    </row>
    <row r="1435" spans="2:8" s="1" customFormat="1" ht="14.45" customHeight="1" x14ac:dyDescent="0.2">
      <c r="B1435" s="2" t="s">
        <v>966</v>
      </c>
      <c r="C1435" s="3" t="s">
        <v>6</v>
      </c>
      <c r="D1435" s="3" t="s">
        <v>7</v>
      </c>
      <c r="E1435" s="23">
        <v>156.5</v>
      </c>
      <c r="F1435" s="15" t="s">
        <v>967</v>
      </c>
      <c r="G1435" s="21">
        <f t="shared" si="24"/>
        <v>5.9599999999999993E-2</v>
      </c>
      <c r="H1435" s="26">
        <f>H1463*(1+Table3[[#This Row],[Inflation (%)2]])</f>
        <v>223.80220504131165</v>
      </c>
    </row>
    <row r="1436" spans="2:8" s="1" customFormat="1" ht="14.45" customHeight="1" x14ac:dyDescent="0.2">
      <c r="B1436" s="2" t="s">
        <v>966</v>
      </c>
      <c r="C1436" s="3" t="s">
        <v>9</v>
      </c>
      <c r="D1436" s="3" t="s">
        <v>7</v>
      </c>
      <c r="E1436" s="24">
        <v>160.80000000000001</v>
      </c>
      <c r="F1436" s="16" t="s">
        <v>620</v>
      </c>
      <c r="G1436" s="21">
        <f t="shared" si="24"/>
        <v>0.06</v>
      </c>
      <c r="H1436" s="26">
        <f>H1464*(1+Table3[[#This Row],[Inflation (%)2]])</f>
        <v>268.52522359101624</v>
      </c>
    </row>
    <row r="1437" spans="2:8" s="1" customFormat="1" ht="14.45" customHeight="1" x14ac:dyDescent="0.2">
      <c r="B1437" s="2" t="s">
        <v>966</v>
      </c>
      <c r="C1437" s="3" t="s">
        <v>11</v>
      </c>
      <c r="D1437" s="3" t="s">
        <v>7</v>
      </c>
      <c r="E1437" s="23">
        <v>147.6</v>
      </c>
      <c r="F1437" s="15" t="s">
        <v>968</v>
      </c>
      <c r="G1437" s="21">
        <f t="shared" si="24"/>
        <v>9.6000000000000009E-3</v>
      </c>
      <c r="H1437" s="26">
        <f>H1465*(1+Table3[[#This Row],[Inflation (%)2]])</f>
        <v>188.86303995966617</v>
      </c>
    </row>
    <row r="1438" spans="2:8" s="1" customFormat="1" ht="14.45" customHeight="1" x14ac:dyDescent="0.2">
      <c r="B1438" s="2" t="s">
        <v>966</v>
      </c>
      <c r="C1438" s="3" t="s">
        <v>13</v>
      </c>
      <c r="D1438" s="3" t="s">
        <v>7</v>
      </c>
      <c r="E1438" s="24">
        <v>191.3</v>
      </c>
      <c r="F1438" s="16" t="s">
        <v>969</v>
      </c>
      <c r="G1438" s="21">
        <f t="shared" si="24"/>
        <v>0.1414</v>
      </c>
      <c r="H1438" s="26">
        <f>H1466*(1+Table3[[#This Row],[Inflation (%)2]])</f>
        <v>859.87481777663697</v>
      </c>
    </row>
    <row r="1439" spans="2:8" s="1" customFormat="1" ht="14.45" customHeight="1" x14ac:dyDescent="0.2">
      <c r="B1439" s="2" t="s">
        <v>966</v>
      </c>
      <c r="C1439" s="3" t="s">
        <v>15</v>
      </c>
      <c r="D1439" s="3" t="s">
        <v>7</v>
      </c>
      <c r="E1439" s="23">
        <v>170.1</v>
      </c>
      <c r="F1439" s="15" t="s">
        <v>970</v>
      </c>
      <c r="G1439" s="21">
        <f t="shared" si="24"/>
        <v>0.11099999999999999</v>
      </c>
      <c r="H1439" s="26">
        <f>H1467*(1+Table3[[#This Row],[Inflation (%)2]])</f>
        <v>426.95517072814988</v>
      </c>
    </row>
    <row r="1440" spans="2:8" s="1" customFormat="1" ht="14.45" customHeight="1" x14ac:dyDescent="0.2">
      <c r="B1440" s="2" t="s">
        <v>966</v>
      </c>
      <c r="C1440" s="3" t="s">
        <v>17</v>
      </c>
      <c r="D1440" s="3" t="s">
        <v>7</v>
      </c>
      <c r="E1440" s="24">
        <v>155.1</v>
      </c>
      <c r="F1440" s="16" t="s">
        <v>247</v>
      </c>
      <c r="G1440" s="21">
        <f t="shared" si="24"/>
        <v>2.92E-2</v>
      </c>
      <c r="H1440" s="26">
        <f>H1468*(1+Table3[[#This Row],[Inflation (%)2]])</f>
        <v>2.162337785603313</v>
      </c>
    </row>
    <row r="1441" spans="2:8" s="1" customFormat="1" ht="14.45" customHeight="1" x14ac:dyDescent="0.2">
      <c r="B1441" s="2" t="s">
        <v>966</v>
      </c>
      <c r="C1441" s="3" t="s">
        <v>19</v>
      </c>
      <c r="D1441" s="3" t="s">
        <v>7</v>
      </c>
      <c r="E1441" s="23">
        <v>151.5</v>
      </c>
      <c r="F1441" s="15" t="s">
        <v>971</v>
      </c>
      <c r="G1441" s="21">
        <f t="shared" si="24"/>
        <v>0.18920000000000003</v>
      </c>
      <c r="H1441" s="26">
        <f>H1469*(1+Table3[[#This Row],[Inflation (%)2]])</f>
        <v>489.71013146158015</v>
      </c>
    </row>
    <row r="1442" spans="2:8" s="1" customFormat="1" ht="14.45" customHeight="1" x14ac:dyDescent="0.2">
      <c r="B1442" s="2" t="s">
        <v>966</v>
      </c>
      <c r="C1442" s="3" t="s">
        <v>21</v>
      </c>
      <c r="D1442" s="3" t="s">
        <v>7</v>
      </c>
      <c r="E1442" s="24">
        <v>153.9</v>
      </c>
      <c r="F1442" s="16" t="s">
        <v>173</v>
      </c>
      <c r="G1442" s="21">
        <f t="shared" si="24"/>
        <v>7.5499999999999998E-2</v>
      </c>
      <c r="H1442" s="26">
        <f>H1470*(1+Table3[[#This Row],[Inflation (%)2]])</f>
        <v>141.47473939766536</v>
      </c>
    </row>
    <row r="1443" spans="2:8" s="1" customFormat="1" ht="14.45" customHeight="1" x14ac:dyDescent="0.2">
      <c r="B1443" s="2" t="s">
        <v>966</v>
      </c>
      <c r="C1443" s="3" t="s">
        <v>23</v>
      </c>
      <c r="D1443" s="3" t="s">
        <v>7</v>
      </c>
      <c r="E1443" s="23">
        <v>180</v>
      </c>
      <c r="F1443" s="15" t="s">
        <v>904</v>
      </c>
      <c r="G1443" s="21">
        <f t="shared" si="24"/>
        <v>-9.3999999999999986E-3</v>
      </c>
      <c r="H1443" s="26">
        <f>H1471*(1+Table3[[#This Row],[Inflation (%)2]])</f>
        <v>271.80657348925718</v>
      </c>
    </row>
    <row r="1444" spans="2:8" s="1" customFormat="1" ht="14.45" customHeight="1" x14ac:dyDescent="0.2">
      <c r="B1444" s="2" t="s">
        <v>966</v>
      </c>
      <c r="C1444" s="3" t="s">
        <v>25</v>
      </c>
      <c r="D1444" s="3" t="s">
        <v>7</v>
      </c>
      <c r="E1444" s="24">
        <v>159.80000000000001</v>
      </c>
      <c r="F1444" s="16" t="s">
        <v>503</v>
      </c>
      <c r="G1444" s="21">
        <f t="shared" si="24"/>
        <v>0.14470000000000002</v>
      </c>
      <c r="H1444" s="26">
        <f>H1472*(1+Table3[[#This Row],[Inflation (%)2]])</f>
        <v>873.13071230777155</v>
      </c>
    </row>
    <row r="1445" spans="2:8" s="1" customFormat="1" ht="14.45" customHeight="1" x14ac:dyDescent="0.2">
      <c r="B1445" s="2" t="s">
        <v>966</v>
      </c>
      <c r="C1445" s="3" t="s">
        <v>27</v>
      </c>
      <c r="D1445" s="3" t="s">
        <v>7</v>
      </c>
      <c r="E1445" s="23">
        <v>114.8</v>
      </c>
      <c r="F1445" s="15" t="s">
        <v>972</v>
      </c>
      <c r="G1445" s="21">
        <f t="shared" si="24"/>
        <v>1.6999999999999999E-3</v>
      </c>
      <c r="H1445" s="26">
        <f>H1473*(1+Table3[[#This Row],[Inflation (%)2]])</f>
        <v>157.03630951738123</v>
      </c>
    </row>
    <row r="1446" spans="2:8" s="1" customFormat="1" ht="14.45" customHeight="1" x14ac:dyDescent="0.2">
      <c r="B1446" s="2" t="s">
        <v>966</v>
      </c>
      <c r="C1446" s="3" t="s">
        <v>29</v>
      </c>
      <c r="D1446" s="3" t="s">
        <v>7</v>
      </c>
      <c r="E1446" s="24">
        <v>162.6</v>
      </c>
      <c r="F1446" s="16" t="s">
        <v>453</v>
      </c>
      <c r="G1446" s="21">
        <f t="shared" si="24"/>
        <v>8.1099999999999992E-2</v>
      </c>
      <c r="H1446" s="26">
        <f>H1474*(1+Table3[[#This Row],[Inflation (%)2]])</f>
        <v>356.28806163117054</v>
      </c>
    </row>
    <row r="1447" spans="2:8" s="1" customFormat="1" ht="14.45" customHeight="1" x14ac:dyDescent="0.2">
      <c r="B1447" s="2" t="s">
        <v>966</v>
      </c>
      <c r="C1447" s="3" t="s">
        <v>31</v>
      </c>
      <c r="D1447" s="3" t="s">
        <v>7</v>
      </c>
      <c r="E1447" s="23">
        <v>149.30000000000001</v>
      </c>
      <c r="F1447" s="15" t="s">
        <v>973</v>
      </c>
      <c r="G1447" s="21">
        <f t="shared" si="24"/>
        <v>0.13539999999999999</v>
      </c>
      <c r="H1447" s="26">
        <f>H1475*(1+Table3[[#This Row],[Inflation (%)2]])</f>
        <v>243.3291835544079</v>
      </c>
    </row>
    <row r="1448" spans="2:8" s="1" customFormat="1" ht="14.45" customHeight="1" x14ac:dyDescent="0.2">
      <c r="B1448" s="2" t="s">
        <v>966</v>
      </c>
      <c r="C1448" s="3" t="s">
        <v>33</v>
      </c>
      <c r="D1448" s="3" t="s">
        <v>7</v>
      </c>
      <c r="E1448" s="24">
        <v>169.4</v>
      </c>
      <c r="F1448" s="16" t="s">
        <v>862</v>
      </c>
      <c r="G1448" s="21">
        <f t="shared" si="24"/>
        <v>6.54E-2</v>
      </c>
      <c r="H1448" s="26">
        <f>H1476*(1+Table3[[#This Row],[Inflation (%)2]])</f>
        <v>192.51371917505338</v>
      </c>
    </row>
    <row r="1449" spans="2:8" s="1" customFormat="1" ht="14.45" customHeight="1" x14ac:dyDescent="0.2">
      <c r="B1449" s="2" t="s">
        <v>966</v>
      </c>
      <c r="C1449" s="3" t="s">
        <v>35</v>
      </c>
      <c r="D1449" s="3" t="s">
        <v>7</v>
      </c>
      <c r="E1449" s="23">
        <v>193.3</v>
      </c>
      <c r="F1449" s="15" t="s">
        <v>905</v>
      </c>
      <c r="G1449" s="21">
        <f t="shared" si="24"/>
        <v>0.12380000000000002</v>
      </c>
      <c r="H1449" s="26">
        <f>H1477*(1+Table3[[#This Row],[Inflation (%)2]])</f>
        <v>366.57527025474889</v>
      </c>
    </row>
    <row r="1450" spans="2:8" s="1" customFormat="1" ht="14.45" customHeight="1" x14ac:dyDescent="0.2">
      <c r="B1450" s="2" t="s">
        <v>966</v>
      </c>
      <c r="C1450" s="3" t="s">
        <v>37</v>
      </c>
      <c r="D1450" s="3" t="s">
        <v>7</v>
      </c>
      <c r="E1450" s="24">
        <v>151.80000000000001</v>
      </c>
      <c r="F1450" s="16" t="s">
        <v>962</v>
      </c>
      <c r="G1450" s="21">
        <f t="shared" si="24"/>
        <v>4.5499999999999999E-2</v>
      </c>
      <c r="H1450" s="26">
        <f>H1478*(1+Table3[[#This Row],[Inflation (%)2]])</f>
        <v>165.22950451196709</v>
      </c>
    </row>
    <row r="1451" spans="2:8" s="1" customFormat="1" ht="14.45" customHeight="1" x14ac:dyDescent="0.2">
      <c r="B1451" s="2" t="s">
        <v>966</v>
      </c>
      <c r="C1451" s="3" t="s">
        <v>39</v>
      </c>
      <c r="D1451" s="3" t="s">
        <v>7</v>
      </c>
      <c r="E1451" s="23">
        <v>154.30000000000001</v>
      </c>
      <c r="F1451" s="15" t="s">
        <v>974</v>
      </c>
      <c r="G1451" s="21">
        <f t="shared" si="24"/>
        <v>4.7500000000000001E-2</v>
      </c>
      <c r="H1451" s="26">
        <f>H1479*(1+Table3[[#This Row],[Inflation (%)2]])</f>
        <v>167.28505590920599</v>
      </c>
    </row>
    <row r="1452" spans="2:8" s="1" customFormat="1" ht="14.45" customHeight="1" x14ac:dyDescent="0.2">
      <c r="B1452" s="2" t="s">
        <v>966</v>
      </c>
      <c r="C1452" s="3" t="s">
        <v>41</v>
      </c>
      <c r="D1452" s="3" t="s">
        <v>7</v>
      </c>
      <c r="E1452" s="24">
        <v>138.30000000000001</v>
      </c>
      <c r="F1452" s="16" t="s">
        <v>975</v>
      </c>
      <c r="G1452" s="21">
        <f t="shared" si="24"/>
        <v>3.6000000000000004E-2</v>
      </c>
      <c r="H1452" s="26">
        <f>H1480*(1+Table3[[#This Row],[Inflation (%)2]])</f>
        <v>153.32658923836078</v>
      </c>
    </row>
    <row r="1453" spans="2:8" s="1" customFormat="1" ht="14.45" customHeight="1" x14ac:dyDescent="0.2">
      <c r="B1453" s="2" t="s">
        <v>966</v>
      </c>
      <c r="C1453" s="3" t="s">
        <v>43</v>
      </c>
      <c r="D1453" s="3" t="s">
        <v>7</v>
      </c>
      <c r="E1453" s="23">
        <v>159.80000000000001</v>
      </c>
      <c r="F1453" s="15" t="s">
        <v>429</v>
      </c>
      <c r="G1453" s="21">
        <f t="shared" si="24"/>
        <v>3.2300000000000002E-2</v>
      </c>
      <c r="H1453" s="26">
        <f>H1481*(1+Table3[[#This Row],[Inflation (%)2]])</f>
        <v>154.74385576719368</v>
      </c>
    </row>
    <row r="1454" spans="2:8" s="1" customFormat="1" ht="14.45" customHeight="1" x14ac:dyDescent="0.2">
      <c r="B1454" s="2" t="s">
        <v>966</v>
      </c>
      <c r="C1454" s="3" t="s">
        <v>45</v>
      </c>
      <c r="D1454" s="3" t="s">
        <v>7</v>
      </c>
      <c r="E1454" s="24">
        <v>149.19999999999999</v>
      </c>
      <c r="F1454" s="16" t="s">
        <v>673</v>
      </c>
      <c r="G1454" s="21">
        <f t="shared" si="24"/>
        <v>7.4200000000000002E-2</v>
      </c>
      <c r="H1454" s="26">
        <f>H1482*(1+Table3[[#This Row],[Inflation (%)2]])</f>
        <v>250.08569064817303</v>
      </c>
    </row>
    <row r="1455" spans="2:8" s="1" customFormat="1" ht="14.45" customHeight="1" x14ac:dyDescent="0.2">
      <c r="B1455" s="2" t="s">
        <v>966</v>
      </c>
      <c r="C1455" s="3" t="s">
        <v>47</v>
      </c>
      <c r="D1455" s="3" t="s">
        <v>7</v>
      </c>
      <c r="E1455" s="23">
        <v>149.30000000000001</v>
      </c>
      <c r="F1455" s="15" t="s">
        <v>740</v>
      </c>
      <c r="G1455" s="21">
        <f t="shared" si="24"/>
        <v>7.8799999999999995E-2</v>
      </c>
      <c r="H1455" s="26">
        <f>H1483*(1+Table3[[#This Row],[Inflation (%)2]])</f>
        <v>240.46443102782516</v>
      </c>
    </row>
    <row r="1456" spans="2:8" s="1" customFormat="1" ht="14.45" customHeight="1" x14ac:dyDescent="0.2">
      <c r="B1456" s="2" t="s">
        <v>966</v>
      </c>
      <c r="C1456" s="3" t="s">
        <v>49</v>
      </c>
      <c r="D1456" s="3" t="s">
        <v>7</v>
      </c>
      <c r="E1456" s="24">
        <v>146.5</v>
      </c>
      <c r="F1456" s="16" t="s">
        <v>399</v>
      </c>
      <c r="G1456" s="21">
        <f t="shared" si="24"/>
        <v>4.3400000000000001E-2</v>
      </c>
      <c r="H1456" s="26">
        <f>H1484*(1+Table3[[#This Row],[Inflation (%)2]])</f>
        <v>175.600254968228</v>
      </c>
    </row>
    <row r="1457" spans="2:8" s="1" customFormat="1" ht="14.45" customHeight="1" x14ac:dyDescent="0.2">
      <c r="B1457" s="2" t="s">
        <v>966</v>
      </c>
      <c r="C1457" s="3" t="s">
        <v>51</v>
      </c>
      <c r="D1457" s="3" t="s">
        <v>7</v>
      </c>
      <c r="E1457" s="23">
        <v>156.19999999999999</v>
      </c>
      <c r="F1457" s="15" t="s">
        <v>976</v>
      </c>
      <c r="G1457" s="21">
        <f t="shared" si="24"/>
        <v>8.1699999999999995E-2</v>
      </c>
      <c r="H1457" s="26">
        <f>H1485*(1+Table3[[#This Row],[Inflation (%)2]])</f>
        <v>212.73841889959971</v>
      </c>
    </row>
    <row r="1458" spans="2:8" s="1" customFormat="1" ht="14.45" customHeight="1" x14ac:dyDescent="0.2">
      <c r="B1458" s="2" t="s">
        <v>966</v>
      </c>
      <c r="C1458" s="3" t="s">
        <v>53</v>
      </c>
      <c r="D1458" s="3" t="s">
        <v>7</v>
      </c>
      <c r="E1458" s="24">
        <v>140.5</v>
      </c>
      <c r="F1458" s="16" t="s">
        <v>977</v>
      </c>
      <c r="G1458" s="21">
        <f t="shared" si="24"/>
        <v>0.1222</v>
      </c>
      <c r="H1458" s="26">
        <f>H1486*(1+Table3[[#This Row],[Inflation (%)2]])</f>
        <v>313.94285363697219</v>
      </c>
    </row>
    <row r="1459" spans="2:8" s="1" customFormat="1" ht="14.45" customHeight="1" x14ac:dyDescent="0.2">
      <c r="B1459" s="2" t="s">
        <v>966</v>
      </c>
      <c r="C1459" s="3" t="s">
        <v>55</v>
      </c>
      <c r="D1459" s="3" t="s">
        <v>7</v>
      </c>
      <c r="E1459" s="23">
        <v>147.30000000000001</v>
      </c>
      <c r="F1459" s="15" t="s">
        <v>654</v>
      </c>
      <c r="G1459" s="21">
        <f t="shared" si="24"/>
        <v>6.9699999999999998E-2</v>
      </c>
      <c r="H1459" s="26">
        <f>H1487*(1+Table3[[#This Row],[Inflation (%)2]])</f>
        <v>205.07858458403075</v>
      </c>
    </row>
    <row r="1460" spans="2:8" s="1" customFormat="1" ht="14.45" customHeight="1" x14ac:dyDescent="0.2">
      <c r="B1460" s="2" t="s">
        <v>966</v>
      </c>
      <c r="C1460" s="3" t="s">
        <v>57</v>
      </c>
      <c r="D1460" s="3" t="s">
        <v>7</v>
      </c>
      <c r="E1460" s="24">
        <v>156.69999999999999</v>
      </c>
      <c r="F1460" s="16" t="s">
        <v>171</v>
      </c>
      <c r="G1460" s="21">
        <f t="shared" si="24"/>
        <v>2.9599999999999998E-2</v>
      </c>
      <c r="H1460" s="26">
        <f>H1488*(1+Table3[[#This Row],[Inflation (%)2]])</f>
        <v>158.8742191427676</v>
      </c>
    </row>
    <row r="1461" spans="2:8" s="1" customFormat="1" ht="14.45" customHeight="1" x14ac:dyDescent="0.2">
      <c r="B1461" s="2" t="s">
        <v>966</v>
      </c>
      <c r="C1461" s="3" t="s">
        <v>59</v>
      </c>
      <c r="D1461" s="3" t="s">
        <v>7</v>
      </c>
      <c r="E1461" s="23">
        <v>156.80000000000001</v>
      </c>
      <c r="F1461" s="15" t="s">
        <v>794</v>
      </c>
      <c r="G1461" s="21">
        <f t="shared" si="24"/>
        <v>9.2700000000000005E-2</v>
      </c>
      <c r="H1461" s="26">
        <f>H1489*(1+Table3[[#This Row],[Inflation (%)2]])</f>
        <v>459.70303883213774</v>
      </c>
    </row>
    <row r="1462" spans="2:8" s="1" customFormat="1" ht="14.45" customHeight="1" x14ac:dyDescent="0.2">
      <c r="B1462" s="2" t="s">
        <v>966</v>
      </c>
      <c r="C1462" s="3" t="s">
        <v>61</v>
      </c>
      <c r="D1462" s="3" t="s">
        <v>7</v>
      </c>
      <c r="E1462" s="24">
        <v>159.6</v>
      </c>
      <c r="F1462" s="16" t="s">
        <v>522</v>
      </c>
      <c r="G1462" s="21">
        <f t="shared" si="24"/>
        <v>5.6300000000000003E-2</v>
      </c>
      <c r="H1462" s="26">
        <f>H1490*(1+Table3[[#This Row],[Inflation (%)2]])</f>
        <v>284.12823382278754</v>
      </c>
    </row>
    <row r="1463" spans="2:8" s="1" customFormat="1" ht="14.45" customHeight="1" x14ac:dyDescent="0.2">
      <c r="B1463" s="2" t="s">
        <v>978</v>
      </c>
      <c r="C1463" s="3" t="s">
        <v>6</v>
      </c>
      <c r="D1463" s="3" t="s">
        <v>7</v>
      </c>
      <c r="E1463" s="23">
        <v>155.80000000000001</v>
      </c>
      <c r="F1463" s="15" t="s">
        <v>66</v>
      </c>
      <c r="G1463" s="21">
        <f t="shared" si="24"/>
        <v>5.1299999999999998E-2</v>
      </c>
      <c r="H1463" s="26">
        <f>H1491*(1+Table3[[#This Row],[Inflation (%)2]])</f>
        <v>211.21385904238545</v>
      </c>
    </row>
    <row r="1464" spans="2:8" s="1" customFormat="1" ht="14.45" customHeight="1" x14ac:dyDescent="0.2">
      <c r="B1464" s="2" t="s">
        <v>978</v>
      </c>
      <c r="C1464" s="3" t="s">
        <v>9</v>
      </c>
      <c r="D1464" s="3" t="s">
        <v>7</v>
      </c>
      <c r="E1464" s="24">
        <v>160.80000000000001</v>
      </c>
      <c r="F1464" s="16" t="s">
        <v>271</v>
      </c>
      <c r="G1464" s="21">
        <f t="shared" si="24"/>
        <v>4.1500000000000009E-2</v>
      </c>
      <c r="H1464" s="26">
        <f>H1492*(1+Table3[[#This Row],[Inflation (%)2]])</f>
        <v>253.32568263303421</v>
      </c>
    </row>
    <row r="1465" spans="2:8" s="1" customFormat="1" ht="14.45" customHeight="1" x14ac:dyDescent="0.2">
      <c r="B1465" s="2" t="s">
        <v>978</v>
      </c>
      <c r="C1465" s="3" t="s">
        <v>11</v>
      </c>
      <c r="D1465" s="3" t="s">
        <v>7</v>
      </c>
      <c r="E1465" s="23">
        <v>147.80000000000001</v>
      </c>
      <c r="F1465" s="15" t="s">
        <v>979</v>
      </c>
      <c r="G1465" s="21">
        <f t="shared" si="24"/>
        <v>1.5100000000000001E-2</v>
      </c>
      <c r="H1465" s="26">
        <f>H1493*(1+Table3[[#This Row],[Inflation (%)2]])</f>
        <v>187.06719488873432</v>
      </c>
    </row>
    <row r="1466" spans="2:8" s="1" customFormat="1" ht="14.45" customHeight="1" x14ac:dyDescent="0.2">
      <c r="B1466" s="2" t="s">
        <v>978</v>
      </c>
      <c r="C1466" s="3" t="s">
        <v>13</v>
      </c>
      <c r="D1466" s="3" t="s">
        <v>7</v>
      </c>
      <c r="E1466" s="24">
        <v>192.5</v>
      </c>
      <c r="F1466" s="16" t="s">
        <v>980</v>
      </c>
      <c r="G1466" s="21">
        <f t="shared" si="24"/>
        <v>0.14859999999999998</v>
      </c>
      <c r="H1466" s="26">
        <f>H1494*(1+Table3[[#This Row],[Inflation (%)2]])</f>
        <v>753.35098806433939</v>
      </c>
    </row>
    <row r="1467" spans="2:8" s="1" customFormat="1" ht="14.45" customHeight="1" x14ac:dyDescent="0.2">
      <c r="B1467" s="2" t="s">
        <v>978</v>
      </c>
      <c r="C1467" s="3" t="s">
        <v>15</v>
      </c>
      <c r="D1467" s="3" t="s">
        <v>7</v>
      </c>
      <c r="E1467" s="23">
        <v>175.7</v>
      </c>
      <c r="F1467" s="15" t="s">
        <v>981</v>
      </c>
      <c r="G1467" s="21">
        <f t="shared" si="24"/>
        <v>0.1191</v>
      </c>
      <c r="H1467" s="26">
        <f>H1495*(1+Table3[[#This Row],[Inflation (%)2]])</f>
        <v>384.29808346368128</v>
      </c>
    </row>
    <row r="1468" spans="2:8" s="1" customFormat="1" ht="14.45" customHeight="1" x14ac:dyDescent="0.2">
      <c r="B1468" s="2" t="s">
        <v>978</v>
      </c>
      <c r="C1468" s="3" t="s">
        <v>17</v>
      </c>
      <c r="D1468" s="3" t="s">
        <v>7</v>
      </c>
      <c r="E1468" s="24">
        <v>154.4</v>
      </c>
      <c r="F1468" s="16" t="s">
        <v>982</v>
      </c>
      <c r="G1468" s="21">
        <f t="shared" si="24"/>
        <v>3.4200000000000001E-2</v>
      </c>
      <c r="H1468" s="26">
        <f>H1496*(1+Table3[[#This Row],[Inflation (%)2]])</f>
        <v>2.1009889094474477</v>
      </c>
    </row>
    <row r="1469" spans="2:8" s="1" customFormat="1" ht="14.45" customHeight="1" x14ac:dyDescent="0.2">
      <c r="B1469" s="2" t="s">
        <v>978</v>
      </c>
      <c r="C1469" s="3" t="s">
        <v>19</v>
      </c>
      <c r="D1469" s="3" t="s">
        <v>7</v>
      </c>
      <c r="E1469" s="23">
        <v>148.5</v>
      </c>
      <c r="F1469" s="15" t="s">
        <v>983</v>
      </c>
      <c r="G1469" s="21">
        <f t="shared" si="24"/>
        <v>0.17579999999999998</v>
      </c>
      <c r="H1469" s="26">
        <f>H1497*(1+Table3[[#This Row],[Inflation (%)2]])</f>
        <v>411.79795783853024</v>
      </c>
    </row>
    <row r="1470" spans="2:8" s="1" customFormat="1" ht="14.45" customHeight="1" x14ac:dyDescent="0.2">
      <c r="B1470" s="2" t="s">
        <v>978</v>
      </c>
      <c r="C1470" s="3" t="s">
        <v>21</v>
      </c>
      <c r="D1470" s="3" t="s">
        <v>7</v>
      </c>
      <c r="E1470" s="24">
        <v>153.1</v>
      </c>
      <c r="F1470" s="16" t="s">
        <v>197</v>
      </c>
      <c r="G1470" s="21">
        <f t="shared" si="24"/>
        <v>6.0199999999999997E-2</v>
      </c>
      <c r="H1470" s="26">
        <f>H1498*(1+Table3[[#This Row],[Inflation (%)2]])</f>
        <v>131.54322584627184</v>
      </c>
    </row>
    <row r="1471" spans="2:8" s="1" customFormat="1" ht="14.45" customHeight="1" x14ac:dyDescent="0.2">
      <c r="B1471" s="2" t="s">
        <v>978</v>
      </c>
      <c r="C1471" s="3" t="s">
        <v>23</v>
      </c>
      <c r="D1471" s="3" t="s">
        <v>7</v>
      </c>
      <c r="E1471" s="23">
        <v>182.8</v>
      </c>
      <c r="F1471" s="15" t="s">
        <v>984</v>
      </c>
      <c r="G1471" s="21">
        <f t="shared" si="24"/>
        <v>-0.12029999999999999</v>
      </c>
      <c r="H1471" s="26">
        <f>H1499*(1+Table3[[#This Row],[Inflation (%)2]])</f>
        <v>274.38580000934502</v>
      </c>
    </row>
    <row r="1472" spans="2:8" s="1" customFormat="1" ht="14.45" customHeight="1" x14ac:dyDescent="0.2">
      <c r="B1472" s="2" t="s">
        <v>978</v>
      </c>
      <c r="C1472" s="3" t="s">
        <v>25</v>
      </c>
      <c r="D1472" s="3" t="s">
        <v>7</v>
      </c>
      <c r="E1472" s="24">
        <v>160.19999999999999</v>
      </c>
      <c r="F1472" s="16" t="s">
        <v>985</v>
      </c>
      <c r="G1472" s="21">
        <f t="shared" si="24"/>
        <v>0.1517</v>
      </c>
      <c r="H1472" s="26">
        <f>H1500*(1+Table3[[#This Row],[Inflation (%)2]])</f>
        <v>762.75942369858615</v>
      </c>
    </row>
    <row r="1473" spans="2:8" s="1" customFormat="1" ht="14.45" customHeight="1" x14ac:dyDescent="0.2">
      <c r="B1473" s="2" t="s">
        <v>978</v>
      </c>
      <c r="C1473" s="3" t="s">
        <v>27</v>
      </c>
      <c r="D1473" s="3" t="s">
        <v>7</v>
      </c>
      <c r="E1473" s="23">
        <v>115.5</v>
      </c>
      <c r="F1473" s="15" t="s">
        <v>986</v>
      </c>
      <c r="G1473" s="21">
        <f t="shared" si="24"/>
        <v>6.0999999999999995E-3</v>
      </c>
      <c r="H1473" s="26">
        <f>H1501*(1+Table3[[#This Row],[Inflation (%)2]])</f>
        <v>156.76980085592615</v>
      </c>
    </row>
    <row r="1474" spans="2:8" s="1" customFormat="1" ht="14.45" customHeight="1" x14ac:dyDescent="0.2">
      <c r="B1474" s="2" t="s">
        <v>978</v>
      </c>
      <c r="C1474" s="3" t="s">
        <v>29</v>
      </c>
      <c r="D1474" s="3" t="s">
        <v>7</v>
      </c>
      <c r="E1474" s="24">
        <v>163</v>
      </c>
      <c r="F1474" s="16" t="s">
        <v>987</v>
      </c>
      <c r="G1474" s="21">
        <f t="shared" si="24"/>
        <v>9.0299999999999991E-2</v>
      </c>
      <c r="H1474" s="26">
        <f>H1502*(1+Table3[[#This Row],[Inflation (%)2]])</f>
        <v>329.56068969676306</v>
      </c>
    </row>
    <row r="1475" spans="2:8" s="1" customFormat="1" ht="14.45" customHeight="1" x14ac:dyDescent="0.2">
      <c r="B1475" s="2" t="s">
        <v>978</v>
      </c>
      <c r="C1475" s="3" t="s">
        <v>31</v>
      </c>
      <c r="D1475" s="3" t="s">
        <v>7</v>
      </c>
      <c r="E1475" s="23">
        <v>147.69999999999999</v>
      </c>
      <c r="F1475" s="15" t="s">
        <v>988</v>
      </c>
      <c r="G1475" s="21">
        <f t="shared" si="24"/>
        <v>0.12659999999999999</v>
      </c>
      <c r="H1475" s="26">
        <f>H1503*(1+Table3[[#This Row],[Inflation (%)2]])</f>
        <v>214.31141761001226</v>
      </c>
    </row>
    <row r="1476" spans="2:8" s="1" customFormat="1" ht="14.45" customHeight="1" x14ac:dyDescent="0.2">
      <c r="B1476" s="2" t="s">
        <v>978</v>
      </c>
      <c r="C1476" s="3" t="s">
        <v>33</v>
      </c>
      <c r="D1476" s="3" t="s">
        <v>7</v>
      </c>
      <c r="E1476" s="24">
        <v>168.5</v>
      </c>
      <c r="F1476" s="16" t="s">
        <v>989</v>
      </c>
      <c r="G1476" s="21">
        <f t="shared" si="24"/>
        <v>6.3099999999999989E-2</v>
      </c>
      <c r="H1476" s="26">
        <f>H1504*(1+Table3[[#This Row],[Inflation (%)2]])</f>
        <v>180.69618845039741</v>
      </c>
    </row>
    <row r="1477" spans="2:8" s="1" customFormat="1" ht="14.45" customHeight="1" x14ac:dyDescent="0.2">
      <c r="B1477" s="2" t="s">
        <v>978</v>
      </c>
      <c r="C1477" s="3" t="s">
        <v>35</v>
      </c>
      <c r="D1477" s="3" t="s">
        <v>7</v>
      </c>
      <c r="E1477" s="23">
        <v>192.7</v>
      </c>
      <c r="F1477" s="15" t="s">
        <v>990</v>
      </c>
      <c r="G1477" s="21">
        <f t="shared" si="24"/>
        <v>0.12819999999999998</v>
      </c>
      <c r="H1477" s="26">
        <f>H1505*(1+Table3[[#This Row],[Inflation (%)2]])</f>
        <v>326.19262346925507</v>
      </c>
    </row>
    <row r="1478" spans="2:8" s="1" customFormat="1" ht="14.45" customHeight="1" x14ac:dyDescent="0.2">
      <c r="B1478" s="2" t="s">
        <v>978</v>
      </c>
      <c r="C1478" s="3" t="s">
        <v>37</v>
      </c>
      <c r="D1478" s="3" t="s">
        <v>7</v>
      </c>
      <c r="E1478" s="24">
        <v>151</v>
      </c>
      <c r="F1478" s="16" t="s">
        <v>313</v>
      </c>
      <c r="G1478" s="21">
        <f t="shared" si="24"/>
        <v>4.2099999999999999E-2</v>
      </c>
      <c r="H1478" s="26">
        <f>H1506*(1+Table3[[#This Row],[Inflation (%)2]])</f>
        <v>158.03874176180494</v>
      </c>
    </row>
    <row r="1479" spans="2:8" s="1" customFormat="1" ht="14.45" customHeight="1" x14ac:dyDescent="0.2">
      <c r="B1479" s="2" t="s">
        <v>978</v>
      </c>
      <c r="C1479" s="3" t="s">
        <v>39</v>
      </c>
      <c r="D1479" s="3" t="s">
        <v>7</v>
      </c>
      <c r="E1479" s="23">
        <v>153.4</v>
      </c>
      <c r="F1479" s="15" t="s">
        <v>330</v>
      </c>
      <c r="G1479" s="21">
        <f t="shared" ref="G1479:G1542" si="25">F1479/10000*100</f>
        <v>4.3499999999999997E-2</v>
      </c>
      <c r="H1479" s="26">
        <f>H1507*(1+Table3[[#This Row],[Inflation (%)2]])</f>
        <v>159.69933738349019</v>
      </c>
    </row>
    <row r="1480" spans="2:8" s="1" customFormat="1" ht="14.45" customHeight="1" x14ac:dyDescent="0.2">
      <c r="B1480" s="2" t="s">
        <v>978</v>
      </c>
      <c r="C1480" s="3" t="s">
        <v>41</v>
      </c>
      <c r="D1480" s="3" t="s">
        <v>7</v>
      </c>
      <c r="E1480" s="24">
        <v>137.9</v>
      </c>
      <c r="F1480" s="16" t="s">
        <v>87</v>
      </c>
      <c r="G1480" s="21">
        <f t="shared" si="25"/>
        <v>3.5299999999999998E-2</v>
      </c>
      <c r="H1480" s="26">
        <f>H1508*(1+Table3[[#This Row],[Inflation (%)2]])</f>
        <v>147.998638260966</v>
      </c>
    </row>
    <row r="1481" spans="2:8" s="1" customFormat="1" ht="14.45" customHeight="1" x14ac:dyDescent="0.2">
      <c r="B1481" s="2" t="s">
        <v>978</v>
      </c>
      <c r="C1481" s="3" t="s">
        <v>43</v>
      </c>
      <c r="D1481" s="3" t="s">
        <v>7</v>
      </c>
      <c r="E1481" s="23">
        <v>158.9</v>
      </c>
      <c r="F1481" s="15" t="s">
        <v>469</v>
      </c>
      <c r="G1481" s="21">
        <f t="shared" si="25"/>
        <v>3.2500000000000001E-2</v>
      </c>
      <c r="H1481" s="26">
        <f>H1509*(1+Table3[[#This Row],[Inflation (%)2]])</f>
        <v>149.90202050488585</v>
      </c>
    </row>
    <row r="1482" spans="2:8" s="1" customFormat="1" ht="14.45" customHeight="1" x14ac:dyDescent="0.2">
      <c r="B1482" s="2" t="s">
        <v>978</v>
      </c>
      <c r="C1482" s="3" t="s">
        <v>45</v>
      </c>
      <c r="D1482" s="3" t="s">
        <v>7</v>
      </c>
      <c r="E1482" s="24">
        <v>145.69999999999999</v>
      </c>
      <c r="F1482" s="16" t="s">
        <v>991</v>
      </c>
      <c r="G1482" s="21">
        <f t="shared" si="25"/>
        <v>7.85E-2</v>
      </c>
      <c r="H1482" s="26">
        <f>H1510*(1+Table3[[#This Row],[Inflation (%)2]])</f>
        <v>232.81110654270435</v>
      </c>
    </row>
    <row r="1483" spans="2:8" s="1" customFormat="1" ht="14.45" customHeight="1" x14ac:dyDescent="0.2">
      <c r="B1483" s="2" t="s">
        <v>978</v>
      </c>
      <c r="C1483" s="3" t="s">
        <v>47</v>
      </c>
      <c r="D1483" s="3" t="s">
        <v>7</v>
      </c>
      <c r="E1483" s="23">
        <v>148.5</v>
      </c>
      <c r="F1483" s="15" t="s">
        <v>787</v>
      </c>
      <c r="G1483" s="21">
        <f t="shared" si="25"/>
        <v>7.2999999999999995E-2</v>
      </c>
      <c r="H1483" s="26">
        <f>H1511*(1+Table3[[#This Row],[Inflation (%)2]])</f>
        <v>222.89991752671966</v>
      </c>
    </row>
    <row r="1484" spans="2:8" s="1" customFormat="1" ht="14.45" customHeight="1" x14ac:dyDescent="0.2">
      <c r="B1484" s="2" t="s">
        <v>978</v>
      </c>
      <c r="C1484" s="3" t="s">
        <v>49</v>
      </c>
      <c r="D1484" s="3" t="s">
        <v>7</v>
      </c>
      <c r="E1484" s="24">
        <v>146</v>
      </c>
      <c r="F1484" s="16" t="s">
        <v>313</v>
      </c>
      <c r="G1484" s="21">
        <f t="shared" si="25"/>
        <v>4.2099999999999999E-2</v>
      </c>
      <c r="H1484" s="26">
        <f>H1512*(1+Table3[[#This Row],[Inflation (%)2]])</f>
        <v>168.29619989287713</v>
      </c>
    </row>
    <row r="1485" spans="2:8" s="1" customFormat="1" ht="14.45" customHeight="1" x14ac:dyDescent="0.2">
      <c r="B1485" s="2" t="s">
        <v>978</v>
      </c>
      <c r="C1485" s="3" t="s">
        <v>51</v>
      </c>
      <c r="D1485" s="3" t="s">
        <v>7</v>
      </c>
      <c r="E1485" s="23">
        <v>155.19999999999999</v>
      </c>
      <c r="F1485" s="15" t="s">
        <v>992</v>
      </c>
      <c r="G1485" s="21">
        <f t="shared" si="25"/>
        <v>7.9299999999999995E-2</v>
      </c>
      <c r="H1485" s="26">
        <f>H1513*(1+Table3[[#This Row],[Inflation (%)2]])</f>
        <v>196.67044365313828</v>
      </c>
    </row>
    <row r="1486" spans="2:8" s="1" customFormat="1" ht="14.45" customHeight="1" x14ac:dyDescent="0.2">
      <c r="B1486" s="2" t="s">
        <v>978</v>
      </c>
      <c r="C1486" s="3" t="s">
        <v>53</v>
      </c>
      <c r="D1486" s="3" t="s">
        <v>7</v>
      </c>
      <c r="E1486" s="24">
        <v>138.19999999999999</v>
      </c>
      <c r="F1486" s="16" t="s">
        <v>311</v>
      </c>
      <c r="G1486" s="21">
        <f t="shared" si="25"/>
        <v>9.5999999999999988E-2</v>
      </c>
      <c r="H1486" s="26">
        <f>H1514*(1+Table3[[#This Row],[Inflation (%)2]])</f>
        <v>279.75659743091444</v>
      </c>
    </row>
    <row r="1487" spans="2:8" s="1" customFormat="1" ht="14.45" customHeight="1" x14ac:dyDescent="0.2">
      <c r="B1487" s="2" t="s">
        <v>978</v>
      </c>
      <c r="C1487" s="3" t="s">
        <v>55</v>
      </c>
      <c r="D1487" s="3" t="s">
        <v>7</v>
      </c>
      <c r="E1487" s="23">
        <v>146.4</v>
      </c>
      <c r="F1487" s="15" t="s">
        <v>282</v>
      </c>
      <c r="G1487" s="21">
        <f t="shared" si="25"/>
        <v>6.7100000000000007E-2</v>
      </c>
      <c r="H1487" s="26">
        <f>H1515*(1+Table3[[#This Row],[Inflation (%)2]])</f>
        <v>191.71598072733545</v>
      </c>
    </row>
    <row r="1488" spans="2:8" s="1" customFormat="1" ht="14.45" customHeight="1" x14ac:dyDescent="0.2">
      <c r="B1488" s="2" t="s">
        <v>978</v>
      </c>
      <c r="C1488" s="3" t="s">
        <v>57</v>
      </c>
      <c r="D1488" s="3" t="s">
        <v>7</v>
      </c>
      <c r="E1488" s="24">
        <v>156.80000000000001</v>
      </c>
      <c r="F1488" s="16" t="s">
        <v>253</v>
      </c>
      <c r="G1488" s="21">
        <f t="shared" si="25"/>
        <v>3.0899999999999997E-2</v>
      </c>
      <c r="H1488" s="26">
        <f>H1516*(1+Table3[[#This Row],[Inflation (%)2]])</f>
        <v>154.30673964915266</v>
      </c>
    </row>
    <row r="1489" spans="2:8" s="1" customFormat="1" ht="14.45" customHeight="1" x14ac:dyDescent="0.2">
      <c r="B1489" s="2" t="s">
        <v>978</v>
      </c>
      <c r="C1489" s="3" t="s">
        <v>59</v>
      </c>
      <c r="D1489" s="3" t="s">
        <v>7</v>
      </c>
      <c r="E1489" s="23">
        <v>158.30000000000001</v>
      </c>
      <c r="F1489" s="15" t="s">
        <v>993</v>
      </c>
      <c r="G1489" s="21">
        <f t="shared" si="25"/>
        <v>0.11399999999999999</v>
      </c>
      <c r="H1489" s="26">
        <f>H1517*(1+Table3[[#This Row],[Inflation (%)2]])</f>
        <v>420.70379686294291</v>
      </c>
    </row>
    <row r="1490" spans="2:8" s="1" customFormat="1" ht="14.45" customHeight="1" x14ac:dyDescent="0.2">
      <c r="B1490" s="2" t="s">
        <v>978</v>
      </c>
      <c r="C1490" s="3" t="s">
        <v>61</v>
      </c>
      <c r="D1490" s="3" t="s">
        <v>7</v>
      </c>
      <c r="E1490" s="24">
        <v>159.80000000000001</v>
      </c>
      <c r="F1490" s="16" t="s">
        <v>64</v>
      </c>
      <c r="G1490" s="21">
        <f t="shared" si="25"/>
        <v>3.3599999999999998E-2</v>
      </c>
      <c r="H1490" s="26">
        <f>H1518*(1+Table3[[#This Row],[Inflation (%)2]])</f>
        <v>268.98441145771801</v>
      </c>
    </row>
    <row r="1491" spans="2:8" s="1" customFormat="1" ht="14.45" customHeight="1" x14ac:dyDescent="0.2">
      <c r="B1491" s="2" t="s">
        <v>994</v>
      </c>
      <c r="C1491" s="3" t="s">
        <v>6</v>
      </c>
      <c r="D1491" s="3" t="s">
        <v>7</v>
      </c>
      <c r="E1491" s="23">
        <v>156</v>
      </c>
      <c r="F1491" s="15" t="s">
        <v>452</v>
      </c>
      <c r="G1491" s="21">
        <f t="shared" si="25"/>
        <v>5.1900000000000002E-2</v>
      </c>
      <c r="H1491" s="26">
        <f>H1519*(1+Table3[[#This Row],[Inflation (%)2]])</f>
        <v>200.90731384227666</v>
      </c>
    </row>
    <row r="1492" spans="2:8" s="1" customFormat="1" ht="14.45" customHeight="1" x14ac:dyDescent="0.2">
      <c r="B1492" s="2" t="s">
        <v>994</v>
      </c>
      <c r="C1492" s="3" t="s">
        <v>9</v>
      </c>
      <c r="D1492" s="3" t="s">
        <v>7</v>
      </c>
      <c r="E1492" s="24">
        <v>163.4</v>
      </c>
      <c r="F1492" s="16" t="s">
        <v>995</v>
      </c>
      <c r="G1492" s="21">
        <f t="shared" si="25"/>
        <v>4.5399999999999996E-2</v>
      </c>
      <c r="H1492" s="26">
        <f>H1520*(1+Table3[[#This Row],[Inflation (%)2]])</f>
        <v>243.23157237929351</v>
      </c>
    </row>
    <row r="1493" spans="2:8" s="1" customFormat="1" ht="14.45" customHeight="1" x14ac:dyDescent="0.2">
      <c r="B1493" s="2" t="s">
        <v>994</v>
      </c>
      <c r="C1493" s="3" t="s">
        <v>11</v>
      </c>
      <c r="D1493" s="3" t="s">
        <v>7</v>
      </c>
      <c r="E1493" s="23">
        <v>148</v>
      </c>
      <c r="F1493" s="15" t="s">
        <v>996</v>
      </c>
      <c r="G1493" s="21">
        <f t="shared" si="25"/>
        <v>2.1400000000000002E-2</v>
      </c>
      <c r="H1493" s="26">
        <f>H1521*(1+Table3[[#This Row],[Inflation (%)2]])</f>
        <v>184.28449895452107</v>
      </c>
    </row>
    <row r="1494" spans="2:8" s="1" customFormat="1" ht="14.45" customHeight="1" x14ac:dyDescent="0.2">
      <c r="B1494" s="2" t="s">
        <v>994</v>
      </c>
      <c r="C1494" s="3" t="s">
        <v>13</v>
      </c>
      <c r="D1494" s="3" t="s">
        <v>7</v>
      </c>
      <c r="E1494" s="24">
        <v>194.8</v>
      </c>
      <c r="F1494" s="16" t="s">
        <v>997</v>
      </c>
      <c r="G1494" s="21">
        <f t="shared" si="25"/>
        <v>0.1842</v>
      </c>
      <c r="H1494" s="26">
        <f>H1522*(1+Table3[[#This Row],[Inflation (%)2]])</f>
        <v>655.88628596930118</v>
      </c>
    </row>
    <row r="1495" spans="2:8" s="1" customFormat="1" ht="14.45" customHeight="1" x14ac:dyDescent="0.2">
      <c r="B1495" s="2" t="s">
        <v>994</v>
      </c>
      <c r="C1495" s="3" t="s">
        <v>15</v>
      </c>
      <c r="D1495" s="3" t="s">
        <v>7</v>
      </c>
      <c r="E1495" s="23">
        <v>178.4</v>
      </c>
      <c r="F1495" s="15" t="s">
        <v>998</v>
      </c>
      <c r="G1495" s="21">
        <f t="shared" si="25"/>
        <v>0.16069999999999998</v>
      </c>
      <c r="H1495" s="26">
        <f>H1523*(1+Table3[[#This Row],[Inflation (%)2]])</f>
        <v>343.39923462039252</v>
      </c>
    </row>
    <row r="1496" spans="2:8" s="1" customFormat="1" ht="14.45" customHeight="1" x14ac:dyDescent="0.2">
      <c r="B1496" s="2" t="s">
        <v>994</v>
      </c>
      <c r="C1496" s="3" t="s">
        <v>17</v>
      </c>
      <c r="D1496" s="3" t="s">
        <v>7</v>
      </c>
      <c r="E1496" s="24">
        <v>154.4</v>
      </c>
      <c r="F1496" s="16" t="s">
        <v>476</v>
      </c>
      <c r="G1496" s="21">
        <f t="shared" si="25"/>
        <v>4.6800000000000001E-2</v>
      </c>
      <c r="H1496" s="26">
        <f>H1524*(1+Table3[[#This Row],[Inflation (%)2]])</f>
        <v>2.0315112255341785</v>
      </c>
    </row>
    <row r="1497" spans="2:8" s="1" customFormat="1" ht="14.45" customHeight="1" x14ac:dyDescent="0.2">
      <c r="B1497" s="2" t="s">
        <v>994</v>
      </c>
      <c r="C1497" s="3" t="s">
        <v>19</v>
      </c>
      <c r="D1497" s="3" t="s">
        <v>7</v>
      </c>
      <c r="E1497" s="23">
        <v>144.1</v>
      </c>
      <c r="F1497" s="15" t="s">
        <v>999</v>
      </c>
      <c r="G1497" s="21">
        <f t="shared" si="25"/>
        <v>0.1744</v>
      </c>
      <c r="H1497" s="26">
        <f>H1525*(1+Table3[[#This Row],[Inflation (%)2]])</f>
        <v>350.22789406236626</v>
      </c>
    </row>
    <row r="1498" spans="2:8" s="1" customFormat="1" ht="14.45" customHeight="1" x14ac:dyDescent="0.2">
      <c r="B1498" s="2" t="s">
        <v>994</v>
      </c>
      <c r="C1498" s="3" t="s">
        <v>21</v>
      </c>
      <c r="D1498" s="3" t="s">
        <v>7</v>
      </c>
      <c r="E1498" s="24">
        <v>152.6</v>
      </c>
      <c r="F1498" s="16" t="s">
        <v>306</v>
      </c>
      <c r="G1498" s="21">
        <f t="shared" si="25"/>
        <v>3.6699999999999997E-2</v>
      </c>
      <c r="H1498" s="26">
        <f>H1526*(1+Table3[[#This Row],[Inflation (%)2]])</f>
        <v>124.07397269031487</v>
      </c>
    </row>
    <row r="1499" spans="2:8" s="1" customFormat="1" ht="14.45" customHeight="1" x14ac:dyDescent="0.2">
      <c r="B1499" s="2" t="s">
        <v>994</v>
      </c>
      <c r="C1499" s="3" t="s">
        <v>23</v>
      </c>
      <c r="D1499" s="3" t="s">
        <v>7</v>
      </c>
      <c r="E1499" s="23">
        <v>206.8</v>
      </c>
      <c r="F1499" s="15" t="s">
        <v>1000</v>
      </c>
      <c r="G1499" s="21">
        <f t="shared" si="25"/>
        <v>-0.1067</v>
      </c>
      <c r="H1499" s="26">
        <f>H1527*(1+Table3[[#This Row],[Inflation (%)2]])</f>
        <v>311.90837786671023</v>
      </c>
    </row>
    <row r="1500" spans="2:8" s="1" customFormat="1" ht="14.45" customHeight="1" x14ac:dyDescent="0.2">
      <c r="B1500" s="2" t="s">
        <v>994</v>
      </c>
      <c r="C1500" s="3" t="s">
        <v>25</v>
      </c>
      <c r="D1500" s="3" t="s">
        <v>7</v>
      </c>
      <c r="E1500" s="24">
        <v>162.1</v>
      </c>
      <c r="F1500" s="16" t="s">
        <v>537</v>
      </c>
      <c r="G1500" s="21">
        <f t="shared" si="25"/>
        <v>0.18149999999999997</v>
      </c>
      <c r="H1500" s="26">
        <f>H1528*(1+Table3[[#This Row],[Inflation (%)2]])</f>
        <v>662.29002665501969</v>
      </c>
    </row>
    <row r="1501" spans="2:8" s="1" customFormat="1" ht="14.45" customHeight="1" x14ac:dyDescent="0.2">
      <c r="B1501" s="2" t="s">
        <v>994</v>
      </c>
      <c r="C1501" s="3" t="s">
        <v>27</v>
      </c>
      <c r="D1501" s="3" t="s">
        <v>7</v>
      </c>
      <c r="E1501" s="23">
        <v>116.3</v>
      </c>
      <c r="F1501" s="15" t="s">
        <v>783</v>
      </c>
      <c r="G1501" s="21">
        <f t="shared" si="25"/>
        <v>1.3899999999999999E-2</v>
      </c>
      <c r="H1501" s="26">
        <f>H1529*(1+Table3[[#This Row],[Inflation (%)2]])</f>
        <v>155.81930310697362</v>
      </c>
    </row>
    <row r="1502" spans="2:8" s="1" customFormat="1" ht="14.45" customHeight="1" x14ac:dyDescent="0.2">
      <c r="B1502" s="2" t="s">
        <v>994</v>
      </c>
      <c r="C1502" s="3" t="s">
        <v>29</v>
      </c>
      <c r="D1502" s="3" t="s">
        <v>7</v>
      </c>
      <c r="E1502" s="24">
        <v>163</v>
      </c>
      <c r="F1502" s="16" t="s">
        <v>1001</v>
      </c>
      <c r="G1502" s="21">
        <f t="shared" si="25"/>
        <v>0.10140000000000002</v>
      </c>
      <c r="H1502" s="26">
        <f>H1530*(1+Table3[[#This Row],[Inflation (%)2]])</f>
        <v>302.26606410782631</v>
      </c>
    </row>
    <row r="1503" spans="2:8" s="1" customFormat="1" ht="14.45" customHeight="1" x14ac:dyDescent="0.2">
      <c r="B1503" s="2" t="s">
        <v>994</v>
      </c>
      <c r="C1503" s="3" t="s">
        <v>31</v>
      </c>
      <c r="D1503" s="3" t="s">
        <v>7</v>
      </c>
      <c r="E1503" s="23">
        <v>145.9</v>
      </c>
      <c r="F1503" s="15" t="s">
        <v>1002</v>
      </c>
      <c r="G1503" s="21">
        <f t="shared" si="25"/>
        <v>0.11539999999999999</v>
      </c>
      <c r="H1503" s="26">
        <f>H1531*(1+Table3[[#This Row],[Inflation (%)2]])</f>
        <v>190.22849068880902</v>
      </c>
    </row>
    <row r="1504" spans="2:8" s="1" customFormat="1" ht="14.45" customHeight="1" x14ac:dyDescent="0.2">
      <c r="B1504" s="2" t="s">
        <v>994</v>
      </c>
      <c r="C1504" s="3" t="s">
        <v>33</v>
      </c>
      <c r="D1504" s="3" t="s">
        <v>7</v>
      </c>
      <c r="E1504" s="24">
        <v>167.2</v>
      </c>
      <c r="F1504" s="16" t="s">
        <v>197</v>
      </c>
      <c r="G1504" s="21">
        <f t="shared" si="25"/>
        <v>6.0199999999999997E-2</v>
      </c>
      <c r="H1504" s="26">
        <f>H1532*(1+Table3[[#This Row],[Inflation (%)2]])</f>
        <v>169.97101726121477</v>
      </c>
    </row>
    <row r="1505" spans="2:8" s="1" customFormat="1" ht="14.45" customHeight="1" x14ac:dyDescent="0.2">
      <c r="B1505" s="2" t="s">
        <v>994</v>
      </c>
      <c r="C1505" s="3" t="s">
        <v>35</v>
      </c>
      <c r="D1505" s="3" t="s">
        <v>7</v>
      </c>
      <c r="E1505" s="23">
        <v>191.8</v>
      </c>
      <c r="F1505" s="15" t="s">
        <v>720</v>
      </c>
      <c r="G1505" s="21">
        <f t="shared" si="25"/>
        <v>0.12559999999999999</v>
      </c>
      <c r="H1505" s="26">
        <f>H1533*(1+Table3[[#This Row],[Inflation (%)2]])</f>
        <v>289.12659410499469</v>
      </c>
    </row>
    <row r="1506" spans="2:8" s="1" customFormat="1" ht="14.45" customHeight="1" x14ac:dyDescent="0.2">
      <c r="B1506" s="2" t="s">
        <v>994</v>
      </c>
      <c r="C1506" s="3" t="s">
        <v>37</v>
      </c>
      <c r="D1506" s="3" t="s">
        <v>7</v>
      </c>
      <c r="E1506" s="24">
        <v>150.19999999999999</v>
      </c>
      <c r="F1506" s="16" t="s">
        <v>144</v>
      </c>
      <c r="G1506" s="21">
        <f t="shared" si="25"/>
        <v>3.8700000000000005E-2</v>
      </c>
      <c r="H1506" s="26">
        <f>H1534*(1+Table3[[#This Row],[Inflation (%)2]])</f>
        <v>151.65410398407536</v>
      </c>
    </row>
    <row r="1507" spans="2:8" s="1" customFormat="1" ht="14.45" customHeight="1" x14ac:dyDescent="0.2">
      <c r="B1507" s="2" t="s">
        <v>994</v>
      </c>
      <c r="C1507" s="3" t="s">
        <v>39</v>
      </c>
      <c r="D1507" s="3" t="s">
        <v>7</v>
      </c>
      <c r="E1507" s="23">
        <v>152.5</v>
      </c>
      <c r="F1507" s="15" t="s">
        <v>1003</v>
      </c>
      <c r="G1507" s="21">
        <f t="shared" si="25"/>
        <v>3.8800000000000001E-2</v>
      </c>
      <c r="H1507" s="26">
        <f>H1535*(1+Table3[[#This Row],[Inflation (%)2]])</f>
        <v>153.04200995063744</v>
      </c>
    </row>
    <row r="1508" spans="2:8" s="1" customFormat="1" ht="14.45" customHeight="1" x14ac:dyDescent="0.2">
      <c r="B1508" s="2" t="s">
        <v>994</v>
      </c>
      <c r="C1508" s="3" t="s">
        <v>41</v>
      </c>
      <c r="D1508" s="3" t="s">
        <v>7</v>
      </c>
      <c r="E1508" s="24">
        <v>137.30000000000001</v>
      </c>
      <c r="F1508" s="16" t="s">
        <v>555</v>
      </c>
      <c r="G1508" s="21">
        <f t="shared" si="25"/>
        <v>3.39E-2</v>
      </c>
      <c r="H1508" s="26">
        <f>H1536*(1+Table3[[#This Row],[Inflation (%)2]])</f>
        <v>142.95241790878589</v>
      </c>
    </row>
    <row r="1509" spans="2:8" s="1" customFormat="1" ht="14.45" customHeight="1" x14ac:dyDescent="0.2">
      <c r="B1509" s="2" t="s">
        <v>994</v>
      </c>
      <c r="C1509" s="3" t="s">
        <v>43</v>
      </c>
      <c r="D1509" s="3" t="s">
        <v>7</v>
      </c>
      <c r="E1509" s="23">
        <v>157.69999999999999</v>
      </c>
      <c r="F1509" s="15" t="s">
        <v>1004</v>
      </c>
      <c r="G1509" s="21">
        <f t="shared" si="25"/>
        <v>3.2099999999999997E-2</v>
      </c>
      <c r="H1509" s="26">
        <f>H1537*(1+Table3[[#This Row],[Inflation (%)2]])</f>
        <v>145.18355496841247</v>
      </c>
    </row>
    <row r="1510" spans="2:8" s="1" customFormat="1" ht="14.45" customHeight="1" x14ac:dyDescent="0.2">
      <c r="B1510" s="2" t="s">
        <v>994</v>
      </c>
      <c r="C1510" s="3" t="s">
        <v>45</v>
      </c>
      <c r="D1510" s="3" t="s">
        <v>7</v>
      </c>
      <c r="E1510" s="24">
        <v>142.9</v>
      </c>
      <c r="F1510" s="16" t="s">
        <v>382</v>
      </c>
      <c r="G1510" s="21">
        <f t="shared" si="25"/>
        <v>6.9599999999999995E-2</v>
      </c>
      <c r="H1510" s="26">
        <f>H1538*(1+Table3[[#This Row],[Inflation (%)2]])</f>
        <v>215.86565279805689</v>
      </c>
    </row>
    <row r="1511" spans="2:8" s="1" customFormat="1" ht="14.45" customHeight="1" x14ac:dyDescent="0.2">
      <c r="B1511" s="2" t="s">
        <v>994</v>
      </c>
      <c r="C1511" s="3" t="s">
        <v>47</v>
      </c>
      <c r="D1511" s="3" t="s">
        <v>7</v>
      </c>
      <c r="E1511" s="23">
        <v>147.6</v>
      </c>
      <c r="F1511" s="15" t="s">
        <v>1005</v>
      </c>
      <c r="G1511" s="21">
        <f t="shared" si="25"/>
        <v>7.1900000000000006E-2</v>
      </c>
      <c r="H1511" s="26">
        <f>H1539*(1+Table3[[#This Row],[Inflation (%)2]])</f>
        <v>207.73524466609476</v>
      </c>
    </row>
    <row r="1512" spans="2:8" s="1" customFormat="1" ht="14.45" customHeight="1" x14ac:dyDescent="0.2">
      <c r="B1512" s="2" t="s">
        <v>994</v>
      </c>
      <c r="C1512" s="3" t="s">
        <v>49</v>
      </c>
      <c r="D1512" s="3" t="s">
        <v>7</v>
      </c>
      <c r="E1512" s="24">
        <v>145.69999999999999</v>
      </c>
      <c r="F1512" s="16" t="s">
        <v>716</v>
      </c>
      <c r="G1512" s="21">
        <f t="shared" si="25"/>
        <v>4.2199999999999994E-2</v>
      </c>
      <c r="H1512" s="26">
        <f>H1540*(1+Table3[[#This Row],[Inflation (%)2]])</f>
        <v>161.4971690748269</v>
      </c>
    </row>
    <row r="1513" spans="2:8" s="1" customFormat="1" ht="14.45" customHeight="1" x14ac:dyDescent="0.2">
      <c r="B1513" s="2" t="s">
        <v>994</v>
      </c>
      <c r="C1513" s="3" t="s">
        <v>51</v>
      </c>
      <c r="D1513" s="3" t="s">
        <v>7</v>
      </c>
      <c r="E1513" s="23">
        <v>154.1</v>
      </c>
      <c r="F1513" s="15" t="s">
        <v>432</v>
      </c>
      <c r="G1513" s="21">
        <f t="shared" si="25"/>
        <v>7.6100000000000001E-2</v>
      </c>
      <c r="H1513" s="26">
        <f>H1541*(1+Table3[[#This Row],[Inflation (%)2]])</f>
        <v>182.22036843615149</v>
      </c>
    </row>
    <row r="1514" spans="2:8" s="1" customFormat="1" ht="14.45" customHeight="1" x14ac:dyDescent="0.2">
      <c r="B1514" s="2" t="s">
        <v>994</v>
      </c>
      <c r="C1514" s="3" t="s">
        <v>53</v>
      </c>
      <c r="D1514" s="3" t="s">
        <v>7</v>
      </c>
      <c r="E1514" s="24">
        <v>136.9</v>
      </c>
      <c r="F1514" s="16" t="s">
        <v>417</v>
      </c>
      <c r="G1514" s="21">
        <f t="shared" si="25"/>
        <v>9.35E-2</v>
      </c>
      <c r="H1514" s="26">
        <f>H1542*(1+Table3[[#This Row],[Inflation (%)2]])</f>
        <v>255.25236991871753</v>
      </c>
    </row>
    <row r="1515" spans="2:8" s="1" customFormat="1" ht="14.45" customHeight="1" x14ac:dyDescent="0.2">
      <c r="B1515" s="2" t="s">
        <v>994</v>
      </c>
      <c r="C1515" s="3" t="s">
        <v>55</v>
      </c>
      <c r="D1515" s="3" t="s">
        <v>7</v>
      </c>
      <c r="E1515" s="23">
        <v>145.4</v>
      </c>
      <c r="F1515" s="15" t="s">
        <v>849</v>
      </c>
      <c r="G1515" s="21">
        <f t="shared" si="25"/>
        <v>6.2899999999999998E-2</v>
      </c>
      <c r="H1515" s="26">
        <f>H1543*(1+Table3[[#This Row],[Inflation (%)2]])</f>
        <v>179.66074475432055</v>
      </c>
    </row>
    <row r="1516" spans="2:8" s="1" customFormat="1" ht="14.45" customHeight="1" x14ac:dyDescent="0.2">
      <c r="B1516" s="2" t="s">
        <v>994</v>
      </c>
      <c r="C1516" s="3" t="s">
        <v>57</v>
      </c>
      <c r="D1516" s="3" t="s">
        <v>7</v>
      </c>
      <c r="E1516" s="24">
        <v>156.1</v>
      </c>
      <c r="F1516" s="16" t="s">
        <v>205</v>
      </c>
      <c r="G1516" s="21">
        <f t="shared" si="25"/>
        <v>2.76E-2</v>
      </c>
      <c r="H1516" s="26">
        <f>H1544*(1+Table3[[#This Row],[Inflation (%)2]])</f>
        <v>149.68157886230736</v>
      </c>
    </row>
    <row r="1517" spans="2:8" s="1" customFormat="1" ht="14.45" customHeight="1" x14ac:dyDescent="0.2">
      <c r="B1517" s="2" t="s">
        <v>994</v>
      </c>
      <c r="C1517" s="3" t="s">
        <v>59</v>
      </c>
      <c r="D1517" s="3" t="s">
        <v>7</v>
      </c>
      <c r="E1517" s="23">
        <v>157.69999999999999</v>
      </c>
      <c r="F1517" s="15" t="s">
        <v>567</v>
      </c>
      <c r="G1517" s="21">
        <f t="shared" si="25"/>
        <v>0.12479999999999999</v>
      </c>
      <c r="H1517" s="26">
        <f>H1545*(1+Table3[[#This Row],[Inflation (%)2]])</f>
        <v>377.65152321628631</v>
      </c>
    </row>
    <row r="1518" spans="2:8" s="1" customFormat="1" ht="14.45" customHeight="1" x14ac:dyDescent="0.2">
      <c r="B1518" s="2" t="s">
        <v>994</v>
      </c>
      <c r="C1518" s="3" t="s">
        <v>61</v>
      </c>
      <c r="D1518" s="3" t="s">
        <v>7</v>
      </c>
      <c r="E1518" s="24">
        <v>163.4</v>
      </c>
      <c r="F1518" s="16" t="s">
        <v>115</v>
      </c>
      <c r="G1518" s="21">
        <f t="shared" si="25"/>
        <v>4.0800000000000003E-2</v>
      </c>
      <c r="H1518" s="26">
        <f>H1546*(1+Table3[[#This Row],[Inflation (%)2]])</f>
        <v>260.24033616265285</v>
      </c>
    </row>
    <row r="1519" spans="2:8" s="1" customFormat="1" ht="14.45" customHeight="1" x14ac:dyDescent="0.2">
      <c r="B1519" s="2" t="s">
        <v>1006</v>
      </c>
      <c r="C1519" s="3" t="s">
        <v>6</v>
      </c>
      <c r="D1519" s="3" t="s">
        <v>7</v>
      </c>
      <c r="E1519" s="23">
        <v>156.9</v>
      </c>
      <c r="F1519" s="15" t="s">
        <v>262</v>
      </c>
      <c r="G1519" s="21">
        <f t="shared" si="25"/>
        <v>6.7300000000000013E-2</v>
      </c>
      <c r="H1519" s="26">
        <f>H1547*(1+Table3[[#This Row],[Inflation (%)2]])</f>
        <v>190.99468945933705</v>
      </c>
    </row>
    <row r="1520" spans="2:8" s="1" customFormat="1" ht="14.45" customHeight="1" x14ac:dyDescent="0.2">
      <c r="B1520" s="2" t="s">
        <v>1006</v>
      </c>
      <c r="C1520" s="3" t="s">
        <v>9</v>
      </c>
      <c r="D1520" s="3" t="s">
        <v>7</v>
      </c>
      <c r="E1520" s="24">
        <v>167</v>
      </c>
      <c r="F1520" s="16" t="s">
        <v>401</v>
      </c>
      <c r="G1520" s="21">
        <f t="shared" si="25"/>
        <v>8.72E-2</v>
      </c>
      <c r="H1520" s="26">
        <f>H1548*(1+Table3[[#This Row],[Inflation (%)2]])</f>
        <v>232.66842584589011</v>
      </c>
    </row>
    <row r="1521" spans="2:8" s="1" customFormat="1" ht="14.45" customHeight="1" x14ac:dyDescent="0.2">
      <c r="B1521" s="2" t="s">
        <v>1006</v>
      </c>
      <c r="C1521" s="3" t="s">
        <v>11</v>
      </c>
      <c r="D1521" s="3" t="s">
        <v>7</v>
      </c>
      <c r="E1521" s="23">
        <v>149</v>
      </c>
      <c r="F1521" s="15" t="s">
        <v>386</v>
      </c>
      <c r="G1521" s="21">
        <f t="shared" si="25"/>
        <v>3.3999999999999996E-2</v>
      </c>
      <c r="H1521" s="26">
        <f>H1549*(1+Table3[[#This Row],[Inflation (%)2]])</f>
        <v>180.42343739428338</v>
      </c>
    </row>
    <row r="1522" spans="2:8" s="1" customFormat="1" ht="14.45" customHeight="1" x14ac:dyDescent="0.2">
      <c r="B1522" s="2" t="s">
        <v>1006</v>
      </c>
      <c r="C1522" s="3" t="s">
        <v>13</v>
      </c>
      <c r="D1522" s="3" t="s">
        <v>7</v>
      </c>
      <c r="E1522" s="24">
        <v>195.7</v>
      </c>
      <c r="F1522" s="16" t="s">
        <v>1007</v>
      </c>
      <c r="G1522" s="21">
        <f t="shared" si="25"/>
        <v>0.20500000000000002</v>
      </c>
      <c r="H1522" s="26">
        <f>H1550*(1+Table3[[#This Row],[Inflation (%)2]])</f>
        <v>553.8644536136643</v>
      </c>
    </row>
    <row r="1523" spans="2:8" s="1" customFormat="1" ht="14.45" customHeight="1" x14ac:dyDescent="0.2">
      <c r="B1523" s="2" t="s">
        <v>1006</v>
      </c>
      <c r="C1523" s="3" t="s">
        <v>15</v>
      </c>
      <c r="D1523" s="3" t="s">
        <v>7</v>
      </c>
      <c r="E1523" s="23">
        <v>178.3</v>
      </c>
      <c r="F1523" s="15" t="s">
        <v>1008</v>
      </c>
      <c r="G1523" s="21">
        <f t="shared" si="25"/>
        <v>0.20149999999999998</v>
      </c>
      <c r="H1523" s="26">
        <f>H1551*(1+Table3[[#This Row],[Inflation (%)2]])</f>
        <v>295.85528958420997</v>
      </c>
    </row>
    <row r="1524" spans="2:8" s="1" customFormat="1" ht="14.45" customHeight="1" x14ac:dyDescent="0.2">
      <c r="B1524" s="2" t="s">
        <v>1006</v>
      </c>
      <c r="C1524" s="3" t="s">
        <v>17</v>
      </c>
      <c r="D1524" s="3" t="s">
        <v>7</v>
      </c>
      <c r="E1524" s="24">
        <v>154.19999999999999</v>
      </c>
      <c r="F1524" s="16" t="s">
        <v>763</v>
      </c>
      <c r="G1524" s="21">
        <f t="shared" si="25"/>
        <v>5.6900000000000006E-2</v>
      </c>
      <c r="H1524" s="26">
        <f>H1552*(1+Table3[[#This Row],[Inflation (%)2]])</f>
        <v>1.9406870706287531</v>
      </c>
    </row>
    <row r="1525" spans="2:8" s="1" customFormat="1" ht="14.45" customHeight="1" x14ac:dyDescent="0.2">
      <c r="B1525" s="2" t="s">
        <v>1006</v>
      </c>
      <c r="C1525" s="3" t="s">
        <v>19</v>
      </c>
      <c r="D1525" s="3" t="s">
        <v>7</v>
      </c>
      <c r="E1525" s="23">
        <v>140.69999999999999</v>
      </c>
      <c r="F1525" s="15" t="s">
        <v>1009</v>
      </c>
      <c r="G1525" s="21">
        <f t="shared" si="25"/>
        <v>0.158</v>
      </c>
      <c r="H1525" s="26">
        <f>H1553*(1+Table3[[#This Row],[Inflation (%)2]])</f>
        <v>298.21857464438546</v>
      </c>
    </row>
    <row r="1526" spans="2:8" s="1" customFormat="1" ht="14.45" customHeight="1" x14ac:dyDescent="0.2">
      <c r="B1526" s="2" t="s">
        <v>1006</v>
      </c>
      <c r="C1526" s="3" t="s">
        <v>21</v>
      </c>
      <c r="D1526" s="3" t="s">
        <v>7</v>
      </c>
      <c r="E1526" s="24">
        <v>149.69999999999999</v>
      </c>
      <c r="F1526" s="16" t="s">
        <v>1010</v>
      </c>
      <c r="G1526" s="21">
        <f t="shared" si="25"/>
        <v>5.9999999999999993E-3</v>
      </c>
      <c r="H1526" s="26">
        <f>H1554*(1+Table3[[#This Row],[Inflation (%)2]])</f>
        <v>119.68165591811989</v>
      </c>
    </row>
    <row r="1527" spans="2:8" s="1" customFormat="1" ht="14.45" customHeight="1" x14ac:dyDescent="0.2">
      <c r="B1527" s="2" t="s">
        <v>1006</v>
      </c>
      <c r="C1527" s="3" t="s">
        <v>23</v>
      </c>
      <c r="D1527" s="3" t="s">
        <v>7</v>
      </c>
      <c r="E1527" s="23">
        <v>240.9</v>
      </c>
      <c r="F1527" s="15" t="s">
        <v>1011</v>
      </c>
      <c r="G1527" s="21">
        <f t="shared" si="25"/>
        <v>0.1168</v>
      </c>
      <c r="H1527" s="26">
        <f>H1555*(1+Table3[[#This Row],[Inflation (%)2]])</f>
        <v>349.16419776862222</v>
      </c>
    </row>
    <row r="1528" spans="2:8" s="1" customFormat="1" ht="14.45" customHeight="1" x14ac:dyDescent="0.2">
      <c r="B1528" s="2" t="s">
        <v>1006</v>
      </c>
      <c r="C1528" s="3" t="s">
        <v>25</v>
      </c>
      <c r="D1528" s="3" t="s">
        <v>7</v>
      </c>
      <c r="E1528" s="24">
        <v>161.5</v>
      </c>
      <c r="F1528" s="16" t="s">
        <v>1012</v>
      </c>
      <c r="G1528" s="21">
        <f t="shared" si="25"/>
        <v>0.19989999999999999</v>
      </c>
      <c r="H1528" s="26">
        <f>H1556*(1+Table3[[#This Row],[Inflation (%)2]])</f>
        <v>560.55017067712208</v>
      </c>
    </row>
    <row r="1529" spans="2:8" s="1" customFormat="1" ht="14.45" customHeight="1" x14ac:dyDescent="0.2">
      <c r="B1529" s="2" t="s">
        <v>1006</v>
      </c>
      <c r="C1529" s="3" t="s">
        <v>27</v>
      </c>
      <c r="D1529" s="3" t="s">
        <v>7</v>
      </c>
      <c r="E1529" s="23">
        <v>117.1</v>
      </c>
      <c r="F1529" s="15" t="s">
        <v>665</v>
      </c>
      <c r="G1529" s="21">
        <f t="shared" si="25"/>
        <v>1.83E-2</v>
      </c>
      <c r="H1529" s="26">
        <f>H1557*(1+Table3[[#This Row],[Inflation (%)2]])</f>
        <v>153.68310790706542</v>
      </c>
    </row>
    <row r="1530" spans="2:8" s="1" customFormat="1" ht="14.45" customHeight="1" x14ac:dyDescent="0.2">
      <c r="B1530" s="2" t="s">
        <v>1006</v>
      </c>
      <c r="C1530" s="3" t="s">
        <v>29</v>
      </c>
      <c r="D1530" s="3" t="s">
        <v>7</v>
      </c>
      <c r="E1530" s="24">
        <v>161.9</v>
      </c>
      <c r="F1530" s="16" t="s">
        <v>1013</v>
      </c>
      <c r="G1530" s="21">
        <f t="shared" si="25"/>
        <v>0.10660000000000001</v>
      </c>
      <c r="H1530" s="26">
        <f>H1558*(1+Table3[[#This Row],[Inflation (%)2]])</f>
        <v>274.43804622101538</v>
      </c>
    </row>
    <row r="1531" spans="2:8" s="1" customFormat="1" ht="14.45" customHeight="1" x14ac:dyDescent="0.2">
      <c r="B1531" s="2" t="s">
        <v>1006</v>
      </c>
      <c r="C1531" s="3" t="s">
        <v>31</v>
      </c>
      <c r="D1531" s="3" t="s">
        <v>7</v>
      </c>
      <c r="E1531" s="23">
        <v>143.30000000000001</v>
      </c>
      <c r="F1531" s="15" t="s">
        <v>768</v>
      </c>
      <c r="G1531" s="21">
        <f t="shared" si="25"/>
        <v>9.8100000000000007E-2</v>
      </c>
      <c r="H1531" s="26">
        <f>H1559*(1+Table3[[#This Row],[Inflation (%)2]])</f>
        <v>170.54732893025732</v>
      </c>
    </row>
    <row r="1532" spans="2:8" s="1" customFormat="1" ht="14.45" customHeight="1" x14ac:dyDescent="0.2">
      <c r="B1532" s="2" t="s">
        <v>1006</v>
      </c>
      <c r="C1532" s="3" t="s">
        <v>33</v>
      </c>
      <c r="D1532" s="3" t="s">
        <v>7</v>
      </c>
      <c r="E1532" s="24">
        <v>166.1</v>
      </c>
      <c r="F1532" s="16" t="s">
        <v>587</v>
      </c>
      <c r="G1532" s="21">
        <f t="shared" si="25"/>
        <v>5.6599999999999998E-2</v>
      </c>
      <c r="H1532" s="26">
        <f>H1560*(1+Table3[[#This Row],[Inflation (%)2]])</f>
        <v>160.31976727147213</v>
      </c>
    </row>
    <row r="1533" spans="2:8" s="1" customFormat="1" ht="14.45" customHeight="1" x14ac:dyDescent="0.2">
      <c r="B1533" s="2" t="s">
        <v>1006</v>
      </c>
      <c r="C1533" s="3" t="s">
        <v>35</v>
      </c>
      <c r="D1533" s="3" t="s">
        <v>7</v>
      </c>
      <c r="E1533" s="23">
        <v>190.2</v>
      </c>
      <c r="F1533" s="15" t="s">
        <v>1014</v>
      </c>
      <c r="G1533" s="21">
        <f t="shared" si="25"/>
        <v>0.1195</v>
      </c>
      <c r="H1533" s="26">
        <f>H1561*(1+Table3[[#This Row],[Inflation (%)2]])</f>
        <v>256.86442262348498</v>
      </c>
    </row>
    <row r="1534" spans="2:8" s="1" customFormat="1" ht="14.45" customHeight="1" x14ac:dyDescent="0.2">
      <c r="B1534" s="2" t="s">
        <v>1006</v>
      </c>
      <c r="C1534" s="3" t="s">
        <v>37</v>
      </c>
      <c r="D1534" s="3" t="s">
        <v>7</v>
      </c>
      <c r="E1534" s="24">
        <v>149.6</v>
      </c>
      <c r="F1534" s="16" t="s">
        <v>832</v>
      </c>
      <c r="G1534" s="21">
        <f t="shared" si="25"/>
        <v>3.7400000000000003E-2</v>
      </c>
      <c r="H1534" s="26">
        <f>H1562*(1+Table3[[#This Row],[Inflation (%)2]])</f>
        <v>146.00375852900297</v>
      </c>
    </row>
    <row r="1535" spans="2:8" s="1" customFormat="1" ht="14.45" customHeight="1" x14ac:dyDescent="0.2">
      <c r="B1535" s="2" t="s">
        <v>1006</v>
      </c>
      <c r="C1535" s="3" t="s">
        <v>39</v>
      </c>
      <c r="D1535" s="3" t="s">
        <v>7</v>
      </c>
      <c r="E1535" s="23">
        <v>151.9</v>
      </c>
      <c r="F1535" s="15" t="s">
        <v>1015</v>
      </c>
      <c r="G1535" s="21">
        <f t="shared" si="25"/>
        <v>3.8300000000000001E-2</v>
      </c>
      <c r="H1535" s="26">
        <f>H1563*(1+Table3[[#This Row],[Inflation (%)2]])</f>
        <v>147.32577007184969</v>
      </c>
    </row>
    <row r="1536" spans="2:8" s="1" customFormat="1" ht="14.45" customHeight="1" x14ac:dyDescent="0.2">
      <c r="B1536" s="2" t="s">
        <v>1006</v>
      </c>
      <c r="C1536" s="3" t="s">
        <v>41</v>
      </c>
      <c r="D1536" s="3" t="s">
        <v>7</v>
      </c>
      <c r="E1536" s="24">
        <v>136.69999999999999</v>
      </c>
      <c r="F1536" s="16" t="s">
        <v>253</v>
      </c>
      <c r="G1536" s="21">
        <f t="shared" si="25"/>
        <v>3.0899999999999997E-2</v>
      </c>
      <c r="H1536" s="26">
        <f>H1564*(1+Table3[[#This Row],[Inflation (%)2]])</f>
        <v>138.26522672288024</v>
      </c>
    </row>
    <row r="1537" spans="2:8" s="1" customFormat="1" ht="14.45" customHeight="1" x14ac:dyDescent="0.2">
      <c r="B1537" s="2" t="s">
        <v>1006</v>
      </c>
      <c r="C1537" s="3" t="s">
        <v>43</v>
      </c>
      <c r="D1537" s="3" t="s">
        <v>7</v>
      </c>
      <c r="E1537" s="23">
        <v>158.4</v>
      </c>
      <c r="F1537" s="15" t="s">
        <v>834</v>
      </c>
      <c r="G1537" s="21">
        <f t="shared" si="25"/>
        <v>3.1899999999999998E-2</v>
      </c>
      <c r="H1537" s="26">
        <f>H1565*(1+Table3[[#This Row],[Inflation (%)2]])</f>
        <v>140.66810867979117</v>
      </c>
    </row>
    <row r="1538" spans="2:8" s="1" customFormat="1" ht="14.45" customHeight="1" x14ac:dyDescent="0.2">
      <c r="B1538" s="2" t="s">
        <v>1006</v>
      </c>
      <c r="C1538" s="3" t="s">
        <v>45</v>
      </c>
      <c r="D1538" s="3" t="s">
        <v>7</v>
      </c>
      <c r="E1538" s="24">
        <v>137.9</v>
      </c>
      <c r="F1538" s="16" t="s">
        <v>231</v>
      </c>
      <c r="G1538" s="21">
        <f t="shared" si="25"/>
        <v>4.3099999999999999E-2</v>
      </c>
      <c r="H1538" s="26">
        <f>H1566*(1+Table3[[#This Row],[Inflation (%)2]])</f>
        <v>201.81904711860219</v>
      </c>
    </row>
    <row r="1539" spans="2:8" s="1" customFormat="1" ht="14.45" customHeight="1" x14ac:dyDescent="0.2">
      <c r="B1539" s="2" t="s">
        <v>1006</v>
      </c>
      <c r="C1539" s="3" t="s">
        <v>47</v>
      </c>
      <c r="D1539" s="3" t="s">
        <v>7</v>
      </c>
      <c r="E1539" s="23">
        <v>146.9</v>
      </c>
      <c r="F1539" s="15" t="s">
        <v>477</v>
      </c>
      <c r="G1539" s="21">
        <f t="shared" si="25"/>
        <v>7.7800000000000008E-2</v>
      </c>
      <c r="H1539" s="26">
        <f>H1567*(1+Table3[[#This Row],[Inflation (%)2]])</f>
        <v>193.80095593441061</v>
      </c>
    </row>
    <row r="1540" spans="2:8" s="1" customFormat="1" ht="14.45" customHeight="1" x14ac:dyDescent="0.2">
      <c r="B1540" s="2" t="s">
        <v>1006</v>
      </c>
      <c r="C1540" s="3" t="s">
        <v>49</v>
      </c>
      <c r="D1540" s="3" t="s">
        <v>7</v>
      </c>
      <c r="E1540" s="24">
        <v>145.5</v>
      </c>
      <c r="F1540" s="16" t="s">
        <v>1016</v>
      </c>
      <c r="G1540" s="21">
        <f t="shared" si="25"/>
        <v>4.5999999999999999E-2</v>
      </c>
      <c r="H1540" s="26">
        <f>H1568*(1+Table3[[#This Row],[Inflation (%)2]])</f>
        <v>154.9579438445854</v>
      </c>
    </row>
    <row r="1541" spans="2:8" s="1" customFormat="1" ht="14.45" customHeight="1" x14ac:dyDescent="0.2">
      <c r="B1541" s="2" t="s">
        <v>1006</v>
      </c>
      <c r="C1541" s="3" t="s">
        <v>51</v>
      </c>
      <c r="D1541" s="3" t="s">
        <v>7</v>
      </c>
      <c r="E1541" s="23">
        <v>152.9</v>
      </c>
      <c r="F1541" s="15" t="s">
        <v>804</v>
      </c>
      <c r="G1541" s="21">
        <f t="shared" si="25"/>
        <v>7.0699999999999999E-2</v>
      </c>
      <c r="H1541" s="26">
        <f>H1569*(1+Table3[[#This Row],[Inflation (%)2]])</f>
        <v>169.33404742695984</v>
      </c>
    </row>
    <row r="1542" spans="2:8" s="1" customFormat="1" ht="14.45" customHeight="1" x14ac:dyDescent="0.2">
      <c r="B1542" s="2" t="s">
        <v>1006</v>
      </c>
      <c r="C1542" s="3" t="s">
        <v>53</v>
      </c>
      <c r="D1542" s="3" t="s">
        <v>7</v>
      </c>
      <c r="E1542" s="24">
        <v>135.5</v>
      </c>
      <c r="F1542" s="16" t="s">
        <v>1017</v>
      </c>
      <c r="G1542" s="21">
        <f t="shared" si="25"/>
        <v>0.1134</v>
      </c>
      <c r="H1542" s="26">
        <f>H1570*(1+Table3[[#This Row],[Inflation (%)2]])</f>
        <v>233.42695008570422</v>
      </c>
    </row>
    <row r="1543" spans="2:8" s="1" customFormat="1" ht="14.45" customHeight="1" x14ac:dyDescent="0.2">
      <c r="B1543" s="2" t="s">
        <v>1006</v>
      </c>
      <c r="C1543" s="3" t="s">
        <v>55</v>
      </c>
      <c r="D1543" s="3" t="s">
        <v>7</v>
      </c>
      <c r="E1543" s="23">
        <v>144.30000000000001</v>
      </c>
      <c r="F1543" s="15" t="s">
        <v>146</v>
      </c>
      <c r="G1543" s="21">
        <f t="shared" ref="G1543:G1606" si="26">F1543/10000*100</f>
        <v>5.5599999999999997E-2</v>
      </c>
      <c r="H1543" s="26">
        <f>H1571*(1+Table3[[#This Row],[Inflation (%)2]])</f>
        <v>169.0288312675892</v>
      </c>
    </row>
    <row r="1544" spans="2:8" s="1" customFormat="1" ht="14.45" customHeight="1" x14ac:dyDescent="0.2">
      <c r="B1544" s="2" t="s">
        <v>1006</v>
      </c>
      <c r="C1544" s="3" t="s">
        <v>57</v>
      </c>
      <c r="D1544" s="3" t="s">
        <v>7</v>
      </c>
      <c r="E1544" s="24">
        <v>156.9</v>
      </c>
      <c r="F1544" s="16" t="s">
        <v>64</v>
      </c>
      <c r="G1544" s="21">
        <f t="shared" si="26"/>
        <v>3.3599999999999998E-2</v>
      </c>
      <c r="H1544" s="26">
        <f>H1572*(1+Table3[[#This Row],[Inflation (%)2]])</f>
        <v>145.66132625759766</v>
      </c>
    </row>
    <row r="1545" spans="2:8" s="1" customFormat="1" ht="14.45" customHeight="1" x14ac:dyDescent="0.2">
      <c r="B1545" s="2" t="s">
        <v>1006</v>
      </c>
      <c r="C1545" s="3" t="s">
        <v>59</v>
      </c>
      <c r="D1545" s="3" t="s">
        <v>7</v>
      </c>
      <c r="E1545" s="23">
        <v>157.9</v>
      </c>
      <c r="F1545" s="15" t="s">
        <v>1018</v>
      </c>
      <c r="G1545" s="21">
        <f t="shared" si="26"/>
        <v>0.1295</v>
      </c>
      <c r="H1545" s="26">
        <f>H1573*(1+Table3[[#This Row],[Inflation (%)2]])</f>
        <v>335.74993173567418</v>
      </c>
    </row>
    <row r="1546" spans="2:8" s="1" customFormat="1" ht="14.45" customHeight="1" x14ac:dyDescent="0.2">
      <c r="B1546" s="2" t="s">
        <v>1006</v>
      </c>
      <c r="C1546" s="3" t="s">
        <v>61</v>
      </c>
      <c r="D1546" s="3" t="s">
        <v>7</v>
      </c>
      <c r="E1546" s="24">
        <v>168</v>
      </c>
      <c r="F1546" s="16" t="s">
        <v>624</v>
      </c>
      <c r="G1546" s="21">
        <f t="shared" si="26"/>
        <v>9.2299999999999993E-2</v>
      </c>
      <c r="H1546" s="26">
        <f>H1574*(1+Table3[[#This Row],[Inflation (%)2]])</f>
        <v>250.03875496027368</v>
      </c>
    </row>
    <row r="1547" spans="2:8" s="1" customFormat="1" ht="14.45" customHeight="1" x14ac:dyDescent="0.2">
      <c r="B1547" s="2" t="s">
        <v>1019</v>
      </c>
      <c r="C1547" s="3" t="s">
        <v>6</v>
      </c>
      <c r="D1547" s="3" t="s">
        <v>7</v>
      </c>
      <c r="E1547" s="23">
        <v>156.69999999999999</v>
      </c>
      <c r="F1547" s="15" t="s">
        <v>651</v>
      </c>
      <c r="G1547" s="21">
        <f t="shared" si="26"/>
        <v>7.3300000000000004E-2</v>
      </c>
      <c r="H1547" s="26">
        <f>H1575*(1+Table3[[#This Row],[Inflation (%)2]])</f>
        <v>178.95126905212879</v>
      </c>
    </row>
    <row r="1548" spans="2:8" s="1" customFormat="1" ht="14.45" customHeight="1" x14ac:dyDescent="0.2">
      <c r="B1548" s="2" t="s">
        <v>1019</v>
      </c>
      <c r="C1548" s="3" t="s">
        <v>9</v>
      </c>
      <c r="D1548" s="3" t="s">
        <v>7</v>
      </c>
      <c r="E1548" s="24">
        <v>167</v>
      </c>
      <c r="F1548" s="16" t="s">
        <v>1020</v>
      </c>
      <c r="G1548" s="21">
        <f t="shared" si="26"/>
        <v>9.9399999999999988E-2</v>
      </c>
      <c r="H1548" s="26">
        <f>H1576*(1+Table3[[#This Row],[Inflation (%)2]])</f>
        <v>214.00701420703655</v>
      </c>
    </row>
    <row r="1549" spans="2:8" s="1" customFormat="1" ht="14.45" customHeight="1" x14ac:dyDescent="0.2">
      <c r="B1549" s="2" t="s">
        <v>1019</v>
      </c>
      <c r="C1549" s="3" t="s">
        <v>11</v>
      </c>
      <c r="D1549" s="3" t="s">
        <v>7</v>
      </c>
      <c r="E1549" s="23">
        <v>149.69999999999999</v>
      </c>
      <c r="F1549" s="15" t="s">
        <v>86</v>
      </c>
      <c r="G1549" s="21">
        <f t="shared" si="26"/>
        <v>4.3200000000000002E-2</v>
      </c>
      <c r="H1549" s="26">
        <f>H1577*(1+Table3[[#This Row],[Inflation (%)2]])</f>
        <v>174.49075183199554</v>
      </c>
    </row>
    <row r="1550" spans="2:8" s="1" customFormat="1" ht="14.45" customHeight="1" x14ac:dyDescent="0.2">
      <c r="B1550" s="2" t="s">
        <v>1019</v>
      </c>
      <c r="C1550" s="3" t="s">
        <v>13</v>
      </c>
      <c r="D1550" s="3" t="s">
        <v>7</v>
      </c>
      <c r="E1550" s="24">
        <v>195.5</v>
      </c>
      <c r="F1550" s="16" t="s">
        <v>1021</v>
      </c>
      <c r="G1550" s="21">
        <f t="shared" si="26"/>
        <v>0.22339999999999999</v>
      </c>
      <c r="H1550" s="26">
        <f>H1578*(1+Table3[[#This Row],[Inflation (%)2]])</f>
        <v>459.63855071673385</v>
      </c>
    </row>
    <row r="1551" spans="2:8" s="1" customFormat="1" ht="14.45" customHeight="1" x14ac:dyDescent="0.2">
      <c r="B1551" s="2" t="s">
        <v>1019</v>
      </c>
      <c r="C1551" s="3" t="s">
        <v>15</v>
      </c>
      <c r="D1551" s="3" t="s">
        <v>7</v>
      </c>
      <c r="E1551" s="23">
        <v>176.9</v>
      </c>
      <c r="F1551" s="15" t="s">
        <v>1022</v>
      </c>
      <c r="G1551" s="21">
        <f t="shared" si="26"/>
        <v>0.2225</v>
      </c>
      <c r="H1551" s="26">
        <f>H1579*(1+Table3[[#This Row],[Inflation (%)2]])</f>
        <v>246.23827680749895</v>
      </c>
    </row>
    <row r="1552" spans="2:8" s="1" customFormat="1" ht="14.45" customHeight="1" x14ac:dyDescent="0.2">
      <c r="B1552" s="2" t="s">
        <v>1019</v>
      </c>
      <c r="C1552" s="3" t="s">
        <v>17</v>
      </c>
      <c r="D1552" s="3" t="s">
        <v>7</v>
      </c>
      <c r="E1552" s="24">
        <v>153.9</v>
      </c>
      <c r="F1552" s="16" t="s">
        <v>1023</v>
      </c>
      <c r="G1552" s="21">
        <f t="shared" si="26"/>
        <v>5.6999999999999995E-2</v>
      </c>
      <c r="H1552" s="26">
        <f>H1580*(1+Table3[[#This Row],[Inflation (%)2]])</f>
        <v>1.8362068981254169</v>
      </c>
    </row>
    <row r="1553" spans="2:8" s="1" customFormat="1" ht="14.45" customHeight="1" x14ac:dyDescent="0.2">
      <c r="B1553" s="2" t="s">
        <v>1019</v>
      </c>
      <c r="C1553" s="3" t="s">
        <v>19</v>
      </c>
      <c r="D1553" s="3" t="s">
        <v>7</v>
      </c>
      <c r="E1553" s="23">
        <v>138</v>
      </c>
      <c r="F1553" s="15" t="s">
        <v>1024</v>
      </c>
      <c r="G1553" s="21">
        <f t="shared" si="26"/>
        <v>0.1396</v>
      </c>
      <c r="H1553" s="26">
        <f>H1581*(1+Table3[[#This Row],[Inflation (%)2]])</f>
        <v>257.52899364800129</v>
      </c>
    </row>
    <row r="1554" spans="2:8" s="1" customFormat="1" ht="14.45" customHeight="1" x14ac:dyDescent="0.2">
      <c r="B1554" s="2" t="s">
        <v>1019</v>
      </c>
      <c r="C1554" s="3" t="s">
        <v>21</v>
      </c>
      <c r="D1554" s="3" t="s">
        <v>7</v>
      </c>
      <c r="E1554" s="24">
        <v>150.5</v>
      </c>
      <c r="F1554" s="16" t="s">
        <v>1025</v>
      </c>
      <c r="G1554" s="21">
        <f t="shared" si="26"/>
        <v>-7.000000000000001E-4</v>
      </c>
      <c r="H1554" s="26">
        <f>H1582*(1+Table3[[#This Row],[Inflation (%)2]])</f>
        <v>118.96784882516887</v>
      </c>
    </row>
    <row r="1555" spans="2:8" s="1" customFormat="1" ht="14.45" customHeight="1" x14ac:dyDescent="0.2">
      <c r="B1555" s="2" t="s">
        <v>1019</v>
      </c>
      <c r="C1555" s="3" t="s">
        <v>23</v>
      </c>
      <c r="D1555" s="3" t="s">
        <v>7</v>
      </c>
      <c r="E1555" s="23">
        <v>245.3</v>
      </c>
      <c r="F1555" s="15" t="s">
        <v>1026</v>
      </c>
      <c r="G1555" s="21">
        <f t="shared" si="26"/>
        <v>0.18390000000000001</v>
      </c>
      <c r="H1555" s="26">
        <f>H1583*(1+Table3[[#This Row],[Inflation (%)2]])</f>
        <v>312.64702522262019</v>
      </c>
    </row>
    <row r="1556" spans="2:8" s="1" customFormat="1" ht="14.45" customHeight="1" x14ac:dyDescent="0.2">
      <c r="B1556" s="2" t="s">
        <v>1019</v>
      </c>
      <c r="C1556" s="3" t="s">
        <v>25</v>
      </c>
      <c r="D1556" s="3" t="s">
        <v>7</v>
      </c>
      <c r="E1556" s="24">
        <v>158.69999999999999</v>
      </c>
      <c r="F1556" s="16" t="s">
        <v>1027</v>
      </c>
      <c r="G1556" s="21">
        <f t="shared" si="26"/>
        <v>0.20960000000000001</v>
      </c>
      <c r="H1556" s="26">
        <f>H1584*(1+Table3[[#This Row],[Inflation (%)2]])</f>
        <v>467.16407257031597</v>
      </c>
    </row>
    <row r="1557" spans="2:8" s="1" customFormat="1" ht="14.45" customHeight="1" x14ac:dyDescent="0.2">
      <c r="B1557" s="2" t="s">
        <v>1019</v>
      </c>
      <c r="C1557" s="3" t="s">
        <v>27</v>
      </c>
      <c r="D1557" s="3" t="s">
        <v>7</v>
      </c>
      <c r="E1557" s="23">
        <v>117.2</v>
      </c>
      <c r="F1557" s="15" t="s">
        <v>1028</v>
      </c>
      <c r="G1557" s="21">
        <f t="shared" si="26"/>
        <v>2.0899999999999998E-2</v>
      </c>
      <c r="H1557" s="26">
        <f>H1585*(1+Table3[[#This Row],[Inflation (%)2]])</f>
        <v>150.9212490494603</v>
      </c>
    </row>
    <row r="1558" spans="2:8" s="1" customFormat="1" ht="14.45" customHeight="1" x14ac:dyDescent="0.2">
      <c r="B1558" s="2" t="s">
        <v>1019</v>
      </c>
      <c r="C1558" s="3" t="s">
        <v>29</v>
      </c>
      <c r="D1558" s="3" t="s">
        <v>7</v>
      </c>
      <c r="E1558" s="24">
        <v>161.4</v>
      </c>
      <c r="F1558" s="16" t="s">
        <v>1029</v>
      </c>
      <c r="G1558" s="21">
        <f t="shared" si="26"/>
        <v>0.1116</v>
      </c>
      <c r="H1558" s="26">
        <f>H1586*(1+Table3[[#This Row],[Inflation (%)2]])</f>
        <v>248.00112617116878</v>
      </c>
    </row>
    <row r="1559" spans="2:8" s="1" customFormat="1" ht="14.45" customHeight="1" x14ac:dyDescent="0.2">
      <c r="B1559" s="2" t="s">
        <v>1019</v>
      </c>
      <c r="C1559" s="3" t="s">
        <v>31</v>
      </c>
      <c r="D1559" s="3" t="s">
        <v>7</v>
      </c>
      <c r="E1559" s="23">
        <v>141.5</v>
      </c>
      <c r="F1559" s="15" t="s">
        <v>1030</v>
      </c>
      <c r="G1559" s="21">
        <f t="shared" si="26"/>
        <v>8.6800000000000002E-2</v>
      </c>
      <c r="H1559" s="26">
        <f>H1587*(1+Table3[[#This Row],[Inflation (%)2]])</f>
        <v>155.31129125786114</v>
      </c>
    </row>
    <row r="1560" spans="2:8" s="1" customFormat="1" ht="14.45" customHeight="1" x14ac:dyDescent="0.2">
      <c r="B1560" s="2" t="s">
        <v>1019</v>
      </c>
      <c r="C1560" s="3" t="s">
        <v>33</v>
      </c>
      <c r="D1560" s="3" t="s">
        <v>7</v>
      </c>
      <c r="E1560" s="24">
        <v>165.1</v>
      </c>
      <c r="F1560" s="16" t="s">
        <v>639</v>
      </c>
      <c r="G1560" s="21">
        <f t="shared" si="26"/>
        <v>5.2899999999999996E-2</v>
      </c>
      <c r="H1560" s="26">
        <f>H1588*(1+Table3[[#This Row],[Inflation (%)2]])</f>
        <v>151.73175020960829</v>
      </c>
    </row>
    <row r="1561" spans="2:8" s="1" customFormat="1" ht="14.45" customHeight="1" x14ac:dyDescent="0.2">
      <c r="B1561" s="2" t="s">
        <v>1019</v>
      </c>
      <c r="C1561" s="3" t="s">
        <v>35</v>
      </c>
      <c r="D1561" s="3" t="s">
        <v>7</v>
      </c>
      <c r="E1561" s="23">
        <v>188.8</v>
      </c>
      <c r="F1561" s="15" t="s">
        <v>660</v>
      </c>
      <c r="G1561" s="21">
        <f t="shared" si="26"/>
        <v>0.1152</v>
      </c>
      <c r="H1561" s="26">
        <f>H1589*(1+Table3[[#This Row],[Inflation (%)2]])</f>
        <v>229.44566558596247</v>
      </c>
    </row>
    <row r="1562" spans="2:8" s="1" customFormat="1" ht="14.45" customHeight="1" x14ac:dyDescent="0.2">
      <c r="B1562" s="2" t="s">
        <v>1019</v>
      </c>
      <c r="C1562" s="3" t="s">
        <v>37</v>
      </c>
      <c r="D1562" s="3" t="s">
        <v>7</v>
      </c>
      <c r="E1562" s="24">
        <v>148.80000000000001</v>
      </c>
      <c r="F1562" s="16" t="s">
        <v>218</v>
      </c>
      <c r="G1562" s="21">
        <f t="shared" si="26"/>
        <v>3.4099999999999998E-2</v>
      </c>
      <c r="H1562" s="26">
        <f>H1590*(1+Table3[[#This Row],[Inflation (%)2]])</f>
        <v>140.74007955369476</v>
      </c>
    </row>
    <row r="1563" spans="2:8" s="1" customFormat="1" ht="14.45" customHeight="1" x14ac:dyDescent="0.2">
      <c r="B1563" s="2" t="s">
        <v>1019</v>
      </c>
      <c r="C1563" s="3" t="s">
        <v>39</v>
      </c>
      <c r="D1563" s="3" t="s">
        <v>7</v>
      </c>
      <c r="E1563" s="23">
        <v>151.1</v>
      </c>
      <c r="F1563" s="15" t="s">
        <v>377</v>
      </c>
      <c r="G1563" s="21">
        <f t="shared" si="26"/>
        <v>3.56E-2</v>
      </c>
      <c r="H1563" s="26">
        <f>H1591*(1+Table3[[#This Row],[Inflation (%)2]])</f>
        <v>141.8913320541748</v>
      </c>
    </row>
    <row r="1564" spans="2:8" s="1" customFormat="1" ht="14.45" customHeight="1" x14ac:dyDescent="0.2">
      <c r="B1564" s="2" t="s">
        <v>1019</v>
      </c>
      <c r="C1564" s="3" t="s">
        <v>41</v>
      </c>
      <c r="D1564" s="3" t="s">
        <v>7</v>
      </c>
      <c r="E1564" s="24">
        <v>136.4</v>
      </c>
      <c r="F1564" s="16" t="s">
        <v>195</v>
      </c>
      <c r="G1564" s="21">
        <f t="shared" si="26"/>
        <v>3.0200000000000001E-2</v>
      </c>
      <c r="H1564" s="26">
        <f>H1592*(1+Table3[[#This Row],[Inflation (%)2]])</f>
        <v>134.12089118525586</v>
      </c>
    </row>
    <row r="1565" spans="2:8" s="1" customFormat="1" ht="14.45" customHeight="1" x14ac:dyDescent="0.2">
      <c r="B1565" s="2" t="s">
        <v>1019</v>
      </c>
      <c r="C1565" s="3" t="s">
        <v>43</v>
      </c>
      <c r="D1565" s="3" t="s">
        <v>7</v>
      </c>
      <c r="E1565" s="23">
        <v>158</v>
      </c>
      <c r="F1565" s="15" t="s">
        <v>362</v>
      </c>
      <c r="G1565" s="21">
        <f t="shared" si="26"/>
        <v>3.27E-2</v>
      </c>
      <c r="H1565" s="26">
        <f>H1593*(1+Table3[[#This Row],[Inflation (%)2]])</f>
        <v>136.31951611570034</v>
      </c>
    </row>
    <row r="1566" spans="2:8" s="1" customFormat="1" ht="14.45" customHeight="1" x14ac:dyDescent="0.2">
      <c r="B1566" s="2" t="s">
        <v>1019</v>
      </c>
      <c r="C1566" s="3" t="s">
        <v>45</v>
      </c>
      <c r="D1566" s="3" t="s">
        <v>7</v>
      </c>
      <c r="E1566" s="24">
        <v>137.30000000000001</v>
      </c>
      <c r="F1566" s="16" t="s">
        <v>573</v>
      </c>
      <c r="G1566" s="21">
        <f t="shared" si="26"/>
        <v>6.5199999999999994E-2</v>
      </c>
      <c r="H1566" s="26">
        <f>H1594*(1+Table3[[#This Row],[Inflation (%)2]])</f>
        <v>193.48005667587211</v>
      </c>
    </row>
    <row r="1567" spans="2:8" s="1" customFormat="1" ht="14.45" customHeight="1" x14ac:dyDescent="0.2">
      <c r="B1567" s="2" t="s">
        <v>1019</v>
      </c>
      <c r="C1567" s="3" t="s">
        <v>47</v>
      </c>
      <c r="D1567" s="3" t="s">
        <v>7</v>
      </c>
      <c r="E1567" s="23">
        <v>146.6</v>
      </c>
      <c r="F1567" s="15" t="s">
        <v>1031</v>
      </c>
      <c r="G1567" s="21">
        <f t="shared" si="26"/>
        <v>7.7899999999999997E-2</v>
      </c>
      <c r="H1567" s="26">
        <f>H1595*(1+Table3[[#This Row],[Inflation (%)2]])</f>
        <v>179.81161248321635</v>
      </c>
    </row>
    <row r="1568" spans="2:8" s="1" customFormat="1" ht="14.45" customHeight="1" x14ac:dyDescent="0.2">
      <c r="B1568" s="2" t="s">
        <v>1019</v>
      </c>
      <c r="C1568" s="3" t="s">
        <v>49</v>
      </c>
      <c r="D1568" s="3" t="s">
        <v>7</v>
      </c>
      <c r="E1568" s="24">
        <v>145.1</v>
      </c>
      <c r="F1568" s="16" t="s">
        <v>892</v>
      </c>
      <c r="G1568" s="21">
        <f t="shared" si="26"/>
        <v>4.6100000000000002E-2</v>
      </c>
      <c r="H1568" s="26">
        <f>H1596*(1+Table3[[#This Row],[Inflation (%)2]])</f>
        <v>148.14334975581778</v>
      </c>
    </row>
    <row r="1569" spans="2:8" s="1" customFormat="1" ht="14.45" customHeight="1" x14ac:dyDescent="0.2">
      <c r="B1569" s="2" t="s">
        <v>1019</v>
      </c>
      <c r="C1569" s="3" t="s">
        <v>51</v>
      </c>
      <c r="D1569" s="3" t="s">
        <v>7</v>
      </c>
      <c r="E1569" s="23">
        <v>152</v>
      </c>
      <c r="F1569" s="15" t="s">
        <v>425</v>
      </c>
      <c r="G1569" s="21">
        <f t="shared" si="26"/>
        <v>6.7400000000000002E-2</v>
      </c>
      <c r="H1569" s="26">
        <f>H1597*(1+Table3[[#This Row],[Inflation (%)2]])</f>
        <v>158.15265473705037</v>
      </c>
    </row>
    <row r="1570" spans="2:8" s="1" customFormat="1" ht="14.45" customHeight="1" x14ac:dyDescent="0.2">
      <c r="B1570" s="2" t="s">
        <v>1019</v>
      </c>
      <c r="C1570" s="3" t="s">
        <v>53</v>
      </c>
      <c r="D1570" s="3" t="s">
        <v>7</v>
      </c>
      <c r="E1570" s="24">
        <v>135.19999999999999</v>
      </c>
      <c r="F1570" s="16" t="s">
        <v>1032</v>
      </c>
      <c r="G1570" s="21">
        <f t="shared" si="26"/>
        <v>0.11279999999999998</v>
      </c>
      <c r="H1570" s="26">
        <f>H1598*(1+Table3[[#This Row],[Inflation (%)2]])</f>
        <v>209.65237119247732</v>
      </c>
    </row>
    <row r="1571" spans="2:8" s="1" customFormat="1" ht="14.45" customHeight="1" x14ac:dyDescent="0.2">
      <c r="B1571" s="2" t="s">
        <v>1019</v>
      </c>
      <c r="C1571" s="3" t="s">
        <v>55</v>
      </c>
      <c r="D1571" s="3" t="s">
        <v>7</v>
      </c>
      <c r="E1571" s="23">
        <v>144.4</v>
      </c>
      <c r="F1571" s="15" t="s">
        <v>197</v>
      </c>
      <c r="G1571" s="21">
        <f t="shared" si="26"/>
        <v>6.0199999999999997E-2</v>
      </c>
      <c r="H1571" s="26">
        <f>H1599*(1+Table3[[#This Row],[Inflation (%)2]])</f>
        <v>160.12583484993291</v>
      </c>
    </row>
    <row r="1572" spans="2:8" s="1" customFormat="1" ht="14.45" customHeight="1" x14ac:dyDescent="0.2">
      <c r="B1572" s="2" t="s">
        <v>1019</v>
      </c>
      <c r="C1572" s="3" t="s">
        <v>57</v>
      </c>
      <c r="D1572" s="3" t="s">
        <v>7</v>
      </c>
      <c r="E1572" s="24">
        <v>156.4</v>
      </c>
      <c r="F1572" s="16" t="s">
        <v>85</v>
      </c>
      <c r="G1572" s="21">
        <f t="shared" si="26"/>
        <v>3.1E-2</v>
      </c>
      <c r="H1572" s="26">
        <f>H1600*(1+Table3[[#This Row],[Inflation (%)2]])</f>
        <v>140.92620574457976</v>
      </c>
    </row>
    <row r="1573" spans="2:8" s="1" customFormat="1" ht="14.45" customHeight="1" x14ac:dyDescent="0.2">
      <c r="B1573" s="2" t="s">
        <v>1019</v>
      </c>
      <c r="C1573" s="3" t="s">
        <v>59</v>
      </c>
      <c r="D1573" s="3" t="s">
        <v>7</v>
      </c>
      <c r="E1573" s="23">
        <v>157.9</v>
      </c>
      <c r="F1573" s="15" t="s">
        <v>1033</v>
      </c>
      <c r="G1573" s="21">
        <f t="shared" si="26"/>
        <v>0.13189999999999999</v>
      </c>
      <c r="H1573" s="26">
        <f>H1601*(1+Table3[[#This Row],[Inflation (%)2]])</f>
        <v>297.25536231578059</v>
      </c>
    </row>
    <row r="1574" spans="2:8" s="1" customFormat="1" ht="14.45" customHeight="1" x14ac:dyDescent="0.2">
      <c r="B1574" s="2" t="s">
        <v>1019</v>
      </c>
      <c r="C1574" s="3" t="s">
        <v>61</v>
      </c>
      <c r="D1574" s="3" t="s">
        <v>7</v>
      </c>
      <c r="E1574" s="24">
        <v>168.4</v>
      </c>
      <c r="F1574" s="16" t="s">
        <v>614</v>
      </c>
      <c r="G1574" s="21">
        <f t="shared" si="26"/>
        <v>0.10859999999999999</v>
      </c>
      <c r="H1574" s="26">
        <f>H1602*(1+Table3[[#This Row],[Inflation (%)2]])</f>
        <v>228.91033137441514</v>
      </c>
    </row>
    <row r="1575" spans="2:8" s="1" customFormat="1" ht="14.45" customHeight="1" x14ac:dyDescent="0.2">
      <c r="B1575" s="2" t="s">
        <v>1034</v>
      </c>
      <c r="C1575" s="3" t="s">
        <v>6</v>
      </c>
      <c r="D1575" s="3" t="s">
        <v>7</v>
      </c>
      <c r="E1575" s="23">
        <v>155.19999999999999</v>
      </c>
      <c r="F1575" s="15" t="s">
        <v>1035</v>
      </c>
      <c r="G1575" s="21">
        <f t="shared" si="26"/>
        <v>7.2599999999999998E-2</v>
      </c>
      <c r="H1575" s="26">
        <f>H1603*(1+Table3[[#This Row],[Inflation (%)2]])</f>
        <v>166.72996278033057</v>
      </c>
    </row>
    <row r="1576" spans="2:8" s="1" customFormat="1" ht="14.45" customHeight="1" x14ac:dyDescent="0.2">
      <c r="B1576" s="2" t="s">
        <v>1034</v>
      </c>
      <c r="C1576" s="3" t="s">
        <v>9</v>
      </c>
      <c r="D1576" s="3" t="s">
        <v>7</v>
      </c>
      <c r="E1576" s="24">
        <v>164.4</v>
      </c>
      <c r="F1576" s="16" t="s">
        <v>1036</v>
      </c>
      <c r="G1576" s="21">
        <f t="shared" si="26"/>
        <v>9.9700000000000011E-2</v>
      </c>
      <c r="H1576" s="26">
        <f>H1604*(1+Table3[[#This Row],[Inflation (%)2]])</f>
        <v>194.65800819268378</v>
      </c>
    </row>
    <row r="1577" spans="2:8" s="1" customFormat="1" ht="14.45" customHeight="1" x14ac:dyDescent="0.2">
      <c r="B1577" s="2" t="s">
        <v>1034</v>
      </c>
      <c r="C1577" s="3" t="s">
        <v>11</v>
      </c>
      <c r="D1577" s="3" t="s">
        <v>7</v>
      </c>
      <c r="E1577" s="23">
        <v>150.6</v>
      </c>
      <c r="F1577" s="15" t="s">
        <v>839</v>
      </c>
      <c r="G1577" s="21">
        <f t="shared" si="26"/>
        <v>5.5400000000000005E-2</v>
      </c>
      <c r="H1577" s="26">
        <f>H1605*(1+Table3[[#This Row],[Inflation (%)2]])</f>
        <v>167.26490781441291</v>
      </c>
    </row>
    <row r="1578" spans="2:8" s="1" customFormat="1" ht="14.45" customHeight="1" x14ac:dyDescent="0.2">
      <c r="B1578" s="2" t="s">
        <v>1034</v>
      </c>
      <c r="C1578" s="3" t="s">
        <v>13</v>
      </c>
      <c r="D1578" s="3" t="s">
        <v>7</v>
      </c>
      <c r="E1578" s="24">
        <v>193.7</v>
      </c>
      <c r="F1578" s="16" t="s">
        <v>1037</v>
      </c>
      <c r="G1578" s="21">
        <f t="shared" si="26"/>
        <v>0.2205</v>
      </c>
      <c r="H1578" s="26">
        <f>H1606*(1+Table3[[#This Row],[Inflation (%)2]])</f>
        <v>375.70586130189133</v>
      </c>
    </row>
    <row r="1579" spans="2:8" s="1" customFormat="1" ht="14.45" customHeight="1" x14ac:dyDescent="0.2">
      <c r="B1579" s="2" t="s">
        <v>1034</v>
      </c>
      <c r="C1579" s="3" t="s">
        <v>15</v>
      </c>
      <c r="D1579" s="3" t="s">
        <v>7</v>
      </c>
      <c r="E1579" s="23">
        <v>164.8</v>
      </c>
      <c r="F1579" s="15" t="s">
        <v>1038</v>
      </c>
      <c r="G1579" s="21">
        <f t="shared" si="26"/>
        <v>0.1638</v>
      </c>
      <c r="H1579" s="26">
        <f>H1607*(1+Table3[[#This Row],[Inflation (%)2]])</f>
        <v>201.42190331901756</v>
      </c>
    </row>
    <row r="1580" spans="2:8" s="1" customFormat="1" ht="14.45" customHeight="1" x14ac:dyDescent="0.2">
      <c r="B1580" s="2" t="s">
        <v>1034</v>
      </c>
      <c r="C1580" s="3" t="s">
        <v>17</v>
      </c>
      <c r="D1580" s="3" t="s">
        <v>7</v>
      </c>
      <c r="E1580" s="24">
        <v>153.69999999999999</v>
      </c>
      <c r="F1580" s="16" t="s">
        <v>265</v>
      </c>
      <c r="G1580" s="21">
        <f t="shared" si="26"/>
        <v>6.0700000000000004E-2</v>
      </c>
      <c r="H1580" s="26">
        <f>H1608*(1+Table3[[#This Row],[Inflation (%)2]])</f>
        <v>1.7371872262302905</v>
      </c>
    </row>
    <row r="1581" spans="2:8" s="1" customFormat="1" ht="14.45" customHeight="1" x14ac:dyDescent="0.2">
      <c r="B1581" s="2" t="s">
        <v>1034</v>
      </c>
      <c r="C1581" s="3" t="s">
        <v>19</v>
      </c>
      <c r="D1581" s="3" t="s">
        <v>7</v>
      </c>
      <c r="E1581" s="23">
        <v>135.69999999999999</v>
      </c>
      <c r="F1581" s="15" t="s">
        <v>1039</v>
      </c>
      <c r="G1581" s="21">
        <f t="shared" si="26"/>
        <v>0.12329999999999999</v>
      </c>
      <c r="H1581" s="26">
        <f>H1609*(1+Table3[[#This Row],[Inflation (%)2]])</f>
        <v>225.98191790803904</v>
      </c>
    </row>
    <row r="1582" spans="2:8" s="1" customFormat="1" ht="14.45" customHeight="1" x14ac:dyDescent="0.2">
      <c r="B1582" s="2" t="s">
        <v>1034</v>
      </c>
      <c r="C1582" s="3" t="s">
        <v>21</v>
      </c>
      <c r="D1582" s="3" t="s">
        <v>7</v>
      </c>
      <c r="E1582" s="24">
        <v>155.69999999999999</v>
      </c>
      <c r="F1582" s="16" t="s">
        <v>256</v>
      </c>
      <c r="G1582" s="21">
        <f t="shared" si="26"/>
        <v>3.9399999999999998E-2</v>
      </c>
      <c r="H1582" s="26">
        <f>H1610*(1+Table3[[#This Row],[Inflation (%)2]])</f>
        <v>119.05118465442698</v>
      </c>
    </row>
    <row r="1583" spans="2:8" s="1" customFormat="1" ht="14.45" customHeight="1" x14ac:dyDescent="0.2">
      <c r="B1583" s="2" t="s">
        <v>1034</v>
      </c>
      <c r="C1583" s="3" t="s">
        <v>23</v>
      </c>
      <c r="D1583" s="3" t="s">
        <v>7</v>
      </c>
      <c r="E1583" s="23">
        <v>226</v>
      </c>
      <c r="F1583" s="15" t="s">
        <v>1040</v>
      </c>
      <c r="G1583" s="21">
        <f t="shared" si="26"/>
        <v>0.17460000000000001</v>
      </c>
      <c r="H1583" s="26">
        <f>H1611*(1+Table3[[#This Row],[Inflation (%)2]])</f>
        <v>264.08229176672035</v>
      </c>
    </row>
    <row r="1584" spans="2:8" s="1" customFormat="1" ht="14.45" customHeight="1" x14ac:dyDescent="0.2">
      <c r="B1584" s="2" t="s">
        <v>1034</v>
      </c>
      <c r="C1584" s="3" t="s">
        <v>25</v>
      </c>
      <c r="D1584" s="3" t="s">
        <v>7</v>
      </c>
      <c r="E1584" s="24">
        <v>152.19999999999999</v>
      </c>
      <c r="F1584" s="16" t="s">
        <v>553</v>
      </c>
      <c r="G1584" s="21">
        <f t="shared" si="26"/>
        <v>0.16809999999999997</v>
      </c>
      <c r="H1584" s="26">
        <f>H1612*(1+Table3[[#This Row],[Inflation (%)2]])</f>
        <v>386.21368433392524</v>
      </c>
    </row>
    <row r="1585" spans="2:8" s="1" customFormat="1" ht="14.45" customHeight="1" x14ac:dyDescent="0.2">
      <c r="B1585" s="2" t="s">
        <v>1034</v>
      </c>
      <c r="C1585" s="3" t="s">
        <v>27</v>
      </c>
      <c r="D1585" s="3" t="s">
        <v>7</v>
      </c>
      <c r="E1585" s="23">
        <v>118.1</v>
      </c>
      <c r="F1585" s="15" t="s">
        <v>975</v>
      </c>
      <c r="G1585" s="21">
        <f t="shared" si="26"/>
        <v>3.6000000000000004E-2</v>
      </c>
      <c r="H1585" s="26">
        <f>H1613*(1+Table3[[#This Row],[Inflation (%)2]])</f>
        <v>147.83156925209161</v>
      </c>
    </row>
    <row r="1586" spans="2:8" s="1" customFormat="1" ht="14.45" customHeight="1" x14ac:dyDescent="0.2">
      <c r="B1586" s="2" t="s">
        <v>1034</v>
      </c>
      <c r="C1586" s="3" t="s">
        <v>29</v>
      </c>
      <c r="D1586" s="3" t="s">
        <v>7</v>
      </c>
      <c r="E1586" s="24">
        <v>161.30000000000001</v>
      </c>
      <c r="F1586" s="16" t="s">
        <v>1041</v>
      </c>
      <c r="G1586" s="21">
        <f t="shared" si="26"/>
        <v>0.1217</v>
      </c>
      <c r="H1586" s="26">
        <f>H1614*(1+Table3[[#This Row],[Inflation (%)2]])</f>
        <v>223.10284830079956</v>
      </c>
    </row>
    <row r="1587" spans="2:8" s="1" customFormat="1" ht="14.45" customHeight="1" x14ac:dyDescent="0.2">
      <c r="B1587" s="2" t="s">
        <v>1034</v>
      </c>
      <c r="C1587" s="3" t="s">
        <v>31</v>
      </c>
      <c r="D1587" s="3" t="s">
        <v>7</v>
      </c>
      <c r="E1587" s="23">
        <v>139.19999999999999</v>
      </c>
      <c r="F1587" s="15" t="s">
        <v>760</v>
      </c>
      <c r="G1587" s="21">
        <f t="shared" si="26"/>
        <v>7.0800000000000002E-2</v>
      </c>
      <c r="H1587" s="26">
        <f>H1615*(1+Table3[[#This Row],[Inflation (%)2]])</f>
        <v>142.90696656041695</v>
      </c>
    </row>
    <row r="1588" spans="2:8" s="1" customFormat="1" ht="14.45" customHeight="1" x14ac:dyDescent="0.2">
      <c r="B1588" s="2" t="s">
        <v>1034</v>
      </c>
      <c r="C1588" s="3" t="s">
        <v>33</v>
      </c>
      <c r="D1588" s="3" t="s">
        <v>7</v>
      </c>
      <c r="E1588" s="24">
        <v>164.8</v>
      </c>
      <c r="F1588" s="16" t="s">
        <v>470</v>
      </c>
      <c r="G1588" s="21">
        <f t="shared" si="26"/>
        <v>5.3700000000000005E-2</v>
      </c>
      <c r="H1588" s="26">
        <f>H1616*(1+Table3[[#This Row],[Inflation (%)2]])</f>
        <v>144.10841505328929</v>
      </c>
    </row>
    <row r="1589" spans="2:8" s="1" customFormat="1" ht="14.45" customHeight="1" x14ac:dyDescent="0.2">
      <c r="B1589" s="2" t="s">
        <v>1034</v>
      </c>
      <c r="C1589" s="3" t="s">
        <v>35</v>
      </c>
      <c r="D1589" s="3" t="s">
        <v>7</v>
      </c>
      <c r="E1589" s="23">
        <v>188.7</v>
      </c>
      <c r="F1589" s="15" t="s">
        <v>1042</v>
      </c>
      <c r="G1589" s="21">
        <f t="shared" si="26"/>
        <v>0.11919999999999999</v>
      </c>
      <c r="H1589" s="26">
        <f>H1617*(1+Table3[[#This Row],[Inflation (%)2]])</f>
        <v>205.74396124996636</v>
      </c>
    </row>
    <row r="1590" spans="2:8" s="1" customFormat="1" ht="14.45" customHeight="1" x14ac:dyDescent="0.2">
      <c r="B1590" s="2" t="s">
        <v>1034</v>
      </c>
      <c r="C1590" s="3" t="s">
        <v>37</v>
      </c>
      <c r="D1590" s="3" t="s">
        <v>7</v>
      </c>
      <c r="E1590" s="24">
        <v>148.30000000000001</v>
      </c>
      <c r="F1590" s="16" t="s">
        <v>283</v>
      </c>
      <c r="G1590" s="21">
        <f t="shared" si="26"/>
        <v>3.49E-2</v>
      </c>
      <c r="H1590" s="26">
        <f>H1618*(1+Table3[[#This Row],[Inflation (%)2]])</f>
        <v>136.0991002356588</v>
      </c>
    </row>
    <row r="1591" spans="2:8" s="1" customFormat="1" ht="14.45" customHeight="1" x14ac:dyDescent="0.2">
      <c r="B1591" s="2" t="s">
        <v>1034</v>
      </c>
      <c r="C1591" s="3" t="s">
        <v>39</v>
      </c>
      <c r="D1591" s="3" t="s">
        <v>7</v>
      </c>
      <c r="E1591" s="23">
        <v>150.5</v>
      </c>
      <c r="F1591" s="15" t="s">
        <v>408</v>
      </c>
      <c r="G1591" s="21">
        <f t="shared" si="26"/>
        <v>3.5800000000000005E-2</v>
      </c>
      <c r="H1591" s="26">
        <f>H1619*(1+Table3[[#This Row],[Inflation (%)2]])</f>
        <v>137.01364624775471</v>
      </c>
    </row>
    <row r="1592" spans="2:8" s="1" customFormat="1" ht="14.45" customHeight="1" x14ac:dyDescent="0.2">
      <c r="B1592" s="2" t="s">
        <v>1034</v>
      </c>
      <c r="C1592" s="3" t="s">
        <v>41</v>
      </c>
      <c r="D1592" s="3" t="s">
        <v>7</v>
      </c>
      <c r="E1592" s="24">
        <v>136.1</v>
      </c>
      <c r="F1592" s="16" t="s">
        <v>80</v>
      </c>
      <c r="G1592" s="21">
        <f t="shared" si="26"/>
        <v>2.9500000000000002E-2</v>
      </c>
      <c r="H1592" s="26">
        <f>H1620*(1+Table3[[#This Row],[Inflation (%)2]])</f>
        <v>130.1891780093728</v>
      </c>
    </row>
    <row r="1593" spans="2:8" s="1" customFormat="1" ht="14.45" customHeight="1" x14ac:dyDescent="0.2">
      <c r="B1593" s="2" t="s">
        <v>1034</v>
      </c>
      <c r="C1593" s="3" t="s">
        <v>43</v>
      </c>
      <c r="D1593" s="3" t="s">
        <v>7</v>
      </c>
      <c r="E1593" s="23">
        <v>156.5</v>
      </c>
      <c r="F1593" s="15" t="s">
        <v>105</v>
      </c>
      <c r="G1593" s="21">
        <f t="shared" si="26"/>
        <v>2.8299999999999999E-2</v>
      </c>
      <c r="H1593" s="26">
        <f>H1621*(1+Table3[[#This Row],[Inflation (%)2]])</f>
        <v>132.00301744524097</v>
      </c>
    </row>
    <row r="1594" spans="2:8" s="1" customFormat="1" ht="14.45" customHeight="1" x14ac:dyDescent="0.2">
      <c r="B1594" s="2" t="s">
        <v>1034</v>
      </c>
      <c r="C1594" s="3" t="s">
        <v>45</v>
      </c>
      <c r="D1594" s="3" t="s">
        <v>7</v>
      </c>
      <c r="E1594" s="24">
        <v>137.1</v>
      </c>
      <c r="F1594" s="16" t="s">
        <v>1043</v>
      </c>
      <c r="G1594" s="21">
        <f t="shared" si="26"/>
        <v>8.2899999999999988E-2</v>
      </c>
      <c r="H1594" s="26">
        <f>H1622*(1+Table3[[#This Row],[Inflation (%)2]])</f>
        <v>181.63730442721754</v>
      </c>
    </row>
    <row r="1595" spans="2:8" s="1" customFormat="1" ht="14.45" customHeight="1" x14ac:dyDescent="0.2">
      <c r="B1595" s="2" t="s">
        <v>1034</v>
      </c>
      <c r="C1595" s="3" t="s">
        <v>47</v>
      </c>
      <c r="D1595" s="3" t="s">
        <v>7</v>
      </c>
      <c r="E1595" s="23">
        <v>146.19999999999999</v>
      </c>
      <c r="F1595" s="15" t="s">
        <v>801</v>
      </c>
      <c r="G1595" s="21">
        <f t="shared" si="26"/>
        <v>7.740000000000001E-2</v>
      </c>
      <c r="H1595" s="26">
        <f>H1623*(1+Table3[[#This Row],[Inflation (%)2]])</f>
        <v>166.8165993906822</v>
      </c>
    </row>
    <row r="1596" spans="2:8" s="1" customFormat="1" ht="14.45" customHeight="1" x14ac:dyDescent="0.2">
      <c r="B1596" s="2" t="s">
        <v>1034</v>
      </c>
      <c r="C1596" s="3" t="s">
        <v>49</v>
      </c>
      <c r="D1596" s="3" t="s">
        <v>7</v>
      </c>
      <c r="E1596" s="24">
        <v>145.1</v>
      </c>
      <c r="F1596" s="16" t="s">
        <v>395</v>
      </c>
      <c r="G1596" s="21">
        <f t="shared" si="26"/>
        <v>4.9200000000000001E-2</v>
      </c>
      <c r="H1596" s="26">
        <f>H1624*(1+Table3[[#This Row],[Inflation (%)2]])</f>
        <v>141.61490273952563</v>
      </c>
    </row>
    <row r="1597" spans="2:8" s="1" customFormat="1" ht="14.45" customHeight="1" x14ac:dyDescent="0.2">
      <c r="B1597" s="2" t="s">
        <v>1034</v>
      </c>
      <c r="C1597" s="3" t="s">
        <v>51</v>
      </c>
      <c r="D1597" s="3" t="s">
        <v>7</v>
      </c>
      <c r="E1597" s="23">
        <v>151</v>
      </c>
      <c r="F1597" s="15" t="s">
        <v>1044</v>
      </c>
      <c r="G1597" s="21">
        <f t="shared" si="26"/>
        <v>6.409999999999999E-2</v>
      </c>
      <c r="H1597" s="26">
        <f>H1625*(1+Table3[[#This Row],[Inflation (%)2]])</f>
        <v>148.16624951944013</v>
      </c>
    </row>
    <row r="1598" spans="2:8" s="1" customFormat="1" ht="14.45" customHeight="1" x14ac:dyDescent="0.2">
      <c r="B1598" s="2" t="s">
        <v>1034</v>
      </c>
      <c r="C1598" s="3" t="s">
        <v>53</v>
      </c>
      <c r="D1598" s="3" t="s">
        <v>7</v>
      </c>
      <c r="E1598" s="24">
        <v>135.4</v>
      </c>
      <c r="F1598" s="16" t="s">
        <v>1045</v>
      </c>
      <c r="G1598" s="21">
        <f t="shared" si="26"/>
        <v>0.11720000000000001</v>
      </c>
      <c r="H1598" s="26">
        <f>H1626*(1+Table3[[#This Row],[Inflation (%)2]])</f>
        <v>188.40076491056553</v>
      </c>
    </row>
    <row r="1599" spans="2:8" s="1" customFormat="1" ht="14.45" customHeight="1" x14ac:dyDescent="0.2">
      <c r="B1599" s="2" t="s">
        <v>1034</v>
      </c>
      <c r="C1599" s="3" t="s">
        <v>55</v>
      </c>
      <c r="D1599" s="3" t="s">
        <v>7</v>
      </c>
      <c r="E1599" s="23">
        <v>142</v>
      </c>
      <c r="F1599" s="15" t="s">
        <v>505</v>
      </c>
      <c r="G1599" s="21">
        <f t="shared" si="26"/>
        <v>4.4900000000000002E-2</v>
      </c>
      <c r="H1599" s="26">
        <f>H1627*(1+Table3[[#This Row],[Inflation (%)2]])</f>
        <v>151.03361144117423</v>
      </c>
    </row>
    <row r="1600" spans="2:8" s="1" customFormat="1" ht="14.45" customHeight="1" x14ac:dyDescent="0.2">
      <c r="B1600" s="2" t="s">
        <v>1034</v>
      </c>
      <c r="C1600" s="3" t="s">
        <v>57</v>
      </c>
      <c r="D1600" s="3" t="s">
        <v>7</v>
      </c>
      <c r="E1600" s="24">
        <v>155.69999999999999</v>
      </c>
      <c r="F1600" s="16" t="s">
        <v>229</v>
      </c>
      <c r="G1600" s="21">
        <f t="shared" si="26"/>
        <v>2.7E-2</v>
      </c>
      <c r="H1600" s="26">
        <f>H1628*(1+Table3[[#This Row],[Inflation (%)2]])</f>
        <v>136.6888513526477</v>
      </c>
    </row>
    <row r="1601" spans="2:8" s="1" customFormat="1" ht="14.45" customHeight="1" x14ac:dyDescent="0.2">
      <c r="B1601" s="2" t="s">
        <v>1034</v>
      </c>
      <c r="C1601" s="3" t="s">
        <v>59</v>
      </c>
      <c r="D1601" s="3" t="s">
        <v>7</v>
      </c>
      <c r="E1601" s="23">
        <v>158.1</v>
      </c>
      <c r="F1601" s="15" t="s">
        <v>116</v>
      </c>
      <c r="G1601" s="21">
        <f t="shared" si="26"/>
        <v>0.13739999999999999</v>
      </c>
      <c r="H1601" s="26">
        <f>H1629*(1+Table3[[#This Row],[Inflation (%)2]])</f>
        <v>262.61627556831928</v>
      </c>
    </row>
    <row r="1602" spans="2:8" s="1" customFormat="1" ht="14.45" customHeight="1" x14ac:dyDescent="0.2">
      <c r="B1602" s="2" t="s">
        <v>1034</v>
      </c>
      <c r="C1602" s="3" t="s">
        <v>61</v>
      </c>
      <c r="D1602" s="3" t="s">
        <v>7</v>
      </c>
      <c r="E1602" s="24">
        <v>165.3</v>
      </c>
      <c r="F1602" s="16" t="s">
        <v>1046</v>
      </c>
      <c r="G1602" s="21">
        <f t="shared" si="26"/>
        <v>0.1094</v>
      </c>
      <c r="H1602" s="26">
        <f>H1630*(1+Table3[[#This Row],[Inflation (%)2]])</f>
        <v>206.48595649866058</v>
      </c>
    </row>
    <row r="1603" spans="2:8" s="1" customFormat="1" ht="14.45" customHeight="1" x14ac:dyDescent="0.2">
      <c r="B1603" s="2" t="s">
        <v>1047</v>
      </c>
      <c r="C1603" s="3" t="s">
        <v>6</v>
      </c>
      <c r="D1603" s="3" t="s">
        <v>7</v>
      </c>
      <c r="E1603" s="23">
        <v>154</v>
      </c>
      <c r="F1603" s="15" t="s">
        <v>579</v>
      </c>
      <c r="G1603" s="21">
        <f t="shared" si="26"/>
        <v>6.7999999999999991E-2</v>
      </c>
      <c r="H1603" s="26">
        <f>H1631*(1+Table3[[#This Row],[Inflation (%)2]])</f>
        <v>155.44467907918195</v>
      </c>
    </row>
    <row r="1604" spans="2:8" s="1" customFormat="1" ht="14.45" customHeight="1" x14ac:dyDescent="0.2">
      <c r="B1604" s="2" t="s">
        <v>1047</v>
      </c>
      <c r="C1604" s="3" t="s">
        <v>9</v>
      </c>
      <c r="D1604" s="3" t="s">
        <v>7</v>
      </c>
      <c r="E1604" s="24">
        <v>161.30000000000001</v>
      </c>
      <c r="F1604" s="16" t="s">
        <v>727</v>
      </c>
      <c r="G1604" s="21">
        <f t="shared" si="26"/>
        <v>8.1799999999999998E-2</v>
      </c>
      <c r="H1604" s="26">
        <f>H1632*(1+Table3[[#This Row],[Inflation (%)2]])</f>
        <v>177.01010111183396</v>
      </c>
    </row>
    <row r="1605" spans="2:8" s="1" customFormat="1" ht="14.45" customHeight="1" x14ac:dyDescent="0.2">
      <c r="B1605" s="2" t="s">
        <v>1047</v>
      </c>
      <c r="C1605" s="3" t="s">
        <v>11</v>
      </c>
      <c r="D1605" s="3" t="s">
        <v>7</v>
      </c>
      <c r="E1605" s="23">
        <v>151.5</v>
      </c>
      <c r="F1605" s="15" t="s">
        <v>680</v>
      </c>
      <c r="G1605" s="21">
        <f t="shared" si="26"/>
        <v>6.6200000000000009E-2</v>
      </c>
      <c r="H1605" s="26">
        <f>H1633*(1+Table3[[#This Row],[Inflation (%)2]])</f>
        <v>158.48484727535805</v>
      </c>
    </row>
    <row r="1606" spans="2:8" s="1" customFormat="1" ht="14.45" customHeight="1" x14ac:dyDescent="0.2">
      <c r="B1606" s="2" t="s">
        <v>1047</v>
      </c>
      <c r="C1606" s="3" t="s">
        <v>13</v>
      </c>
      <c r="D1606" s="3" t="s">
        <v>7</v>
      </c>
      <c r="E1606" s="24">
        <v>193.1</v>
      </c>
      <c r="F1606" s="16" t="s">
        <v>504</v>
      </c>
      <c r="G1606" s="21">
        <f t="shared" si="26"/>
        <v>0.2198</v>
      </c>
      <c r="H1606" s="26">
        <f>H1634*(1+Table3[[#This Row],[Inflation (%)2]])</f>
        <v>307.82946440138579</v>
      </c>
    </row>
    <row r="1607" spans="2:8" s="1" customFormat="1" ht="14.45" customHeight="1" x14ac:dyDescent="0.2">
      <c r="B1607" s="2" t="s">
        <v>1047</v>
      </c>
      <c r="C1607" s="3" t="s">
        <v>15</v>
      </c>
      <c r="D1607" s="3" t="s">
        <v>7</v>
      </c>
      <c r="E1607" s="23">
        <v>157.30000000000001</v>
      </c>
      <c r="F1607" s="15" t="s">
        <v>1045</v>
      </c>
      <c r="G1607" s="21">
        <f t="shared" ref="G1607:G1670" si="27">F1607/10000*100</f>
        <v>0.11720000000000001</v>
      </c>
      <c r="H1607" s="26">
        <f>H1635*(1+Table3[[#This Row],[Inflation (%)2]])</f>
        <v>173.07260982902352</v>
      </c>
    </row>
    <row r="1608" spans="2:8" s="1" customFormat="1" ht="14.45" customHeight="1" x14ac:dyDescent="0.2">
      <c r="B1608" s="2" t="s">
        <v>1047</v>
      </c>
      <c r="C1608" s="3" t="s">
        <v>17</v>
      </c>
      <c r="D1608" s="3" t="s">
        <v>7</v>
      </c>
      <c r="E1608" s="24">
        <v>153.9</v>
      </c>
      <c r="F1608" s="16" t="s">
        <v>413</v>
      </c>
      <c r="G1608" s="21">
        <f t="shared" si="27"/>
        <v>6.2100000000000002E-2</v>
      </c>
      <c r="H1608" s="26">
        <f>H1636*(1+Table3[[#This Row],[Inflation (%)2]])</f>
        <v>1.6377743247197989</v>
      </c>
    </row>
    <row r="1609" spans="2:8" s="1" customFormat="1" ht="14.45" customHeight="1" x14ac:dyDescent="0.2">
      <c r="B1609" s="2" t="s">
        <v>1047</v>
      </c>
      <c r="C1609" s="3" t="s">
        <v>19</v>
      </c>
      <c r="D1609" s="3" t="s">
        <v>7</v>
      </c>
      <c r="E1609" s="23">
        <v>134.4</v>
      </c>
      <c r="F1609" s="15" t="s">
        <v>1048</v>
      </c>
      <c r="G1609" s="21">
        <f t="shared" si="27"/>
        <v>0.12090000000000001</v>
      </c>
      <c r="H1609" s="26">
        <f>H1637*(1+Table3[[#This Row],[Inflation (%)2]])</f>
        <v>201.1768164408787</v>
      </c>
    </row>
    <row r="1610" spans="2:8" s="1" customFormat="1" ht="14.45" customHeight="1" x14ac:dyDescent="0.2">
      <c r="B1610" s="2" t="s">
        <v>1047</v>
      </c>
      <c r="C1610" s="3" t="s">
        <v>21</v>
      </c>
      <c r="D1610" s="3" t="s">
        <v>7</v>
      </c>
      <c r="E1610" s="24">
        <v>155.4</v>
      </c>
      <c r="F1610" s="16" t="s">
        <v>1049</v>
      </c>
      <c r="G1610" s="21">
        <f t="shared" si="27"/>
        <v>9.7000000000000003E-3</v>
      </c>
      <c r="H1610" s="26">
        <f>H1638*(1+Table3[[#This Row],[Inflation (%)2]])</f>
        <v>114.53837276739173</v>
      </c>
    </row>
    <row r="1611" spans="2:8" s="1" customFormat="1" ht="14.45" customHeight="1" x14ac:dyDescent="0.2">
      <c r="B1611" s="2" t="s">
        <v>1047</v>
      </c>
      <c r="C1611" s="3" t="s">
        <v>23</v>
      </c>
      <c r="D1611" s="3" t="s">
        <v>7</v>
      </c>
      <c r="E1611" s="23">
        <v>202</v>
      </c>
      <c r="F1611" s="15" t="s">
        <v>1050</v>
      </c>
      <c r="G1611" s="21">
        <f t="shared" si="27"/>
        <v>6.8199999999999997E-2</v>
      </c>
      <c r="H1611" s="26">
        <f>H1639*(1+Table3[[#This Row],[Inflation (%)2]])</f>
        <v>224.8274236052446</v>
      </c>
    </row>
    <row r="1612" spans="2:8" s="1" customFormat="1" ht="14.45" customHeight="1" x14ac:dyDescent="0.2">
      <c r="B1612" s="2" t="s">
        <v>1047</v>
      </c>
      <c r="C1612" s="3" t="s">
        <v>25</v>
      </c>
      <c r="D1612" s="3" t="s">
        <v>7</v>
      </c>
      <c r="E1612" s="24">
        <v>150.80000000000001</v>
      </c>
      <c r="F1612" s="16" t="s">
        <v>1051</v>
      </c>
      <c r="G1612" s="21">
        <f t="shared" si="27"/>
        <v>0.1618</v>
      </c>
      <c r="H1612" s="26">
        <f>H1640*(1+Table3[[#This Row],[Inflation (%)2]])</f>
        <v>330.63409325736262</v>
      </c>
    </row>
    <row r="1613" spans="2:8" s="1" customFormat="1" ht="14.45" customHeight="1" x14ac:dyDescent="0.2">
      <c r="B1613" s="2" t="s">
        <v>1047</v>
      </c>
      <c r="C1613" s="3" t="s">
        <v>27</v>
      </c>
      <c r="D1613" s="3" t="s">
        <v>7</v>
      </c>
      <c r="E1613" s="23">
        <v>118.9</v>
      </c>
      <c r="F1613" s="15" t="s">
        <v>492</v>
      </c>
      <c r="G1613" s="21">
        <f t="shared" si="27"/>
        <v>5.5E-2</v>
      </c>
      <c r="H1613" s="26">
        <f>H1641*(1+Table3[[#This Row],[Inflation (%)2]])</f>
        <v>142.69456491514634</v>
      </c>
    </row>
    <row r="1614" spans="2:8" s="1" customFormat="1" ht="14.45" customHeight="1" x14ac:dyDescent="0.2">
      <c r="B1614" s="2" t="s">
        <v>1047</v>
      </c>
      <c r="C1614" s="3" t="s">
        <v>29</v>
      </c>
      <c r="D1614" s="3" t="s">
        <v>7</v>
      </c>
      <c r="E1614" s="24">
        <v>160.9</v>
      </c>
      <c r="F1614" s="16" t="s">
        <v>1052</v>
      </c>
      <c r="G1614" s="21">
        <f t="shared" si="27"/>
        <v>0.12909999999999999</v>
      </c>
      <c r="H1614" s="26">
        <f>H1642*(1+Table3[[#This Row],[Inflation (%)2]])</f>
        <v>198.8970743521437</v>
      </c>
    </row>
    <row r="1615" spans="2:8" s="1" customFormat="1" ht="14.45" customHeight="1" x14ac:dyDescent="0.2">
      <c r="B1615" s="2" t="s">
        <v>1047</v>
      </c>
      <c r="C1615" s="3" t="s">
        <v>31</v>
      </c>
      <c r="D1615" s="3" t="s">
        <v>7</v>
      </c>
      <c r="E1615" s="23">
        <v>137.69999999999999</v>
      </c>
      <c r="F1615" s="15" t="s">
        <v>1053</v>
      </c>
      <c r="G1615" s="21">
        <f t="shared" si="27"/>
        <v>6.0899999999999996E-2</v>
      </c>
      <c r="H1615" s="26">
        <f>H1643*(1+Table3[[#This Row],[Inflation (%)2]])</f>
        <v>133.45813089317983</v>
      </c>
    </row>
    <row r="1616" spans="2:8" s="1" customFormat="1" ht="14.45" customHeight="1" x14ac:dyDescent="0.2">
      <c r="B1616" s="2" t="s">
        <v>1047</v>
      </c>
      <c r="C1616" s="3" t="s">
        <v>33</v>
      </c>
      <c r="D1616" s="3" t="s">
        <v>7</v>
      </c>
      <c r="E1616" s="24">
        <v>164.4</v>
      </c>
      <c r="F1616" s="16" t="s">
        <v>340</v>
      </c>
      <c r="G1616" s="21">
        <f t="shared" si="27"/>
        <v>5.2499999999999998E-2</v>
      </c>
      <c r="H1616" s="26">
        <f>H1644*(1+Table3[[#This Row],[Inflation (%)2]])</f>
        <v>136.76417865928565</v>
      </c>
    </row>
    <row r="1617" spans="2:8" s="1" customFormat="1" ht="14.45" customHeight="1" x14ac:dyDescent="0.2">
      <c r="B1617" s="2" t="s">
        <v>1047</v>
      </c>
      <c r="C1617" s="3" t="s">
        <v>35</v>
      </c>
      <c r="D1617" s="3" t="s">
        <v>7</v>
      </c>
      <c r="E1617" s="23">
        <v>188.7</v>
      </c>
      <c r="F1617" s="15" t="s">
        <v>1054</v>
      </c>
      <c r="G1617" s="21">
        <f t="shared" si="27"/>
        <v>0.12390000000000001</v>
      </c>
      <c r="H1617" s="26">
        <f>H1645*(1+Table3[[#This Row],[Inflation (%)2]])</f>
        <v>183.83127345422298</v>
      </c>
    </row>
    <row r="1618" spans="2:8" s="1" customFormat="1" ht="14.45" customHeight="1" x14ac:dyDescent="0.2">
      <c r="B1618" s="2" t="s">
        <v>1047</v>
      </c>
      <c r="C1618" s="3" t="s">
        <v>37</v>
      </c>
      <c r="D1618" s="3" t="s">
        <v>7</v>
      </c>
      <c r="E1618" s="24">
        <v>148.1</v>
      </c>
      <c r="F1618" s="16" t="s">
        <v>324</v>
      </c>
      <c r="G1618" s="21">
        <f t="shared" si="27"/>
        <v>3.5700000000000003E-2</v>
      </c>
      <c r="H1618" s="26">
        <f>H1646*(1+Table3[[#This Row],[Inflation (%)2]])</f>
        <v>131.50942142782762</v>
      </c>
    </row>
    <row r="1619" spans="2:8" s="1" customFormat="1" ht="14.45" customHeight="1" x14ac:dyDescent="0.2">
      <c r="B1619" s="2" t="s">
        <v>1047</v>
      </c>
      <c r="C1619" s="3" t="s">
        <v>39</v>
      </c>
      <c r="D1619" s="3" t="s">
        <v>7</v>
      </c>
      <c r="E1619" s="23">
        <v>150.19999999999999</v>
      </c>
      <c r="F1619" s="15" t="s">
        <v>1055</v>
      </c>
      <c r="G1619" s="21">
        <f t="shared" si="27"/>
        <v>3.5900000000000001E-2</v>
      </c>
      <c r="H1619" s="26">
        <f>H1647*(1+Table3[[#This Row],[Inflation (%)2]])</f>
        <v>132.27809060412696</v>
      </c>
    </row>
    <row r="1620" spans="2:8" s="1" customFormat="1" ht="14.45" customHeight="1" x14ac:dyDescent="0.2">
      <c r="B1620" s="2" t="s">
        <v>1047</v>
      </c>
      <c r="C1620" s="3" t="s">
        <v>41</v>
      </c>
      <c r="D1620" s="3" t="s">
        <v>7</v>
      </c>
      <c r="E1620" s="24">
        <v>136.30000000000001</v>
      </c>
      <c r="F1620" s="16" t="s">
        <v>85</v>
      </c>
      <c r="G1620" s="21">
        <f t="shared" si="27"/>
        <v>3.1E-2</v>
      </c>
      <c r="H1620" s="26">
        <f>H1648*(1+Table3[[#This Row],[Inflation (%)2]])</f>
        <v>126.45864789642816</v>
      </c>
    </row>
    <row r="1621" spans="2:8" s="1" customFormat="1" ht="14.45" customHeight="1" x14ac:dyDescent="0.2">
      <c r="B1621" s="2" t="s">
        <v>1047</v>
      </c>
      <c r="C1621" s="3" t="s">
        <v>43</v>
      </c>
      <c r="D1621" s="3" t="s">
        <v>7</v>
      </c>
      <c r="E1621" s="23">
        <v>156.30000000000001</v>
      </c>
      <c r="F1621" s="15" t="s">
        <v>85</v>
      </c>
      <c r="G1621" s="21">
        <f t="shared" si="27"/>
        <v>3.1E-2</v>
      </c>
      <c r="H1621" s="26">
        <f>H1649*(1+Table3[[#This Row],[Inflation (%)2]])</f>
        <v>128.37014241489933</v>
      </c>
    </row>
    <row r="1622" spans="2:8" s="1" customFormat="1" ht="14.45" customHeight="1" x14ac:dyDescent="0.2">
      <c r="B1622" s="2" t="s">
        <v>1047</v>
      </c>
      <c r="C1622" s="3" t="s">
        <v>45</v>
      </c>
      <c r="D1622" s="3" t="s">
        <v>7</v>
      </c>
      <c r="E1622" s="24">
        <v>137.19999999999999</v>
      </c>
      <c r="F1622" s="16" t="s">
        <v>1056</v>
      </c>
      <c r="G1622" s="21">
        <f t="shared" si="27"/>
        <v>9.3200000000000005E-2</v>
      </c>
      <c r="H1622" s="26">
        <f>H1650*(1+Table3[[#This Row],[Inflation (%)2]])</f>
        <v>167.73229700546455</v>
      </c>
    </row>
    <row r="1623" spans="2:8" s="1" customFormat="1" ht="14.45" customHeight="1" x14ac:dyDescent="0.2">
      <c r="B1623" s="2" t="s">
        <v>1047</v>
      </c>
      <c r="C1623" s="3" t="s">
        <v>47</v>
      </c>
      <c r="D1623" s="3" t="s">
        <v>7</v>
      </c>
      <c r="E1623" s="23">
        <v>146</v>
      </c>
      <c r="F1623" s="15" t="s">
        <v>1057</v>
      </c>
      <c r="G1623" s="21">
        <f t="shared" si="27"/>
        <v>7.9100000000000004E-2</v>
      </c>
      <c r="H1623" s="26">
        <f>H1651*(1+Table3[[#This Row],[Inflation (%)2]])</f>
        <v>154.83255930080028</v>
      </c>
    </row>
    <row r="1624" spans="2:8" s="1" customFormat="1" ht="14.45" customHeight="1" x14ac:dyDescent="0.2">
      <c r="B1624" s="2" t="s">
        <v>1047</v>
      </c>
      <c r="C1624" s="3" t="s">
        <v>49</v>
      </c>
      <c r="D1624" s="3" t="s">
        <v>7</v>
      </c>
      <c r="E1624" s="24">
        <v>145.4</v>
      </c>
      <c r="F1624" s="16" t="s">
        <v>639</v>
      </c>
      <c r="G1624" s="21">
        <f t="shared" si="27"/>
        <v>5.2899999999999996E-2</v>
      </c>
      <c r="H1624" s="26">
        <f>H1652*(1+Table3[[#This Row],[Inflation (%)2]])</f>
        <v>134.97417340785898</v>
      </c>
    </row>
    <row r="1625" spans="2:8" s="1" customFormat="1" ht="14.45" customHeight="1" x14ac:dyDescent="0.2">
      <c r="B1625" s="2" t="s">
        <v>1047</v>
      </c>
      <c r="C1625" s="3" t="s">
        <v>51</v>
      </c>
      <c r="D1625" s="3" t="s">
        <v>7</v>
      </c>
      <c r="E1625" s="23">
        <v>150</v>
      </c>
      <c r="F1625" s="15" t="s">
        <v>1058</v>
      </c>
      <c r="G1625" s="21">
        <f t="shared" si="27"/>
        <v>6.0100000000000001E-2</v>
      </c>
      <c r="H1625" s="26">
        <f>H1653*(1+Table3[[#This Row],[Inflation (%)2]])</f>
        <v>139.24090735780484</v>
      </c>
    </row>
    <row r="1626" spans="2:8" s="1" customFormat="1" ht="14.45" customHeight="1" x14ac:dyDescent="0.2">
      <c r="B1626" s="2" t="s">
        <v>1047</v>
      </c>
      <c r="C1626" s="3" t="s">
        <v>53</v>
      </c>
      <c r="D1626" s="3" t="s">
        <v>7</v>
      </c>
      <c r="E1626" s="24">
        <v>135.1</v>
      </c>
      <c r="F1626" s="16" t="s">
        <v>731</v>
      </c>
      <c r="G1626" s="21">
        <f t="shared" si="27"/>
        <v>0.11839999999999999</v>
      </c>
      <c r="H1626" s="26">
        <f>H1654*(1+Table3[[#This Row],[Inflation (%)2]])</f>
        <v>168.63656007032361</v>
      </c>
    </row>
    <row r="1627" spans="2:8" s="1" customFormat="1" ht="14.45" customHeight="1" x14ac:dyDescent="0.2">
      <c r="B1627" s="2" t="s">
        <v>1047</v>
      </c>
      <c r="C1627" s="3" t="s">
        <v>55</v>
      </c>
      <c r="D1627" s="3" t="s">
        <v>7</v>
      </c>
      <c r="E1627" s="23">
        <v>141.80000000000001</v>
      </c>
      <c r="F1627" s="15" t="s">
        <v>136</v>
      </c>
      <c r="G1627" s="21">
        <f t="shared" si="27"/>
        <v>4.7300000000000009E-2</v>
      </c>
      <c r="H1627" s="26">
        <f>H1655*(1+Table3[[#This Row],[Inflation (%)2]])</f>
        <v>144.54360363783542</v>
      </c>
    </row>
    <row r="1628" spans="2:8" s="1" customFormat="1" ht="14.45" customHeight="1" x14ac:dyDescent="0.2">
      <c r="B1628" s="2" t="s">
        <v>1047</v>
      </c>
      <c r="C1628" s="3" t="s">
        <v>57</v>
      </c>
      <c r="D1628" s="3" t="s">
        <v>7</v>
      </c>
      <c r="E1628" s="24">
        <v>154.9</v>
      </c>
      <c r="F1628" s="16" t="s">
        <v>696</v>
      </c>
      <c r="G1628" s="21">
        <f t="shared" si="27"/>
        <v>2.2400000000000003E-2</v>
      </c>
      <c r="H1628" s="26">
        <f>H1656*(1+Table3[[#This Row],[Inflation (%)2]])</f>
        <v>133.0952788243892</v>
      </c>
    </row>
    <row r="1629" spans="2:8" s="1" customFormat="1" ht="14.45" customHeight="1" x14ac:dyDescent="0.2">
      <c r="B1629" s="2" t="s">
        <v>1047</v>
      </c>
      <c r="C1629" s="3" t="s">
        <v>59</v>
      </c>
      <c r="D1629" s="3" t="s">
        <v>7</v>
      </c>
      <c r="E1629" s="23">
        <v>159.80000000000001</v>
      </c>
      <c r="F1629" s="15" t="s">
        <v>1059</v>
      </c>
      <c r="G1629" s="21">
        <f t="shared" si="27"/>
        <v>0.15970000000000001</v>
      </c>
      <c r="H1629" s="26">
        <f>H1657*(1+Table3[[#This Row],[Inflation (%)2]])</f>
        <v>230.89174922482795</v>
      </c>
    </row>
    <row r="1630" spans="2:8" s="1" customFormat="1" ht="14.45" customHeight="1" x14ac:dyDescent="0.2">
      <c r="B1630" s="2" t="s">
        <v>1047</v>
      </c>
      <c r="C1630" s="3" t="s">
        <v>61</v>
      </c>
      <c r="D1630" s="3" t="s">
        <v>7</v>
      </c>
      <c r="E1630" s="24">
        <v>161.6</v>
      </c>
      <c r="F1630" s="16" t="s">
        <v>648</v>
      </c>
      <c r="G1630" s="21">
        <f t="shared" si="27"/>
        <v>8.8200000000000014E-2</v>
      </c>
      <c r="H1630" s="26">
        <f>H1658*(1+Table3[[#This Row],[Inflation (%)2]])</f>
        <v>186.12399179616062</v>
      </c>
    </row>
    <row r="1631" spans="2:8" s="1" customFormat="1" ht="14.45" customHeight="1" x14ac:dyDescent="0.2">
      <c r="B1631" s="2" t="s">
        <v>1060</v>
      </c>
      <c r="C1631" s="3" t="s">
        <v>6</v>
      </c>
      <c r="D1631" s="3" t="s">
        <v>7</v>
      </c>
      <c r="E1631" s="23">
        <v>152.9</v>
      </c>
      <c r="F1631" s="15" t="s">
        <v>876</v>
      </c>
      <c r="G1631" s="21">
        <f t="shared" si="27"/>
        <v>6.7000000000000004E-2</v>
      </c>
      <c r="H1631" s="26">
        <f>H1659*(1+Table3[[#This Row],[Inflation (%)2]])</f>
        <v>145.54745232133141</v>
      </c>
    </row>
    <row r="1632" spans="2:8" s="1" customFormat="1" ht="14.45" customHeight="1" x14ac:dyDescent="0.2">
      <c r="B1632" s="2" t="s">
        <v>1060</v>
      </c>
      <c r="C1632" s="3" t="s">
        <v>9</v>
      </c>
      <c r="D1632" s="3" t="s">
        <v>7</v>
      </c>
      <c r="E1632" s="24">
        <v>159.9</v>
      </c>
      <c r="F1632" s="16" t="s">
        <v>1061</v>
      </c>
      <c r="G1632" s="21">
        <f t="shared" si="27"/>
        <v>8.2600000000000007E-2</v>
      </c>
      <c r="H1632" s="26">
        <f>H1660*(1+Table3[[#This Row],[Inflation (%)2]])</f>
        <v>163.62553254930111</v>
      </c>
    </row>
    <row r="1633" spans="2:8" s="1" customFormat="1" ht="14.45" customHeight="1" x14ac:dyDescent="0.2">
      <c r="B1633" s="2" t="s">
        <v>1060</v>
      </c>
      <c r="C1633" s="3" t="s">
        <v>11</v>
      </c>
      <c r="D1633" s="3" t="s">
        <v>7</v>
      </c>
      <c r="E1633" s="23">
        <v>151.6</v>
      </c>
      <c r="F1633" s="15" t="s">
        <v>704</v>
      </c>
      <c r="G1633" s="21">
        <f t="shared" si="27"/>
        <v>7.2099999999999997E-2</v>
      </c>
      <c r="H1633" s="26">
        <f>H1661*(1+Table3[[#This Row],[Inflation (%)2]])</f>
        <v>148.64457632278939</v>
      </c>
    </row>
    <row r="1634" spans="2:8" s="1" customFormat="1" ht="14.45" customHeight="1" x14ac:dyDescent="0.2">
      <c r="B1634" s="2" t="s">
        <v>1060</v>
      </c>
      <c r="C1634" s="3" t="s">
        <v>13</v>
      </c>
      <c r="D1634" s="3" t="s">
        <v>7</v>
      </c>
      <c r="E1634" s="24">
        <v>197.8</v>
      </c>
      <c r="F1634" s="16" t="s">
        <v>1062</v>
      </c>
      <c r="G1634" s="21">
        <f t="shared" si="27"/>
        <v>0.23469999999999996</v>
      </c>
      <c r="H1634" s="26">
        <f>H1662*(1+Table3[[#This Row],[Inflation (%)2]])</f>
        <v>252.36060370666158</v>
      </c>
    </row>
    <row r="1635" spans="2:8" s="1" customFormat="1" ht="14.45" customHeight="1" x14ac:dyDescent="0.2">
      <c r="B1635" s="2" t="s">
        <v>1060</v>
      </c>
      <c r="C1635" s="3" t="s">
        <v>15</v>
      </c>
      <c r="D1635" s="3" t="s">
        <v>7</v>
      </c>
      <c r="E1635" s="23">
        <v>154.5</v>
      </c>
      <c r="F1635" s="15" t="s">
        <v>310</v>
      </c>
      <c r="G1635" s="21">
        <f t="shared" si="27"/>
        <v>8.4199999999999997E-2</v>
      </c>
      <c r="H1635" s="26">
        <f>H1663*(1+Table3[[#This Row],[Inflation (%)2]])</f>
        <v>154.91640693611129</v>
      </c>
    </row>
    <row r="1636" spans="2:8" s="1" customFormat="1" ht="14.45" customHeight="1" x14ac:dyDescent="0.2">
      <c r="B1636" s="2" t="s">
        <v>1060</v>
      </c>
      <c r="C1636" s="3" t="s">
        <v>17</v>
      </c>
      <c r="D1636" s="3" t="s">
        <v>7</v>
      </c>
      <c r="E1636" s="24">
        <v>153.4</v>
      </c>
      <c r="F1636" s="16" t="s">
        <v>1063</v>
      </c>
      <c r="G1636" s="21">
        <f t="shared" si="27"/>
        <v>6.4500000000000002E-2</v>
      </c>
      <c r="H1636" s="26">
        <f>H1664*(1+Table3[[#This Row],[Inflation (%)2]])</f>
        <v>1.5420151819224168</v>
      </c>
    </row>
    <row r="1637" spans="2:8" s="1" customFormat="1" ht="14.45" customHeight="1" x14ac:dyDescent="0.2">
      <c r="B1637" s="2" t="s">
        <v>1060</v>
      </c>
      <c r="C1637" s="3" t="s">
        <v>19</v>
      </c>
      <c r="D1637" s="3" t="s">
        <v>7</v>
      </c>
      <c r="E1637" s="23">
        <v>133.4</v>
      </c>
      <c r="F1637" s="15" t="s">
        <v>1064</v>
      </c>
      <c r="G1637" s="21">
        <f t="shared" si="27"/>
        <v>0.11820000000000001</v>
      </c>
      <c r="H1637" s="26">
        <f>H1665*(1+Table3[[#This Row],[Inflation (%)2]])</f>
        <v>179.4779341965195</v>
      </c>
    </row>
    <row r="1638" spans="2:8" s="1" customFormat="1" ht="14.45" customHeight="1" x14ac:dyDescent="0.2">
      <c r="B1638" s="2" t="s">
        <v>1060</v>
      </c>
      <c r="C1638" s="3" t="s">
        <v>21</v>
      </c>
      <c r="D1638" s="3" t="s">
        <v>7</v>
      </c>
      <c r="E1638" s="24">
        <v>154.5</v>
      </c>
      <c r="F1638" s="16" t="s">
        <v>1065</v>
      </c>
      <c r="G1638" s="21">
        <f t="shared" si="27"/>
        <v>-1.3000000000000002E-3</v>
      </c>
      <c r="H1638" s="26">
        <f>H1666*(1+Table3[[#This Row],[Inflation (%)2]])</f>
        <v>113.4380239352201</v>
      </c>
    </row>
    <row r="1639" spans="2:8" s="1" customFormat="1" ht="14.45" customHeight="1" x14ac:dyDescent="0.2">
      <c r="B1639" s="2" t="s">
        <v>1060</v>
      </c>
      <c r="C1639" s="3" t="s">
        <v>23</v>
      </c>
      <c r="D1639" s="3" t="s">
        <v>7</v>
      </c>
      <c r="E1639" s="23">
        <v>191.9</v>
      </c>
      <c r="F1639" s="15" t="s">
        <v>457</v>
      </c>
      <c r="G1639" s="21">
        <f t="shared" si="27"/>
        <v>6.5500000000000003E-2</v>
      </c>
      <c r="H1639" s="26">
        <f>H1667*(1+Table3[[#This Row],[Inflation (%)2]])</f>
        <v>210.47315447036567</v>
      </c>
    </row>
    <row r="1640" spans="2:8" s="1" customFormat="1" ht="14.45" customHeight="1" x14ac:dyDescent="0.2">
      <c r="B1640" s="2" t="s">
        <v>1060</v>
      </c>
      <c r="C1640" s="3" t="s">
        <v>25</v>
      </c>
      <c r="D1640" s="3" t="s">
        <v>7</v>
      </c>
      <c r="E1640" s="24">
        <v>151.30000000000001</v>
      </c>
      <c r="F1640" s="16" t="s">
        <v>1066</v>
      </c>
      <c r="G1640" s="21">
        <f t="shared" si="27"/>
        <v>0.17380000000000001</v>
      </c>
      <c r="H1640" s="26">
        <f>H1668*(1+Table3[[#This Row],[Inflation (%)2]])</f>
        <v>284.58778899755777</v>
      </c>
    </row>
    <row r="1641" spans="2:8" s="1" customFormat="1" ht="14.45" customHeight="1" x14ac:dyDescent="0.2">
      <c r="B1641" s="2" t="s">
        <v>1060</v>
      </c>
      <c r="C1641" s="3" t="s">
        <v>27</v>
      </c>
      <c r="D1641" s="3" t="s">
        <v>7</v>
      </c>
      <c r="E1641" s="23">
        <v>116.8</v>
      </c>
      <c r="F1641" s="15" t="s">
        <v>524</v>
      </c>
      <c r="G1641" s="21">
        <f t="shared" si="27"/>
        <v>4.4699999999999997E-2</v>
      </c>
      <c r="H1641" s="26">
        <f>H1669*(1+Table3[[#This Row],[Inflation (%)2]])</f>
        <v>135.25551176791123</v>
      </c>
    </row>
    <row r="1642" spans="2:8" s="1" customFormat="1" ht="14.45" customHeight="1" x14ac:dyDescent="0.2">
      <c r="B1642" s="2" t="s">
        <v>1060</v>
      </c>
      <c r="C1642" s="3" t="s">
        <v>29</v>
      </c>
      <c r="D1642" s="3" t="s">
        <v>7</v>
      </c>
      <c r="E1642" s="24">
        <v>160</v>
      </c>
      <c r="F1642" s="16" t="s">
        <v>1067</v>
      </c>
      <c r="G1642" s="21">
        <f t="shared" si="27"/>
        <v>0.12990000000000002</v>
      </c>
      <c r="H1642" s="26">
        <f>H1670*(1+Table3[[#This Row],[Inflation (%)2]])</f>
        <v>176.1554108158212</v>
      </c>
    </row>
    <row r="1643" spans="2:8" s="1" customFormat="1" ht="14.45" customHeight="1" x14ac:dyDescent="0.2">
      <c r="B1643" s="2" t="s">
        <v>1060</v>
      </c>
      <c r="C1643" s="3" t="s">
        <v>31</v>
      </c>
      <c r="D1643" s="3" t="s">
        <v>7</v>
      </c>
      <c r="E1643" s="23">
        <v>136.5</v>
      </c>
      <c r="F1643" s="15" t="s">
        <v>483</v>
      </c>
      <c r="G1643" s="21">
        <f t="shared" si="27"/>
        <v>5.4100000000000002E-2</v>
      </c>
      <c r="H1643" s="26">
        <f>H1671*(1+Table3[[#This Row],[Inflation (%)2]])</f>
        <v>125.79708822054843</v>
      </c>
    </row>
    <row r="1644" spans="2:8" s="1" customFormat="1" ht="14.45" customHeight="1" x14ac:dyDescent="0.2">
      <c r="B1644" s="2" t="s">
        <v>1060</v>
      </c>
      <c r="C1644" s="3" t="s">
        <v>33</v>
      </c>
      <c r="D1644" s="3" t="s">
        <v>7</v>
      </c>
      <c r="E1644" s="24">
        <v>163.30000000000001</v>
      </c>
      <c r="F1644" s="16" t="s">
        <v>420</v>
      </c>
      <c r="G1644" s="21">
        <f t="shared" si="27"/>
        <v>4.9500000000000002E-2</v>
      </c>
      <c r="H1644" s="26">
        <f>H1672*(1+Table3[[#This Row],[Inflation (%)2]])</f>
        <v>129.94221250288422</v>
      </c>
    </row>
    <row r="1645" spans="2:8" s="1" customFormat="1" ht="14.45" customHeight="1" x14ac:dyDescent="0.2">
      <c r="B1645" s="2" t="s">
        <v>1060</v>
      </c>
      <c r="C1645" s="3" t="s">
        <v>35</v>
      </c>
      <c r="D1645" s="3" t="s">
        <v>7</v>
      </c>
      <c r="E1645" s="23">
        <v>187.2</v>
      </c>
      <c r="F1645" s="15" t="s">
        <v>1068</v>
      </c>
      <c r="G1645" s="21">
        <f t="shared" si="27"/>
        <v>0.1196</v>
      </c>
      <c r="H1645" s="26">
        <f>H1673*(1+Table3[[#This Row],[Inflation (%)2]])</f>
        <v>163.56550712182846</v>
      </c>
    </row>
    <row r="1646" spans="2:8" s="1" customFormat="1" ht="14.45" customHeight="1" x14ac:dyDescent="0.2">
      <c r="B1646" s="2" t="s">
        <v>1060</v>
      </c>
      <c r="C1646" s="3" t="s">
        <v>37</v>
      </c>
      <c r="D1646" s="3" t="s">
        <v>7</v>
      </c>
      <c r="E1646" s="24">
        <v>147.80000000000001</v>
      </c>
      <c r="F1646" s="16" t="s">
        <v>324</v>
      </c>
      <c r="G1646" s="21">
        <f t="shared" si="27"/>
        <v>3.5700000000000003E-2</v>
      </c>
      <c r="H1646" s="26">
        <f>H1674*(1+Table3[[#This Row],[Inflation (%)2]])</f>
        <v>126.97636519052584</v>
      </c>
    </row>
    <row r="1647" spans="2:8" s="1" customFormat="1" ht="14.45" customHeight="1" x14ac:dyDescent="0.2">
      <c r="B1647" s="2" t="s">
        <v>1060</v>
      </c>
      <c r="C1647" s="3" t="s">
        <v>39</v>
      </c>
      <c r="D1647" s="3" t="s">
        <v>7</v>
      </c>
      <c r="E1647" s="23">
        <v>150</v>
      </c>
      <c r="F1647" s="15" t="s">
        <v>850</v>
      </c>
      <c r="G1647" s="21">
        <f t="shared" si="27"/>
        <v>3.6600000000000001E-2</v>
      </c>
      <c r="H1647" s="26">
        <f>H1675*(1+Table3[[#This Row],[Inflation (%)2]])</f>
        <v>127.69388030130992</v>
      </c>
    </row>
    <row r="1648" spans="2:8" s="1" customFormat="1" ht="14.45" customHeight="1" x14ac:dyDescent="0.2">
      <c r="B1648" s="2" t="s">
        <v>1060</v>
      </c>
      <c r="C1648" s="3" t="s">
        <v>41</v>
      </c>
      <c r="D1648" s="3" t="s">
        <v>7</v>
      </c>
      <c r="E1648" s="24">
        <v>135.19999999999999</v>
      </c>
      <c r="F1648" s="16" t="s">
        <v>107</v>
      </c>
      <c r="G1648" s="21">
        <f t="shared" si="27"/>
        <v>2.5000000000000001E-2</v>
      </c>
      <c r="H1648" s="26">
        <f>H1676*(1+Table3[[#This Row],[Inflation (%)2]])</f>
        <v>122.65630251835904</v>
      </c>
    </row>
    <row r="1649" spans="2:8" s="1" customFormat="1" ht="14.45" customHeight="1" x14ac:dyDescent="0.2">
      <c r="B1649" s="2" t="s">
        <v>1060</v>
      </c>
      <c r="C1649" s="3" t="s">
        <v>43</v>
      </c>
      <c r="D1649" s="3" t="s">
        <v>7</v>
      </c>
      <c r="E1649" s="23">
        <v>155.5</v>
      </c>
      <c r="F1649" s="15" t="s">
        <v>469</v>
      </c>
      <c r="G1649" s="21">
        <f t="shared" si="27"/>
        <v>3.2500000000000001E-2</v>
      </c>
      <c r="H1649" s="26">
        <f>H1677*(1+Table3[[#This Row],[Inflation (%)2]])</f>
        <v>124.51032241988298</v>
      </c>
    </row>
    <row r="1650" spans="2:8" s="1" customFormat="1" ht="14.45" customHeight="1" x14ac:dyDescent="0.2">
      <c r="B1650" s="2" t="s">
        <v>1060</v>
      </c>
      <c r="C1650" s="3" t="s">
        <v>45</v>
      </c>
      <c r="D1650" s="3" t="s">
        <v>7</v>
      </c>
      <c r="E1650" s="24">
        <v>138.30000000000001</v>
      </c>
      <c r="F1650" s="16" t="s">
        <v>1069</v>
      </c>
      <c r="G1650" s="21">
        <f t="shared" si="27"/>
        <v>8.900000000000001E-2</v>
      </c>
      <c r="H1650" s="26">
        <f>H1678*(1+Table3[[#This Row],[Inflation (%)2]])</f>
        <v>153.4323975534802</v>
      </c>
    </row>
    <row r="1651" spans="2:8" s="1" customFormat="1" ht="14.45" customHeight="1" x14ac:dyDescent="0.2">
      <c r="B1651" s="2" t="s">
        <v>1060</v>
      </c>
      <c r="C1651" s="3" t="s">
        <v>47</v>
      </c>
      <c r="D1651" s="3" t="s">
        <v>7</v>
      </c>
      <c r="E1651" s="23">
        <v>144.80000000000001</v>
      </c>
      <c r="F1651" s="15" t="s">
        <v>1070</v>
      </c>
      <c r="G1651" s="21">
        <f t="shared" si="27"/>
        <v>7.6600000000000001E-2</v>
      </c>
      <c r="H1651" s="26">
        <f>H1679*(1+Table3[[#This Row],[Inflation (%)2]])</f>
        <v>143.48305004244304</v>
      </c>
    </row>
    <row r="1652" spans="2:8" s="1" customFormat="1" ht="14.45" customHeight="1" x14ac:dyDescent="0.2">
      <c r="B1652" s="2" t="s">
        <v>1060</v>
      </c>
      <c r="C1652" s="3" t="s">
        <v>49</v>
      </c>
      <c r="D1652" s="3" t="s">
        <v>7</v>
      </c>
      <c r="E1652" s="24">
        <v>144.5</v>
      </c>
      <c r="F1652" s="16" t="s">
        <v>1071</v>
      </c>
      <c r="G1652" s="21">
        <f t="shared" si="27"/>
        <v>4.9400000000000006E-2</v>
      </c>
      <c r="H1652" s="26">
        <f>H1680*(1+Table3[[#This Row],[Inflation (%)2]])</f>
        <v>128.19277557969323</v>
      </c>
    </row>
    <row r="1653" spans="2:8" s="1" customFormat="1" ht="14.45" customHeight="1" x14ac:dyDescent="0.2">
      <c r="B1653" s="2" t="s">
        <v>1060</v>
      </c>
      <c r="C1653" s="3" t="s">
        <v>51</v>
      </c>
      <c r="D1653" s="3" t="s">
        <v>7</v>
      </c>
      <c r="E1653" s="23">
        <v>148.69999999999999</v>
      </c>
      <c r="F1653" s="15" t="s">
        <v>947</v>
      </c>
      <c r="G1653" s="21">
        <f t="shared" si="27"/>
        <v>5.6100000000000011E-2</v>
      </c>
      <c r="H1653" s="26">
        <f>H1681*(1+Table3[[#This Row],[Inflation (%)2]])</f>
        <v>131.34695534176478</v>
      </c>
    </row>
    <row r="1654" spans="2:8" s="1" customFormat="1" ht="14.45" customHeight="1" x14ac:dyDescent="0.2">
      <c r="B1654" s="2" t="s">
        <v>1060</v>
      </c>
      <c r="C1654" s="3" t="s">
        <v>53</v>
      </c>
      <c r="D1654" s="3" t="s">
        <v>7</v>
      </c>
      <c r="E1654" s="24">
        <v>133.9</v>
      </c>
      <c r="F1654" s="16" t="s">
        <v>1072</v>
      </c>
      <c r="G1654" s="21">
        <f t="shared" si="27"/>
        <v>0.11030000000000001</v>
      </c>
      <c r="H1654" s="26">
        <f>H1682*(1+Table3[[#This Row],[Inflation (%)2]])</f>
        <v>150.78376258076145</v>
      </c>
    </row>
    <row r="1655" spans="2:8" s="1" customFormat="1" ht="14.45" customHeight="1" x14ac:dyDescent="0.2">
      <c r="B1655" s="2" t="s">
        <v>1060</v>
      </c>
      <c r="C1655" s="3" t="s">
        <v>55</v>
      </c>
      <c r="D1655" s="3" t="s">
        <v>7</v>
      </c>
      <c r="E1655" s="23">
        <v>141.19999999999999</v>
      </c>
      <c r="F1655" s="15" t="s">
        <v>179</v>
      </c>
      <c r="G1655" s="21">
        <f t="shared" si="27"/>
        <v>4.5899999999999996E-2</v>
      </c>
      <c r="H1655" s="26">
        <f>H1683*(1+Table3[[#This Row],[Inflation (%)2]])</f>
        <v>138.01547182071559</v>
      </c>
    </row>
    <row r="1656" spans="2:8" s="1" customFormat="1" ht="14.45" customHeight="1" x14ac:dyDescent="0.2">
      <c r="B1656" s="2" t="s">
        <v>1060</v>
      </c>
      <c r="C1656" s="3" t="s">
        <v>57</v>
      </c>
      <c r="D1656" s="3" t="s">
        <v>7</v>
      </c>
      <c r="E1656" s="24">
        <v>155.5</v>
      </c>
      <c r="F1656" s="16" t="s">
        <v>555</v>
      </c>
      <c r="G1656" s="21">
        <f t="shared" si="27"/>
        <v>3.39E-2</v>
      </c>
      <c r="H1656" s="26">
        <f>H1684*(1+Table3[[#This Row],[Inflation (%)2]])</f>
        <v>130.17926332588928</v>
      </c>
    </row>
    <row r="1657" spans="2:8" s="1" customFormat="1" ht="14.45" customHeight="1" x14ac:dyDescent="0.2">
      <c r="B1657" s="2" t="s">
        <v>1060</v>
      </c>
      <c r="C1657" s="3" t="s">
        <v>59</v>
      </c>
      <c r="D1657" s="3" t="s">
        <v>7</v>
      </c>
      <c r="E1657" s="23">
        <v>155.19999999999999</v>
      </c>
      <c r="F1657" s="15" t="s">
        <v>1073</v>
      </c>
      <c r="G1657" s="21">
        <f t="shared" si="27"/>
        <v>0.14880000000000002</v>
      </c>
      <c r="H1657" s="26">
        <f>H1685*(1+Table3[[#This Row],[Inflation (%)2]])</f>
        <v>199.09610177186164</v>
      </c>
    </row>
    <row r="1658" spans="2:8" s="1" customFormat="1" ht="14.45" customHeight="1" x14ac:dyDescent="0.2">
      <c r="B1658" s="2" t="s">
        <v>1060</v>
      </c>
      <c r="C1658" s="3" t="s">
        <v>61</v>
      </c>
      <c r="D1658" s="3" t="s">
        <v>7</v>
      </c>
      <c r="E1658" s="24">
        <v>160.1</v>
      </c>
      <c r="F1658" s="16" t="s">
        <v>1074</v>
      </c>
      <c r="G1658" s="21">
        <f t="shared" si="27"/>
        <v>8.9900000000000008E-2</v>
      </c>
      <c r="H1658" s="26">
        <f>H1686*(1+Table3[[#This Row],[Inflation (%)2]])</f>
        <v>171.03840451769952</v>
      </c>
    </row>
    <row r="1659" spans="2:8" s="1" customFormat="1" ht="14.45" customHeight="1" x14ac:dyDescent="0.2">
      <c r="B1659" s="2" t="s">
        <v>1075</v>
      </c>
      <c r="C1659" s="3" t="s">
        <v>6</v>
      </c>
      <c r="D1659" s="3" t="s">
        <v>7</v>
      </c>
      <c r="E1659" s="23">
        <v>150.80000000000001</v>
      </c>
      <c r="F1659" s="15" t="s">
        <v>792</v>
      </c>
      <c r="G1659" s="21">
        <f t="shared" si="27"/>
        <v>6.1200000000000004E-2</v>
      </c>
      <c r="H1659" s="26">
        <f>H1687*(1+Table3[[#This Row],[Inflation (%)2]])</f>
        <v>136.40810901718032</v>
      </c>
    </row>
    <row r="1660" spans="2:8" s="1" customFormat="1" ht="14.45" customHeight="1" x14ac:dyDescent="0.2">
      <c r="B1660" s="2" t="s">
        <v>1075</v>
      </c>
      <c r="C1660" s="3" t="s">
        <v>9</v>
      </c>
      <c r="D1660" s="3" t="s">
        <v>7</v>
      </c>
      <c r="E1660" s="24">
        <v>157</v>
      </c>
      <c r="F1660" s="16" t="s">
        <v>558</v>
      </c>
      <c r="G1660" s="21">
        <f t="shared" si="27"/>
        <v>7.8300000000000008E-2</v>
      </c>
      <c r="H1660" s="26">
        <f>H1688*(1+Table3[[#This Row],[Inflation (%)2]])</f>
        <v>151.14126413199807</v>
      </c>
    </row>
    <row r="1661" spans="2:8" s="1" customFormat="1" ht="14.45" customHeight="1" x14ac:dyDescent="0.2">
      <c r="B1661" s="2" t="s">
        <v>1075</v>
      </c>
      <c r="C1661" s="3" t="s">
        <v>11</v>
      </c>
      <c r="D1661" s="3" t="s">
        <v>7</v>
      </c>
      <c r="E1661" s="23">
        <v>152.69999999999999</v>
      </c>
      <c r="F1661" s="15" t="s">
        <v>1076</v>
      </c>
      <c r="G1661" s="21">
        <f t="shared" si="27"/>
        <v>8.5299999999999987E-2</v>
      </c>
      <c r="H1661" s="26">
        <f>H1689*(1+Table3[[#This Row],[Inflation (%)2]])</f>
        <v>138.64805178881576</v>
      </c>
    </row>
    <row r="1662" spans="2:8" s="1" customFormat="1" ht="14.45" customHeight="1" x14ac:dyDescent="0.2">
      <c r="B1662" s="2" t="s">
        <v>1075</v>
      </c>
      <c r="C1662" s="3" t="s">
        <v>13</v>
      </c>
      <c r="D1662" s="3" t="s">
        <v>7</v>
      </c>
      <c r="E1662" s="24">
        <v>197</v>
      </c>
      <c r="F1662" s="16" t="s">
        <v>1077</v>
      </c>
      <c r="G1662" s="21">
        <f t="shared" si="27"/>
        <v>0.23430000000000001</v>
      </c>
      <c r="H1662" s="26">
        <f>H1690*(1+Table3[[#This Row],[Inflation (%)2]])</f>
        <v>204.39021924893626</v>
      </c>
    </row>
    <row r="1663" spans="2:8" s="1" customFormat="1" ht="14.45" customHeight="1" x14ac:dyDescent="0.2">
      <c r="B1663" s="2" t="s">
        <v>1075</v>
      </c>
      <c r="C1663" s="3" t="s">
        <v>15</v>
      </c>
      <c r="D1663" s="3" t="s">
        <v>7</v>
      </c>
      <c r="E1663" s="23">
        <v>154.6</v>
      </c>
      <c r="F1663" s="15" t="s">
        <v>1078</v>
      </c>
      <c r="G1663" s="21">
        <f t="shared" si="27"/>
        <v>0.1011</v>
      </c>
      <c r="H1663" s="26">
        <f>H1691*(1+Table3[[#This Row],[Inflation (%)2]])</f>
        <v>142.88545188720835</v>
      </c>
    </row>
    <row r="1664" spans="2:8" s="1" customFormat="1" ht="14.45" customHeight="1" x14ac:dyDescent="0.2">
      <c r="B1664" s="2" t="s">
        <v>1075</v>
      </c>
      <c r="C1664" s="3" t="s">
        <v>17</v>
      </c>
      <c r="D1664" s="3" t="s">
        <v>7</v>
      </c>
      <c r="E1664" s="24">
        <v>153.4</v>
      </c>
      <c r="F1664" s="16" t="s">
        <v>654</v>
      </c>
      <c r="G1664" s="21">
        <f t="shared" si="27"/>
        <v>6.9699999999999998E-2</v>
      </c>
      <c r="H1664" s="26">
        <f>H1692*(1+Table3[[#This Row],[Inflation (%)2]])</f>
        <v>1.4485816645584</v>
      </c>
    </row>
    <row r="1665" spans="2:8" s="1" customFormat="1" ht="14.45" customHeight="1" x14ac:dyDescent="0.2">
      <c r="B1665" s="2" t="s">
        <v>1075</v>
      </c>
      <c r="C1665" s="3" t="s">
        <v>19</v>
      </c>
      <c r="D1665" s="3" t="s">
        <v>7</v>
      </c>
      <c r="E1665" s="23">
        <v>132.9</v>
      </c>
      <c r="F1665" s="15" t="s">
        <v>1079</v>
      </c>
      <c r="G1665" s="21">
        <f t="shared" si="27"/>
        <v>0.1206</v>
      </c>
      <c r="H1665" s="26">
        <f>H1693*(1+Table3[[#This Row],[Inflation (%)2]])</f>
        <v>160.5061117836876</v>
      </c>
    </row>
    <row r="1666" spans="2:8" s="1" customFormat="1" ht="14.45" customHeight="1" x14ac:dyDescent="0.2">
      <c r="B1666" s="2" t="s">
        <v>1075</v>
      </c>
      <c r="C1666" s="3" t="s">
        <v>21</v>
      </c>
      <c r="D1666" s="3" t="s">
        <v>7</v>
      </c>
      <c r="E1666" s="24">
        <v>151.80000000000001</v>
      </c>
      <c r="F1666" s="16" t="s">
        <v>1010</v>
      </c>
      <c r="G1666" s="21">
        <f t="shared" si="27"/>
        <v>5.9999999999999993E-3</v>
      </c>
      <c r="H1666" s="26">
        <f>H1694*(1+Table3[[#This Row],[Inflation (%)2]])</f>
        <v>113.58568532614409</v>
      </c>
    </row>
    <row r="1667" spans="2:8" s="1" customFormat="1" ht="14.45" customHeight="1" x14ac:dyDescent="0.2">
      <c r="B1667" s="2" t="s">
        <v>1075</v>
      </c>
      <c r="C1667" s="3" t="s">
        <v>23</v>
      </c>
      <c r="D1667" s="3" t="s">
        <v>7</v>
      </c>
      <c r="E1667" s="23">
        <v>171.2</v>
      </c>
      <c r="F1667" s="15" t="s">
        <v>1080</v>
      </c>
      <c r="G1667" s="21">
        <f t="shared" si="27"/>
        <v>8.2000000000000007E-3</v>
      </c>
      <c r="H1667" s="26">
        <f>H1695*(1+Table3[[#This Row],[Inflation (%)2]])</f>
        <v>197.53463582390017</v>
      </c>
    </row>
    <row r="1668" spans="2:8" s="1" customFormat="1" ht="14.45" customHeight="1" x14ac:dyDescent="0.2">
      <c r="B1668" s="2" t="s">
        <v>1075</v>
      </c>
      <c r="C1668" s="3" t="s">
        <v>25</v>
      </c>
      <c r="D1668" s="3" t="s">
        <v>7</v>
      </c>
      <c r="E1668" s="24">
        <v>152</v>
      </c>
      <c r="F1668" s="16" t="s">
        <v>1081</v>
      </c>
      <c r="G1668" s="21">
        <f t="shared" si="27"/>
        <v>0.19309999999999997</v>
      </c>
      <c r="H1668" s="26">
        <f>H1696*(1+Table3[[#This Row],[Inflation (%)2]])</f>
        <v>242.4499821073077</v>
      </c>
    </row>
    <row r="1669" spans="2:8" s="1" customFormat="1" ht="14.45" customHeight="1" x14ac:dyDescent="0.2">
      <c r="B1669" s="2" t="s">
        <v>1075</v>
      </c>
      <c r="C1669" s="3" t="s">
        <v>27</v>
      </c>
      <c r="D1669" s="3" t="s">
        <v>7</v>
      </c>
      <c r="E1669" s="23">
        <v>116.3</v>
      </c>
      <c r="F1669" s="15" t="s">
        <v>305</v>
      </c>
      <c r="G1669" s="21">
        <f t="shared" si="27"/>
        <v>4.0300000000000002E-2</v>
      </c>
      <c r="H1669" s="26">
        <f>H1697*(1+Table3[[#This Row],[Inflation (%)2]])</f>
        <v>129.46827966680505</v>
      </c>
    </row>
    <row r="1670" spans="2:8" s="1" customFormat="1" ht="14.45" customHeight="1" x14ac:dyDescent="0.2">
      <c r="B1670" s="2" t="s">
        <v>1075</v>
      </c>
      <c r="C1670" s="3" t="s">
        <v>29</v>
      </c>
      <c r="D1670" s="3" t="s">
        <v>7</v>
      </c>
      <c r="E1670" s="24">
        <v>158.80000000000001</v>
      </c>
      <c r="F1670" s="16" t="s">
        <v>1082</v>
      </c>
      <c r="G1670" s="21">
        <f t="shared" si="27"/>
        <v>0.12619999999999998</v>
      </c>
      <c r="H1670" s="26">
        <f>H1698*(1+Table3[[#This Row],[Inflation (%)2]])</f>
        <v>155.90354085832479</v>
      </c>
    </row>
    <row r="1671" spans="2:8" s="1" customFormat="1" ht="14.45" customHeight="1" x14ac:dyDescent="0.2">
      <c r="B1671" s="2" t="s">
        <v>1075</v>
      </c>
      <c r="C1671" s="3" t="s">
        <v>31</v>
      </c>
      <c r="D1671" s="3" t="s">
        <v>7</v>
      </c>
      <c r="E1671" s="23">
        <v>135.6</v>
      </c>
      <c r="F1671" s="15" t="s">
        <v>77</v>
      </c>
      <c r="G1671" s="21">
        <f t="shared" ref="G1671:G1734" si="28">F1671/10000*100</f>
        <v>5.1199999999999996E-2</v>
      </c>
      <c r="H1671" s="26">
        <f>H1699*(1+Table3[[#This Row],[Inflation (%)2]])</f>
        <v>119.34075345844647</v>
      </c>
    </row>
    <row r="1672" spans="2:8" s="1" customFormat="1" ht="14.45" customHeight="1" x14ac:dyDescent="0.2">
      <c r="B1672" s="2" t="s">
        <v>1075</v>
      </c>
      <c r="C1672" s="3" t="s">
        <v>33</v>
      </c>
      <c r="D1672" s="3" t="s">
        <v>7</v>
      </c>
      <c r="E1672" s="24">
        <v>161.69999999999999</v>
      </c>
      <c r="F1672" s="16" t="s">
        <v>446</v>
      </c>
      <c r="G1672" s="21">
        <f t="shared" si="28"/>
        <v>4.2599999999999999E-2</v>
      </c>
      <c r="H1672" s="26">
        <f>H1700*(1+Table3[[#This Row],[Inflation (%)2]])</f>
        <v>123.81344688221458</v>
      </c>
    </row>
    <row r="1673" spans="2:8" s="1" customFormat="1" ht="14.45" customHeight="1" x14ac:dyDescent="0.2">
      <c r="B1673" s="2" t="s">
        <v>1075</v>
      </c>
      <c r="C1673" s="3" t="s">
        <v>35</v>
      </c>
      <c r="D1673" s="3" t="s">
        <v>7</v>
      </c>
      <c r="E1673" s="23">
        <v>186.7</v>
      </c>
      <c r="F1673" s="15" t="s">
        <v>1083</v>
      </c>
      <c r="G1673" s="21">
        <f t="shared" si="28"/>
        <v>0.12</v>
      </c>
      <c r="H1673" s="26">
        <f>H1701*(1+Table3[[#This Row],[Inflation (%)2]])</f>
        <v>146.09280736140448</v>
      </c>
    </row>
    <row r="1674" spans="2:8" s="1" customFormat="1" ht="14.45" customHeight="1" x14ac:dyDescent="0.2">
      <c r="B1674" s="2" t="s">
        <v>1075</v>
      </c>
      <c r="C1674" s="3" t="s">
        <v>37</v>
      </c>
      <c r="D1674" s="3" t="s">
        <v>7</v>
      </c>
      <c r="E1674" s="24">
        <v>147.19999999999999</v>
      </c>
      <c r="F1674" s="16" t="s">
        <v>201</v>
      </c>
      <c r="G1674" s="21">
        <f t="shared" si="28"/>
        <v>3.3700000000000001E-2</v>
      </c>
      <c r="H1674" s="26">
        <f>H1702*(1+Table3[[#This Row],[Inflation (%)2]])</f>
        <v>122.59956086755415</v>
      </c>
    </row>
    <row r="1675" spans="2:8" s="1" customFormat="1" ht="14.45" customHeight="1" x14ac:dyDescent="0.2">
      <c r="B1675" s="2" t="s">
        <v>1075</v>
      </c>
      <c r="C1675" s="3" t="s">
        <v>39</v>
      </c>
      <c r="D1675" s="3" t="s">
        <v>7</v>
      </c>
      <c r="E1675" s="23">
        <v>149.1</v>
      </c>
      <c r="F1675" s="15" t="s">
        <v>855</v>
      </c>
      <c r="G1675" s="21">
        <f t="shared" si="28"/>
        <v>3.3300000000000003E-2</v>
      </c>
      <c r="H1675" s="26">
        <f>H1703*(1+Table3[[#This Row],[Inflation (%)2]])</f>
        <v>123.18529838058068</v>
      </c>
    </row>
    <row r="1676" spans="2:8" s="1" customFormat="1" ht="14.45" customHeight="1" x14ac:dyDescent="0.2">
      <c r="B1676" s="2" t="s">
        <v>1075</v>
      </c>
      <c r="C1676" s="3" t="s">
        <v>41</v>
      </c>
      <c r="D1676" s="3" t="s">
        <v>7</v>
      </c>
      <c r="E1676" s="24">
        <v>136.6</v>
      </c>
      <c r="F1676" s="16" t="s">
        <v>178</v>
      </c>
      <c r="G1676" s="21">
        <f t="shared" si="28"/>
        <v>3.7200000000000004E-2</v>
      </c>
      <c r="H1676" s="26">
        <f>H1704*(1+Table3[[#This Row],[Inflation (%)2]])</f>
        <v>119.66468538376493</v>
      </c>
    </row>
    <row r="1677" spans="2:8" s="1" customFormat="1" ht="14.45" customHeight="1" x14ac:dyDescent="0.2">
      <c r="B1677" s="2" t="s">
        <v>1075</v>
      </c>
      <c r="C1677" s="3" t="s">
        <v>43</v>
      </c>
      <c r="D1677" s="3" t="s">
        <v>7</v>
      </c>
      <c r="E1677" s="23">
        <v>154.69999999999999</v>
      </c>
      <c r="F1677" s="15" t="s">
        <v>448</v>
      </c>
      <c r="G1677" s="21">
        <f t="shared" si="28"/>
        <v>3.5499999999999997E-2</v>
      </c>
      <c r="H1677" s="26">
        <f>H1705*(1+Table3[[#This Row],[Inflation (%)2]])</f>
        <v>120.5911113025501</v>
      </c>
    </row>
    <row r="1678" spans="2:8" s="1" customFormat="1" ht="14.45" customHeight="1" x14ac:dyDescent="0.2">
      <c r="B1678" s="2" t="s">
        <v>1075</v>
      </c>
      <c r="C1678" s="3" t="s">
        <v>45</v>
      </c>
      <c r="D1678" s="3" t="s">
        <v>7</v>
      </c>
      <c r="E1678" s="24">
        <v>137.1</v>
      </c>
      <c r="F1678" s="16" t="s">
        <v>34</v>
      </c>
      <c r="G1678" s="21">
        <f t="shared" si="28"/>
        <v>5.0599999999999992E-2</v>
      </c>
      <c r="H1678" s="26">
        <f>H1706*(1+Table3[[#This Row],[Inflation (%)2]])</f>
        <v>140.89292704635463</v>
      </c>
    </row>
    <row r="1679" spans="2:8" s="1" customFormat="1" ht="14.45" customHeight="1" x14ac:dyDescent="0.2">
      <c r="B1679" s="2" t="s">
        <v>1075</v>
      </c>
      <c r="C1679" s="3" t="s">
        <v>47</v>
      </c>
      <c r="D1679" s="3" t="s">
        <v>7</v>
      </c>
      <c r="E1679" s="23">
        <v>142</v>
      </c>
      <c r="F1679" s="15" t="s">
        <v>849</v>
      </c>
      <c r="G1679" s="21">
        <f t="shared" si="28"/>
        <v>6.2899999999999998E-2</v>
      </c>
      <c r="H1679" s="26">
        <f>H1707*(1+Table3[[#This Row],[Inflation (%)2]])</f>
        <v>133.27424302660509</v>
      </c>
    </row>
    <row r="1680" spans="2:8" s="1" customFormat="1" ht="14.45" customHeight="1" x14ac:dyDescent="0.2">
      <c r="B1680" s="2" t="s">
        <v>1075</v>
      </c>
      <c r="C1680" s="3" t="s">
        <v>49</v>
      </c>
      <c r="D1680" s="3" t="s">
        <v>7</v>
      </c>
      <c r="E1680" s="24">
        <v>140.4</v>
      </c>
      <c r="F1680" s="16" t="s">
        <v>647</v>
      </c>
      <c r="G1680" s="21">
        <f t="shared" si="28"/>
        <v>2.18E-2</v>
      </c>
      <c r="H1680" s="26">
        <f>H1708*(1+Table3[[#This Row],[Inflation (%)2]])</f>
        <v>122.15816235915116</v>
      </c>
    </row>
    <row r="1681" spans="2:8" s="1" customFormat="1" ht="14.45" customHeight="1" x14ac:dyDescent="0.2">
      <c r="B1681" s="2" t="s">
        <v>1075</v>
      </c>
      <c r="C1681" s="3" t="s">
        <v>51</v>
      </c>
      <c r="D1681" s="3" t="s">
        <v>7</v>
      </c>
      <c r="E1681" s="23">
        <v>148.1</v>
      </c>
      <c r="F1681" s="15" t="s">
        <v>146</v>
      </c>
      <c r="G1681" s="21">
        <f t="shared" si="28"/>
        <v>5.5599999999999997E-2</v>
      </c>
      <c r="H1681" s="26">
        <f>H1709*(1+Table3[[#This Row],[Inflation (%)2]])</f>
        <v>124.36980905384412</v>
      </c>
    </row>
    <row r="1682" spans="2:8" s="1" customFormat="1" ht="14.45" customHeight="1" x14ac:dyDescent="0.2">
      <c r="B1682" s="2" t="s">
        <v>1075</v>
      </c>
      <c r="C1682" s="3" t="s">
        <v>53</v>
      </c>
      <c r="D1682" s="3" t="s">
        <v>7</v>
      </c>
      <c r="E1682" s="24">
        <v>129.30000000000001</v>
      </c>
      <c r="F1682" s="16" t="s">
        <v>453</v>
      </c>
      <c r="G1682" s="21">
        <f t="shared" si="28"/>
        <v>8.1099999999999992E-2</v>
      </c>
      <c r="H1682" s="26">
        <f>H1710*(1+Table3[[#This Row],[Inflation (%)2]])</f>
        <v>135.80452362493151</v>
      </c>
    </row>
    <row r="1683" spans="2:8" s="1" customFormat="1" ht="14.45" customHeight="1" x14ac:dyDescent="0.2">
      <c r="B1683" s="2" t="s">
        <v>1075</v>
      </c>
      <c r="C1683" s="3" t="s">
        <v>55</v>
      </c>
      <c r="D1683" s="3" t="s">
        <v>7</v>
      </c>
      <c r="E1683" s="23">
        <v>144.5</v>
      </c>
      <c r="F1683" s="15" t="s">
        <v>1084</v>
      </c>
      <c r="G1683" s="21">
        <f t="shared" si="28"/>
        <v>7.5899999999999995E-2</v>
      </c>
      <c r="H1683" s="26">
        <f>H1711*(1+Table3[[#This Row],[Inflation (%)2]])</f>
        <v>131.9585733059715</v>
      </c>
    </row>
    <row r="1684" spans="2:8" s="1" customFormat="1" ht="14.45" customHeight="1" x14ac:dyDescent="0.2">
      <c r="B1684" s="2" t="s">
        <v>1075</v>
      </c>
      <c r="C1684" s="3" t="s">
        <v>57</v>
      </c>
      <c r="D1684" s="3" t="s">
        <v>7</v>
      </c>
      <c r="E1684" s="24">
        <v>152.5</v>
      </c>
      <c r="F1684" s="16" t="s">
        <v>329</v>
      </c>
      <c r="G1684" s="21">
        <f t="shared" si="28"/>
        <v>2.4199999999999999E-2</v>
      </c>
      <c r="H1684" s="26">
        <f>H1712*(1+Table3[[#This Row],[Inflation (%)2]])</f>
        <v>125.91088434654152</v>
      </c>
    </row>
    <row r="1685" spans="2:8" s="1" customFormat="1" ht="14.45" customHeight="1" x14ac:dyDescent="0.2">
      <c r="B1685" s="2" t="s">
        <v>1075</v>
      </c>
      <c r="C1685" s="3" t="s">
        <v>59</v>
      </c>
      <c r="D1685" s="3" t="s">
        <v>7</v>
      </c>
      <c r="E1685" s="23">
        <v>152.19999999999999</v>
      </c>
      <c r="F1685" s="15" t="s">
        <v>1085</v>
      </c>
      <c r="G1685" s="21">
        <f t="shared" si="28"/>
        <v>0.1384</v>
      </c>
      <c r="H1685" s="26">
        <f>H1713*(1+Table3[[#This Row],[Inflation (%)2]])</f>
        <v>173.30788803260936</v>
      </c>
    </row>
    <row r="1686" spans="2:8" s="1" customFormat="1" ht="14.45" customHeight="1" x14ac:dyDescent="0.2">
      <c r="B1686" s="2" t="s">
        <v>1075</v>
      </c>
      <c r="C1686" s="3" t="s">
        <v>61</v>
      </c>
      <c r="D1686" s="3" t="s">
        <v>7</v>
      </c>
      <c r="E1686" s="24">
        <v>156.9</v>
      </c>
      <c r="F1686" s="16" t="s">
        <v>150</v>
      </c>
      <c r="G1686" s="21">
        <f t="shared" si="28"/>
        <v>8.5800000000000001E-2</v>
      </c>
      <c r="H1686" s="26">
        <f>H1714*(1+Table3[[#This Row],[Inflation (%)2]])</f>
        <v>156.93036472859851</v>
      </c>
    </row>
    <row r="1687" spans="2:8" s="1" customFormat="1" ht="14.45" customHeight="1" x14ac:dyDescent="0.2">
      <c r="B1687" s="2" t="s">
        <v>1086</v>
      </c>
      <c r="C1687" s="3" t="s">
        <v>6</v>
      </c>
      <c r="D1687" s="3" t="s">
        <v>7</v>
      </c>
      <c r="E1687" s="23">
        <v>150.6</v>
      </c>
      <c r="F1687" s="15" t="s">
        <v>1087</v>
      </c>
      <c r="G1687" s="21">
        <f t="shared" si="28"/>
        <v>6.4299999999999996E-2</v>
      </c>
      <c r="H1687" s="26">
        <f>H1715*(1+Table3[[#This Row],[Inflation (%)2]])</f>
        <v>128.541376759499</v>
      </c>
    </row>
    <row r="1688" spans="2:8" s="1" customFormat="1" ht="14.45" customHeight="1" x14ac:dyDescent="0.2">
      <c r="B1688" s="2" t="s">
        <v>1086</v>
      </c>
      <c r="C1688" s="3" t="s">
        <v>9</v>
      </c>
      <c r="D1688" s="3" t="s">
        <v>7</v>
      </c>
      <c r="E1688" s="24">
        <v>154.80000000000001</v>
      </c>
      <c r="F1688" s="16" t="s">
        <v>1088</v>
      </c>
      <c r="G1688" s="21">
        <f t="shared" si="28"/>
        <v>7.6500000000000012E-2</v>
      </c>
      <c r="H1688" s="26">
        <f>H1716*(1+Table3[[#This Row],[Inflation (%)2]])</f>
        <v>140.16624699248638</v>
      </c>
    </row>
    <row r="1689" spans="2:8" s="1" customFormat="1" ht="14.45" customHeight="1" x14ac:dyDescent="0.2">
      <c r="B1689" s="2" t="s">
        <v>1086</v>
      </c>
      <c r="C1689" s="3" t="s">
        <v>11</v>
      </c>
      <c r="D1689" s="3" t="s">
        <v>7</v>
      </c>
      <c r="E1689" s="23">
        <v>150.4</v>
      </c>
      <c r="F1689" s="15" t="s">
        <v>1089</v>
      </c>
      <c r="G1689" s="21">
        <f t="shared" si="28"/>
        <v>7.1199999999999999E-2</v>
      </c>
      <c r="H1689" s="26">
        <f>H1717*(1+Table3[[#This Row],[Inflation (%)2]])</f>
        <v>127.75090001733693</v>
      </c>
    </row>
    <row r="1690" spans="2:8" s="1" customFormat="1" ht="14.45" customHeight="1" x14ac:dyDescent="0.2">
      <c r="B1690" s="2" t="s">
        <v>1086</v>
      </c>
      <c r="C1690" s="3" t="s">
        <v>13</v>
      </c>
      <c r="D1690" s="3" t="s">
        <v>7</v>
      </c>
      <c r="E1690" s="24">
        <v>188.1</v>
      </c>
      <c r="F1690" s="16" t="s">
        <v>1090</v>
      </c>
      <c r="G1690" s="21">
        <f t="shared" si="28"/>
        <v>0.20039999999999997</v>
      </c>
      <c r="H1690" s="26">
        <f>H1718*(1+Table3[[#This Row],[Inflation (%)2]])</f>
        <v>165.59201105803797</v>
      </c>
    </row>
    <row r="1691" spans="2:8" s="1" customFormat="1" ht="14.45" customHeight="1" x14ac:dyDescent="0.2">
      <c r="B1691" s="2" t="s">
        <v>1086</v>
      </c>
      <c r="C1691" s="3" t="s">
        <v>15</v>
      </c>
      <c r="D1691" s="3" t="s">
        <v>7</v>
      </c>
      <c r="E1691" s="23">
        <v>150</v>
      </c>
      <c r="F1691" s="15" t="s">
        <v>549</v>
      </c>
      <c r="G1691" s="21">
        <f t="shared" si="28"/>
        <v>8.4600000000000009E-2</v>
      </c>
      <c r="H1691" s="26">
        <f>H1719*(1+Table3[[#This Row],[Inflation (%)2]])</f>
        <v>129.76609925275483</v>
      </c>
    </row>
    <row r="1692" spans="2:8" s="1" customFormat="1" ht="14.45" customHeight="1" x14ac:dyDescent="0.2">
      <c r="B1692" s="2" t="s">
        <v>1086</v>
      </c>
      <c r="C1692" s="3" t="s">
        <v>17</v>
      </c>
      <c r="D1692" s="3" t="s">
        <v>7</v>
      </c>
      <c r="E1692" s="24">
        <v>155.4</v>
      </c>
      <c r="F1692" s="16" t="s">
        <v>1091</v>
      </c>
      <c r="G1692" s="21">
        <f t="shared" si="28"/>
        <v>9.1300000000000006E-2</v>
      </c>
      <c r="H1692" s="26">
        <f>H1720*(1+Table3[[#This Row],[Inflation (%)2]])</f>
        <v>1.3541943204247919</v>
      </c>
    </row>
    <row r="1693" spans="2:8" s="1" customFormat="1" ht="14.45" customHeight="1" x14ac:dyDescent="0.2">
      <c r="B1693" s="2" t="s">
        <v>1086</v>
      </c>
      <c r="C1693" s="3" t="s">
        <v>19</v>
      </c>
      <c r="D1693" s="3" t="s">
        <v>7</v>
      </c>
      <c r="E1693" s="23">
        <v>131.9</v>
      </c>
      <c r="F1693" s="15" t="s">
        <v>871</v>
      </c>
      <c r="G1693" s="21">
        <f t="shared" si="28"/>
        <v>0.11210000000000001</v>
      </c>
      <c r="H1693" s="26">
        <f>H1721*(1+Table3[[#This Row],[Inflation (%)2]])</f>
        <v>143.23229679072602</v>
      </c>
    </row>
    <row r="1694" spans="2:8" s="1" customFormat="1" ht="14.45" customHeight="1" x14ac:dyDescent="0.2">
      <c r="B1694" s="2" t="s">
        <v>1086</v>
      </c>
      <c r="C1694" s="3" t="s">
        <v>21</v>
      </c>
      <c r="D1694" s="3" t="s">
        <v>7</v>
      </c>
      <c r="E1694" s="24">
        <v>153</v>
      </c>
      <c r="F1694" s="16" t="s">
        <v>1092</v>
      </c>
      <c r="G1694" s="21">
        <f t="shared" si="28"/>
        <v>2.2000000000000002E-2</v>
      </c>
      <c r="H1694" s="26">
        <f>H1722*(1+Table3[[#This Row],[Inflation (%)2]])</f>
        <v>112.90823591068001</v>
      </c>
    </row>
    <row r="1695" spans="2:8" s="1" customFormat="1" ht="14.45" customHeight="1" x14ac:dyDescent="0.2">
      <c r="B1695" s="2" t="s">
        <v>1086</v>
      </c>
      <c r="C1695" s="3" t="s">
        <v>23</v>
      </c>
      <c r="D1695" s="3" t="s">
        <v>7</v>
      </c>
      <c r="E1695" s="23">
        <v>161.80000000000001</v>
      </c>
      <c r="F1695" s="15" t="s">
        <v>1093</v>
      </c>
      <c r="G1695" s="21">
        <f t="shared" si="28"/>
        <v>1.2000000000000001E-3</v>
      </c>
      <c r="H1695" s="26">
        <f>H1723*(1+Table3[[#This Row],[Inflation (%)2]])</f>
        <v>195.92802601061314</v>
      </c>
    </row>
    <row r="1696" spans="2:8" s="1" customFormat="1" ht="14.45" customHeight="1" x14ac:dyDescent="0.2">
      <c r="B1696" s="2" t="s">
        <v>1086</v>
      </c>
      <c r="C1696" s="3" t="s">
        <v>25</v>
      </c>
      <c r="D1696" s="3" t="s">
        <v>7</v>
      </c>
      <c r="E1696" s="24">
        <v>151.4</v>
      </c>
      <c r="F1696" s="16" t="s">
        <v>1094</v>
      </c>
      <c r="G1696" s="21">
        <f t="shared" si="28"/>
        <v>0.217</v>
      </c>
      <c r="H1696" s="26">
        <f>H1724*(1+Table3[[#This Row],[Inflation (%)2]])</f>
        <v>203.21010988794544</v>
      </c>
    </row>
    <row r="1697" spans="2:8" s="1" customFormat="1" ht="14.45" customHeight="1" x14ac:dyDescent="0.2">
      <c r="B1697" s="2" t="s">
        <v>1086</v>
      </c>
      <c r="C1697" s="3" t="s">
        <v>27</v>
      </c>
      <c r="D1697" s="3" t="s">
        <v>7</v>
      </c>
      <c r="E1697" s="23">
        <v>117.2</v>
      </c>
      <c r="F1697" s="15" t="s">
        <v>621</v>
      </c>
      <c r="G1697" s="21">
        <f t="shared" si="28"/>
        <v>5.3999999999999999E-2</v>
      </c>
      <c r="H1697" s="26">
        <f>H1725*(1+Table3[[#This Row],[Inflation (%)2]])</f>
        <v>124.45283059387199</v>
      </c>
    </row>
    <row r="1698" spans="2:8" s="1" customFormat="1" ht="14.45" customHeight="1" x14ac:dyDescent="0.2">
      <c r="B1698" s="2" t="s">
        <v>1086</v>
      </c>
      <c r="C1698" s="3" t="s">
        <v>29</v>
      </c>
      <c r="D1698" s="3" t="s">
        <v>7</v>
      </c>
      <c r="E1698" s="24">
        <v>154.69999999999999</v>
      </c>
      <c r="F1698" s="16" t="s">
        <v>717</v>
      </c>
      <c r="G1698" s="21">
        <f t="shared" si="28"/>
        <v>9.7200000000000009E-2</v>
      </c>
      <c r="H1698" s="26">
        <f>H1726*(1+Table3[[#This Row],[Inflation (%)2]])</f>
        <v>138.43326306013569</v>
      </c>
    </row>
    <row r="1699" spans="2:8" s="1" customFormat="1" ht="14.45" customHeight="1" x14ac:dyDescent="0.2">
      <c r="B1699" s="2" t="s">
        <v>1086</v>
      </c>
      <c r="C1699" s="3" t="s">
        <v>31</v>
      </c>
      <c r="D1699" s="3" t="s">
        <v>7</v>
      </c>
      <c r="E1699" s="23">
        <v>134.1</v>
      </c>
      <c r="F1699" s="15" t="s">
        <v>305</v>
      </c>
      <c r="G1699" s="21">
        <f t="shared" si="28"/>
        <v>4.0300000000000002E-2</v>
      </c>
      <c r="H1699" s="26">
        <f>H1727*(1+Table3[[#This Row],[Inflation (%)2]])</f>
        <v>113.52811402059216</v>
      </c>
    </row>
    <row r="1700" spans="2:8" s="1" customFormat="1" ht="14.45" customHeight="1" x14ac:dyDescent="0.2">
      <c r="B1700" s="2" t="s">
        <v>1086</v>
      </c>
      <c r="C1700" s="3" t="s">
        <v>33</v>
      </c>
      <c r="D1700" s="3" t="s">
        <v>7</v>
      </c>
      <c r="E1700" s="24">
        <v>162.4</v>
      </c>
      <c r="F1700" s="16" t="s">
        <v>461</v>
      </c>
      <c r="G1700" s="21">
        <f t="shared" si="28"/>
        <v>5.1100000000000007E-2</v>
      </c>
      <c r="H1700" s="26">
        <f>H1728*(1+Table3[[#This Row],[Inflation (%)2]])</f>
        <v>118.75450497047245</v>
      </c>
    </row>
    <row r="1701" spans="2:8" s="1" customFormat="1" ht="14.45" customHeight="1" x14ac:dyDescent="0.2">
      <c r="B1701" s="2" t="s">
        <v>1086</v>
      </c>
      <c r="C1701" s="3" t="s">
        <v>35</v>
      </c>
      <c r="D1701" s="3" t="s">
        <v>7</v>
      </c>
      <c r="E1701" s="23">
        <v>183.4</v>
      </c>
      <c r="F1701" s="15" t="s">
        <v>1095</v>
      </c>
      <c r="G1701" s="21">
        <f t="shared" si="28"/>
        <v>0.10349999999999999</v>
      </c>
      <c r="H1701" s="26">
        <f>H1729*(1+Table3[[#This Row],[Inflation (%)2]])</f>
        <v>130.44000657268256</v>
      </c>
    </row>
    <row r="1702" spans="2:8" s="1" customFormat="1" ht="14.45" customHeight="1" x14ac:dyDescent="0.2">
      <c r="B1702" s="2" t="s">
        <v>1086</v>
      </c>
      <c r="C1702" s="3" t="s">
        <v>37</v>
      </c>
      <c r="D1702" s="3" t="s">
        <v>7</v>
      </c>
      <c r="E1702" s="24">
        <v>150.80000000000001</v>
      </c>
      <c r="F1702" s="16" t="s">
        <v>710</v>
      </c>
      <c r="G1702" s="21">
        <f t="shared" si="28"/>
        <v>6.0499999999999998E-2</v>
      </c>
      <c r="H1702" s="26">
        <f>H1730*(1+Table3[[#This Row],[Inflation (%)2]])</f>
        <v>118.60265151161279</v>
      </c>
    </row>
    <row r="1703" spans="2:8" s="1" customFormat="1" ht="14.45" customHeight="1" x14ac:dyDescent="0.2">
      <c r="B1703" s="2" t="s">
        <v>1086</v>
      </c>
      <c r="C1703" s="3" t="s">
        <v>39</v>
      </c>
      <c r="D1703" s="3" t="s">
        <v>7</v>
      </c>
      <c r="E1703" s="23">
        <v>153</v>
      </c>
      <c r="F1703" s="15" t="s">
        <v>872</v>
      </c>
      <c r="G1703" s="21">
        <f t="shared" si="28"/>
        <v>6.25E-2</v>
      </c>
      <c r="H1703" s="26">
        <f>H1731*(1+Table3[[#This Row],[Inflation (%)2]])</f>
        <v>119.21542473684377</v>
      </c>
    </row>
    <row r="1704" spans="2:8" s="1" customFormat="1" ht="14.45" customHeight="1" x14ac:dyDescent="0.2">
      <c r="B1704" s="2" t="s">
        <v>1086</v>
      </c>
      <c r="C1704" s="3" t="s">
        <v>41</v>
      </c>
      <c r="D1704" s="3" t="s">
        <v>7</v>
      </c>
      <c r="E1704" s="24">
        <v>138.6</v>
      </c>
      <c r="F1704" s="16" t="s">
        <v>412</v>
      </c>
      <c r="G1704" s="21">
        <f t="shared" si="28"/>
        <v>5.2400000000000002E-2</v>
      </c>
      <c r="H1704" s="26">
        <f>H1732*(1+Table3[[#This Row],[Inflation (%)2]])</f>
        <v>115.37281660602096</v>
      </c>
    </row>
    <row r="1705" spans="2:8" s="1" customFormat="1" ht="14.45" customHeight="1" x14ac:dyDescent="0.2">
      <c r="B1705" s="2" t="s">
        <v>1086</v>
      </c>
      <c r="C1705" s="3" t="s">
        <v>43</v>
      </c>
      <c r="D1705" s="3" t="s">
        <v>7</v>
      </c>
      <c r="E1705" s="23">
        <v>155.6</v>
      </c>
      <c r="F1705" s="15" t="s">
        <v>850</v>
      </c>
      <c r="G1705" s="21">
        <f t="shared" si="28"/>
        <v>3.6600000000000001E-2</v>
      </c>
      <c r="H1705" s="26">
        <f>H1733*(1+Table3[[#This Row],[Inflation (%)2]])</f>
        <v>116.45689164901023</v>
      </c>
    </row>
    <row r="1706" spans="2:8" s="1" customFormat="1" ht="14.45" customHeight="1" x14ac:dyDescent="0.2">
      <c r="B1706" s="2" t="s">
        <v>1086</v>
      </c>
      <c r="C1706" s="3" t="s">
        <v>45</v>
      </c>
      <c r="D1706" s="3" t="s">
        <v>7</v>
      </c>
      <c r="E1706" s="24">
        <v>136.19999999999999</v>
      </c>
      <c r="F1706" s="16" t="s">
        <v>435</v>
      </c>
      <c r="G1706" s="21">
        <f t="shared" si="28"/>
        <v>5.2600000000000001E-2</v>
      </c>
      <c r="H1706" s="26">
        <f>H1734*(1+Table3[[#This Row],[Inflation (%)2]])</f>
        <v>134.10710741134079</v>
      </c>
    </row>
    <row r="1707" spans="2:8" s="1" customFormat="1" ht="14.45" customHeight="1" x14ac:dyDescent="0.2">
      <c r="B1707" s="2" t="s">
        <v>1086</v>
      </c>
      <c r="C1707" s="3" t="s">
        <v>47</v>
      </c>
      <c r="D1707" s="3" t="s">
        <v>7</v>
      </c>
      <c r="E1707" s="23">
        <v>143</v>
      </c>
      <c r="F1707" s="15" t="s">
        <v>1096</v>
      </c>
      <c r="G1707" s="21">
        <f t="shared" si="28"/>
        <v>7.2800000000000004E-2</v>
      </c>
      <c r="H1707" s="26">
        <f>H1735*(1+Table3[[#This Row],[Inflation (%)2]])</f>
        <v>125.38737701251773</v>
      </c>
    </row>
    <row r="1708" spans="2:8" s="1" customFormat="1" ht="14.45" customHeight="1" x14ac:dyDescent="0.2">
      <c r="B1708" s="2" t="s">
        <v>1086</v>
      </c>
      <c r="C1708" s="3" t="s">
        <v>49</v>
      </c>
      <c r="D1708" s="3" t="s">
        <v>7</v>
      </c>
      <c r="E1708" s="24">
        <v>145.9</v>
      </c>
      <c r="F1708" s="16" t="s">
        <v>238</v>
      </c>
      <c r="G1708" s="21">
        <f t="shared" si="28"/>
        <v>6.3399999999999998E-2</v>
      </c>
      <c r="H1708" s="26">
        <f>H1736*(1+Table3[[#This Row],[Inflation (%)2]])</f>
        <v>119.55193027906749</v>
      </c>
    </row>
    <row r="1709" spans="2:8" s="1" customFormat="1" ht="14.45" customHeight="1" x14ac:dyDescent="0.2">
      <c r="B1709" s="2" t="s">
        <v>1086</v>
      </c>
      <c r="C1709" s="3" t="s">
        <v>51</v>
      </c>
      <c r="D1709" s="3" t="s">
        <v>7</v>
      </c>
      <c r="E1709" s="23">
        <v>146.1</v>
      </c>
      <c r="F1709" s="15" t="s">
        <v>1097</v>
      </c>
      <c r="G1709" s="21">
        <f t="shared" si="28"/>
        <v>4.5099999999999994E-2</v>
      </c>
      <c r="H1709" s="26">
        <f>H1737*(1+Table3[[#This Row],[Inflation (%)2]])</f>
        <v>117.8190688270596</v>
      </c>
    </row>
    <row r="1710" spans="2:8" s="1" customFormat="1" ht="14.45" customHeight="1" x14ac:dyDescent="0.2">
      <c r="B1710" s="2" t="s">
        <v>1086</v>
      </c>
      <c r="C1710" s="3" t="s">
        <v>53</v>
      </c>
      <c r="D1710" s="3" t="s">
        <v>7</v>
      </c>
      <c r="E1710" s="24">
        <v>129.1</v>
      </c>
      <c r="F1710" s="16" t="s">
        <v>600</v>
      </c>
      <c r="G1710" s="21">
        <f t="shared" si="28"/>
        <v>7.4899999999999994E-2</v>
      </c>
      <c r="H1710" s="26">
        <f>H1738*(1+Table3[[#This Row],[Inflation (%)2]])</f>
        <v>125.61698605580567</v>
      </c>
    </row>
    <row r="1711" spans="2:8" s="1" customFormat="1" ht="14.45" customHeight="1" x14ac:dyDescent="0.2">
      <c r="B1711" s="2" t="s">
        <v>1086</v>
      </c>
      <c r="C1711" s="3" t="s">
        <v>55</v>
      </c>
      <c r="D1711" s="3" t="s">
        <v>7</v>
      </c>
      <c r="E1711" s="23">
        <v>142.9</v>
      </c>
      <c r="F1711" s="15" t="s">
        <v>965</v>
      </c>
      <c r="G1711" s="21">
        <f t="shared" si="28"/>
        <v>6.6400000000000001E-2</v>
      </c>
      <c r="H1711" s="26">
        <f>H1739*(1+Table3[[#This Row],[Inflation (%)2]])</f>
        <v>122.64947793100799</v>
      </c>
    </row>
    <row r="1712" spans="2:8" s="1" customFormat="1" ht="14.45" customHeight="1" x14ac:dyDescent="0.2">
      <c r="B1712" s="2" t="s">
        <v>1086</v>
      </c>
      <c r="C1712" s="3" t="s">
        <v>57</v>
      </c>
      <c r="D1712" s="3" t="s">
        <v>7</v>
      </c>
      <c r="E1712" s="24">
        <v>158</v>
      </c>
      <c r="F1712" s="16" t="s">
        <v>404</v>
      </c>
      <c r="G1712" s="21">
        <f t="shared" si="28"/>
        <v>6.7599999999999993E-2</v>
      </c>
      <c r="H1712" s="26">
        <f>H1740*(1+Table3[[#This Row],[Inflation (%)2]])</f>
        <v>122.93583708898801</v>
      </c>
    </row>
    <row r="1713" spans="2:8" s="1" customFormat="1" ht="14.45" customHeight="1" x14ac:dyDescent="0.2">
      <c r="B1713" s="2" t="s">
        <v>1086</v>
      </c>
      <c r="C1713" s="3" t="s">
        <v>59</v>
      </c>
      <c r="D1713" s="3" t="s">
        <v>7</v>
      </c>
      <c r="E1713" s="23">
        <v>150.5</v>
      </c>
      <c r="F1713" s="15" t="s">
        <v>1098</v>
      </c>
      <c r="G1713" s="21">
        <f t="shared" si="28"/>
        <v>0.13500000000000001</v>
      </c>
      <c r="H1713" s="26">
        <f>H1741*(1+Table3[[#This Row],[Inflation (%)2]])</f>
        <v>152.23813073841299</v>
      </c>
    </row>
    <row r="1714" spans="2:8" s="1" customFormat="1" ht="14.45" customHeight="1" x14ac:dyDescent="0.2">
      <c r="B1714" s="2" t="s">
        <v>1086</v>
      </c>
      <c r="C1714" s="3" t="s">
        <v>61</v>
      </c>
      <c r="D1714" s="3" t="s">
        <v>7</v>
      </c>
      <c r="E1714" s="24">
        <v>154.30000000000001</v>
      </c>
      <c r="F1714" s="16" t="s">
        <v>1099</v>
      </c>
      <c r="G1714" s="21">
        <f t="shared" si="28"/>
        <v>8.3599999999999994E-2</v>
      </c>
      <c r="H1714" s="26">
        <f>H1742*(1+Table3[[#This Row],[Inflation (%)2]])</f>
        <v>144.52971516724855</v>
      </c>
    </row>
    <row r="1715" spans="2:8" s="1" customFormat="1" ht="14.45" customHeight="1" x14ac:dyDescent="0.2">
      <c r="B1715" s="2" t="s">
        <v>1100</v>
      </c>
      <c r="C1715" s="3" t="s">
        <v>6</v>
      </c>
      <c r="D1715" s="3" t="s">
        <v>7</v>
      </c>
      <c r="E1715" s="23">
        <v>150.9</v>
      </c>
      <c r="F1715" s="15" t="s">
        <v>651</v>
      </c>
      <c r="G1715" s="21">
        <f t="shared" si="28"/>
        <v>7.3300000000000004E-2</v>
      </c>
      <c r="H1715" s="26">
        <f>H1743*(1+Table3[[#This Row],[Inflation (%)2]])</f>
        <v>120.77551137790002</v>
      </c>
    </row>
    <row r="1716" spans="2:8" s="1" customFormat="1" ht="14.45" customHeight="1" x14ac:dyDescent="0.2">
      <c r="B1716" s="2" t="s">
        <v>1100</v>
      </c>
      <c r="C1716" s="3" t="s">
        <v>9</v>
      </c>
      <c r="D1716" s="3" t="s">
        <v>7</v>
      </c>
      <c r="E1716" s="24">
        <v>156.1</v>
      </c>
      <c r="F1716" s="16" t="s">
        <v>1101</v>
      </c>
      <c r="G1716" s="21">
        <f t="shared" si="28"/>
        <v>0.1016</v>
      </c>
      <c r="H1716" s="26">
        <f>H1744*(1+Table3[[#This Row],[Inflation (%)2]])</f>
        <v>130.20552437759997</v>
      </c>
    </row>
    <row r="1717" spans="2:8" s="1" customFormat="1" ht="14.45" customHeight="1" x14ac:dyDescent="0.2">
      <c r="B1717" s="2" t="s">
        <v>1100</v>
      </c>
      <c r="C1717" s="3" t="s">
        <v>11</v>
      </c>
      <c r="D1717" s="3" t="s">
        <v>7</v>
      </c>
      <c r="E1717" s="23">
        <v>151.80000000000001</v>
      </c>
      <c r="F1717" s="15" t="s">
        <v>1102</v>
      </c>
      <c r="G1717" s="21">
        <f t="shared" si="28"/>
        <v>8.43E-2</v>
      </c>
      <c r="H1717" s="26">
        <f>H1745*(1+Table3[[#This Row],[Inflation (%)2]])</f>
        <v>119.25961540079999</v>
      </c>
    </row>
    <row r="1718" spans="2:8" s="1" customFormat="1" ht="14.45" customHeight="1" x14ac:dyDescent="0.2">
      <c r="B1718" s="2" t="s">
        <v>1100</v>
      </c>
      <c r="C1718" s="3" t="s">
        <v>13</v>
      </c>
      <c r="D1718" s="3" t="s">
        <v>7</v>
      </c>
      <c r="E1718" s="24">
        <v>171.3</v>
      </c>
      <c r="F1718" s="16" t="s">
        <v>632</v>
      </c>
      <c r="G1718" s="21">
        <f t="shared" si="28"/>
        <v>0.11449999999999999</v>
      </c>
      <c r="H1718" s="26">
        <f>H1746*(1+Table3[[#This Row],[Inflation (%)2]])</f>
        <v>137.94736009499999</v>
      </c>
    </row>
    <row r="1719" spans="2:8" s="1" customFormat="1" ht="14.45" customHeight="1" x14ac:dyDescent="0.2">
      <c r="B1719" s="2" t="s">
        <v>1100</v>
      </c>
      <c r="C1719" s="3" t="s">
        <v>15</v>
      </c>
      <c r="D1719" s="3" t="s">
        <v>7</v>
      </c>
      <c r="E1719" s="23">
        <v>151.9</v>
      </c>
      <c r="F1719" s="15" t="s">
        <v>816</v>
      </c>
      <c r="G1719" s="21">
        <f t="shared" si="28"/>
        <v>8.9700000000000002E-2</v>
      </c>
      <c r="H1719" s="26">
        <f>H1747*(1+Table3[[#This Row],[Inflation (%)2]])</f>
        <v>119.64419993800001</v>
      </c>
    </row>
    <row r="1720" spans="2:8" s="1" customFormat="1" ht="14.45" customHeight="1" x14ac:dyDescent="0.2">
      <c r="B1720" s="2" t="s">
        <v>1100</v>
      </c>
      <c r="C1720" s="3" t="s">
        <v>17</v>
      </c>
      <c r="D1720" s="3" t="s">
        <v>7</v>
      </c>
      <c r="E1720" s="24">
        <v>155.5</v>
      </c>
      <c r="F1720" s="16" t="s">
        <v>929</v>
      </c>
      <c r="G1720" s="21">
        <f t="shared" si="28"/>
        <v>9.5799999999999996E-2</v>
      </c>
      <c r="H1720" s="26">
        <f>H1748*(1+Table3[[#This Row],[Inflation (%)2]])</f>
        <v>1.24090013784</v>
      </c>
    </row>
    <row r="1721" spans="2:8" s="1" customFormat="1" ht="14.45" customHeight="1" x14ac:dyDescent="0.2">
      <c r="B1721" s="2" t="s">
        <v>1100</v>
      </c>
      <c r="C1721" s="3" t="s">
        <v>19</v>
      </c>
      <c r="D1721" s="3" t="s">
        <v>7</v>
      </c>
      <c r="E1721" s="23">
        <v>131.6</v>
      </c>
      <c r="F1721" s="15" t="s">
        <v>515</v>
      </c>
      <c r="G1721" s="21">
        <f t="shared" si="28"/>
        <v>0.11150000000000002</v>
      </c>
      <c r="H1721" s="26">
        <f>H1749*(1+Table3[[#This Row],[Inflation (%)2]])</f>
        <v>128.79444006</v>
      </c>
    </row>
    <row r="1722" spans="2:8" s="1" customFormat="1" ht="14.45" customHeight="1" x14ac:dyDescent="0.2">
      <c r="B1722" s="2" t="s">
        <v>1100</v>
      </c>
      <c r="C1722" s="3" t="s">
        <v>21</v>
      </c>
      <c r="D1722" s="3" t="s">
        <v>7</v>
      </c>
      <c r="E1722" s="24">
        <v>152.9</v>
      </c>
      <c r="F1722" s="16" t="s">
        <v>40</v>
      </c>
      <c r="G1722" s="21">
        <f t="shared" si="28"/>
        <v>2.8900000000000002E-2</v>
      </c>
      <c r="H1722" s="26">
        <f>H1750*(1+Table3[[#This Row],[Inflation (%)2]])</f>
        <v>110.47772594</v>
      </c>
    </row>
    <row r="1723" spans="2:8" s="1" customFormat="1" ht="14.45" customHeight="1" x14ac:dyDescent="0.2">
      <c r="B1723" s="2" t="s">
        <v>1100</v>
      </c>
      <c r="C1723" s="3" t="s">
        <v>23</v>
      </c>
      <c r="D1723" s="3" t="s">
        <v>7</v>
      </c>
      <c r="E1723" s="23">
        <v>180</v>
      </c>
      <c r="F1723" s="15" t="s">
        <v>1103</v>
      </c>
      <c r="G1723" s="21">
        <f t="shared" si="28"/>
        <v>0.19840000000000002</v>
      </c>
      <c r="H1723" s="26">
        <f>H1751*(1+Table3[[#This Row],[Inflation (%)2]])</f>
        <v>195.69319417759999</v>
      </c>
    </row>
    <row r="1724" spans="2:8" s="1" customFormat="1" ht="14.45" customHeight="1" x14ac:dyDescent="0.2">
      <c r="B1724" s="2" t="s">
        <v>1100</v>
      </c>
      <c r="C1724" s="3" t="s">
        <v>25</v>
      </c>
      <c r="D1724" s="3" t="s">
        <v>7</v>
      </c>
      <c r="E1724" s="24">
        <v>150.80000000000001</v>
      </c>
      <c r="F1724" s="16" t="s">
        <v>1104</v>
      </c>
      <c r="G1724" s="21">
        <f t="shared" si="28"/>
        <v>0.23909999999999998</v>
      </c>
      <c r="H1724" s="26">
        <f>H1752*(1+Table3[[#This Row],[Inflation (%)2]])</f>
        <v>166.97626120620001</v>
      </c>
    </row>
    <row r="1725" spans="2:8" s="1" customFormat="1" ht="14.45" customHeight="1" x14ac:dyDescent="0.2">
      <c r="B1725" s="2" t="s">
        <v>1100</v>
      </c>
      <c r="C1725" s="3" t="s">
        <v>27</v>
      </c>
      <c r="D1725" s="3" t="s">
        <v>7</v>
      </c>
      <c r="E1725" s="23">
        <v>121.2</v>
      </c>
      <c r="F1725" s="15" t="s">
        <v>1105</v>
      </c>
      <c r="G1725" s="21">
        <f t="shared" si="28"/>
        <v>9.7799999999999998E-2</v>
      </c>
      <c r="H1725" s="26">
        <f>H1753*(1+Table3[[#This Row],[Inflation (%)2]])</f>
        <v>118.07668936799999</v>
      </c>
    </row>
    <row r="1726" spans="2:8" s="1" customFormat="1" ht="14.45" customHeight="1" x14ac:dyDescent="0.2">
      <c r="B1726" s="2" t="s">
        <v>1100</v>
      </c>
      <c r="C1726" s="3" t="s">
        <v>29</v>
      </c>
      <c r="D1726" s="3" t="s">
        <v>7</v>
      </c>
      <c r="E1726" s="24">
        <v>154</v>
      </c>
      <c r="F1726" s="16" t="s">
        <v>1106</v>
      </c>
      <c r="G1726" s="21">
        <f t="shared" si="28"/>
        <v>9.6899999999999986E-2</v>
      </c>
      <c r="H1726" s="26">
        <f>H1754*(1+Table3[[#This Row],[Inflation (%)2]])</f>
        <v>126.16957989440002</v>
      </c>
    </row>
    <row r="1727" spans="2:8" s="1" customFormat="1" ht="14.45" customHeight="1" x14ac:dyDescent="0.2">
      <c r="B1727" s="2" t="s">
        <v>1100</v>
      </c>
      <c r="C1727" s="3" t="s">
        <v>31</v>
      </c>
      <c r="D1727" s="3" t="s">
        <v>7</v>
      </c>
      <c r="E1727" s="23">
        <v>133.5</v>
      </c>
      <c r="F1727" s="15" t="s">
        <v>278</v>
      </c>
      <c r="G1727" s="21">
        <f t="shared" si="28"/>
        <v>3.73E-2</v>
      </c>
      <c r="H1727" s="26">
        <f>H1755*(1+Table3[[#This Row],[Inflation (%)2]])</f>
        <v>109.13016824050001</v>
      </c>
    </row>
    <row r="1728" spans="2:8" s="1" customFormat="1" ht="14.45" customHeight="1" x14ac:dyDescent="0.2">
      <c r="B1728" s="2" t="s">
        <v>1100</v>
      </c>
      <c r="C1728" s="3" t="s">
        <v>33</v>
      </c>
      <c r="D1728" s="3" t="s">
        <v>7</v>
      </c>
      <c r="E1728" s="24">
        <v>162.69999999999999</v>
      </c>
      <c r="F1728" s="16" t="s">
        <v>874</v>
      </c>
      <c r="G1728" s="21">
        <f t="shared" si="28"/>
        <v>5.5099999999999996E-2</v>
      </c>
      <c r="H1728" s="26">
        <f>H1756*(1+Table3[[#This Row],[Inflation (%)2]])</f>
        <v>112.98116732040002</v>
      </c>
    </row>
    <row r="1729" spans="2:8" s="1" customFormat="1" ht="14.45" customHeight="1" x14ac:dyDescent="0.2">
      <c r="B1729" s="2" t="s">
        <v>1100</v>
      </c>
      <c r="C1729" s="3" t="s">
        <v>35</v>
      </c>
      <c r="D1729" s="3" t="s">
        <v>7</v>
      </c>
      <c r="E1729" s="23">
        <v>179.1</v>
      </c>
      <c r="F1729" s="15" t="s">
        <v>790</v>
      </c>
      <c r="G1729" s="21">
        <f t="shared" si="28"/>
        <v>8.09E-2</v>
      </c>
      <c r="H1729" s="26">
        <f>H1757*(1+Table3[[#This Row],[Inflation (%)2]])</f>
        <v>118.20571506359998</v>
      </c>
    </row>
    <row r="1730" spans="2:8" s="1" customFormat="1" ht="14.45" customHeight="1" x14ac:dyDescent="0.2">
      <c r="B1730" s="2" t="s">
        <v>1100</v>
      </c>
      <c r="C1730" s="3" t="s">
        <v>37</v>
      </c>
      <c r="D1730" s="3" t="s">
        <v>7</v>
      </c>
      <c r="E1730" s="24">
        <v>150.4</v>
      </c>
      <c r="F1730" s="16" t="s">
        <v>451</v>
      </c>
      <c r="G1730" s="21">
        <f t="shared" si="28"/>
        <v>5.9199999999999996E-2</v>
      </c>
      <c r="H1730" s="26">
        <f>H1758*(1+Table3[[#This Row],[Inflation (%)2]])</f>
        <v>111.83654079359999</v>
      </c>
    </row>
    <row r="1731" spans="2:8" s="1" customFormat="1" ht="14.45" customHeight="1" x14ac:dyDescent="0.2">
      <c r="B1731" s="2" t="s">
        <v>1100</v>
      </c>
      <c r="C1731" s="3" t="s">
        <v>39</v>
      </c>
      <c r="D1731" s="3" t="s">
        <v>7</v>
      </c>
      <c r="E1731" s="23">
        <v>152.6</v>
      </c>
      <c r="F1731" s="15" t="s">
        <v>710</v>
      </c>
      <c r="G1731" s="21">
        <f t="shared" si="28"/>
        <v>6.0499999999999998E-2</v>
      </c>
      <c r="H1731" s="26">
        <f>H1759*(1+Table3[[#This Row],[Inflation (%)2]])</f>
        <v>112.20275269350002</v>
      </c>
    </row>
    <row r="1732" spans="2:8" s="1" customFormat="1" ht="14.45" customHeight="1" x14ac:dyDescent="0.2">
      <c r="B1732" s="2" t="s">
        <v>1100</v>
      </c>
      <c r="C1732" s="3" t="s">
        <v>41</v>
      </c>
      <c r="D1732" s="3" t="s">
        <v>7</v>
      </c>
      <c r="E1732" s="24">
        <v>138.30000000000001</v>
      </c>
      <c r="F1732" s="16" t="s">
        <v>1107</v>
      </c>
      <c r="G1732" s="21">
        <f t="shared" si="28"/>
        <v>5.3300000000000007E-2</v>
      </c>
      <c r="H1732" s="26">
        <f>H1760*(1+Table3[[#This Row],[Inflation (%)2]])</f>
        <v>109.6282940004</v>
      </c>
    </row>
    <row r="1733" spans="2:8" s="1" customFormat="1" ht="14.45" customHeight="1" x14ac:dyDescent="0.2">
      <c r="B1733" s="2" t="s">
        <v>1100</v>
      </c>
      <c r="C1733" s="3" t="s">
        <v>43</v>
      </c>
      <c r="D1733" s="3" t="s">
        <v>7</v>
      </c>
      <c r="E1733" s="23">
        <v>155.6</v>
      </c>
      <c r="F1733" s="15" t="s">
        <v>256</v>
      </c>
      <c r="G1733" s="21">
        <f t="shared" si="28"/>
        <v>3.9399999999999998E-2</v>
      </c>
      <c r="H1733" s="26">
        <f>H1761*(1+Table3[[#This Row],[Inflation (%)2]])</f>
        <v>112.3450623664</v>
      </c>
    </row>
    <row r="1734" spans="2:8" s="1" customFormat="1" ht="14.45" customHeight="1" x14ac:dyDescent="0.2">
      <c r="B1734" s="2" t="s">
        <v>1100</v>
      </c>
      <c r="C1734" s="3" t="s">
        <v>45</v>
      </c>
      <c r="D1734" s="3" t="s">
        <v>7</v>
      </c>
      <c r="E1734" s="24">
        <v>137.1</v>
      </c>
      <c r="F1734" s="16" t="s">
        <v>539</v>
      </c>
      <c r="G1734" s="21">
        <f t="shared" si="28"/>
        <v>6.2E-2</v>
      </c>
      <c r="H1734" s="26">
        <f>H1762*(1+Table3[[#This Row],[Inflation (%)2]])</f>
        <v>127.40557420799999</v>
      </c>
    </row>
    <row r="1735" spans="2:8" s="1" customFormat="1" ht="14.45" customHeight="1" x14ac:dyDescent="0.2">
      <c r="B1735" s="2" t="s">
        <v>1100</v>
      </c>
      <c r="C1735" s="3" t="s">
        <v>47</v>
      </c>
      <c r="D1735" s="3" t="s">
        <v>7</v>
      </c>
      <c r="E1735" s="23">
        <v>142.5</v>
      </c>
      <c r="F1735" s="15" t="s">
        <v>671</v>
      </c>
      <c r="G1735" s="21">
        <f t="shared" ref="G1735:G1798" si="29">F1735/10000*100</f>
        <v>7.0599999999999996E-2</v>
      </c>
      <c r="H1735" s="26">
        <f>H1763*(1+Table3[[#This Row],[Inflation (%)2]])</f>
        <v>116.87861391919998</v>
      </c>
    </row>
    <row r="1736" spans="2:8" s="1" customFormat="1" ht="14.45" customHeight="1" x14ac:dyDescent="0.2">
      <c r="B1736" s="2" t="s">
        <v>1100</v>
      </c>
      <c r="C1736" s="3" t="s">
        <v>49</v>
      </c>
      <c r="D1736" s="3" t="s">
        <v>7</v>
      </c>
      <c r="E1736" s="24">
        <v>145.5</v>
      </c>
      <c r="F1736" s="16" t="s">
        <v>754</v>
      </c>
      <c r="G1736" s="21">
        <f t="shared" si="29"/>
        <v>6.2799999999999995E-2</v>
      </c>
      <c r="H1736" s="26">
        <f>H1764*(1+Table3[[#This Row],[Inflation (%)2]])</f>
        <v>112.42423385279999</v>
      </c>
    </row>
    <row r="1737" spans="2:8" s="1" customFormat="1" ht="14.45" customHeight="1" x14ac:dyDescent="0.2">
      <c r="B1737" s="2" t="s">
        <v>1100</v>
      </c>
      <c r="C1737" s="3" t="s">
        <v>51</v>
      </c>
      <c r="D1737" s="3" t="s">
        <v>7</v>
      </c>
      <c r="E1737" s="23">
        <v>144.80000000000001</v>
      </c>
      <c r="F1737" s="15" t="s">
        <v>466</v>
      </c>
      <c r="G1737" s="21">
        <f t="shared" si="29"/>
        <v>3.7999999999999999E-2</v>
      </c>
      <c r="H1737" s="26">
        <f>H1765*(1+Table3[[#This Row],[Inflation (%)2]])</f>
        <v>112.734732396</v>
      </c>
    </row>
    <row r="1738" spans="2:8" s="1" customFormat="1" ht="14.45" customHeight="1" x14ac:dyDescent="0.2">
      <c r="B1738" s="2" t="s">
        <v>1100</v>
      </c>
      <c r="C1738" s="3" t="s">
        <v>53</v>
      </c>
      <c r="D1738" s="3" t="s">
        <v>7</v>
      </c>
      <c r="E1738" s="24">
        <v>128.69999999999999</v>
      </c>
      <c r="F1738" s="16" t="s">
        <v>804</v>
      </c>
      <c r="G1738" s="21">
        <f t="shared" si="29"/>
        <v>7.0699999999999999E-2</v>
      </c>
      <c r="H1738" s="26">
        <f>H1766*(1+Table3[[#This Row],[Inflation (%)2]])</f>
        <v>116.86388134319999</v>
      </c>
    </row>
    <row r="1739" spans="2:8" s="1" customFormat="1" ht="14.45" customHeight="1" x14ac:dyDescent="0.2">
      <c r="B1739" s="2" t="s">
        <v>1100</v>
      </c>
      <c r="C1739" s="3" t="s">
        <v>55</v>
      </c>
      <c r="D1739" s="3" t="s">
        <v>7</v>
      </c>
      <c r="E1739" s="23">
        <v>142.5</v>
      </c>
      <c r="F1739" s="15" t="s">
        <v>675</v>
      </c>
      <c r="G1739" s="21">
        <f t="shared" si="29"/>
        <v>6.5000000000000002E-2</v>
      </c>
      <c r="H1739" s="26">
        <f>H1767*(1+Table3[[#This Row],[Inflation (%)2]])</f>
        <v>115.01263872</v>
      </c>
    </row>
    <row r="1740" spans="2:8" s="1" customFormat="1" ht="14.45" customHeight="1" x14ac:dyDescent="0.2">
      <c r="B1740" s="2" t="s">
        <v>1100</v>
      </c>
      <c r="C1740" s="3" t="s">
        <v>57</v>
      </c>
      <c r="D1740" s="3" t="s">
        <v>7</v>
      </c>
      <c r="E1740" s="24">
        <v>157.6</v>
      </c>
      <c r="F1740" s="16" t="s">
        <v>876</v>
      </c>
      <c r="G1740" s="21">
        <f t="shared" si="29"/>
        <v>6.7000000000000004E-2</v>
      </c>
      <c r="H1740" s="26">
        <f>H1768*(1+Table3[[#This Row],[Inflation (%)2]])</f>
        <v>115.15158963</v>
      </c>
    </row>
    <row r="1741" spans="2:8" s="1" customFormat="1" ht="14.45" customHeight="1" x14ac:dyDescent="0.2">
      <c r="B1741" s="2" t="s">
        <v>1100</v>
      </c>
      <c r="C1741" s="3" t="s">
        <v>59</v>
      </c>
      <c r="D1741" s="3" t="s">
        <v>7</v>
      </c>
      <c r="E1741" s="23">
        <v>150.1</v>
      </c>
      <c r="F1741" s="15" t="s">
        <v>1108</v>
      </c>
      <c r="G1741" s="21">
        <f t="shared" si="29"/>
        <v>0.13369999999999999</v>
      </c>
      <c r="H1741" s="26">
        <f>H1769*(1+Table3[[#This Row],[Inflation (%)2]])</f>
        <v>134.13051166379998</v>
      </c>
    </row>
    <row r="1742" spans="2:8" s="1" customFormat="1" ht="14.45" customHeight="1" x14ac:dyDescent="0.2">
      <c r="B1742" s="2" t="s">
        <v>1100</v>
      </c>
      <c r="C1742" s="3" t="s">
        <v>61</v>
      </c>
      <c r="D1742" s="3" t="s">
        <v>7</v>
      </c>
      <c r="E1742" s="24">
        <v>154.1</v>
      </c>
      <c r="F1742" s="16" t="s">
        <v>607</v>
      </c>
      <c r="G1742" s="21">
        <f t="shared" si="29"/>
        <v>0.10150000000000001</v>
      </c>
      <c r="H1742" s="26">
        <f>H1770*(1+Table3[[#This Row],[Inflation (%)2]])</f>
        <v>133.37921296349998</v>
      </c>
    </row>
    <row r="1743" spans="2:8" s="1" customFormat="1" ht="14.45" customHeight="1" x14ac:dyDescent="0.2">
      <c r="B1743" s="2" t="s">
        <v>1109</v>
      </c>
      <c r="C1743" s="3" t="s">
        <v>6</v>
      </c>
      <c r="D1743" s="3" t="s">
        <v>7</v>
      </c>
      <c r="E1743" s="23">
        <v>147.30000000000001</v>
      </c>
      <c r="F1743" s="15" t="s">
        <v>559</v>
      </c>
      <c r="G1743" s="21">
        <f t="shared" si="29"/>
        <v>5.5900000000000005E-2</v>
      </c>
      <c r="H1743" s="26">
        <f>H1771*(1+Table3[[#This Row],[Inflation (%)2]])</f>
        <v>112.52726300000002</v>
      </c>
    </row>
    <row r="1744" spans="2:8" s="1" customFormat="1" ht="14.45" customHeight="1" x14ac:dyDescent="0.2">
      <c r="B1744" s="2" t="s">
        <v>1109</v>
      </c>
      <c r="C1744" s="3" t="s">
        <v>9</v>
      </c>
      <c r="D1744" s="3" t="s">
        <v>7</v>
      </c>
      <c r="E1744" s="24">
        <v>150.1</v>
      </c>
      <c r="F1744" s="16" t="s">
        <v>354</v>
      </c>
      <c r="G1744" s="21">
        <f t="shared" si="29"/>
        <v>7.5199999999999989E-2</v>
      </c>
      <c r="H1744" s="26">
        <f>H1772*(1+Table3[[#This Row],[Inflation (%)2]])</f>
        <v>118.19673599999999</v>
      </c>
    </row>
    <row r="1745" spans="2:8" s="1" customFormat="1" ht="14.45" customHeight="1" x14ac:dyDescent="0.2">
      <c r="B1745" s="2" t="s">
        <v>1109</v>
      </c>
      <c r="C1745" s="3" t="s">
        <v>11</v>
      </c>
      <c r="D1745" s="3" t="s">
        <v>7</v>
      </c>
      <c r="E1745" s="23">
        <v>146.5</v>
      </c>
      <c r="F1745" s="15" t="s">
        <v>1110</v>
      </c>
      <c r="G1745" s="21">
        <f t="shared" si="29"/>
        <v>4.87E-2</v>
      </c>
      <c r="H1745" s="26">
        <f>H1773*(1+Table3[[#This Row],[Inflation (%)2]])</f>
        <v>109.98765599999999</v>
      </c>
    </row>
    <row r="1746" spans="2:8" s="1" customFormat="1" ht="14.45" customHeight="1" x14ac:dyDescent="0.2">
      <c r="B1746" s="2" t="s">
        <v>1109</v>
      </c>
      <c r="C1746" s="3" t="s">
        <v>13</v>
      </c>
      <c r="D1746" s="3" t="s">
        <v>7</v>
      </c>
      <c r="E1746" s="24">
        <v>167.5</v>
      </c>
      <c r="F1746" s="16" t="s">
        <v>1111</v>
      </c>
      <c r="G1746" s="21">
        <f t="shared" si="29"/>
        <v>0.1085</v>
      </c>
      <c r="H1746" s="26">
        <f>H1774*(1+Table3[[#This Row],[Inflation (%)2]])</f>
        <v>123.77511</v>
      </c>
    </row>
    <row r="1747" spans="2:8" s="1" customFormat="1" ht="14.45" customHeight="1" x14ac:dyDescent="0.2">
      <c r="B1747" s="2" t="s">
        <v>1109</v>
      </c>
      <c r="C1747" s="3" t="s">
        <v>15</v>
      </c>
      <c r="D1747" s="3" t="s">
        <v>7</v>
      </c>
      <c r="E1747" s="23">
        <v>148.9</v>
      </c>
      <c r="F1747" s="15" t="s">
        <v>793</v>
      </c>
      <c r="G1747" s="21">
        <f t="shared" si="29"/>
        <v>4.2000000000000003E-2</v>
      </c>
      <c r="H1747" s="26">
        <f>H1775*(1+Table3[[#This Row],[Inflation (%)2]])</f>
        <v>109.79554</v>
      </c>
    </row>
    <row r="1748" spans="2:8" s="1" customFormat="1" ht="14.45" customHeight="1" x14ac:dyDescent="0.2">
      <c r="B1748" s="2" t="s">
        <v>1109</v>
      </c>
      <c r="C1748" s="3" t="s">
        <v>17</v>
      </c>
      <c r="D1748" s="3" t="s">
        <v>7</v>
      </c>
      <c r="E1748" s="24">
        <v>151.1</v>
      </c>
      <c r="F1748" s="16" t="s">
        <v>623</v>
      </c>
      <c r="G1748" s="21">
        <f t="shared" si="29"/>
        <v>6.4799999999999996E-2</v>
      </c>
      <c r="H1748" s="26">
        <f>H1776*(1+Table3[[#This Row],[Inflation (%)2]])</f>
        <v>1.1324147999999998</v>
      </c>
    </row>
    <row r="1749" spans="2:8" s="1" customFormat="1" ht="14.45" customHeight="1" x14ac:dyDescent="0.2">
      <c r="B1749" s="2" t="s">
        <v>1109</v>
      </c>
      <c r="C1749" s="3" t="s">
        <v>19</v>
      </c>
      <c r="D1749" s="3" t="s">
        <v>7</v>
      </c>
      <c r="E1749" s="23">
        <v>127.5</v>
      </c>
      <c r="F1749" s="15" t="s">
        <v>335</v>
      </c>
      <c r="G1749" s="21">
        <f t="shared" si="29"/>
        <v>7.690000000000001E-2</v>
      </c>
      <c r="H1749" s="26">
        <f>H1777*(1+Table3[[#This Row],[Inflation (%)2]])</f>
        <v>115.87444000000001</v>
      </c>
    </row>
    <row r="1750" spans="2:8" s="1" customFormat="1" ht="14.45" customHeight="1" x14ac:dyDescent="0.2">
      <c r="B1750" s="2" t="s">
        <v>1109</v>
      </c>
      <c r="C1750" s="3" t="s">
        <v>21</v>
      </c>
      <c r="D1750" s="3" t="s">
        <v>7</v>
      </c>
      <c r="E1750" s="24">
        <v>143.30000000000001</v>
      </c>
      <c r="F1750" s="16" t="s">
        <v>656</v>
      </c>
      <c r="G1750" s="21">
        <f t="shared" si="29"/>
        <v>2.7999999999999997E-2</v>
      </c>
      <c r="H1750" s="26">
        <f>H1778*(1+Table3[[#This Row],[Inflation (%)2]])</f>
        <v>107.3746</v>
      </c>
    </row>
    <row r="1751" spans="2:8" s="1" customFormat="1" ht="14.45" customHeight="1" x14ac:dyDescent="0.2">
      <c r="B1751" s="2" t="s">
        <v>1109</v>
      </c>
      <c r="C1751" s="3" t="s">
        <v>23</v>
      </c>
      <c r="D1751" s="3" t="s">
        <v>7</v>
      </c>
      <c r="E1751" s="23">
        <v>167</v>
      </c>
      <c r="F1751" s="15" t="s">
        <v>1112</v>
      </c>
      <c r="G1751" s="21">
        <f t="shared" si="29"/>
        <v>0.1827</v>
      </c>
      <c r="H1751" s="26">
        <f>H1779*(1+Table3[[#This Row],[Inflation (%)2]])</f>
        <v>163.295389</v>
      </c>
    </row>
    <row r="1752" spans="2:8" s="1" customFormat="1" ht="14.45" customHeight="1" x14ac:dyDescent="0.2">
      <c r="B1752" s="2" t="s">
        <v>1109</v>
      </c>
      <c r="C1752" s="3" t="s">
        <v>25</v>
      </c>
      <c r="D1752" s="3" t="s">
        <v>7</v>
      </c>
      <c r="E1752" s="24">
        <v>139.69999999999999</v>
      </c>
      <c r="F1752" s="16" t="s">
        <v>1113</v>
      </c>
      <c r="G1752" s="21">
        <f t="shared" si="29"/>
        <v>0.15740000000000001</v>
      </c>
      <c r="H1752" s="26">
        <f>H1780*(1+Table3[[#This Row],[Inflation (%)2]])</f>
        <v>134.75608199999999</v>
      </c>
    </row>
    <row r="1753" spans="2:8" s="1" customFormat="1" ht="14.45" customHeight="1" x14ac:dyDescent="0.2">
      <c r="B1753" s="2" t="s">
        <v>1109</v>
      </c>
      <c r="C1753" s="3" t="s">
        <v>27</v>
      </c>
      <c r="D1753" s="3" t="s">
        <v>7</v>
      </c>
      <c r="E1753" s="23">
        <v>114.4</v>
      </c>
      <c r="F1753" s="15" t="s">
        <v>406</v>
      </c>
      <c r="G1753" s="21">
        <f t="shared" si="29"/>
        <v>3.6200000000000003E-2</v>
      </c>
      <c r="H1753" s="26">
        <f>H1781*(1+Table3[[#This Row],[Inflation (%)2]])</f>
        <v>107.55756</v>
      </c>
    </row>
    <row r="1754" spans="2:8" s="1" customFormat="1" ht="14.45" customHeight="1" x14ac:dyDescent="0.2">
      <c r="B1754" s="2" t="s">
        <v>1109</v>
      </c>
      <c r="C1754" s="3" t="s">
        <v>29</v>
      </c>
      <c r="D1754" s="3" t="s">
        <v>7</v>
      </c>
      <c r="E1754" s="24">
        <v>151.5</v>
      </c>
      <c r="F1754" s="16" t="s">
        <v>548</v>
      </c>
      <c r="G1754" s="21">
        <f t="shared" si="29"/>
        <v>7.6800000000000007E-2</v>
      </c>
      <c r="H1754" s="26">
        <f>H1782*(1+Table3[[#This Row],[Inflation (%)2]])</f>
        <v>115.02377600000001</v>
      </c>
    </row>
    <row r="1755" spans="2:8" s="1" customFormat="1" ht="14.45" customHeight="1" x14ac:dyDescent="0.2">
      <c r="B1755" s="2" t="s">
        <v>1109</v>
      </c>
      <c r="C1755" s="3" t="s">
        <v>31</v>
      </c>
      <c r="D1755" s="3" t="s">
        <v>7</v>
      </c>
      <c r="E1755" s="23">
        <v>131.9</v>
      </c>
      <c r="F1755" s="15" t="s">
        <v>139</v>
      </c>
      <c r="G1755" s="21">
        <f t="shared" si="29"/>
        <v>2.6499999999999999E-2</v>
      </c>
      <c r="H1755" s="26">
        <f>H1783*(1+Table3[[#This Row],[Inflation (%)2]])</f>
        <v>105.205985</v>
      </c>
    </row>
    <row r="1756" spans="2:8" s="1" customFormat="1" ht="14.45" customHeight="1" x14ac:dyDescent="0.2">
      <c r="B1756" s="2" t="s">
        <v>1109</v>
      </c>
      <c r="C1756" s="3" t="s">
        <v>33</v>
      </c>
      <c r="D1756" s="3" t="s">
        <v>7</v>
      </c>
      <c r="E1756" s="24">
        <v>159.1</v>
      </c>
      <c r="F1756" s="16" t="s">
        <v>385</v>
      </c>
      <c r="G1756" s="21">
        <f t="shared" si="29"/>
        <v>3.3799999999999997E-2</v>
      </c>
      <c r="H1756" s="26">
        <f>H1784*(1+Table3[[#This Row],[Inflation (%)2]])</f>
        <v>107.08100400000002</v>
      </c>
    </row>
    <row r="1757" spans="2:8" s="1" customFormat="1" ht="14.45" customHeight="1" x14ac:dyDescent="0.2">
      <c r="B1757" s="2" t="s">
        <v>1109</v>
      </c>
      <c r="C1757" s="3" t="s">
        <v>35</v>
      </c>
      <c r="D1757" s="3" t="s">
        <v>7</v>
      </c>
      <c r="E1757" s="23">
        <v>173.3</v>
      </c>
      <c r="F1757" s="15" t="s">
        <v>508</v>
      </c>
      <c r="G1757" s="21">
        <f t="shared" si="29"/>
        <v>4.8399999999999999E-2</v>
      </c>
      <c r="H1757" s="26">
        <f>H1785*(1+Table3[[#This Row],[Inflation (%)2]])</f>
        <v>109.35860399999999</v>
      </c>
    </row>
    <row r="1758" spans="2:8" s="1" customFormat="1" ht="14.45" customHeight="1" x14ac:dyDescent="0.2">
      <c r="B1758" s="2" t="s">
        <v>1109</v>
      </c>
      <c r="C1758" s="3" t="s">
        <v>37</v>
      </c>
      <c r="D1758" s="3" t="s">
        <v>7</v>
      </c>
      <c r="E1758" s="24">
        <v>145.6</v>
      </c>
      <c r="F1758" s="16" t="s">
        <v>38</v>
      </c>
      <c r="G1758" s="21">
        <f t="shared" si="29"/>
        <v>2.8199999999999996E-2</v>
      </c>
      <c r="H1758" s="26">
        <f>H1786*(1+Table3[[#This Row],[Inflation (%)2]])</f>
        <v>105.585858</v>
      </c>
    </row>
    <row r="1759" spans="2:8" s="1" customFormat="1" ht="14.45" customHeight="1" x14ac:dyDescent="0.2">
      <c r="B1759" s="2" t="s">
        <v>1109</v>
      </c>
      <c r="C1759" s="3" t="s">
        <v>39</v>
      </c>
      <c r="D1759" s="3" t="s">
        <v>7</v>
      </c>
      <c r="E1759" s="23">
        <v>147.69999999999999</v>
      </c>
      <c r="F1759" s="15" t="s">
        <v>79</v>
      </c>
      <c r="G1759" s="21">
        <f t="shared" si="29"/>
        <v>2.9300000000000003E-2</v>
      </c>
      <c r="H1759" s="26">
        <f>H1787*(1+Table3[[#This Row],[Inflation (%)2]])</f>
        <v>105.80174700000002</v>
      </c>
    </row>
    <row r="1760" spans="2:8" s="1" customFormat="1" ht="14.45" customHeight="1" x14ac:dyDescent="0.2">
      <c r="B1760" s="2" t="s">
        <v>1109</v>
      </c>
      <c r="C1760" s="3" t="s">
        <v>41</v>
      </c>
      <c r="D1760" s="3" t="s">
        <v>7</v>
      </c>
      <c r="E1760" s="24">
        <v>133.80000000000001</v>
      </c>
      <c r="F1760" s="16" t="s">
        <v>1114</v>
      </c>
      <c r="G1760" s="21">
        <f t="shared" si="29"/>
        <v>1.9799999999999998E-2</v>
      </c>
      <c r="H1760" s="26">
        <f>H1788*(1+Table3[[#This Row],[Inflation (%)2]])</f>
        <v>104.08078800000001</v>
      </c>
    </row>
    <row r="1761" spans="2:8" s="1" customFormat="1" ht="14.45" customHeight="1" x14ac:dyDescent="0.2">
      <c r="B1761" s="2" t="s">
        <v>1109</v>
      </c>
      <c r="C1761" s="3" t="s">
        <v>43</v>
      </c>
      <c r="D1761" s="3" t="s">
        <v>7</v>
      </c>
      <c r="E1761" s="23">
        <v>154.5</v>
      </c>
      <c r="F1761" s="15" t="s">
        <v>18</v>
      </c>
      <c r="G1761" s="21">
        <f t="shared" si="29"/>
        <v>3.6899999999999995E-2</v>
      </c>
      <c r="H1761" s="26">
        <f t="shared" ref="H1761:H1786" si="30">H1789*(1+G1761)</f>
        <v>108.08645599999998</v>
      </c>
    </row>
    <row r="1762" spans="2:8" s="1" customFormat="1" ht="14.45" customHeight="1" x14ac:dyDescent="0.2">
      <c r="B1762" s="2" t="s">
        <v>1109</v>
      </c>
      <c r="C1762" s="3" t="s">
        <v>45</v>
      </c>
      <c r="D1762" s="3" t="s">
        <v>7</v>
      </c>
      <c r="E1762" s="24">
        <v>141.4</v>
      </c>
      <c r="F1762" s="16" t="s">
        <v>1105</v>
      </c>
      <c r="G1762" s="21">
        <f t="shared" si="29"/>
        <v>9.7799999999999998E-2</v>
      </c>
      <c r="H1762" s="26">
        <f t="shared" si="30"/>
        <v>119.96758399999999</v>
      </c>
    </row>
    <row r="1763" spans="2:8" s="1" customFormat="1" ht="14.45" customHeight="1" x14ac:dyDescent="0.2">
      <c r="B1763" s="2" t="s">
        <v>1109</v>
      </c>
      <c r="C1763" s="3" t="s">
        <v>47</v>
      </c>
      <c r="D1763" s="3" t="s">
        <v>7</v>
      </c>
      <c r="E1763" s="23">
        <v>138.69999999999999</v>
      </c>
      <c r="F1763" s="15" t="s">
        <v>1115</v>
      </c>
      <c r="G1763" s="21">
        <f t="shared" si="29"/>
        <v>4.4400000000000009E-2</v>
      </c>
      <c r="H1763" s="26">
        <f t="shared" si="30"/>
        <v>109.17113199999999</v>
      </c>
    </row>
    <row r="1764" spans="2:8" s="1" customFormat="1" ht="14.45" customHeight="1" x14ac:dyDescent="0.2">
      <c r="B1764" s="2" t="s">
        <v>1109</v>
      </c>
      <c r="C1764" s="3" t="s">
        <v>49</v>
      </c>
      <c r="D1764" s="3" t="s">
        <v>7</v>
      </c>
      <c r="E1764" s="24">
        <v>140.80000000000001</v>
      </c>
      <c r="F1764" s="16" t="s">
        <v>247</v>
      </c>
      <c r="G1764" s="21">
        <f t="shared" si="29"/>
        <v>2.92E-2</v>
      </c>
      <c r="H1764" s="26">
        <f t="shared" si="30"/>
        <v>105.78117599999999</v>
      </c>
    </row>
    <row r="1765" spans="2:8" s="1" customFormat="1" ht="14.45" customHeight="1" x14ac:dyDescent="0.2">
      <c r="B1765" s="2" t="s">
        <v>1109</v>
      </c>
      <c r="C1765" s="3" t="s">
        <v>51</v>
      </c>
      <c r="D1765" s="3" t="s">
        <v>7</v>
      </c>
      <c r="E1765" s="23">
        <v>145</v>
      </c>
      <c r="F1765" s="15" t="s">
        <v>498</v>
      </c>
      <c r="G1765" s="21">
        <f t="shared" si="29"/>
        <v>4.1700000000000001E-2</v>
      </c>
      <c r="H1765" s="26">
        <f t="shared" si="30"/>
        <v>108.607642</v>
      </c>
    </row>
    <row r="1766" spans="2:8" s="1" customFormat="1" ht="14.45" customHeight="1" x14ac:dyDescent="0.2">
      <c r="B1766" s="2" t="s">
        <v>1109</v>
      </c>
      <c r="C1766" s="3" t="s">
        <v>53</v>
      </c>
      <c r="D1766" s="3" t="s">
        <v>7</v>
      </c>
      <c r="E1766" s="24">
        <v>124.6</v>
      </c>
      <c r="F1766" s="16" t="s">
        <v>428</v>
      </c>
      <c r="G1766" s="21">
        <f t="shared" si="29"/>
        <v>3.9199999999999999E-2</v>
      </c>
      <c r="H1766" s="26">
        <f t="shared" si="30"/>
        <v>109.14717599999999</v>
      </c>
    </row>
    <row r="1767" spans="2:8" s="1" customFormat="1" ht="14.45" customHeight="1" x14ac:dyDescent="0.2">
      <c r="B1767" s="2" t="s">
        <v>1109</v>
      </c>
      <c r="C1767" s="3" t="s">
        <v>55</v>
      </c>
      <c r="D1767" s="3" t="s">
        <v>7</v>
      </c>
      <c r="E1767" s="23">
        <v>137.9</v>
      </c>
      <c r="F1767" s="15" t="s">
        <v>407</v>
      </c>
      <c r="G1767" s="21">
        <f t="shared" si="29"/>
        <v>3.6799999999999999E-2</v>
      </c>
      <c r="H1767" s="26">
        <f t="shared" si="30"/>
        <v>107.993088</v>
      </c>
    </row>
    <row r="1768" spans="2:8" s="1" customFormat="1" ht="14.45" customHeight="1" x14ac:dyDescent="0.2">
      <c r="B1768" s="2" t="s">
        <v>1109</v>
      </c>
      <c r="C1768" s="3" t="s">
        <v>57</v>
      </c>
      <c r="D1768" s="3" t="s">
        <v>7</v>
      </c>
      <c r="E1768" s="24">
        <v>152.5</v>
      </c>
      <c r="F1768" s="16" t="s">
        <v>323</v>
      </c>
      <c r="G1768" s="21">
        <f t="shared" si="29"/>
        <v>3.95E-2</v>
      </c>
      <c r="H1768" s="26">
        <f t="shared" si="30"/>
        <v>107.92089000000001</v>
      </c>
    </row>
    <row r="1769" spans="2:8" s="1" customFormat="1" ht="14.45" customHeight="1" x14ac:dyDescent="0.2">
      <c r="B1769" s="2" t="s">
        <v>1109</v>
      </c>
      <c r="C1769" s="3" t="s">
        <v>59</v>
      </c>
      <c r="D1769" s="3" t="s">
        <v>7</v>
      </c>
      <c r="E1769" s="23">
        <v>145.30000000000001</v>
      </c>
      <c r="F1769" s="15" t="s">
        <v>1116</v>
      </c>
      <c r="G1769" s="21">
        <f t="shared" si="29"/>
        <v>9.6600000000000005E-2</v>
      </c>
      <c r="H1769" s="26">
        <f t="shared" si="30"/>
        <v>118.312174</v>
      </c>
    </row>
    <row r="1770" spans="2:8" s="1" customFormat="1" ht="14.45" customHeight="1" x14ac:dyDescent="0.2">
      <c r="B1770" s="2" t="s">
        <v>1109</v>
      </c>
      <c r="C1770" s="3" t="s">
        <v>61</v>
      </c>
      <c r="D1770" s="3" t="s">
        <v>7</v>
      </c>
      <c r="E1770" s="24">
        <v>149.1</v>
      </c>
      <c r="F1770" s="16" t="s">
        <v>854</v>
      </c>
      <c r="G1770" s="21">
        <f t="shared" si="29"/>
        <v>8.589999999999999E-2</v>
      </c>
      <c r="H1770" s="26">
        <f t="shared" si="30"/>
        <v>121.08870899999999</v>
      </c>
    </row>
    <row r="1771" spans="2:8" s="1" customFormat="1" ht="14.45" customHeight="1" x14ac:dyDescent="0.2">
      <c r="B1771" s="2" t="s">
        <v>1117</v>
      </c>
      <c r="C1771" s="3" t="s">
        <v>6</v>
      </c>
      <c r="D1771" s="3" t="s">
        <v>7</v>
      </c>
      <c r="E1771" s="23">
        <v>147.69999999999999</v>
      </c>
      <c r="F1771" s="15" t="s">
        <v>777</v>
      </c>
      <c r="G1771" s="21">
        <f t="shared" si="29"/>
        <v>6.5700000000000008E-2</v>
      </c>
      <c r="H1771" s="26">
        <f t="shared" si="30"/>
        <v>106.57000000000001</v>
      </c>
    </row>
    <row r="1772" spans="2:8" s="1" customFormat="1" ht="14.45" customHeight="1" x14ac:dyDescent="0.2">
      <c r="B1772" s="2" t="s">
        <v>1117</v>
      </c>
      <c r="C1772" s="3" t="s">
        <v>9</v>
      </c>
      <c r="D1772" s="3" t="s">
        <v>7</v>
      </c>
      <c r="E1772" s="24">
        <v>151.69999999999999</v>
      </c>
      <c r="F1772" s="16" t="s">
        <v>773</v>
      </c>
      <c r="G1772" s="21">
        <f t="shared" si="29"/>
        <v>9.9299999999999999E-2</v>
      </c>
      <c r="H1772" s="26">
        <f t="shared" si="30"/>
        <v>109.92999999999999</v>
      </c>
    </row>
    <row r="1773" spans="2:8" s="1" customFormat="1" ht="14.45" customHeight="1" x14ac:dyDescent="0.2">
      <c r="B1773" s="2" t="s">
        <v>1117</v>
      </c>
      <c r="C1773" s="3" t="s">
        <v>11</v>
      </c>
      <c r="D1773" s="3" t="s">
        <v>7</v>
      </c>
      <c r="E1773" s="23">
        <v>146.19999999999999</v>
      </c>
      <c r="F1773" s="15" t="s">
        <v>1118</v>
      </c>
      <c r="G1773" s="21">
        <f t="shared" si="29"/>
        <v>4.8799999999999996E-2</v>
      </c>
      <c r="H1773" s="26">
        <f t="shared" si="30"/>
        <v>104.88</v>
      </c>
    </row>
    <row r="1774" spans="2:8" s="1" customFormat="1" ht="14.45" customHeight="1" x14ac:dyDescent="0.2">
      <c r="B1774" s="2" t="s">
        <v>1117</v>
      </c>
      <c r="C1774" s="3" t="s">
        <v>13</v>
      </c>
      <c r="D1774" s="3" t="s">
        <v>7</v>
      </c>
      <c r="E1774" s="24">
        <v>167.6</v>
      </c>
      <c r="F1774" s="16" t="s">
        <v>959</v>
      </c>
      <c r="G1774" s="21">
        <f t="shared" si="29"/>
        <v>0.1166</v>
      </c>
      <c r="H1774" s="26">
        <f t="shared" si="30"/>
        <v>111.66</v>
      </c>
    </row>
    <row r="1775" spans="2:8" s="1" customFormat="1" ht="14.45" customHeight="1" x14ac:dyDescent="0.2">
      <c r="B1775" s="2" t="s">
        <v>1117</v>
      </c>
      <c r="C1775" s="3" t="s">
        <v>15</v>
      </c>
      <c r="D1775" s="3" t="s">
        <v>7</v>
      </c>
      <c r="E1775" s="23">
        <v>153.1</v>
      </c>
      <c r="F1775" s="15" t="s">
        <v>470</v>
      </c>
      <c r="G1775" s="21">
        <f t="shared" si="29"/>
        <v>5.3700000000000005E-2</v>
      </c>
      <c r="H1775" s="26">
        <f t="shared" si="30"/>
        <v>105.37</v>
      </c>
    </row>
    <row r="1776" spans="2:8" s="1" customFormat="1" ht="14.45" customHeight="1" x14ac:dyDescent="0.2">
      <c r="B1776" s="2" t="s">
        <v>1117</v>
      </c>
      <c r="C1776" s="3" t="s">
        <v>17</v>
      </c>
      <c r="D1776" s="3" t="s">
        <v>7</v>
      </c>
      <c r="E1776" s="24">
        <v>150.69999999999999</v>
      </c>
      <c r="F1776" s="16" t="s">
        <v>494</v>
      </c>
      <c r="G1776" s="21">
        <f t="shared" si="29"/>
        <v>6.3499999999999987E-2</v>
      </c>
      <c r="H1776" s="26">
        <f t="shared" si="30"/>
        <v>1.0634999999999999</v>
      </c>
    </row>
    <row r="1777" spans="2:8" s="1" customFormat="1" ht="14.45" customHeight="1" x14ac:dyDescent="0.2">
      <c r="B1777" s="2" t="s">
        <v>1117</v>
      </c>
      <c r="C1777" s="3" t="s">
        <v>19</v>
      </c>
      <c r="D1777" s="3" t="s">
        <v>7</v>
      </c>
      <c r="E1777" s="23">
        <v>127.4</v>
      </c>
      <c r="F1777" s="15" t="s">
        <v>616</v>
      </c>
      <c r="G1777" s="21">
        <f t="shared" si="29"/>
        <v>7.5999999999999998E-2</v>
      </c>
      <c r="H1777" s="26">
        <f t="shared" si="30"/>
        <v>107.60000000000001</v>
      </c>
    </row>
    <row r="1778" spans="2:8" s="1" customFormat="1" ht="14.45" customHeight="1" x14ac:dyDescent="0.2">
      <c r="B1778" s="2" t="s">
        <v>1117</v>
      </c>
      <c r="C1778" s="3" t="s">
        <v>21</v>
      </c>
      <c r="D1778" s="3" t="s">
        <v>7</v>
      </c>
      <c r="E1778" s="24">
        <v>143.1</v>
      </c>
      <c r="F1778" s="16" t="s">
        <v>634</v>
      </c>
      <c r="G1778" s="21">
        <f t="shared" si="29"/>
        <v>4.4500000000000005E-2</v>
      </c>
      <c r="H1778" s="26">
        <f t="shared" si="30"/>
        <v>104.45</v>
      </c>
    </row>
    <row r="1779" spans="2:8" s="1" customFormat="1" ht="14.45" customHeight="1" x14ac:dyDescent="0.2">
      <c r="B1779" s="2" t="s">
        <v>1117</v>
      </c>
      <c r="C1779" s="3" t="s">
        <v>23</v>
      </c>
      <c r="D1779" s="3" t="s">
        <v>7</v>
      </c>
      <c r="E1779" s="23">
        <v>181.7</v>
      </c>
      <c r="F1779" s="15" t="s">
        <v>1119</v>
      </c>
      <c r="G1779" s="21">
        <f t="shared" si="29"/>
        <v>0.38069999999999998</v>
      </c>
      <c r="H1779" s="26">
        <f t="shared" si="30"/>
        <v>138.07</v>
      </c>
    </row>
    <row r="1780" spans="2:8" s="1" customFormat="1" ht="14.45" customHeight="1" x14ac:dyDescent="0.2">
      <c r="B1780" s="2" t="s">
        <v>1117</v>
      </c>
      <c r="C1780" s="3" t="s">
        <v>25</v>
      </c>
      <c r="D1780" s="3" t="s">
        <v>7</v>
      </c>
      <c r="E1780" s="24">
        <v>139.6</v>
      </c>
      <c r="F1780" s="16" t="s">
        <v>1120</v>
      </c>
      <c r="G1780" s="21">
        <f t="shared" si="29"/>
        <v>0.1643</v>
      </c>
      <c r="H1780" s="26">
        <f t="shared" si="30"/>
        <v>116.42999999999999</v>
      </c>
    </row>
    <row r="1781" spans="2:8" s="1" customFormat="1" ht="14.45" customHeight="1" x14ac:dyDescent="0.2">
      <c r="B1781" s="2" t="s">
        <v>1117</v>
      </c>
      <c r="C1781" s="3" t="s">
        <v>27</v>
      </c>
      <c r="D1781" s="3" t="s">
        <v>7</v>
      </c>
      <c r="E1781" s="23">
        <v>114.6</v>
      </c>
      <c r="F1781" s="15" t="s">
        <v>466</v>
      </c>
      <c r="G1781" s="21">
        <f t="shared" si="29"/>
        <v>3.7999999999999999E-2</v>
      </c>
      <c r="H1781" s="26">
        <f t="shared" si="30"/>
        <v>103.8</v>
      </c>
    </row>
    <row r="1782" spans="2:8" s="1" customFormat="1" ht="14.45" customHeight="1" x14ac:dyDescent="0.2">
      <c r="B1782" s="2" t="s">
        <v>1117</v>
      </c>
      <c r="C1782" s="3" t="s">
        <v>29</v>
      </c>
      <c r="D1782" s="3" t="s">
        <v>7</v>
      </c>
      <c r="E1782" s="24">
        <v>150.4</v>
      </c>
      <c r="F1782" s="16" t="s">
        <v>1050</v>
      </c>
      <c r="G1782" s="21">
        <f t="shared" si="29"/>
        <v>6.8199999999999997E-2</v>
      </c>
      <c r="H1782" s="26">
        <f t="shared" si="30"/>
        <v>106.82000000000001</v>
      </c>
    </row>
    <row r="1783" spans="2:8" s="1" customFormat="1" ht="14.45" customHeight="1" x14ac:dyDescent="0.2">
      <c r="B1783" s="2" t="s">
        <v>1117</v>
      </c>
      <c r="C1783" s="3" t="s">
        <v>31</v>
      </c>
      <c r="D1783" s="3" t="s">
        <v>7</v>
      </c>
      <c r="E1783" s="23">
        <v>131.5</v>
      </c>
      <c r="F1783" s="15" t="s">
        <v>81</v>
      </c>
      <c r="G1783" s="21">
        <f t="shared" si="29"/>
        <v>2.4900000000000002E-2</v>
      </c>
      <c r="H1783" s="26">
        <f t="shared" si="30"/>
        <v>102.49</v>
      </c>
    </row>
    <row r="1784" spans="2:8" s="1" customFormat="1" ht="14.45" customHeight="1" x14ac:dyDescent="0.2">
      <c r="B1784" s="2" t="s">
        <v>1117</v>
      </c>
      <c r="C1784" s="3" t="s">
        <v>33</v>
      </c>
      <c r="D1784" s="3" t="s">
        <v>7</v>
      </c>
      <c r="E1784" s="24">
        <v>159</v>
      </c>
      <c r="F1784" s="16" t="s">
        <v>408</v>
      </c>
      <c r="G1784" s="21">
        <f t="shared" si="29"/>
        <v>3.5800000000000005E-2</v>
      </c>
      <c r="H1784" s="26">
        <f t="shared" si="30"/>
        <v>103.58000000000001</v>
      </c>
    </row>
    <row r="1785" spans="2:8" s="1" customFormat="1" ht="14.45" customHeight="1" x14ac:dyDescent="0.2">
      <c r="B1785" s="2" t="s">
        <v>1117</v>
      </c>
      <c r="C1785" s="3" t="s">
        <v>35</v>
      </c>
      <c r="D1785" s="3" t="s">
        <v>7</v>
      </c>
      <c r="E1785" s="23">
        <v>172</v>
      </c>
      <c r="F1785" s="15" t="s">
        <v>231</v>
      </c>
      <c r="G1785" s="21">
        <f t="shared" si="29"/>
        <v>4.3099999999999999E-2</v>
      </c>
      <c r="H1785" s="26">
        <f t="shared" si="30"/>
        <v>104.30999999999999</v>
      </c>
    </row>
    <row r="1786" spans="2:8" s="1" customFormat="1" ht="14.45" customHeight="1" x14ac:dyDescent="0.2">
      <c r="B1786" s="2" t="s">
        <v>1117</v>
      </c>
      <c r="C1786" s="3" t="s">
        <v>37</v>
      </c>
      <c r="D1786" s="3" t="s">
        <v>7</v>
      </c>
      <c r="E1786" s="24">
        <v>145.19999999999999</v>
      </c>
      <c r="F1786" s="16" t="s">
        <v>307</v>
      </c>
      <c r="G1786" s="21">
        <f t="shared" si="29"/>
        <v>2.6899999999999997E-2</v>
      </c>
      <c r="H1786" s="26">
        <f t="shared" si="30"/>
        <v>102.69</v>
      </c>
    </row>
    <row r="1787" spans="2:8" s="1" customFormat="1" ht="14.45" customHeight="1" x14ac:dyDescent="0.2">
      <c r="B1787" s="2" t="s">
        <v>1117</v>
      </c>
      <c r="C1787" s="3" t="s">
        <v>39</v>
      </c>
      <c r="D1787" s="3" t="s">
        <v>7</v>
      </c>
      <c r="E1787" s="23">
        <v>147.30000000000001</v>
      </c>
      <c r="F1787" s="15" t="s">
        <v>181</v>
      </c>
      <c r="G1787" s="21">
        <f t="shared" si="29"/>
        <v>2.7900000000000001E-2</v>
      </c>
      <c r="H1787" s="26">
        <f>H1815*(1+Table3[[#This Row],[Inflation (%)2]])</f>
        <v>102.79</v>
      </c>
    </row>
    <row r="1788" spans="2:8" s="1" customFormat="1" ht="14.45" customHeight="1" x14ac:dyDescent="0.2">
      <c r="B1788" s="2" t="s">
        <v>1117</v>
      </c>
      <c r="C1788" s="3" t="s">
        <v>41</v>
      </c>
      <c r="D1788" s="3" t="s">
        <v>7</v>
      </c>
      <c r="E1788" s="24">
        <v>133.5</v>
      </c>
      <c r="F1788" s="16" t="s">
        <v>1121</v>
      </c>
      <c r="G1788" s="21">
        <f t="shared" si="29"/>
        <v>2.06E-2</v>
      </c>
      <c r="H1788" s="26">
        <f>H1816*(1+Table3[[#This Row],[Inflation (%)2]])</f>
        <v>102.06</v>
      </c>
    </row>
    <row r="1789" spans="2:8" s="1" customFormat="1" ht="14.45" customHeight="1" x14ac:dyDescent="0.2">
      <c r="B1789" s="2" t="s">
        <v>1117</v>
      </c>
      <c r="C1789" s="3" t="s">
        <v>43</v>
      </c>
      <c r="D1789" s="3" t="s">
        <v>7</v>
      </c>
      <c r="E1789" s="23">
        <v>154.80000000000001</v>
      </c>
      <c r="F1789" s="15" t="s">
        <v>88</v>
      </c>
      <c r="G1789" s="21">
        <f t="shared" si="29"/>
        <v>4.24E-2</v>
      </c>
      <c r="H1789" s="26">
        <f t="shared" ref="H1789:H1798" si="31">H1817*(1+G1789)</f>
        <v>104.24</v>
      </c>
    </row>
    <row r="1790" spans="2:8" s="1" customFormat="1" ht="14.45" customHeight="1" x14ac:dyDescent="0.2">
      <c r="B1790" s="2" t="s">
        <v>1117</v>
      </c>
      <c r="C1790" s="3" t="s">
        <v>45</v>
      </c>
      <c r="D1790" s="3" t="s">
        <v>7</v>
      </c>
      <c r="E1790" s="24">
        <v>138.9</v>
      </c>
      <c r="F1790" s="16" t="s">
        <v>1122</v>
      </c>
      <c r="G1790" s="21">
        <f t="shared" si="29"/>
        <v>9.2799999999999994E-2</v>
      </c>
      <c r="H1790" s="26">
        <f t="shared" si="31"/>
        <v>109.28</v>
      </c>
    </row>
    <row r="1791" spans="2:8" s="1" customFormat="1" ht="14.45" customHeight="1" x14ac:dyDescent="0.2">
      <c r="B1791" s="2" t="s">
        <v>1117</v>
      </c>
      <c r="C1791" s="3" t="s">
        <v>47</v>
      </c>
      <c r="D1791" s="3" t="s">
        <v>7</v>
      </c>
      <c r="E1791" s="23">
        <v>138.4</v>
      </c>
      <c r="F1791" s="15" t="s">
        <v>52</v>
      </c>
      <c r="G1791" s="21">
        <f t="shared" si="29"/>
        <v>4.53E-2</v>
      </c>
      <c r="H1791" s="26">
        <f t="shared" si="31"/>
        <v>104.52999999999999</v>
      </c>
    </row>
    <row r="1792" spans="2:8" s="1" customFormat="1" ht="14.45" customHeight="1" x14ac:dyDescent="0.2">
      <c r="B1792" s="2" t="s">
        <v>1117</v>
      </c>
      <c r="C1792" s="3" t="s">
        <v>49</v>
      </c>
      <c r="D1792" s="3" t="s">
        <v>7</v>
      </c>
      <c r="E1792" s="24">
        <v>140.4</v>
      </c>
      <c r="F1792" s="16" t="s">
        <v>140</v>
      </c>
      <c r="G1792" s="21">
        <f t="shared" si="29"/>
        <v>2.7799999999999998E-2</v>
      </c>
      <c r="H1792" s="26">
        <f t="shared" si="31"/>
        <v>102.78</v>
      </c>
    </row>
    <row r="1793" spans="2:8" s="1" customFormat="1" ht="14.45" customHeight="1" x14ac:dyDescent="0.2">
      <c r="B1793" s="2" t="s">
        <v>1117</v>
      </c>
      <c r="C1793" s="3" t="s">
        <v>51</v>
      </c>
      <c r="D1793" s="3" t="s">
        <v>7</v>
      </c>
      <c r="E1793" s="23">
        <v>144.4</v>
      </c>
      <c r="F1793" s="15" t="s">
        <v>446</v>
      </c>
      <c r="G1793" s="21">
        <f t="shared" si="29"/>
        <v>4.2599999999999999E-2</v>
      </c>
      <c r="H1793" s="26">
        <f t="shared" si="31"/>
        <v>104.25999999999999</v>
      </c>
    </row>
    <row r="1794" spans="2:8" s="1" customFormat="1" ht="14.45" customHeight="1" x14ac:dyDescent="0.2">
      <c r="B1794" s="2" t="s">
        <v>1117</v>
      </c>
      <c r="C1794" s="3" t="s">
        <v>53</v>
      </c>
      <c r="D1794" s="3" t="s">
        <v>7</v>
      </c>
      <c r="E1794" s="24">
        <v>125.2</v>
      </c>
      <c r="F1794" s="16" t="s">
        <v>103</v>
      </c>
      <c r="G1794" s="21">
        <f t="shared" si="29"/>
        <v>5.0299999999999997E-2</v>
      </c>
      <c r="H1794" s="26">
        <f t="shared" si="31"/>
        <v>105.03</v>
      </c>
    </row>
    <row r="1795" spans="2:8" s="1" customFormat="1" ht="14.45" customHeight="1" x14ac:dyDescent="0.2">
      <c r="B1795" s="2" t="s">
        <v>1117</v>
      </c>
      <c r="C1795" s="3" t="s">
        <v>55</v>
      </c>
      <c r="D1795" s="3" t="s">
        <v>7</v>
      </c>
      <c r="E1795" s="23">
        <v>137.69999999999999</v>
      </c>
      <c r="F1795" s="15" t="s">
        <v>861</v>
      </c>
      <c r="G1795" s="21">
        <f t="shared" si="29"/>
        <v>4.1600000000000005E-2</v>
      </c>
      <c r="H1795" s="26">
        <f t="shared" si="31"/>
        <v>104.16000000000001</v>
      </c>
    </row>
    <row r="1796" spans="2:8" s="1" customFormat="1" ht="14.45" customHeight="1" x14ac:dyDescent="0.2">
      <c r="B1796" s="2" t="s">
        <v>1117</v>
      </c>
      <c r="C1796" s="3" t="s">
        <v>57</v>
      </c>
      <c r="D1796" s="3" t="s">
        <v>7</v>
      </c>
      <c r="E1796" s="24">
        <v>152.19999999999999</v>
      </c>
      <c r="F1796" s="16" t="s">
        <v>1123</v>
      </c>
      <c r="G1796" s="21">
        <f t="shared" si="29"/>
        <v>3.8199999999999998E-2</v>
      </c>
      <c r="H1796" s="26">
        <f t="shared" si="31"/>
        <v>103.82000000000001</v>
      </c>
    </row>
    <row r="1797" spans="2:8" s="1" customFormat="1" ht="14.45" customHeight="1" x14ac:dyDescent="0.2">
      <c r="B1797" s="2" t="s">
        <v>1117</v>
      </c>
      <c r="C1797" s="3" t="s">
        <v>59</v>
      </c>
      <c r="D1797" s="3" t="s">
        <v>7</v>
      </c>
      <c r="E1797" s="23">
        <v>143.5</v>
      </c>
      <c r="F1797" s="15" t="s">
        <v>1124</v>
      </c>
      <c r="G1797" s="21">
        <f t="shared" si="29"/>
        <v>7.8899999999999998E-2</v>
      </c>
      <c r="H1797" s="26">
        <f t="shared" si="31"/>
        <v>107.89</v>
      </c>
    </row>
    <row r="1798" spans="2:8" s="1" customFormat="1" ht="14.45" customHeight="1" x14ac:dyDescent="0.2">
      <c r="B1798" s="2" t="s">
        <v>1117</v>
      </c>
      <c r="C1798" s="3" t="s">
        <v>61</v>
      </c>
      <c r="D1798" s="3" t="s">
        <v>7</v>
      </c>
      <c r="E1798" s="24">
        <v>151.1</v>
      </c>
      <c r="F1798" s="16" t="s">
        <v>1125</v>
      </c>
      <c r="G1798" s="21">
        <f t="shared" si="29"/>
        <v>0.11509999999999999</v>
      </c>
      <c r="H1798" s="26">
        <f t="shared" si="31"/>
        <v>111.50999999999999</v>
      </c>
    </row>
    <row r="1799" spans="2:8" s="13" customFormat="1" ht="14.45" customHeight="1" x14ac:dyDescent="0.2">
      <c r="B1799" s="11" t="s">
        <v>1126</v>
      </c>
      <c r="C1799" s="12" t="s">
        <v>6</v>
      </c>
      <c r="D1799" s="12" t="s">
        <v>7</v>
      </c>
      <c r="E1799" s="25">
        <v>148.19999999999999</v>
      </c>
      <c r="F1799" s="17" t="s">
        <v>813</v>
      </c>
      <c r="G1799" s="22">
        <f t="shared" ref="G1799:G1826" si="32">F1799/10000*100</f>
        <v>7.3899999999999993E-2</v>
      </c>
      <c r="H1799" s="27">
        <v>100</v>
      </c>
    </row>
    <row r="1800" spans="2:8" s="13" customFormat="1" ht="14.45" customHeight="1" x14ac:dyDescent="0.2">
      <c r="B1800" s="11" t="s">
        <v>1126</v>
      </c>
      <c r="C1800" s="12" t="s">
        <v>9</v>
      </c>
      <c r="D1800" s="12" t="s">
        <v>7</v>
      </c>
      <c r="E1800" s="25">
        <v>154.4</v>
      </c>
      <c r="F1800" s="17" t="s">
        <v>1127</v>
      </c>
      <c r="G1800" s="21">
        <f t="shared" si="32"/>
        <v>0.1245</v>
      </c>
      <c r="H1800" s="27">
        <v>100</v>
      </c>
    </row>
    <row r="1801" spans="2:8" s="13" customFormat="1" ht="14.45" customHeight="1" x14ac:dyDescent="0.2">
      <c r="B1801" s="11" t="s">
        <v>1126</v>
      </c>
      <c r="C1801" s="12" t="s">
        <v>11</v>
      </c>
      <c r="D1801" s="12" t="s">
        <v>7</v>
      </c>
      <c r="E1801" s="25">
        <v>145.6</v>
      </c>
      <c r="F1801" s="17" t="s">
        <v>736</v>
      </c>
      <c r="G1801" s="21">
        <f t="shared" si="32"/>
        <v>5.2800000000000007E-2</v>
      </c>
      <c r="H1801" s="27">
        <v>100</v>
      </c>
    </row>
    <row r="1802" spans="2:8" s="13" customFormat="1" ht="14.45" customHeight="1" x14ac:dyDescent="0.2">
      <c r="B1802" s="11" t="s">
        <v>1126</v>
      </c>
      <c r="C1802" s="12" t="s">
        <v>13</v>
      </c>
      <c r="D1802" s="12" t="s">
        <v>7</v>
      </c>
      <c r="E1802" s="25">
        <v>167.6</v>
      </c>
      <c r="F1802" s="17" t="s">
        <v>1128</v>
      </c>
      <c r="G1802" s="21">
        <f t="shared" si="32"/>
        <v>0.12179999999999999</v>
      </c>
      <c r="H1802" s="27">
        <v>100</v>
      </c>
    </row>
    <row r="1803" spans="2:8" s="13" customFormat="1" ht="14.45" customHeight="1" x14ac:dyDescent="0.2">
      <c r="B1803" s="11" t="s">
        <v>1126</v>
      </c>
      <c r="C1803" s="12" t="s">
        <v>15</v>
      </c>
      <c r="D1803" s="12" t="s">
        <v>7</v>
      </c>
      <c r="E1803" s="25">
        <v>157</v>
      </c>
      <c r="F1803" s="17" t="s">
        <v>588</v>
      </c>
      <c r="G1803" s="21">
        <f t="shared" si="32"/>
        <v>9.4100000000000003E-2</v>
      </c>
      <c r="H1803" s="27">
        <v>100</v>
      </c>
    </row>
    <row r="1804" spans="2:8" s="13" customFormat="1" ht="14.45" customHeight="1" x14ac:dyDescent="0.2">
      <c r="B1804" s="11" t="s">
        <v>1126</v>
      </c>
      <c r="C1804" s="12" t="s">
        <v>17</v>
      </c>
      <c r="D1804" s="12" t="s">
        <v>7</v>
      </c>
      <c r="E1804" s="25">
        <v>149.30000000000001</v>
      </c>
      <c r="F1804" s="17" t="s">
        <v>145</v>
      </c>
      <c r="G1804" s="21">
        <f t="shared" si="32"/>
        <v>5.3600000000000002E-2</v>
      </c>
      <c r="H1804" s="27">
        <v>1</v>
      </c>
    </row>
    <row r="1805" spans="2:8" s="13" customFormat="1" ht="14.45" customHeight="1" x14ac:dyDescent="0.2">
      <c r="B1805" s="11" t="s">
        <v>1126</v>
      </c>
      <c r="C1805" s="12" t="s">
        <v>19</v>
      </c>
      <c r="D1805" s="12" t="s">
        <v>7</v>
      </c>
      <c r="E1805" s="25">
        <v>126.3</v>
      </c>
      <c r="F1805" s="17" t="s">
        <v>266</v>
      </c>
      <c r="G1805" s="21">
        <f t="shared" si="32"/>
        <v>6.9400000000000003E-2</v>
      </c>
      <c r="H1805" s="27">
        <v>100</v>
      </c>
    </row>
    <row r="1806" spans="2:8" s="13" customFormat="1" ht="14.45" customHeight="1" x14ac:dyDescent="0.2">
      <c r="B1806" s="11" t="s">
        <v>1126</v>
      </c>
      <c r="C1806" s="12" t="s">
        <v>21</v>
      </c>
      <c r="D1806" s="12" t="s">
        <v>7</v>
      </c>
      <c r="E1806" s="25">
        <v>144.4</v>
      </c>
      <c r="F1806" s="17" t="s">
        <v>579</v>
      </c>
      <c r="G1806" s="21">
        <f t="shared" si="32"/>
        <v>6.7999999999999991E-2</v>
      </c>
      <c r="H1806" s="27">
        <v>100</v>
      </c>
    </row>
    <row r="1807" spans="2:8" s="13" customFormat="1" ht="14.45" customHeight="1" x14ac:dyDescent="0.2">
      <c r="B1807" s="11" t="s">
        <v>1126</v>
      </c>
      <c r="C1807" s="12" t="s">
        <v>23</v>
      </c>
      <c r="D1807" s="12" t="s">
        <v>7</v>
      </c>
      <c r="E1807" s="25">
        <v>207.8</v>
      </c>
      <c r="F1807" s="17" t="s">
        <v>1129</v>
      </c>
      <c r="G1807" s="21">
        <f t="shared" si="32"/>
        <v>0.59229999999999994</v>
      </c>
      <c r="H1807" s="27">
        <v>100</v>
      </c>
    </row>
    <row r="1808" spans="2:8" s="13" customFormat="1" ht="14.45" customHeight="1" x14ac:dyDescent="0.2">
      <c r="B1808" s="11" t="s">
        <v>1126</v>
      </c>
      <c r="C1808" s="12" t="s">
        <v>25</v>
      </c>
      <c r="D1808" s="12" t="s">
        <v>7</v>
      </c>
      <c r="E1808" s="25">
        <v>139.1</v>
      </c>
      <c r="F1808" s="17" t="s">
        <v>1130</v>
      </c>
      <c r="G1808" s="21">
        <f t="shared" si="32"/>
        <v>0.17680000000000001</v>
      </c>
      <c r="H1808" s="27">
        <v>100</v>
      </c>
    </row>
    <row r="1809" spans="2:8" s="13" customFormat="1" ht="14.45" customHeight="1" x14ac:dyDescent="0.2">
      <c r="B1809" s="11" t="s">
        <v>1126</v>
      </c>
      <c r="C1809" s="12" t="s">
        <v>27</v>
      </c>
      <c r="D1809" s="12" t="s">
        <v>7</v>
      </c>
      <c r="E1809" s="25">
        <v>114.8</v>
      </c>
      <c r="F1809" s="17" t="s">
        <v>232</v>
      </c>
      <c r="G1809" s="21">
        <f t="shared" si="32"/>
        <v>3.9899999999999998E-2</v>
      </c>
      <c r="H1809" s="27">
        <v>100</v>
      </c>
    </row>
    <row r="1810" spans="2:8" s="13" customFormat="1" ht="14.45" customHeight="1" x14ac:dyDescent="0.2">
      <c r="B1810" s="11" t="s">
        <v>1126</v>
      </c>
      <c r="C1810" s="12" t="s">
        <v>29</v>
      </c>
      <c r="D1810" s="12" t="s">
        <v>7</v>
      </c>
      <c r="E1810" s="25">
        <v>149.5</v>
      </c>
      <c r="F1810" s="17" t="s">
        <v>623</v>
      </c>
      <c r="G1810" s="21">
        <f t="shared" si="32"/>
        <v>6.4799999999999996E-2</v>
      </c>
      <c r="H1810" s="27">
        <v>100</v>
      </c>
    </row>
    <row r="1811" spans="2:8" s="13" customFormat="1" ht="14.45" customHeight="1" x14ac:dyDescent="0.2">
      <c r="B1811" s="11" t="s">
        <v>1126</v>
      </c>
      <c r="C1811" s="12" t="s">
        <v>31</v>
      </c>
      <c r="D1811" s="12" t="s">
        <v>7</v>
      </c>
      <c r="E1811" s="25">
        <v>131.1</v>
      </c>
      <c r="F1811" s="17" t="s">
        <v>1131</v>
      </c>
      <c r="G1811" s="21">
        <f t="shared" si="32"/>
        <v>2.3400000000000001E-2</v>
      </c>
      <c r="H1811" s="27">
        <v>100</v>
      </c>
    </row>
    <row r="1812" spans="2:8" s="13" customFormat="1" ht="14.45" customHeight="1" x14ac:dyDescent="0.2">
      <c r="B1812" s="11" t="s">
        <v>1126</v>
      </c>
      <c r="C1812" s="12" t="s">
        <v>33</v>
      </c>
      <c r="D1812" s="12" t="s">
        <v>7</v>
      </c>
      <c r="E1812" s="25">
        <v>158.5</v>
      </c>
      <c r="F1812" s="17" t="s">
        <v>1132</v>
      </c>
      <c r="G1812" s="21">
        <f t="shared" si="32"/>
        <v>3.4599999999999999E-2</v>
      </c>
      <c r="H1812" s="27">
        <v>100</v>
      </c>
    </row>
    <row r="1813" spans="2:8" s="13" customFormat="1" ht="14.45" customHeight="1" x14ac:dyDescent="0.2">
      <c r="B1813" s="11" t="s">
        <v>1126</v>
      </c>
      <c r="C1813" s="12" t="s">
        <v>35</v>
      </c>
      <c r="D1813" s="12" t="s">
        <v>7</v>
      </c>
      <c r="E1813" s="25">
        <v>170.8</v>
      </c>
      <c r="F1813" s="17" t="s">
        <v>292</v>
      </c>
      <c r="G1813" s="21">
        <f t="shared" si="32"/>
        <v>3.6999999999999998E-2</v>
      </c>
      <c r="H1813" s="27">
        <v>100</v>
      </c>
    </row>
    <row r="1814" spans="2:8" s="13" customFormat="1" ht="14.45" customHeight="1" x14ac:dyDescent="0.2">
      <c r="B1814" s="11" t="s">
        <v>1126</v>
      </c>
      <c r="C1814" s="12" t="s">
        <v>37</v>
      </c>
      <c r="D1814" s="12" t="s">
        <v>7</v>
      </c>
      <c r="E1814" s="25">
        <v>144.9</v>
      </c>
      <c r="F1814" s="17" t="s">
        <v>307</v>
      </c>
      <c r="G1814" s="21">
        <f t="shared" si="32"/>
        <v>2.6899999999999997E-2</v>
      </c>
      <c r="H1814" s="27">
        <v>100</v>
      </c>
    </row>
    <row r="1815" spans="2:8" s="1" customFormat="1" ht="14.45" customHeight="1" x14ac:dyDescent="0.2">
      <c r="B1815" s="2" t="s">
        <v>1126</v>
      </c>
      <c r="C1815" s="3" t="s">
        <v>39</v>
      </c>
      <c r="D1815" s="3" t="s">
        <v>7</v>
      </c>
      <c r="E1815" s="23">
        <v>147</v>
      </c>
      <c r="F1815" s="15" t="s">
        <v>656</v>
      </c>
      <c r="G1815" s="21">
        <f t="shared" si="32"/>
        <v>2.7999999999999997E-2</v>
      </c>
      <c r="H1815" s="26">
        <v>100</v>
      </c>
    </row>
    <row r="1816" spans="2:8" s="1" customFormat="1" ht="14.45" customHeight="1" x14ac:dyDescent="0.2">
      <c r="B1816" s="2" t="s">
        <v>1126</v>
      </c>
      <c r="C1816" s="3" t="s">
        <v>41</v>
      </c>
      <c r="D1816" s="3" t="s">
        <v>7</v>
      </c>
      <c r="E1816" s="24">
        <v>133.19999999999999</v>
      </c>
      <c r="F1816" s="16" t="s">
        <v>1133</v>
      </c>
      <c r="G1816" s="21">
        <f t="shared" si="32"/>
        <v>2.1499999999999998E-2</v>
      </c>
      <c r="H1816" s="26">
        <v>100</v>
      </c>
    </row>
    <row r="1817" spans="2:8" s="13" customFormat="1" ht="14.45" customHeight="1" x14ac:dyDescent="0.2">
      <c r="B1817" s="11" t="s">
        <v>1126</v>
      </c>
      <c r="C1817" s="12" t="s">
        <v>43</v>
      </c>
      <c r="D1817" s="12" t="s">
        <v>7</v>
      </c>
      <c r="E1817" s="25">
        <v>153.9</v>
      </c>
      <c r="F1817" s="17" t="s">
        <v>793</v>
      </c>
      <c r="G1817" s="21">
        <f t="shared" si="32"/>
        <v>4.2000000000000003E-2</v>
      </c>
      <c r="H1817" s="27">
        <v>100</v>
      </c>
    </row>
    <row r="1818" spans="2:8" s="13" customFormat="1" ht="14.45" customHeight="1" x14ac:dyDescent="0.2">
      <c r="B1818" s="11" t="s">
        <v>1126</v>
      </c>
      <c r="C1818" s="12" t="s">
        <v>45</v>
      </c>
      <c r="D1818" s="12" t="s">
        <v>7</v>
      </c>
      <c r="E1818" s="25">
        <v>135.1</v>
      </c>
      <c r="F1818" s="17" t="s">
        <v>236</v>
      </c>
      <c r="G1818" s="21">
        <f t="shared" si="32"/>
        <v>5.0500000000000003E-2</v>
      </c>
      <c r="H1818" s="27">
        <v>100</v>
      </c>
    </row>
    <row r="1819" spans="2:8" s="13" customFormat="1" ht="14.45" customHeight="1" x14ac:dyDescent="0.2">
      <c r="B1819" s="11" t="s">
        <v>1126</v>
      </c>
      <c r="C1819" s="12" t="s">
        <v>47</v>
      </c>
      <c r="D1819" s="12" t="s">
        <v>7</v>
      </c>
      <c r="E1819" s="25">
        <v>138.4</v>
      </c>
      <c r="F1819" s="17" t="s">
        <v>652</v>
      </c>
      <c r="G1819" s="21">
        <f t="shared" si="32"/>
        <v>5.0099999999999992E-2</v>
      </c>
      <c r="H1819" s="27">
        <v>100</v>
      </c>
    </row>
    <row r="1820" spans="2:8" s="13" customFormat="1" ht="14.45" customHeight="1" x14ac:dyDescent="0.2">
      <c r="B1820" s="11" t="s">
        <v>1126</v>
      </c>
      <c r="C1820" s="12" t="s">
        <v>49</v>
      </c>
      <c r="D1820" s="12" t="s">
        <v>7</v>
      </c>
      <c r="E1820" s="25">
        <v>140.1</v>
      </c>
      <c r="F1820" s="17" t="s">
        <v>181</v>
      </c>
      <c r="G1820" s="21">
        <f t="shared" si="32"/>
        <v>2.7900000000000001E-2</v>
      </c>
      <c r="H1820" s="27">
        <v>100</v>
      </c>
    </row>
    <row r="1821" spans="2:8" s="13" customFormat="1" ht="14.45" customHeight="1" x14ac:dyDescent="0.2">
      <c r="B1821" s="11" t="s">
        <v>1126</v>
      </c>
      <c r="C1821" s="12" t="s">
        <v>51</v>
      </c>
      <c r="D1821" s="12" t="s">
        <v>7</v>
      </c>
      <c r="E1821" s="25">
        <v>143.80000000000001</v>
      </c>
      <c r="F1821" s="17" t="s">
        <v>330</v>
      </c>
      <c r="G1821" s="21">
        <f t="shared" si="32"/>
        <v>4.3499999999999997E-2</v>
      </c>
      <c r="H1821" s="27">
        <v>100</v>
      </c>
    </row>
    <row r="1822" spans="2:8" s="13" customFormat="1" ht="14.45" customHeight="1" x14ac:dyDescent="0.2">
      <c r="B1822" s="11" t="s">
        <v>1126</v>
      </c>
      <c r="C1822" s="12" t="s">
        <v>53</v>
      </c>
      <c r="D1822" s="12" t="s">
        <v>7</v>
      </c>
      <c r="E1822" s="25">
        <v>126.1</v>
      </c>
      <c r="F1822" s="17" t="s">
        <v>735</v>
      </c>
      <c r="G1822" s="21">
        <f t="shared" si="32"/>
        <v>6.3200000000000006E-2</v>
      </c>
      <c r="H1822" s="27">
        <v>100</v>
      </c>
    </row>
    <row r="1823" spans="2:8" s="13" customFormat="1" ht="14.45" customHeight="1" x14ac:dyDescent="0.2">
      <c r="B1823" s="11" t="s">
        <v>1126</v>
      </c>
      <c r="C1823" s="12" t="s">
        <v>55</v>
      </c>
      <c r="D1823" s="12" t="s">
        <v>7</v>
      </c>
      <c r="E1823" s="25">
        <v>137.19999999999999</v>
      </c>
      <c r="F1823" s="17" t="s">
        <v>289</v>
      </c>
      <c r="G1823" s="21">
        <f t="shared" si="32"/>
        <v>4.0199999999999993E-2</v>
      </c>
      <c r="H1823" s="27">
        <v>100</v>
      </c>
    </row>
    <row r="1824" spans="2:8" s="13" customFormat="1" ht="14.45" customHeight="1" x14ac:dyDescent="0.2">
      <c r="B1824" s="11" t="s">
        <v>1126</v>
      </c>
      <c r="C1824" s="12" t="s">
        <v>57</v>
      </c>
      <c r="D1824" s="12" t="s">
        <v>7</v>
      </c>
      <c r="E1824" s="25">
        <v>152.1</v>
      </c>
      <c r="F1824" s="17" t="s">
        <v>290</v>
      </c>
      <c r="G1824" s="21">
        <f t="shared" si="32"/>
        <v>3.7499999999999999E-2</v>
      </c>
      <c r="H1824" s="27">
        <v>100</v>
      </c>
    </row>
    <row r="1825" spans="2:8" s="13" customFormat="1" ht="14.45" customHeight="1" x14ac:dyDescent="0.2">
      <c r="B1825" s="11" t="s">
        <v>1126</v>
      </c>
      <c r="C1825" s="12" t="s">
        <v>59</v>
      </c>
      <c r="D1825" s="12" t="s">
        <v>7</v>
      </c>
      <c r="E1825" s="25">
        <v>142.1</v>
      </c>
      <c r="F1825" s="17" t="s">
        <v>190</v>
      </c>
      <c r="G1825" s="21">
        <f t="shared" si="32"/>
        <v>7.9000000000000001E-2</v>
      </c>
      <c r="H1825" s="27">
        <v>100</v>
      </c>
    </row>
    <row r="1826" spans="2:8" s="13" customFormat="1" ht="14.45" customHeight="1" x14ac:dyDescent="0.2">
      <c r="B1826" s="11" t="s">
        <v>1126</v>
      </c>
      <c r="C1826" s="12" t="s">
        <v>61</v>
      </c>
      <c r="D1826" s="12" t="s">
        <v>7</v>
      </c>
      <c r="E1826" s="25">
        <v>154.6</v>
      </c>
      <c r="F1826" s="17" t="s">
        <v>1134</v>
      </c>
      <c r="G1826" s="21">
        <f t="shared" si="32"/>
        <v>0.1477</v>
      </c>
      <c r="H1826" s="27">
        <v>100</v>
      </c>
    </row>
    <row r="1827" spans="2:8" s="1" customFormat="1" ht="6.95" customHeight="1" x14ac:dyDescent="0.2">
      <c r="G1827" s="14"/>
      <c r="H1827" s="10"/>
    </row>
    <row r="1828" spans="2:8" s="1" customFormat="1" ht="26.1" customHeight="1" x14ac:dyDescent="0.2">
      <c r="B1828" s="109" t="s">
        <v>1137</v>
      </c>
      <c r="C1828" s="109"/>
      <c r="D1828" s="109"/>
      <c r="E1828" s="109"/>
      <c r="F1828" s="109"/>
      <c r="G1828" s="14"/>
      <c r="H1828" s="10"/>
    </row>
  </sheetData>
  <mergeCells count="3">
    <mergeCell ref="B2:C2"/>
    <mergeCell ref="B1828:F1828"/>
    <mergeCell ref="B4:C4"/>
  </mergeCells>
  <hyperlinks>
    <hyperlink ref="B4" r:id="rId1" location="/dbie/searchresult" display="DATA LINK" xr:uid="{6C84FF5E-0163-4A0E-A22D-0454DC028603}"/>
  </hyperlinks>
  <pageMargins left="0.7" right="0.7" top="0.75" bottom="0.75" header="0.3" footer="0.3"/>
  <pageSetup paperSize="9" orientation="portrait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62A7-3D68-48BE-B133-9646C4E179C1}">
  <dimension ref="B2:G33"/>
  <sheetViews>
    <sheetView showGridLines="0" topLeftCell="A2" zoomScale="90" workbookViewId="0">
      <selection activeCell="T4" sqref="T4"/>
    </sheetView>
  </sheetViews>
  <sheetFormatPr defaultRowHeight="12.75" x14ac:dyDescent="0.2"/>
  <cols>
    <col min="1" max="1" width="4.7109375" customWidth="1"/>
    <col min="2" max="2" width="32.5703125" bestFit="1" customWidth="1"/>
  </cols>
  <sheetData>
    <row r="2" spans="2:7" ht="15.75" x14ac:dyDescent="0.2">
      <c r="B2" s="108" t="s">
        <v>1135</v>
      </c>
      <c r="C2" s="101"/>
    </row>
    <row r="3" spans="2:7" ht="15.75" x14ac:dyDescent="0.2">
      <c r="B3" s="4" t="s">
        <v>1136</v>
      </c>
      <c r="C3" s="101"/>
    </row>
    <row r="4" spans="2:7" x14ac:dyDescent="0.2">
      <c r="B4" s="127" t="s">
        <v>1169</v>
      </c>
      <c r="C4" s="127"/>
      <c r="D4" s="127"/>
      <c r="E4" s="127"/>
      <c r="F4" s="127"/>
      <c r="G4" s="127"/>
    </row>
    <row r="5" spans="2:7" ht="3" customHeight="1" x14ac:dyDescent="0.2"/>
    <row r="6" spans="2:7" x14ac:dyDescent="0.2">
      <c r="B6" s="100" t="s">
        <v>1155</v>
      </c>
      <c r="C6" s="100" t="s">
        <v>1156</v>
      </c>
    </row>
    <row r="7" spans="2:7" x14ac:dyDescent="0.2">
      <c r="B7" t="s">
        <v>11</v>
      </c>
      <c r="C7">
        <v>6.59</v>
      </c>
      <c r="D7" s="52"/>
    </row>
    <row r="8" spans="2:7" x14ac:dyDescent="0.2">
      <c r="B8" t="s">
        <v>13</v>
      </c>
      <c r="C8">
        <v>2.73</v>
      </c>
      <c r="D8" s="52"/>
    </row>
    <row r="9" spans="2:7" x14ac:dyDescent="0.2">
      <c r="B9" t="s">
        <v>15</v>
      </c>
      <c r="C9">
        <v>0.36</v>
      </c>
      <c r="D9" s="52"/>
    </row>
    <row r="10" spans="2:7" x14ac:dyDescent="0.2">
      <c r="B10" t="s">
        <v>17</v>
      </c>
      <c r="C10">
        <v>5.33</v>
      </c>
      <c r="D10" s="52"/>
    </row>
    <row r="11" spans="2:7" x14ac:dyDescent="0.2">
      <c r="B11" t="s">
        <v>19</v>
      </c>
      <c r="C11">
        <v>2.81</v>
      </c>
      <c r="D11" s="52"/>
    </row>
    <row r="12" spans="2:7" x14ac:dyDescent="0.2">
      <c r="B12" t="s">
        <v>21</v>
      </c>
      <c r="C12">
        <v>2.9</v>
      </c>
      <c r="D12" s="52"/>
    </row>
    <row r="13" spans="2:7" x14ac:dyDescent="0.2">
      <c r="B13" t="s">
        <v>23</v>
      </c>
      <c r="C13">
        <v>4.41</v>
      </c>
      <c r="D13" s="52"/>
    </row>
    <row r="14" spans="2:7" x14ac:dyDescent="0.2">
      <c r="B14" t="s">
        <v>25</v>
      </c>
      <c r="C14">
        <v>1.73</v>
      </c>
      <c r="D14" s="52"/>
    </row>
    <row r="15" spans="2:7" x14ac:dyDescent="0.2">
      <c r="B15" t="s">
        <v>27</v>
      </c>
      <c r="C15">
        <v>0.97</v>
      </c>
      <c r="D15" s="52"/>
    </row>
    <row r="16" spans="2:7" x14ac:dyDescent="0.2">
      <c r="B16" t="s">
        <v>29</v>
      </c>
      <c r="C16">
        <v>1.79</v>
      </c>
      <c r="D16" s="52"/>
    </row>
    <row r="17" spans="2:4" x14ac:dyDescent="0.2">
      <c r="B17" t="s">
        <v>31</v>
      </c>
      <c r="C17">
        <v>1.1299999999999999</v>
      </c>
      <c r="D17" s="52"/>
    </row>
    <row r="18" spans="2:4" x14ac:dyDescent="0.2">
      <c r="B18" t="s">
        <v>33</v>
      </c>
      <c r="C18">
        <v>5.54</v>
      </c>
      <c r="D18" s="52"/>
    </row>
    <row r="19" spans="2:4" x14ac:dyDescent="0.2">
      <c r="B19" t="s">
        <v>9</v>
      </c>
      <c r="C19">
        <v>36.29</v>
      </c>
      <c r="D19" s="52"/>
    </row>
    <row r="20" spans="2:4" x14ac:dyDescent="0.2">
      <c r="B20" t="s">
        <v>35</v>
      </c>
      <c r="C20">
        <v>1.36</v>
      </c>
      <c r="D20" s="52"/>
    </row>
    <row r="21" spans="2:4" x14ac:dyDescent="0.2">
      <c r="B21" t="s">
        <v>39</v>
      </c>
      <c r="C21">
        <v>4.72</v>
      </c>
      <c r="D21" s="52"/>
    </row>
    <row r="22" spans="2:4" x14ac:dyDescent="0.2">
      <c r="B22" t="s">
        <v>41</v>
      </c>
      <c r="C22">
        <v>0.85000000000000009</v>
      </c>
      <c r="D22" s="52"/>
    </row>
    <row r="23" spans="2:4" x14ac:dyDescent="0.2">
      <c r="B23" t="s">
        <v>37</v>
      </c>
      <c r="C23">
        <v>5.57</v>
      </c>
      <c r="D23" s="52"/>
    </row>
    <row r="24" spans="2:4" x14ac:dyDescent="0.2">
      <c r="B24" t="s">
        <v>43</v>
      </c>
      <c r="C24">
        <v>21.67</v>
      </c>
      <c r="D24" s="52"/>
    </row>
    <row r="25" spans="2:4" x14ac:dyDescent="0.2">
      <c r="B25" t="s">
        <v>45</v>
      </c>
      <c r="C25">
        <v>5.58</v>
      </c>
      <c r="D25" s="52"/>
    </row>
    <row r="26" spans="2:4" x14ac:dyDescent="0.2">
      <c r="B26" t="s">
        <v>49</v>
      </c>
      <c r="C26">
        <v>3.8699999999999997</v>
      </c>
      <c r="D26" s="52"/>
    </row>
    <row r="27" spans="2:4" x14ac:dyDescent="0.2">
      <c r="B27" t="s">
        <v>51</v>
      </c>
      <c r="C27">
        <v>4.8099999999999996</v>
      </c>
      <c r="D27" s="52"/>
    </row>
    <row r="28" spans="2:4" x14ac:dyDescent="0.2">
      <c r="B28" t="s">
        <v>53</v>
      </c>
      <c r="C28">
        <v>9.73</v>
      </c>
      <c r="D28" s="52"/>
    </row>
    <row r="29" spans="2:4" x14ac:dyDescent="0.2">
      <c r="B29" t="s">
        <v>55</v>
      </c>
      <c r="C29">
        <v>2.04</v>
      </c>
      <c r="D29" s="52"/>
    </row>
    <row r="30" spans="2:4" x14ac:dyDescent="0.2">
      <c r="B30" t="s">
        <v>57</v>
      </c>
      <c r="C30">
        <v>5.62</v>
      </c>
      <c r="D30" s="52"/>
    </row>
    <row r="31" spans="2:4" x14ac:dyDescent="0.2">
      <c r="B31" t="s">
        <v>59</v>
      </c>
      <c r="C31">
        <v>3.47</v>
      </c>
      <c r="D31" s="52"/>
    </row>
    <row r="32" spans="2:4" x14ac:dyDescent="0.2">
      <c r="B32" t="s">
        <v>47</v>
      </c>
      <c r="C32">
        <v>29.53</v>
      </c>
      <c r="D32" s="52"/>
    </row>
    <row r="33" spans="2:4" x14ac:dyDescent="0.2">
      <c r="B33" t="s">
        <v>6</v>
      </c>
      <c r="C33">
        <v>100</v>
      </c>
      <c r="D33" s="52"/>
    </row>
  </sheetData>
  <mergeCells count="1">
    <mergeCell ref="B4:G4"/>
  </mergeCells>
  <hyperlinks>
    <hyperlink ref="B4" r:id="rId1" xr:uid="{A7957D87-1A55-4292-AD06-B6A8FEA7356F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DF49-A045-4841-9934-A3E680CBFB32}">
  <sheetPr filterMode="1"/>
  <dimension ref="B1:Q1827"/>
  <sheetViews>
    <sheetView showGridLines="0" tabSelected="1" topLeftCell="F7" zoomScale="108" zoomScaleNormal="100" workbookViewId="0">
      <selection activeCell="M344" sqref="M344"/>
    </sheetView>
  </sheetViews>
  <sheetFormatPr defaultRowHeight="12.75" x14ac:dyDescent="0.2"/>
  <cols>
    <col min="1" max="1" width="2.28515625" customWidth="1"/>
    <col min="2" max="2" width="9.85546875" customWidth="1"/>
    <col min="3" max="3" width="11.85546875" customWidth="1"/>
    <col min="4" max="4" width="38.140625" bestFit="1" customWidth="1"/>
    <col min="5" max="5" width="9.140625" style="28"/>
    <col min="6" max="6" width="13.85546875" style="28" customWidth="1"/>
    <col min="7" max="7" width="14.85546875" style="28" hidden="1" customWidth="1"/>
    <col min="8" max="10" width="12.140625" style="31" customWidth="1"/>
    <col min="11" max="11" width="20.140625" style="32" customWidth="1"/>
    <col min="12" max="12" width="20.7109375" customWidth="1"/>
    <col min="13" max="13" width="26" bestFit="1" customWidth="1"/>
    <col min="15" max="15" width="12" bestFit="1" customWidth="1"/>
    <col min="16" max="16" width="39.42578125" bestFit="1" customWidth="1"/>
  </cols>
  <sheetData>
    <row r="1" spans="2:17" ht="6.75" customHeight="1" x14ac:dyDescent="0.2"/>
    <row r="3" spans="2:17" ht="15.75" x14ac:dyDescent="0.2">
      <c r="B3" s="108" t="s">
        <v>1135</v>
      </c>
      <c r="C3" s="108"/>
    </row>
    <row r="4" spans="2:17" x14ac:dyDescent="0.2">
      <c r="B4" s="4" t="s">
        <v>1136</v>
      </c>
      <c r="D4" s="5" t="str">
        <f>D9</f>
        <v>A.1) Food and beverages</v>
      </c>
    </row>
    <row r="5" spans="2:17" x14ac:dyDescent="0.2">
      <c r="E5" s="1"/>
    </row>
    <row r="6" spans="2:17" ht="6" customHeight="1" x14ac:dyDescent="0.2">
      <c r="N6" s="5"/>
    </row>
    <row r="7" spans="2:17" ht="28.5" customHeight="1" x14ac:dyDescent="0.2">
      <c r="B7" s="103" t="s">
        <v>1139</v>
      </c>
      <c r="C7" s="103" t="s">
        <v>0</v>
      </c>
      <c r="D7" s="103" t="s">
        <v>1</v>
      </c>
      <c r="E7" s="104" t="s">
        <v>2</v>
      </c>
      <c r="F7" s="105" t="s">
        <v>3</v>
      </c>
      <c r="G7" s="105" t="s">
        <v>4</v>
      </c>
      <c r="H7" s="106" t="s">
        <v>1140</v>
      </c>
      <c r="I7" s="106" t="s">
        <v>1165</v>
      </c>
      <c r="J7" s="106" t="s">
        <v>1157</v>
      </c>
      <c r="K7" s="107" t="s">
        <v>1138</v>
      </c>
      <c r="L7" s="105" t="s">
        <v>1158</v>
      </c>
      <c r="M7" s="33"/>
      <c r="N7" s="30"/>
    </row>
    <row r="8" spans="2:17" x14ac:dyDescent="0.2">
      <c r="B8" s="62">
        <f t="shared" ref="B8:B71" si="0">YEAR(C8)</f>
        <v>2025</v>
      </c>
      <c r="C8" s="49">
        <v>45778</v>
      </c>
      <c r="D8" s="3" t="s">
        <v>6</v>
      </c>
      <c r="E8" s="29" t="s">
        <v>7</v>
      </c>
      <c r="F8" s="43">
        <v>191.5</v>
      </c>
      <c r="G8" s="28" t="s">
        <v>8</v>
      </c>
      <c r="H8" s="31">
        <f t="shared" ref="H8:H71" si="1">G8/10000*100</f>
        <v>3.1199999999999999E-2</v>
      </c>
      <c r="I8" s="31">
        <f>Table36[[#This Row],[Inflation (%)2]]/H36-1</f>
        <v>-7.1428571428571397E-2</v>
      </c>
      <c r="J8" s="60">
        <f>IFERROR(VLOOKUP(D8,Table6[[Categories]:[Weights]],5,FALSE),0)</f>
        <v>1</v>
      </c>
      <c r="K8" s="44">
        <f>$K$1800*(1+Table36[[#This Row],[Inflation (%)2]])</f>
        <v>103.11999999999999</v>
      </c>
      <c r="L8" s="102">
        <f>IFERROR(Table36[[#This Row],[Prices]]*Table36[[#This Row],[Weights]],0)</f>
        <v>103.11999999999999</v>
      </c>
      <c r="N8" s="30"/>
      <c r="Q8" s="37"/>
    </row>
    <row r="9" spans="2:17" hidden="1" x14ac:dyDescent="0.2">
      <c r="B9" s="62">
        <f t="shared" si="0"/>
        <v>2025</v>
      </c>
      <c r="C9" s="49">
        <v>45778</v>
      </c>
      <c r="D9" s="3" t="s">
        <v>9</v>
      </c>
      <c r="E9" s="29" t="s">
        <v>7</v>
      </c>
      <c r="F9" s="43">
        <v>201</v>
      </c>
      <c r="G9" s="28" t="s">
        <v>10</v>
      </c>
      <c r="H9" s="31">
        <f t="shared" si="1"/>
        <v>1.72E-2</v>
      </c>
      <c r="I9" s="31">
        <f>Table36[[#This Row],[Inflation (%)2]]/H37-1</f>
        <v>-0.24890829694323147</v>
      </c>
      <c r="J9" s="60">
        <f>IFERROR(VLOOKUP(D9,Table6[[Categories]:[Weights]],5,FALSE),0)</f>
        <v>0.3629</v>
      </c>
      <c r="K9" s="44">
        <f t="shared" ref="K9:K72" si="2">$K$1801*(1+H9)</f>
        <v>101.72000000000001</v>
      </c>
      <c r="L9" s="102">
        <f>IFERROR(Table36[[#This Row],[Prices]]*Table36[[#This Row],[Weights]],0)</f>
        <v>36.914188000000003</v>
      </c>
    </row>
    <row r="10" spans="2:17" hidden="1" x14ac:dyDescent="0.2">
      <c r="B10" s="62">
        <f t="shared" si="0"/>
        <v>2025</v>
      </c>
      <c r="C10" s="49">
        <v>45778</v>
      </c>
      <c r="D10" s="3" t="s">
        <v>11</v>
      </c>
      <c r="E10" s="29" t="s">
        <v>7</v>
      </c>
      <c r="F10" s="43">
        <v>197.8</v>
      </c>
      <c r="G10" s="28" t="s">
        <v>12</v>
      </c>
      <c r="H10" s="31">
        <f t="shared" si="1"/>
        <v>4.6600000000000003E-2</v>
      </c>
      <c r="I10" s="31">
        <f>Table36[[#This Row],[Inflation (%)2]]/H38-1</f>
        <v>-9.161793372319682E-2</v>
      </c>
      <c r="J10" s="60">
        <f>IFERROR(VLOOKUP(D10,Table6[[Categories]:[Weights]],5,FALSE),0)</f>
        <v>6.59E-2</v>
      </c>
      <c r="K10" s="44">
        <f>$K$1802*(1+Table36[[#This Row],[Inflation (%)2]])</f>
        <v>104.66</v>
      </c>
      <c r="L10" s="102">
        <f>IFERROR(Table36[[#This Row],[Prices]]*Table36[[#This Row],[Weights]],0)</f>
        <v>6.8970940000000001</v>
      </c>
    </row>
    <row r="11" spans="2:17" hidden="1" x14ac:dyDescent="0.2">
      <c r="B11" s="62">
        <f t="shared" si="0"/>
        <v>2025</v>
      </c>
      <c r="C11" s="49">
        <v>45778</v>
      </c>
      <c r="D11" s="3" t="s">
        <v>13</v>
      </c>
      <c r="E11" s="29" t="s">
        <v>7</v>
      </c>
      <c r="F11" s="43">
        <v>235.3</v>
      </c>
      <c r="G11" s="28" t="s">
        <v>14</v>
      </c>
      <c r="H11" s="31">
        <f t="shared" si="1"/>
        <v>-4.1999999999999997E-3</v>
      </c>
      <c r="I11" s="31">
        <f>Table36[[#This Row],[Inflation (%)2]]/H39-1</f>
        <v>-0.29999999999999993</v>
      </c>
      <c r="J11" s="60">
        <f>IFERROR(VLOOKUP(D11,Table6[[Categories]:[Weights]],5,FALSE),0)</f>
        <v>2.7300000000000001E-2</v>
      </c>
      <c r="K11" s="44">
        <f>$K$1802*(1+Table36[[#This Row],[Inflation (%)2]])</f>
        <v>99.58</v>
      </c>
      <c r="L11" s="102">
        <f>IFERROR(Table36[[#This Row],[Prices]]*Table36[[#This Row],[Weights]],0)</f>
        <v>2.718534</v>
      </c>
    </row>
    <row r="12" spans="2:17" hidden="1" x14ac:dyDescent="0.2">
      <c r="B12" s="62">
        <f t="shared" si="0"/>
        <v>2025</v>
      </c>
      <c r="C12" s="49">
        <v>45778</v>
      </c>
      <c r="D12" s="3" t="s">
        <v>15</v>
      </c>
      <c r="E12" s="29" t="s">
        <v>7</v>
      </c>
      <c r="F12" s="43">
        <v>191.7</v>
      </c>
      <c r="G12" s="28" t="s">
        <v>16</v>
      </c>
      <c r="H12" s="31">
        <f t="shared" si="1"/>
        <v>1.3700000000000002E-2</v>
      </c>
      <c r="I12" s="31">
        <f>Table36[[#This Row],[Inflation (%)2]]/H40-1</f>
        <v>5.3846153846153877E-2</v>
      </c>
      <c r="J12" s="60">
        <f>IFERROR(VLOOKUP(D12,Table6[[Categories]:[Weights]],5,FALSE),0)</f>
        <v>3.5999999999999999E-3</v>
      </c>
      <c r="K12" s="44">
        <f>$K$1802*(1+Table36[[#This Row],[Inflation (%)2]])</f>
        <v>101.37</v>
      </c>
      <c r="L12" s="102">
        <f>IFERROR(Table36[[#This Row],[Prices]]*Table36[[#This Row],[Weights]],0)</f>
        <v>0.36493200000000003</v>
      </c>
    </row>
    <row r="13" spans="2:17" hidden="1" x14ac:dyDescent="0.2">
      <c r="B13" s="62">
        <f t="shared" si="0"/>
        <v>2025</v>
      </c>
      <c r="C13" s="49">
        <v>45778</v>
      </c>
      <c r="D13" s="3" t="s">
        <v>17</v>
      </c>
      <c r="E13" s="29" t="s">
        <v>7</v>
      </c>
      <c r="F13" s="43">
        <v>191.1</v>
      </c>
      <c r="G13" s="28" t="s">
        <v>18</v>
      </c>
      <c r="H13" s="31">
        <f t="shared" si="1"/>
        <v>3.6899999999999995E-2</v>
      </c>
      <c r="I13" s="31">
        <f>Table36[[#This Row],[Inflation (%)2]]/H41-1</f>
        <v>0.28124999999999978</v>
      </c>
      <c r="J13" s="60">
        <f>IFERROR(VLOOKUP(D13,Table6[[Categories]:[Weights]],5,FALSE),0)</f>
        <v>5.33E-2</v>
      </c>
      <c r="K13" s="44">
        <f>$K$1802*(1+Table36[[#This Row],[Inflation (%)2]])</f>
        <v>103.69</v>
      </c>
      <c r="L13" s="102">
        <f>IFERROR(Table36[[#This Row],[Prices]]*Table36[[#This Row],[Weights]],0)</f>
        <v>5.5266770000000003</v>
      </c>
    </row>
    <row r="14" spans="2:17" hidden="1" x14ac:dyDescent="0.2">
      <c r="B14" s="62">
        <f t="shared" si="0"/>
        <v>2025</v>
      </c>
      <c r="C14" s="49">
        <v>45778</v>
      </c>
      <c r="D14" s="3" t="s">
        <v>19</v>
      </c>
      <c r="E14" s="29" t="s">
        <v>7</v>
      </c>
      <c r="F14" s="43">
        <v>179.2</v>
      </c>
      <c r="G14" s="28" t="s">
        <v>20</v>
      </c>
      <c r="H14" s="31">
        <f t="shared" si="1"/>
        <v>0.15460000000000002</v>
      </c>
      <c r="I14" s="31">
        <f>Table36[[#This Row],[Inflation (%)2]]/H42-1</f>
        <v>2.7925531914893886E-2</v>
      </c>
      <c r="J14" s="60">
        <f>IFERROR(VLOOKUP(D14,Table6[[Categories]:[Weights]],5,FALSE),0)</f>
        <v>2.81E-2</v>
      </c>
      <c r="K14" s="44">
        <f>$K$1802*(1+Table36[[#This Row],[Inflation (%)2]])</f>
        <v>115.46000000000001</v>
      </c>
      <c r="L14" s="102">
        <f>IFERROR(Table36[[#This Row],[Prices]]*Table36[[#This Row],[Weights]],0)</f>
        <v>3.2444260000000003</v>
      </c>
    </row>
    <row r="15" spans="2:17" hidden="1" x14ac:dyDescent="0.2">
      <c r="B15" s="62">
        <f t="shared" si="0"/>
        <v>2025</v>
      </c>
      <c r="C15" s="49">
        <v>45778</v>
      </c>
      <c r="D15" s="3" t="s">
        <v>21</v>
      </c>
      <c r="E15" s="29" t="s">
        <v>7</v>
      </c>
      <c r="F15" s="43">
        <v>210.1</v>
      </c>
      <c r="G15" s="28" t="s">
        <v>22</v>
      </c>
      <c r="H15" s="31">
        <f t="shared" si="1"/>
        <v>0.12109999999999999</v>
      </c>
      <c r="I15" s="31">
        <f>Table36[[#This Row],[Inflation (%)2]]/H43-1</f>
        <v>-7.1319018404907952E-2</v>
      </c>
      <c r="J15" s="60">
        <f>IFERROR(VLOOKUP(D15,Table6[[Categories]:[Weights]],5,FALSE),0)</f>
        <v>2.8999999999999998E-2</v>
      </c>
      <c r="K15" s="44">
        <f>$K$1802*(1+Table36[[#This Row],[Inflation (%)2]])</f>
        <v>112.11</v>
      </c>
      <c r="L15" s="102">
        <f>IFERROR(Table36[[#This Row],[Prices]]*Table36[[#This Row],[Weights]],0)</f>
        <v>3.2511899999999998</v>
      </c>
    </row>
    <row r="16" spans="2:17" hidden="1" x14ac:dyDescent="0.2">
      <c r="B16" s="62">
        <f t="shared" si="0"/>
        <v>2025</v>
      </c>
      <c r="C16" s="49">
        <v>45778</v>
      </c>
      <c r="D16" s="3" t="s">
        <v>23</v>
      </c>
      <c r="E16" s="29" t="s">
        <v>7</v>
      </c>
      <c r="F16" s="43">
        <v>202.3</v>
      </c>
      <c r="G16" s="28" t="s">
        <v>24</v>
      </c>
      <c r="H16" s="31">
        <f t="shared" si="1"/>
        <v>-0.13250000000000001</v>
      </c>
      <c r="I16" s="31">
        <f>Table36[[#This Row],[Inflation (%)2]]/H44-1</f>
        <v>0.19909502262443435</v>
      </c>
      <c r="J16" s="60">
        <f>IFERROR(VLOOKUP(D16,Table6[[Categories]:[Weights]],5,FALSE),0)</f>
        <v>4.41E-2</v>
      </c>
      <c r="K16" s="44">
        <f>$K$1802*(1+Table36[[#This Row],[Inflation (%)2]])</f>
        <v>86.75</v>
      </c>
      <c r="L16" s="102">
        <f>IFERROR(Table36[[#This Row],[Prices]]*Table36[[#This Row],[Weights]],0)</f>
        <v>3.8256749999999999</v>
      </c>
    </row>
    <row r="17" spans="2:12" hidden="1" x14ac:dyDescent="0.2">
      <c r="B17" s="62">
        <f t="shared" si="0"/>
        <v>2025</v>
      </c>
      <c r="C17" s="49">
        <v>45778</v>
      </c>
      <c r="D17" s="3" t="s">
        <v>25</v>
      </c>
      <c r="E17" s="29" t="s">
        <v>7</v>
      </c>
      <c r="F17" s="43">
        <v>192.2</v>
      </c>
      <c r="G17" s="28" t="s">
        <v>26</v>
      </c>
      <c r="H17" s="31">
        <f t="shared" si="1"/>
        <v>-8.3499999999999991E-2</v>
      </c>
      <c r="I17" s="31">
        <f>Table36[[#This Row],[Inflation (%)2]]/H45-1</f>
        <v>0.57844990548204156</v>
      </c>
      <c r="J17" s="60">
        <f>IFERROR(VLOOKUP(D17,Table6[[Categories]:[Weights]],5,FALSE),0)</f>
        <v>1.7299999999999999E-2</v>
      </c>
      <c r="K17" s="44">
        <f>$K$1802*(1+Table36[[#This Row],[Inflation (%)2]])</f>
        <v>91.649999999999991</v>
      </c>
      <c r="L17" s="102">
        <f>IFERROR(Table36[[#This Row],[Prices]]*Table36[[#This Row],[Weights]],0)</f>
        <v>1.5855449999999998</v>
      </c>
    </row>
    <row r="18" spans="2:12" hidden="1" x14ac:dyDescent="0.2">
      <c r="B18" s="62">
        <f t="shared" si="0"/>
        <v>2025</v>
      </c>
      <c r="C18" s="49">
        <v>45778</v>
      </c>
      <c r="D18" s="3" t="s">
        <v>27</v>
      </c>
      <c r="E18" s="29" t="s">
        <v>7</v>
      </c>
      <c r="F18" s="43">
        <v>136.30000000000001</v>
      </c>
      <c r="G18" s="28" t="s">
        <v>28</v>
      </c>
      <c r="H18" s="31">
        <f t="shared" si="1"/>
        <v>3.8100000000000002E-2</v>
      </c>
      <c r="I18" s="31">
        <f>Table36[[#This Row],[Inflation (%)2]]/H46-1</f>
        <v>-0.11395348837209296</v>
      </c>
      <c r="J18" s="60">
        <f>IFERROR(VLOOKUP(D18,Table6[[Categories]:[Weights]],5,FALSE),0)</f>
        <v>9.7000000000000003E-3</v>
      </c>
      <c r="K18" s="44">
        <f>$K$1802*(1+Table36[[#This Row],[Inflation (%)2]])</f>
        <v>103.81</v>
      </c>
      <c r="L18" s="102">
        <f>IFERROR(Table36[[#This Row],[Prices]]*Table36[[#This Row],[Weights]],0)</f>
        <v>1.0069570000000001</v>
      </c>
    </row>
    <row r="19" spans="2:12" hidden="1" x14ac:dyDescent="0.2">
      <c r="B19" s="62">
        <f t="shared" si="0"/>
        <v>2025</v>
      </c>
      <c r="C19" s="49">
        <v>45778</v>
      </c>
      <c r="D19" s="3" t="s">
        <v>29</v>
      </c>
      <c r="E19" s="29" t="s">
        <v>7</v>
      </c>
      <c r="F19" s="43">
        <v>219.6</v>
      </c>
      <c r="G19" s="28" t="s">
        <v>30</v>
      </c>
      <c r="H19" s="31">
        <f t="shared" si="1"/>
        <v>-1.7900000000000003E-2</v>
      </c>
      <c r="I19" s="31">
        <f>Table36[[#This Row],[Inflation (%)2]]/H47-1</f>
        <v>-0.12682926829268282</v>
      </c>
      <c r="J19" s="60">
        <f>IFERROR(VLOOKUP(D19,Table6[[Categories]:[Weights]],5,FALSE),0)</f>
        <v>1.7899999999999999E-2</v>
      </c>
      <c r="K19" s="44">
        <f>$K$1802*(1+Table36[[#This Row],[Inflation (%)2]])</f>
        <v>98.21</v>
      </c>
      <c r="L19" s="102">
        <f>IFERROR(Table36[[#This Row],[Prices]]*Table36[[#This Row],[Weights]],0)</f>
        <v>1.7579589999999998</v>
      </c>
    </row>
    <row r="20" spans="2:12" hidden="1" x14ac:dyDescent="0.2">
      <c r="B20" s="62">
        <f t="shared" si="0"/>
        <v>2025</v>
      </c>
      <c r="C20" s="49">
        <v>45778</v>
      </c>
      <c r="D20" s="3" t="s">
        <v>31</v>
      </c>
      <c r="E20" s="29" t="s">
        <v>7</v>
      </c>
      <c r="F20" s="43">
        <v>179.5</v>
      </c>
      <c r="G20" s="28" t="s">
        <v>32</v>
      </c>
      <c r="H20" s="31">
        <f t="shared" si="1"/>
        <v>5.0900000000000001E-2</v>
      </c>
      <c r="I20" s="31">
        <f>Table36[[#This Row],[Inflation (%)2]]/H48-1</f>
        <v>2.0040080160320661E-2</v>
      </c>
      <c r="J20" s="60">
        <f>IFERROR(VLOOKUP(D20,Table6[[Categories]:[Weights]],5,FALSE),0)</f>
        <v>1.1299999999999999E-2</v>
      </c>
      <c r="K20" s="44">
        <f>$K$1802*(1+Table36[[#This Row],[Inflation (%)2]])</f>
        <v>105.08999999999999</v>
      </c>
      <c r="L20" s="102">
        <f>IFERROR(Table36[[#This Row],[Prices]]*Table36[[#This Row],[Weights]],0)</f>
        <v>1.1875169999999997</v>
      </c>
    </row>
    <row r="21" spans="2:12" hidden="1" x14ac:dyDescent="0.2">
      <c r="B21" s="62">
        <f t="shared" si="0"/>
        <v>2025</v>
      </c>
      <c r="C21" s="49">
        <v>45778</v>
      </c>
      <c r="D21" s="3" t="s">
        <v>33</v>
      </c>
      <c r="E21" s="29" t="s">
        <v>7</v>
      </c>
      <c r="F21" s="43">
        <v>215.9</v>
      </c>
      <c r="G21" s="28" t="s">
        <v>34</v>
      </c>
      <c r="H21" s="31">
        <f t="shared" si="1"/>
        <v>5.0599999999999992E-2</v>
      </c>
      <c r="I21" s="31">
        <f>Table36[[#This Row],[Inflation (%)2]]/H49-1</f>
        <v>-1.1718750000000111E-2</v>
      </c>
      <c r="J21" s="60">
        <f>IFERROR(VLOOKUP(D21,Table6[[Categories]:[Weights]],5,FALSE),0)</f>
        <v>5.5399999999999998E-2</v>
      </c>
      <c r="K21" s="44">
        <f>$K$1802*(1+Table36[[#This Row],[Inflation (%)2]])</f>
        <v>105.06</v>
      </c>
      <c r="L21" s="102">
        <f>IFERROR(Table36[[#This Row],[Prices]]*Table36[[#This Row],[Weights]],0)</f>
        <v>5.8203240000000003</v>
      </c>
    </row>
    <row r="22" spans="2:12" hidden="1" x14ac:dyDescent="0.2">
      <c r="B22" s="62">
        <f t="shared" si="0"/>
        <v>2025</v>
      </c>
      <c r="C22" s="49">
        <v>45778</v>
      </c>
      <c r="D22" s="3" t="s">
        <v>35</v>
      </c>
      <c r="E22" s="29" t="s">
        <v>7</v>
      </c>
      <c r="F22" s="43">
        <v>216.7</v>
      </c>
      <c r="G22" s="28" t="s">
        <v>36</v>
      </c>
      <c r="H22" s="31">
        <f t="shared" si="1"/>
        <v>2.46E-2</v>
      </c>
      <c r="I22" s="31">
        <f>Table36[[#This Row],[Inflation (%)2]]/H50-1</f>
        <v>0.67346938775510212</v>
      </c>
      <c r="J22" s="60">
        <f>IFERROR(VLOOKUP(D22,Table6[[Categories]:[Weights]],5,FALSE),0)</f>
        <v>1.3600000000000001E-2</v>
      </c>
      <c r="K22" s="44">
        <f>$K$1802*(1+Table36[[#This Row],[Inflation (%)2]])</f>
        <v>102.46</v>
      </c>
      <c r="L22" s="102">
        <f>IFERROR(Table36[[#This Row],[Prices]]*Table36[[#This Row],[Weights]],0)</f>
        <v>1.393456</v>
      </c>
    </row>
    <row r="23" spans="2:12" hidden="1" x14ac:dyDescent="0.2">
      <c r="B23" s="62">
        <f t="shared" si="0"/>
        <v>2025</v>
      </c>
      <c r="C23" s="49">
        <v>45778</v>
      </c>
      <c r="D23" s="3" t="s">
        <v>37</v>
      </c>
      <c r="E23" s="29" t="s">
        <v>7</v>
      </c>
      <c r="F23" s="43">
        <v>189.9</v>
      </c>
      <c r="G23" s="28" t="s">
        <v>38</v>
      </c>
      <c r="H23" s="31">
        <f t="shared" si="1"/>
        <v>2.8199999999999996E-2</v>
      </c>
      <c r="I23" s="31">
        <f>Table36[[#This Row],[Inflation (%)2]]/H51-1</f>
        <v>-3.7542662116041181E-2</v>
      </c>
      <c r="J23" s="60">
        <f>IFERROR(VLOOKUP(D23,Table6[[Categories]:[Weights]],5,FALSE),0)</f>
        <v>5.57E-2</v>
      </c>
      <c r="K23" s="44">
        <f>$K$1802*(1+Table36[[#This Row],[Inflation (%)2]])</f>
        <v>102.82</v>
      </c>
      <c r="L23" s="102">
        <f>IFERROR(Table36[[#This Row],[Prices]]*Table36[[#This Row],[Weights]],0)</f>
        <v>5.727074</v>
      </c>
    </row>
    <row r="24" spans="2:12" hidden="1" x14ac:dyDescent="0.2">
      <c r="B24" s="62">
        <f t="shared" si="0"/>
        <v>2025</v>
      </c>
      <c r="C24" s="49">
        <v>45778</v>
      </c>
      <c r="D24" s="3" t="s">
        <v>39</v>
      </c>
      <c r="E24" s="29" t="s">
        <v>7</v>
      </c>
      <c r="F24" s="43">
        <v>192.1</v>
      </c>
      <c r="G24" s="28" t="s">
        <v>40</v>
      </c>
      <c r="H24" s="31">
        <f t="shared" si="1"/>
        <v>2.8900000000000002E-2</v>
      </c>
      <c r="I24" s="31">
        <f>Table36[[#This Row],[Inflation (%)2]]/H52-1</f>
        <v>-2.033898305084747E-2</v>
      </c>
      <c r="J24" s="60">
        <f>IFERROR(VLOOKUP(D24,Table6[[Categories]:[Weights]],5,FALSE),0)</f>
        <v>4.7199999999999999E-2</v>
      </c>
      <c r="K24" s="44">
        <f>$K$1802*(1+Table36[[#This Row],[Inflation (%)2]])</f>
        <v>102.88999999999999</v>
      </c>
      <c r="L24" s="102">
        <f>IFERROR(Table36[[#This Row],[Prices]]*Table36[[#This Row],[Weights]],0)</f>
        <v>4.8564079999999992</v>
      </c>
    </row>
    <row r="25" spans="2:12" hidden="1" x14ac:dyDescent="0.2">
      <c r="B25" s="62">
        <f t="shared" si="0"/>
        <v>2025</v>
      </c>
      <c r="C25" s="49">
        <v>45778</v>
      </c>
      <c r="D25" s="3" t="s">
        <v>41</v>
      </c>
      <c r="E25" s="29" t="s">
        <v>7</v>
      </c>
      <c r="F25" s="43">
        <v>177.5</v>
      </c>
      <c r="G25" s="28" t="s">
        <v>42</v>
      </c>
      <c r="H25" s="31">
        <f t="shared" si="1"/>
        <v>2.6000000000000002E-2</v>
      </c>
      <c r="I25" s="31">
        <f>Table36[[#This Row],[Inflation (%)2]]/H53-1</f>
        <v>4.4176706827309342E-2</v>
      </c>
      <c r="J25" s="60">
        <f>IFERROR(VLOOKUP(D25,Table6[[Categories]:[Weights]],5,FALSE),0)</f>
        <v>8.5000000000000006E-3</v>
      </c>
      <c r="K25" s="44">
        <f>$K$1802*(1+Table36[[#This Row],[Inflation (%)2]])</f>
        <v>102.60000000000001</v>
      </c>
      <c r="L25" s="102">
        <f>IFERROR(Table36[[#This Row],[Prices]]*Table36[[#This Row],[Weights]],0)</f>
        <v>0.8721000000000001</v>
      </c>
    </row>
    <row r="26" spans="2:12" hidden="1" x14ac:dyDescent="0.2">
      <c r="B26" s="62">
        <f t="shared" si="0"/>
        <v>2025</v>
      </c>
      <c r="C26" s="49">
        <v>45778</v>
      </c>
      <c r="D26" s="3" t="s">
        <v>43</v>
      </c>
      <c r="E26" s="29" t="s">
        <v>7</v>
      </c>
      <c r="F26" s="43">
        <v>185.8</v>
      </c>
      <c r="G26" s="28" t="s">
        <v>44</v>
      </c>
      <c r="H26" s="31">
        <f t="shared" si="1"/>
        <v>3.1600000000000003E-2</v>
      </c>
      <c r="I26" s="31">
        <f>Table36[[#This Row],[Inflation (%)2]]/H54-1</f>
        <v>3.2679738562091609E-2</v>
      </c>
      <c r="J26" s="60">
        <f>IFERROR(VLOOKUP(D26,Table6[[Categories]:[Weights]],5,FALSE),0)</f>
        <v>0.2167</v>
      </c>
      <c r="K26" s="44">
        <f>$K$1802*(1+Table36[[#This Row],[Inflation (%)2]])</f>
        <v>103.16000000000001</v>
      </c>
      <c r="L26" s="102">
        <f>IFERROR(Table36[[#This Row],[Prices]]*Table36[[#This Row],[Weights]],0)</f>
        <v>22.354772000000004</v>
      </c>
    </row>
    <row r="27" spans="2:12" hidden="1" x14ac:dyDescent="0.2">
      <c r="B27" s="62">
        <f t="shared" si="0"/>
        <v>2025</v>
      </c>
      <c r="C27" s="49">
        <v>45778</v>
      </c>
      <c r="D27" s="3" t="s">
        <v>45</v>
      </c>
      <c r="E27" s="29" t="s">
        <v>7</v>
      </c>
      <c r="F27" s="43">
        <v>175.1</v>
      </c>
      <c r="G27" s="28" t="s">
        <v>46</v>
      </c>
      <c r="H27" s="31">
        <f t="shared" si="1"/>
        <v>3.4299999999999997E-2</v>
      </c>
      <c r="I27" s="31">
        <f>Table36[[#This Row],[Inflation (%)2]]/H55-1</f>
        <v>-0.22045454545454557</v>
      </c>
      <c r="J27" s="60">
        <f>IFERROR(VLOOKUP(D27,Table6[[Categories]:[Weights]],5,FALSE),0)</f>
        <v>5.5800000000000002E-2</v>
      </c>
      <c r="K27" s="44">
        <f>$K$1802*(1+Table36[[#This Row],[Inflation (%)2]])</f>
        <v>103.43</v>
      </c>
      <c r="L27" s="102">
        <f>IFERROR(Table36[[#This Row],[Prices]]*Table36[[#This Row],[Weights]],0)</f>
        <v>5.7713940000000008</v>
      </c>
    </row>
    <row r="28" spans="2:12" hidden="1" x14ac:dyDescent="0.2">
      <c r="B28" s="62">
        <f t="shared" si="0"/>
        <v>2025</v>
      </c>
      <c r="C28" s="49">
        <v>45778</v>
      </c>
      <c r="D28" s="3" t="s">
        <v>47</v>
      </c>
      <c r="E28" s="29" t="s">
        <v>7</v>
      </c>
      <c r="F28" s="43">
        <v>186.3</v>
      </c>
      <c r="G28" s="28" t="s">
        <v>48</v>
      </c>
      <c r="H28" s="31">
        <f t="shared" si="1"/>
        <v>5.0799999999999998E-2</v>
      </c>
      <c r="I28" s="31">
        <f>Table36[[#This Row],[Inflation (%)2]]/H56-1</f>
        <v>2.0080321285140368E-2</v>
      </c>
      <c r="J28" s="60">
        <f>IFERROR(VLOOKUP(D28,Table6[[Categories]:[Weights]],5,FALSE),0)</f>
        <v>0.29530000000000001</v>
      </c>
      <c r="K28" s="44">
        <f>$K$1802*(1+Table36[[#This Row],[Inflation (%)2]])</f>
        <v>105.08</v>
      </c>
      <c r="L28" s="102">
        <f>IFERROR(Table36[[#This Row],[Prices]]*Table36[[#This Row],[Weights]],0)</f>
        <v>31.030124000000001</v>
      </c>
    </row>
    <row r="29" spans="2:12" hidden="1" x14ac:dyDescent="0.2">
      <c r="B29" s="62">
        <f t="shared" si="0"/>
        <v>2025</v>
      </c>
      <c r="C29" s="49">
        <v>45778</v>
      </c>
      <c r="D29" s="3" t="s">
        <v>49</v>
      </c>
      <c r="E29" s="29" t="s">
        <v>7</v>
      </c>
      <c r="F29" s="43">
        <v>180</v>
      </c>
      <c r="G29" s="28" t="s">
        <v>50</v>
      </c>
      <c r="H29" s="31">
        <f t="shared" si="1"/>
        <v>2.9700000000000001E-2</v>
      </c>
      <c r="I29" s="31">
        <f>Table36[[#This Row],[Inflation (%)2]]/H57-1</f>
        <v>-4.1935483870967682E-2</v>
      </c>
      <c r="J29" s="60">
        <f>IFERROR(VLOOKUP(D29,Table6[[Categories]:[Weights]],5,FALSE),0)</f>
        <v>3.8699999999999998E-2</v>
      </c>
      <c r="K29" s="44">
        <f>$K$1802*(1+Table36[[#This Row],[Inflation (%)2]])</f>
        <v>102.97</v>
      </c>
      <c r="L29" s="102">
        <f>IFERROR(Table36[[#This Row],[Prices]]*Table36[[#This Row],[Weights]],0)</f>
        <v>3.9849389999999998</v>
      </c>
    </row>
    <row r="30" spans="2:12" hidden="1" x14ac:dyDescent="0.2">
      <c r="B30" s="62">
        <f t="shared" si="0"/>
        <v>2025</v>
      </c>
      <c r="C30" s="49">
        <v>45778</v>
      </c>
      <c r="D30" s="3" t="s">
        <v>51</v>
      </c>
      <c r="E30" s="29" t="s">
        <v>7</v>
      </c>
      <c r="F30" s="43">
        <v>198.6</v>
      </c>
      <c r="G30" s="28" t="s">
        <v>52</v>
      </c>
      <c r="H30" s="31">
        <f t="shared" si="1"/>
        <v>4.53E-2</v>
      </c>
      <c r="I30" s="31">
        <f>Table36[[#This Row],[Inflation (%)2]]/H58-1</f>
        <v>4.861111111111116E-2</v>
      </c>
      <c r="J30" s="60">
        <f>IFERROR(VLOOKUP(D30,Table6[[Categories]:[Weights]],5,FALSE),0)</f>
        <v>4.8099999999999997E-2</v>
      </c>
      <c r="K30" s="44">
        <f>$K$1802*(1+Table36[[#This Row],[Inflation (%)2]])</f>
        <v>104.52999999999999</v>
      </c>
      <c r="L30" s="102">
        <f>IFERROR(Table36[[#This Row],[Prices]]*Table36[[#This Row],[Weights]],0)</f>
        <v>5.0278929999999988</v>
      </c>
    </row>
    <row r="31" spans="2:12" hidden="1" x14ac:dyDescent="0.2">
      <c r="B31" s="62">
        <f t="shared" si="0"/>
        <v>2025</v>
      </c>
      <c r="C31" s="49">
        <v>45778</v>
      </c>
      <c r="D31" s="3" t="s">
        <v>53</v>
      </c>
      <c r="E31" s="29" t="s">
        <v>7</v>
      </c>
      <c r="F31" s="43">
        <v>167.4</v>
      </c>
      <c r="G31" s="28" t="s">
        <v>54</v>
      </c>
      <c r="H31" s="31">
        <f t="shared" si="1"/>
        <v>3.6499999999999998E-2</v>
      </c>
      <c r="I31" s="31">
        <f>Table36[[#This Row],[Inflation (%)2]]/H59-1</f>
        <v>3.3994334277620331E-2</v>
      </c>
      <c r="J31" s="60">
        <f>IFERROR(VLOOKUP(D31,Table6[[Categories]:[Weights]],5,FALSE),0)</f>
        <v>9.7299999999999998E-2</v>
      </c>
      <c r="K31" s="44">
        <f>$K$1802*(1+Table36[[#This Row],[Inflation (%)2]])</f>
        <v>103.64999999999999</v>
      </c>
      <c r="L31" s="102">
        <f>IFERROR(Table36[[#This Row],[Prices]]*Table36[[#This Row],[Weights]],0)</f>
        <v>10.085144999999999</v>
      </c>
    </row>
    <row r="32" spans="2:12" hidden="1" x14ac:dyDescent="0.2">
      <c r="B32" s="62">
        <f t="shared" si="0"/>
        <v>2025</v>
      </c>
      <c r="C32" s="49">
        <v>45778</v>
      </c>
      <c r="D32" s="3" t="s">
        <v>55</v>
      </c>
      <c r="E32" s="29" t="s">
        <v>7</v>
      </c>
      <c r="F32" s="43">
        <v>178.4</v>
      </c>
      <c r="G32" s="28" t="s">
        <v>56</v>
      </c>
      <c r="H32" s="31">
        <f t="shared" si="1"/>
        <v>2.9399999999999999E-2</v>
      </c>
      <c r="I32" s="31">
        <f>Table36[[#This Row],[Inflation (%)2]]/H60-1</f>
        <v>-3.3898305084746339E-3</v>
      </c>
      <c r="J32" s="60">
        <f>IFERROR(VLOOKUP(D32,Table6[[Categories]:[Weights]],5,FALSE),0)</f>
        <v>2.0400000000000001E-2</v>
      </c>
      <c r="K32" s="44">
        <f>$K$1802*(1+Table36[[#This Row],[Inflation (%)2]])</f>
        <v>102.94000000000001</v>
      </c>
      <c r="L32" s="102">
        <f>IFERROR(Table36[[#This Row],[Prices]]*Table36[[#This Row],[Weights]],0)</f>
        <v>2.0999760000000003</v>
      </c>
    </row>
    <row r="33" spans="2:12" hidden="1" x14ac:dyDescent="0.2">
      <c r="B33" s="62">
        <f t="shared" si="0"/>
        <v>2025</v>
      </c>
      <c r="C33" s="49">
        <v>45778</v>
      </c>
      <c r="D33" s="3" t="s">
        <v>57</v>
      </c>
      <c r="E33" s="29" t="s">
        <v>7</v>
      </c>
      <c r="F33" s="43">
        <v>190.2</v>
      </c>
      <c r="G33" s="28" t="s">
        <v>58</v>
      </c>
      <c r="H33" s="31">
        <f t="shared" si="1"/>
        <v>4.2800000000000005E-2</v>
      </c>
      <c r="I33" s="31">
        <f>Table36[[#This Row],[Inflation (%)2]]/H61-1</f>
        <v>9.4339622641510523E-3</v>
      </c>
      <c r="J33" s="60">
        <f>IFERROR(VLOOKUP(D33,Table6[[Categories]:[Weights]],5,FALSE),0)</f>
        <v>5.62E-2</v>
      </c>
      <c r="K33" s="44">
        <f>$K$1802*(1+Table36[[#This Row],[Inflation (%)2]])</f>
        <v>104.28</v>
      </c>
      <c r="L33" s="102">
        <f>IFERROR(Table36[[#This Row],[Prices]]*Table36[[#This Row],[Weights]],0)</f>
        <v>5.8605359999999997</v>
      </c>
    </row>
    <row r="34" spans="2:12" hidden="1" x14ac:dyDescent="0.2">
      <c r="B34" s="62">
        <f t="shared" si="0"/>
        <v>2025</v>
      </c>
      <c r="C34" s="49">
        <v>45778</v>
      </c>
      <c r="D34" s="3" t="s">
        <v>59</v>
      </c>
      <c r="E34" s="29" t="s">
        <v>7</v>
      </c>
      <c r="F34" s="43">
        <v>227.5</v>
      </c>
      <c r="G34" s="28" t="s">
        <v>60</v>
      </c>
      <c r="H34" s="31">
        <f t="shared" si="1"/>
        <v>0.1341</v>
      </c>
      <c r="I34" s="31">
        <f>Table36[[#This Row],[Inflation (%)2]]/H62-1</f>
        <v>2.5229357798165042E-2</v>
      </c>
      <c r="J34" s="60">
        <f>IFERROR(VLOOKUP(D34,Table6[[Categories]:[Weights]],5,FALSE),0)</f>
        <v>3.4700000000000002E-2</v>
      </c>
      <c r="K34" s="44">
        <f>$K$1802*(1+Table36[[#This Row],[Inflation (%)2]])</f>
        <v>113.41000000000001</v>
      </c>
      <c r="L34" s="102">
        <f>IFERROR(Table36[[#This Row],[Prices]]*Table36[[#This Row],[Weights]],0)</f>
        <v>3.9353270000000005</v>
      </c>
    </row>
    <row r="35" spans="2:12" hidden="1" x14ac:dyDescent="0.2">
      <c r="B35" s="62">
        <f t="shared" si="0"/>
        <v>2025</v>
      </c>
      <c r="C35" s="49">
        <v>45778</v>
      </c>
      <c r="D35" s="3" t="s">
        <v>61</v>
      </c>
      <c r="E35" s="29" t="s">
        <v>7</v>
      </c>
      <c r="F35" s="43">
        <v>199.1</v>
      </c>
      <c r="G35" s="28" t="s">
        <v>62</v>
      </c>
      <c r="H35" s="31">
        <f t="shared" si="1"/>
        <v>1.01E-2</v>
      </c>
      <c r="I35" s="31">
        <f>Table36[[#This Row],[Inflation (%)2]]/H63-1</f>
        <v>-0.38414634146341475</v>
      </c>
      <c r="J35" s="60">
        <f>IFERROR(VLOOKUP(D35,Table6[[Categories]:[Weights]],5,FALSE),0)</f>
        <v>0</v>
      </c>
      <c r="K35" s="44">
        <f>$K$1802*(1+Table36[[#This Row],[Inflation (%)2]])</f>
        <v>101.01</v>
      </c>
      <c r="L35" s="44">
        <f>IFERROR(Table36[[#This Row],[Prices]]*Table36[[#This Row],[Weights]],0)</f>
        <v>0</v>
      </c>
    </row>
    <row r="36" spans="2:12" x14ac:dyDescent="0.2">
      <c r="B36" s="62">
        <f t="shared" si="0"/>
        <v>2025</v>
      </c>
      <c r="C36" s="49">
        <v>45748</v>
      </c>
      <c r="D36" s="3" t="s">
        <v>6</v>
      </c>
      <c r="E36" s="29" t="s">
        <v>7</v>
      </c>
      <c r="F36" s="43">
        <v>190.9</v>
      </c>
      <c r="G36" s="28" t="s">
        <v>64</v>
      </c>
      <c r="H36" s="31">
        <f t="shared" si="1"/>
        <v>3.3599999999999998E-2</v>
      </c>
      <c r="I36" s="31">
        <f>Table36[[#This Row],[Inflation (%)2]]/H64-1</f>
        <v>-2.0408163265306145E-2</v>
      </c>
      <c r="J36" s="60">
        <f>IFERROR(VLOOKUP(D36,Table6[[Categories]:[Weights]],5,FALSE),0)</f>
        <v>1</v>
      </c>
      <c r="K36" s="44">
        <f>$K$1802*(1+Table36[[#This Row],[Inflation (%)2]])</f>
        <v>103.36000000000001</v>
      </c>
      <c r="L36" s="44">
        <f>IFERROR(Table36[[#This Row],[Prices]]*Table36[[#This Row],[Weights]],0)</f>
        <v>103.36000000000001</v>
      </c>
    </row>
    <row r="37" spans="2:12" hidden="1" x14ac:dyDescent="0.2">
      <c r="B37" s="62">
        <f t="shared" si="0"/>
        <v>2025</v>
      </c>
      <c r="C37" s="49">
        <v>45748</v>
      </c>
      <c r="D37" s="3" t="s">
        <v>9</v>
      </c>
      <c r="E37" s="29" t="s">
        <v>7</v>
      </c>
      <c r="F37" s="43">
        <v>200.6</v>
      </c>
      <c r="G37" s="28" t="s">
        <v>65</v>
      </c>
      <c r="H37" s="31">
        <f t="shared" si="1"/>
        <v>2.29E-2</v>
      </c>
      <c r="I37" s="31">
        <f>Table36[[#This Row],[Inflation (%)2]]/H65-1</f>
        <v>-0.21843003412969286</v>
      </c>
      <c r="J37" s="60">
        <f>IFERROR(VLOOKUP(D37,Table6[[Categories]:[Weights]],5,FALSE),0)</f>
        <v>0.3629</v>
      </c>
      <c r="K37" s="44">
        <f>$K$1802*(1+Table36[[#This Row],[Inflation (%)2]])</f>
        <v>102.28999999999999</v>
      </c>
      <c r="L37" s="44">
        <f>IFERROR(Table36[[#This Row],[Prices]]*Table36[[#This Row],[Weights]],0)</f>
        <v>37.121040999999998</v>
      </c>
    </row>
    <row r="38" spans="2:12" hidden="1" x14ac:dyDescent="0.2">
      <c r="B38" s="62">
        <f t="shared" si="0"/>
        <v>2025</v>
      </c>
      <c r="C38" s="49">
        <v>45748</v>
      </c>
      <c r="D38" s="3" t="s">
        <v>11</v>
      </c>
      <c r="E38" s="29" t="s">
        <v>7</v>
      </c>
      <c r="F38" s="43">
        <v>198.6</v>
      </c>
      <c r="G38" s="28" t="s">
        <v>66</v>
      </c>
      <c r="H38" s="31">
        <f t="shared" si="1"/>
        <v>5.1299999999999998E-2</v>
      </c>
      <c r="I38" s="31">
        <f>Table36[[#This Row],[Inflation (%)2]]/H66-1</f>
        <v>-7.0652173913043459E-2</v>
      </c>
      <c r="J38" s="60">
        <f>IFERROR(VLOOKUP(D38,Table6[[Categories]:[Weights]],5,FALSE),0)</f>
        <v>6.59E-2</v>
      </c>
      <c r="K38" s="44">
        <f>$K$1802*(1+Table36[[#This Row],[Inflation (%)2]])</f>
        <v>105.13</v>
      </c>
      <c r="L38" s="44">
        <f>IFERROR(Table36[[#This Row],[Prices]]*Table36[[#This Row],[Weights]],0)</f>
        <v>6.9280669999999995</v>
      </c>
    </row>
    <row r="39" spans="2:12" hidden="1" x14ac:dyDescent="0.2">
      <c r="B39" s="62">
        <f t="shared" si="0"/>
        <v>2025</v>
      </c>
      <c r="C39" s="49">
        <v>45748</v>
      </c>
      <c r="D39" s="3" t="s">
        <v>13</v>
      </c>
      <c r="E39" s="29" t="s">
        <v>7</v>
      </c>
      <c r="F39" s="43">
        <v>231.4</v>
      </c>
      <c r="G39" s="28" t="s">
        <v>67</v>
      </c>
      <c r="H39" s="31">
        <f t="shared" si="1"/>
        <v>-5.9999999999999993E-3</v>
      </c>
      <c r="I39" s="31">
        <f>Table36[[#This Row],[Inflation (%)2]]/H67-1</f>
        <v>-1.8450704225352115</v>
      </c>
      <c r="J39" s="60">
        <f>IFERROR(VLOOKUP(D39,Table6[[Categories]:[Weights]],5,FALSE),0)</f>
        <v>2.7300000000000001E-2</v>
      </c>
      <c r="K39" s="44">
        <f>$K$1802*(1+Table36[[#This Row],[Inflation (%)2]])</f>
        <v>99.4</v>
      </c>
      <c r="L39" s="44">
        <f>IFERROR(Table36[[#This Row],[Prices]]*Table36[[#This Row],[Weights]],0)</f>
        <v>2.7136200000000001</v>
      </c>
    </row>
    <row r="40" spans="2:12" hidden="1" x14ac:dyDescent="0.2">
      <c r="B40" s="62">
        <f t="shared" si="0"/>
        <v>2025</v>
      </c>
      <c r="C40" s="49">
        <v>45748</v>
      </c>
      <c r="D40" s="3" t="s">
        <v>15</v>
      </c>
      <c r="E40" s="29" t="s">
        <v>7</v>
      </c>
      <c r="F40" s="43">
        <v>186.6</v>
      </c>
      <c r="G40" s="28" t="s">
        <v>68</v>
      </c>
      <c r="H40" s="31">
        <f t="shared" si="1"/>
        <v>1.3000000000000001E-2</v>
      </c>
      <c r="I40" s="31">
        <f>Table36[[#This Row],[Inflation (%)2]]/H68-1</f>
        <v>-1.6161137440758295</v>
      </c>
      <c r="J40" s="60">
        <f>IFERROR(VLOOKUP(D40,Table6[[Categories]:[Weights]],5,FALSE),0)</f>
        <v>3.5999999999999999E-3</v>
      </c>
      <c r="K40" s="44">
        <f>$K$1802*(1+Table36[[#This Row],[Inflation (%)2]])</f>
        <v>101.29999999999998</v>
      </c>
      <c r="L40" s="44">
        <f>IFERROR(Table36[[#This Row],[Prices]]*Table36[[#This Row],[Weights]],0)</f>
        <v>0.36467999999999995</v>
      </c>
    </row>
    <row r="41" spans="2:12" hidden="1" x14ac:dyDescent="0.2">
      <c r="B41" s="62">
        <f t="shared" si="0"/>
        <v>2025</v>
      </c>
      <c r="C41" s="49">
        <v>45748</v>
      </c>
      <c r="D41" s="3" t="s">
        <v>17</v>
      </c>
      <c r="E41" s="29" t="s">
        <v>7</v>
      </c>
      <c r="F41" s="43">
        <v>189.3</v>
      </c>
      <c r="G41" s="28" t="s">
        <v>69</v>
      </c>
      <c r="H41" s="31">
        <f t="shared" si="1"/>
        <v>2.8799999999999999E-2</v>
      </c>
      <c r="I41" s="31">
        <f>Table36[[#This Row],[Inflation (%)2]]/H69-1</f>
        <v>0.10344827586206895</v>
      </c>
      <c r="J41" s="60">
        <f>IFERROR(VLOOKUP(D41,Table6[[Categories]:[Weights]],5,FALSE),0)</f>
        <v>5.33E-2</v>
      </c>
      <c r="K41" s="44">
        <f>$K$1802*(1+Table36[[#This Row],[Inflation (%)2]])</f>
        <v>102.88</v>
      </c>
      <c r="L41" s="44">
        <f>IFERROR(Table36[[#This Row],[Prices]]*Table36[[#This Row],[Weights]],0)</f>
        <v>5.4835039999999999</v>
      </c>
    </row>
    <row r="42" spans="2:12" hidden="1" x14ac:dyDescent="0.2">
      <c r="B42" s="62">
        <f t="shared" si="0"/>
        <v>2025</v>
      </c>
      <c r="C42" s="49">
        <v>45748</v>
      </c>
      <c r="D42" s="3" t="s">
        <v>19</v>
      </c>
      <c r="E42" s="29" t="s">
        <v>7</v>
      </c>
      <c r="F42" s="43">
        <v>178.2</v>
      </c>
      <c r="G42" s="28" t="s">
        <v>70</v>
      </c>
      <c r="H42" s="31">
        <f t="shared" si="1"/>
        <v>0.15039999999999998</v>
      </c>
      <c r="I42" s="31">
        <f>Table36[[#This Row],[Inflation (%)2]]/H70-1</f>
        <v>2.5221540558963751E-2</v>
      </c>
      <c r="J42" s="60">
        <f>IFERROR(VLOOKUP(D42,Table6[[Categories]:[Weights]],5,FALSE),0)</f>
        <v>2.81E-2</v>
      </c>
      <c r="K42" s="44">
        <f>$K$1802*(1+Table36[[#This Row],[Inflation (%)2]])</f>
        <v>115.03999999999999</v>
      </c>
      <c r="L42" s="44">
        <f>IFERROR(Table36[[#This Row],[Prices]]*Table36[[#This Row],[Weights]],0)</f>
        <v>3.2326239999999999</v>
      </c>
    </row>
    <row r="43" spans="2:12" hidden="1" x14ac:dyDescent="0.2">
      <c r="B43" s="62">
        <f t="shared" si="0"/>
        <v>2025</v>
      </c>
      <c r="C43" s="49">
        <v>45748</v>
      </c>
      <c r="D43" s="3" t="s">
        <v>21</v>
      </c>
      <c r="E43" s="29" t="s">
        <v>7</v>
      </c>
      <c r="F43" s="43">
        <v>213.2</v>
      </c>
      <c r="G43" s="28" t="s">
        <v>71</v>
      </c>
      <c r="H43" s="31">
        <f t="shared" si="1"/>
        <v>0.13039999999999999</v>
      </c>
      <c r="I43" s="31">
        <f>Table36[[#This Row],[Inflation (%)2]]/H71-1</f>
        <v>-0.17101080737444374</v>
      </c>
      <c r="J43" s="60">
        <f>IFERROR(VLOOKUP(D43,Table6[[Categories]:[Weights]],5,FALSE),0)</f>
        <v>2.8999999999999998E-2</v>
      </c>
      <c r="K43" s="44">
        <f>$K$1802*(1+Table36[[#This Row],[Inflation (%)2]])</f>
        <v>113.04</v>
      </c>
      <c r="L43" s="44">
        <f>IFERROR(Table36[[#This Row],[Prices]]*Table36[[#This Row],[Weights]],0)</f>
        <v>3.2781599999999997</v>
      </c>
    </row>
    <row r="44" spans="2:12" hidden="1" x14ac:dyDescent="0.2">
      <c r="B44" s="62">
        <f t="shared" si="0"/>
        <v>2025</v>
      </c>
      <c r="C44" s="49">
        <v>45748</v>
      </c>
      <c r="D44" s="3" t="s">
        <v>23</v>
      </c>
      <c r="E44" s="29" t="s">
        <v>7</v>
      </c>
      <c r="F44" s="43">
        <v>200.5</v>
      </c>
      <c r="G44" s="28" t="s">
        <v>72</v>
      </c>
      <c r="H44" s="31">
        <f t="shared" si="1"/>
        <v>-0.11050000000000001</v>
      </c>
      <c r="I44" s="31">
        <f>Table36[[#This Row],[Inflation (%)2]]/H72-1</f>
        <v>0.34428223844282235</v>
      </c>
      <c r="J44" s="60">
        <f>IFERROR(VLOOKUP(D44,Table6[[Categories]:[Weights]],5,FALSE),0)</f>
        <v>4.41E-2</v>
      </c>
      <c r="K44" s="44">
        <f>$K$1802*(1+Table36[[#This Row],[Inflation (%)2]])</f>
        <v>88.949999999999989</v>
      </c>
      <c r="L44" s="44">
        <f>IFERROR(Table36[[#This Row],[Prices]]*Table36[[#This Row],[Weights]],0)</f>
        <v>3.9226949999999996</v>
      </c>
    </row>
    <row r="45" spans="2:12" hidden="1" x14ac:dyDescent="0.2">
      <c r="B45" s="62">
        <f t="shared" si="0"/>
        <v>2025</v>
      </c>
      <c r="C45" s="49">
        <v>45748</v>
      </c>
      <c r="D45" s="3" t="s">
        <v>25</v>
      </c>
      <c r="E45" s="29" t="s">
        <v>7</v>
      </c>
      <c r="F45" s="43">
        <v>195.3</v>
      </c>
      <c r="G45" s="28" t="s">
        <v>73</v>
      </c>
      <c r="H45" s="31">
        <f t="shared" si="1"/>
        <v>-5.2899999999999996E-2</v>
      </c>
      <c r="I45" s="31">
        <f>Table36[[#This Row],[Inflation (%)2]]/H73-1</f>
        <v>0.90287769784172656</v>
      </c>
      <c r="J45" s="60">
        <f>IFERROR(VLOOKUP(D45,Table6[[Categories]:[Weights]],5,FALSE),0)</f>
        <v>1.7299999999999999E-2</v>
      </c>
      <c r="K45" s="44">
        <f>$K$1802*(1+Table36[[#This Row],[Inflation (%)2]])</f>
        <v>94.710000000000008</v>
      </c>
      <c r="L45" s="44">
        <f>IFERROR(Table36[[#This Row],[Prices]]*Table36[[#This Row],[Weights]],0)</f>
        <v>1.6384830000000001</v>
      </c>
    </row>
    <row r="46" spans="2:12" hidden="1" x14ac:dyDescent="0.2">
      <c r="B46" s="62">
        <f t="shared" si="0"/>
        <v>2025</v>
      </c>
      <c r="C46" s="49">
        <v>45748</v>
      </c>
      <c r="D46" s="3" t="s">
        <v>27</v>
      </c>
      <c r="E46" s="29" t="s">
        <v>7</v>
      </c>
      <c r="F46" s="43">
        <v>135.80000000000001</v>
      </c>
      <c r="G46" s="28" t="s">
        <v>74</v>
      </c>
      <c r="H46" s="31">
        <f t="shared" si="1"/>
        <v>4.2999999999999997E-2</v>
      </c>
      <c r="I46" s="31">
        <f>Table36[[#This Row],[Inflation (%)2]]/H74-1</f>
        <v>0.14058355437665782</v>
      </c>
      <c r="J46" s="60">
        <f>IFERROR(VLOOKUP(D46,Table6[[Categories]:[Weights]],5,FALSE),0)</f>
        <v>9.7000000000000003E-3</v>
      </c>
      <c r="K46" s="44">
        <f>$K$1802*(1+Table36[[#This Row],[Inflation (%)2]])</f>
        <v>104.3</v>
      </c>
      <c r="L46" s="44">
        <f>IFERROR(Table36[[#This Row],[Prices]]*Table36[[#This Row],[Weights]],0)</f>
        <v>1.0117100000000001</v>
      </c>
    </row>
    <row r="47" spans="2:12" hidden="1" x14ac:dyDescent="0.2">
      <c r="B47" s="62">
        <f t="shared" si="0"/>
        <v>2025</v>
      </c>
      <c r="C47" s="49">
        <v>45748</v>
      </c>
      <c r="D47" s="3" t="s">
        <v>29</v>
      </c>
      <c r="E47" s="29" t="s">
        <v>7</v>
      </c>
      <c r="F47" s="43">
        <v>220.1</v>
      </c>
      <c r="G47" s="28" t="s">
        <v>75</v>
      </c>
      <c r="H47" s="31">
        <f t="shared" si="1"/>
        <v>-2.0500000000000001E-2</v>
      </c>
      <c r="I47" s="31">
        <f>Table36[[#This Row],[Inflation (%)2]]/H75-1</f>
        <v>-0.39169139465875369</v>
      </c>
      <c r="J47" s="60">
        <f>IFERROR(VLOOKUP(D47,Table6[[Categories]:[Weights]],5,FALSE),0)</f>
        <v>1.7899999999999999E-2</v>
      </c>
      <c r="K47" s="44">
        <f>$K$1802*(1+Table36[[#This Row],[Inflation (%)2]])</f>
        <v>97.95</v>
      </c>
      <c r="L47" s="44">
        <f>IFERROR(Table36[[#This Row],[Prices]]*Table36[[#This Row],[Weights]],0)</f>
        <v>1.7533049999999999</v>
      </c>
    </row>
    <row r="48" spans="2:12" hidden="1" x14ac:dyDescent="0.2">
      <c r="B48" s="62">
        <f t="shared" si="0"/>
        <v>2025</v>
      </c>
      <c r="C48" s="49">
        <v>45748</v>
      </c>
      <c r="D48" s="3" t="s">
        <v>31</v>
      </c>
      <c r="E48" s="29" t="s">
        <v>7</v>
      </c>
      <c r="F48" s="43">
        <v>179</v>
      </c>
      <c r="G48" s="28" t="s">
        <v>76</v>
      </c>
      <c r="H48" s="31">
        <f t="shared" si="1"/>
        <v>4.99E-2</v>
      </c>
      <c r="I48" s="31">
        <f>Table36[[#This Row],[Inflation (%)2]]/H76-1</f>
        <v>8.9519650655021765E-2</v>
      </c>
      <c r="J48" s="60">
        <f>IFERROR(VLOOKUP(D48,Table6[[Categories]:[Weights]],5,FALSE),0)</f>
        <v>1.1299999999999999E-2</v>
      </c>
      <c r="K48" s="44">
        <f>$K$1802*(1+Table36[[#This Row],[Inflation (%)2]])</f>
        <v>104.99000000000001</v>
      </c>
      <c r="L48" s="44">
        <f>IFERROR(Table36[[#This Row],[Prices]]*Table36[[#This Row],[Weights]],0)</f>
        <v>1.1863870000000001</v>
      </c>
    </row>
    <row r="49" spans="2:12" hidden="1" x14ac:dyDescent="0.2">
      <c r="B49" s="62">
        <f t="shared" si="0"/>
        <v>2025</v>
      </c>
      <c r="C49" s="49">
        <v>45748</v>
      </c>
      <c r="D49" s="3" t="s">
        <v>33</v>
      </c>
      <c r="E49" s="29" t="s">
        <v>7</v>
      </c>
      <c r="F49" s="43">
        <v>215.4</v>
      </c>
      <c r="G49" s="28" t="s">
        <v>77</v>
      </c>
      <c r="H49" s="31">
        <f t="shared" si="1"/>
        <v>5.1199999999999996E-2</v>
      </c>
      <c r="I49" s="31">
        <f>Table36[[#This Row],[Inflation (%)2]]/H77-1</f>
        <v>1.7892644135188762E-2</v>
      </c>
      <c r="J49" s="60">
        <f>IFERROR(VLOOKUP(D49,Table6[[Categories]:[Weights]],5,FALSE),0)</f>
        <v>5.5399999999999998E-2</v>
      </c>
      <c r="K49" s="44">
        <f>$K$1802*(1+Table36[[#This Row],[Inflation (%)2]])</f>
        <v>105.11999999999999</v>
      </c>
      <c r="L49" s="44">
        <f>IFERROR(Table36[[#This Row],[Prices]]*Table36[[#This Row],[Weights]],0)</f>
        <v>5.8236479999999995</v>
      </c>
    </row>
    <row r="50" spans="2:12" hidden="1" x14ac:dyDescent="0.2">
      <c r="B50" s="62">
        <f t="shared" si="0"/>
        <v>2025</v>
      </c>
      <c r="C50" s="49">
        <v>45748</v>
      </c>
      <c r="D50" s="3" t="s">
        <v>35</v>
      </c>
      <c r="E50" s="29" t="s">
        <v>7</v>
      </c>
      <c r="F50" s="43">
        <v>214.3</v>
      </c>
      <c r="G50" s="28" t="s">
        <v>78</v>
      </c>
      <c r="H50" s="31">
        <f t="shared" si="1"/>
        <v>1.47E-2</v>
      </c>
      <c r="I50" s="31">
        <f>Table36[[#This Row],[Inflation (%)2]]/H78-1</f>
        <v>-0.14035087719298256</v>
      </c>
      <c r="J50" s="60">
        <f>IFERROR(VLOOKUP(D50,Table6[[Categories]:[Weights]],5,FALSE),0)</f>
        <v>1.3600000000000001E-2</v>
      </c>
      <c r="K50" s="44">
        <f>$K$1802*(1+Table36[[#This Row],[Inflation (%)2]])</f>
        <v>101.47</v>
      </c>
      <c r="L50" s="44">
        <f>IFERROR(Table36[[#This Row],[Prices]]*Table36[[#This Row],[Weights]],0)</f>
        <v>1.3799920000000001</v>
      </c>
    </row>
    <row r="51" spans="2:12" hidden="1" x14ac:dyDescent="0.2">
      <c r="B51" s="62">
        <f t="shared" si="0"/>
        <v>2025</v>
      </c>
      <c r="C51" s="49">
        <v>45748</v>
      </c>
      <c r="D51" s="3" t="s">
        <v>37</v>
      </c>
      <c r="E51" s="29" t="s">
        <v>7</v>
      </c>
      <c r="F51" s="43">
        <v>189.6</v>
      </c>
      <c r="G51" s="28" t="s">
        <v>79</v>
      </c>
      <c r="H51" s="31">
        <f t="shared" si="1"/>
        <v>2.9300000000000003E-2</v>
      </c>
      <c r="I51" s="31">
        <f>Table36[[#This Row],[Inflation (%)2]]/H79-1</f>
        <v>3.5335689045936647E-2</v>
      </c>
      <c r="J51" s="60">
        <f>IFERROR(VLOOKUP(D51,Table6[[Categories]:[Weights]],5,FALSE),0)</f>
        <v>5.57E-2</v>
      </c>
      <c r="K51" s="44">
        <f>$K$1802*(1+Table36[[#This Row],[Inflation (%)2]])</f>
        <v>102.93</v>
      </c>
      <c r="L51" s="44">
        <f>IFERROR(Table36[[#This Row],[Prices]]*Table36[[#This Row],[Weights]],0)</f>
        <v>5.7332010000000002</v>
      </c>
    </row>
    <row r="52" spans="2:12" hidden="1" x14ac:dyDescent="0.2">
      <c r="B52" s="62">
        <f t="shared" si="0"/>
        <v>2025</v>
      </c>
      <c r="C52" s="49">
        <v>45748</v>
      </c>
      <c r="D52" s="3" t="s">
        <v>39</v>
      </c>
      <c r="E52" s="29" t="s">
        <v>7</v>
      </c>
      <c r="F52" s="43">
        <v>191.8</v>
      </c>
      <c r="G52" s="28" t="s">
        <v>80</v>
      </c>
      <c r="H52" s="31">
        <f t="shared" si="1"/>
        <v>2.9500000000000002E-2</v>
      </c>
      <c r="I52" s="31">
        <f>Table36[[#This Row],[Inflation (%)2]]/H80-1</f>
        <v>1.3745704467353903E-2</v>
      </c>
      <c r="J52" s="60">
        <f>IFERROR(VLOOKUP(D52,Table6[[Categories]:[Weights]],5,FALSE),0)</f>
        <v>4.7199999999999999E-2</v>
      </c>
      <c r="K52" s="44">
        <f>$K$1802*(1+Table36[[#This Row],[Inflation (%)2]])</f>
        <v>102.95</v>
      </c>
      <c r="L52" s="44">
        <f>IFERROR(Table36[[#This Row],[Prices]]*Table36[[#This Row],[Weights]],0)</f>
        <v>4.8592399999999998</v>
      </c>
    </row>
    <row r="53" spans="2:12" hidden="1" x14ac:dyDescent="0.2">
      <c r="B53" s="62">
        <f t="shared" si="0"/>
        <v>2025</v>
      </c>
      <c r="C53" s="49">
        <v>45748</v>
      </c>
      <c r="D53" s="3" t="s">
        <v>41</v>
      </c>
      <c r="E53" s="29" t="s">
        <v>7</v>
      </c>
      <c r="F53" s="43">
        <v>177.1</v>
      </c>
      <c r="G53" s="28" t="s">
        <v>81</v>
      </c>
      <c r="H53" s="31">
        <f t="shared" si="1"/>
        <v>2.4900000000000002E-2</v>
      </c>
      <c r="I53" s="31">
        <f>Table36[[#This Row],[Inflation (%)2]]/H81-1</f>
        <v>-4.0000000000000036E-3</v>
      </c>
      <c r="J53" s="60">
        <f>IFERROR(VLOOKUP(D53,Table6[[Categories]:[Weights]],5,FALSE),0)</f>
        <v>8.5000000000000006E-3</v>
      </c>
      <c r="K53" s="44">
        <f>$K$1802*(1+Table36[[#This Row],[Inflation (%)2]])</f>
        <v>102.49</v>
      </c>
      <c r="L53" s="44">
        <f>IFERROR(Table36[[#This Row],[Prices]]*Table36[[#This Row],[Weights]],0)</f>
        <v>0.87116499999999997</v>
      </c>
    </row>
    <row r="54" spans="2:12" hidden="1" x14ac:dyDescent="0.2">
      <c r="B54" s="62">
        <f t="shared" si="0"/>
        <v>2025</v>
      </c>
      <c r="C54" s="49">
        <v>45748</v>
      </c>
      <c r="D54" s="3" t="s">
        <v>43</v>
      </c>
      <c r="E54" s="29" t="s">
        <v>7</v>
      </c>
      <c r="F54" s="43">
        <v>185.4</v>
      </c>
      <c r="G54" s="28" t="s">
        <v>82</v>
      </c>
      <c r="H54" s="31">
        <f t="shared" si="1"/>
        <v>3.0600000000000002E-2</v>
      </c>
      <c r="I54" s="31">
        <f>Table36[[#This Row],[Inflation (%)2]]/H82-1</f>
        <v>9.9009900990099098E-3</v>
      </c>
      <c r="J54" s="60">
        <f>IFERROR(VLOOKUP(D54,Table6[[Categories]:[Weights]],5,FALSE),0)</f>
        <v>0.2167</v>
      </c>
      <c r="K54" s="44">
        <f>$K$1802*(1+Table36[[#This Row],[Inflation (%)2]])</f>
        <v>103.06</v>
      </c>
      <c r="L54" s="44">
        <f>IFERROR(Table36[[#This Row],[Prices]]*Table36[[#This Row],[Weights]],0)</f>
        <v>22.333102</v>
      </c>
    </row>
    <row r="55" spans="2:12" hidden="1" x14ac:dyDescent="0.2">
      <c r="B55" s="62">
        <f t="shared" si="0"/>
        <v>2025</v>
      </c>
      <c r="C55" s="49">
        <v>45748</v>
      </c>
      <c r="D55" s="3" t="s">
        <v>45</v>
      </c>
      <c r="E55" s="29" t="s">
        <v>7</v>
      </c>
      <c r="F55" s="43">
        <v>173.3</v>
      </c>
      <c r="G55" s="28" t="s">
        <v>83</v>
      </c>
      <c r="H55" s="31">
        <f t="shared" si="1"/>
        <v>4.4000000000000004E-2</v>
      </c>
      <c r="I55" s="31">
        <f>Table36[[#This Row],[Inflation (%)2]]/H83-1</f>
        <v>0.93832599118942772</v>
      </c>
      <c r="J55" s="60">
        <f>IFERROR(VLOOKUP(D55,Table6[[Categories]:[Weights]],5,FALSE),0)</f>
        <v>5.5800000000000002E-2</v>
      </c>
      <c r="K55" s="44">
        <f>$K$1802*(1+Table36[[#This Row],[Inflation (%)2]])</f>
        <v>104.4</v>
      </c>
      <c r="L55" s="44">
        <f>IFERROR(Table36[[#This Row],[Prices]]*Table36[[#This Row],[Weights]],0)</f>
        <v>5.8255200000000009</v>
      </c>
    </row>
    <row r="56" spans="2:12" hidden="1" x14ac:dyDescent="0.2">
      <c r="B56" s="62">
        <f t="shared" si="0"/>
        <v>2025</v>
      </c>
      <c r="C56" s="49">
        <v>45748</v>
      </c>
      <c r="D56" s="3" t="s">
        <v>47</v>
      </c>
      <c r="E56" s="29" t="s">
        <v>7</v>
      </c>
      <c r="F56" s="43">
        <v>185.6</v>
      </c>
      <c r="G56" s="28" t="s">
        <v>84</v>
      </c>
      <c r="H56" s="31">
        <f t="shared" si="1"/>
        <v>4.9800000000000004E-2</v>
      </c>
      <c r="I56" s="31">
        <f>Table36[[#This Row],[Inflation (%)2]]/H84-1</f>
        <v>1.8404907975460238E-2</v>
      </c>
      <c r="J56" s="60">
        <f>IFERROR(VLOOKUP(D56,Table6[[Categories]:[Weights]],5,FALSE),0)</f>
        <v>0.29530000000000001</v>
      </c>
      <c r="K56" s="44">
        <f>$K$1802*(1+Table36[[#This Row],[Inflation (%)2]])</f>
        <v>104.98</v>
      </c>
      <c r="L56" s="44">
        <f>IFERROR(Table36[[#This Row],[Prices]]*Table36[[#This Row],[Weights]],0)</f>
        <v>31.000594000000003</v>
      </c>
    </row>
    <row r="57" spans="2:12" hidden="1" x14ac:dyDescent="0.2">
      <c r="B57" s="62">
        <f t="shared" si="0"/>
        <v>2025</v>
      </c>
      <c r="C57" s="49">
        <v>45748</v>
      </c>
      <c r="D57" s="3" t="s">
        <v>49</v>
      </c>
      <c r="E57" s="29" t="s">
        <v>7</v>
      </c>
      <c r="F57" s="43">
        <v>179.8</v>
      </c>
      <c r="G57" s="28" t="s">
        <v>85</v>
      </c>
      <c r="H57" s="31">
        <f t="shared" si="1"/>
        <v>3.1E-2</v>
      </c>
      <c r="I57" s="31">
        <f>Table36[[#This Row],[Inflation (%)2]]/H85-1</f>
        <v>-3.7267080745341574E-2</v>
      </c>
      <c r="J57" s="60">
        <f>IFERROR(VLOOKUP(D57,Table6[[Categories]:[Weights]],5,FALSE),0)</f>
        <v>3.8699999999999998E-2</v>
      </c>
      <c r="K57" s="44">
        <f>$K$1802*(1+Table36[[#This Row],[Inflation (%)2]])</f>
        <v>103.1</v>
      </c>
      <c r="L57" s="44">
        <f>IFERROR(Table36[[#This Row],[Prices]]*Table36[[#This Row],[Weights]],0)</f>
        <v>3.9899699999999996</v>
      </c>
    </row>
    <row r="58" spans="2:12" hidden="1" x14ac:dyDescent="0.2">
      <c r="B58" s="62">
        <f t="shared" si="0"/>
        <v>2025</v>
      </c>
      <c r="C58" s="49">
        <v>45748</v>
      </c>
      <c r="D58" s="3" t="s">
        <v>51</v>
      </c>
      <c r="E58" s="29" t="s">
        <v>7</v>
      </c>
      <c r="F58" s="43">
        <v>197.8</v>
      </c>
      <c r="G58" s="28" t="s">
        <v>86</v>
      </c>
      <c r="H58" s="31">
        <f t="shared" si="1"/>
        <v>4.3200000000000002E-2</v>
      </c>
      <c r="I58" s="31">
        <f>Table36[[#This Row],[Inflation (%)2]]/H86-1</f>
        <v>-1.5945330296127547E-2</v>
      </c>
      <c r="J58" s="60">
        <f>IFERROR(VLOOKUP(D58,Table6[[Categories]:[Weights]],5,FALSE),0)</f>
        <v>4.8099999999999997E-2</v>
      </c>
      <c r="K58" s="44">
        <f>$K$1802*(1+Table36[[#This Row],[Inflation (%)2]])</f>
        <v>104.32</v>
      </c>
      <c r="L58" s="44">
        <f>IFERROR(Table36[[#This Row],[Prices]]*Table36[[#This Row],[Weights]],0)</f>
        <v>5.0177919999999991</v>
      </c>
    </row>
    <row r="59" spans="2:12" hidden="1" x14ac:dyDescent="0.2">
      <c r="B59" s="62">
        <f t="shared" si="0"/>
        <v>2025</v>
      </c>
      <c r="C59" s="49">
        <v>45748</v>
      </c>
      <c r="D59" s="3" t="s">
        <v>53</v>
      </c>
      <c r="E59" s="29" t="s">
        <v>7</v>
      </c>
      <c r="F59" s="43">
        <v>167.1</v>
      </c>
      <c r="G59" s="28" t="s">
        <v>87</v>
      </c>
      <c r="H59" s="31">
        <f t="shared" si="1"/>
        <v>3.5299999999999998E-2</v>
      </c>
      <c r="I59" s="31">
        <f>Table36[[#This Row],[Inflation (%)2]]/H87-1</f>
        <v>0.12063492063492065</v>
      </c>
      <c r="J59" s="60">
        <f>IFERROR(VLOOKUP(D59,Table6[[Categories]:[Weights]],5,FALSE),0)</f>
        <v>9.7299999999999998E-2</v>
      </c>
      <c r="K59" s="44">
        <f>$K$1802*(1+Table36[[#This Row],[Inflation (%)2]])</f>
        <v>103.52999999999999</v>
      </c>
      <c r="L59" s="44">
        <f>IFERROR(Table36[[#This Row],[Prices]]*Table36[[#This Row],[Weights]],0)</f>
        <v>10.073468999999999</v>
      </c>
    </row>
    <row r="60" spans="2:12" hidden="1" x14ac:dyDescent="0.2">
      <c r="B60" s="62">
        <f t="shared" si="0"/>
        <v>2025</v>
      </c>
      <c r="C60" s="49">
        <v>45748</v>
      </c>
      <c r="D60" s="3" t="s">
        <v>55</v>
      </c>
      <c r="E60" s="29" t="s">
        <v>7</v>
      </c>
      <c r="F60" s="43">
        <v>178.1</v>
      </c>
      <c r="G60" s="28" t="s">
        <v>80</v>
      </c>
      <c r="H60" s="31">
        <f t="shared" si="1"/>
        <v>2.9500000000000002E-2</v>
      </c>
      <c r="I60" s="31">
        <f>Table36[[#This Row],[Inflation (%)2]]/H88-1</f>
        <v>3.8732394366197465E-2</v>
      </c>
      <c r="J60" s="60">
        <f>IFERROR(VLOOKUP(D60,Table6[[Categories]:[Weights]],5,FALSE),0)</f>
        <v>2.0400000000000001E-2</v>
      </c>
      <c r="K60" s="44">
        <f>$K$1802*(1+Table36[[#This Row],[Inflation (%)2]])</f>
        <v>102.95</v>
      </c>
      <c r="L60" s="44">
        <f>IFERROR(Table36[[#This Row],[Prices]]*Table36[[#This Row],[Weights]],0)</f>
        <v>2.1001800000000004</v>
      </c>
    </row>
    <row r="61" spans="2:12" hidden="1" x14ac:dyDescent="0.2">
      <c r="B61" s="62">
        <f t="shared" si="0"/>
        <v>2025</v>
      </c>
      <c r="C61" s="49">
        <v>45748</v>
      </c>
      <c r="D61" s="3" t="s">
        <v>57</v>
      </c>
      <c r="E61" s="29" t="s">
        <v>7</v>
      </c>
      <c r="F61" s="43">
        <v>189.5</v>
      </c>
      <c r="G61" s="28" t="s">
        <v>88</v>
      </c>
      <c r="H61" s="31">
        <f t="shared" si="1"/>
        <v>4.24E-2</v>
      </c>
      <c r="I61" s="31">
        <f>Table36[[#This Row],[Inflation (%)2]]/H89-1</f>
        <v>3.9215686274509665E-2</v>
      </c>
      <c r="J61" s="60">
        <f>IFERROR(VLOOKUP(D61,Table6[[Categories]:[Weights]],5,FALSE),0)</f>
        <v>5.62E-2</v>
      </c>
      <c r="K61" s="44">
        <f>$K$1802*(1+Table36[[#This Row],[Inflation (%)2]])</f>
        <v>104.24</v>
      </c>
      <c r="L61" s="44">
        <f>IFERROR(Table36[[#This Row],[Prices]]*Table36[[#This Row],[Weights]],0)</f>
        <v>5.8582879999999999</v>
      </c>
    </row>
    <row r="62" spans="2:12" hidden="1" x14ac:dyDescent="0.2">
      <c r="B62" s="62">
        <f t="shared" si="0"/>
        <v>2025</v>
      </c>
      <c r="C62" s="49">
        <v>45748</v>
      </c>
      <c r="D62" s="3" t="s">
        <v>59</v>
      </c>
      <c r="E62" s="29" t="s">
        <v>7</v>
      </c>
      <c r="F62" s="43">
        <v>224.8</v>
      </c>
      <c r="G62" s="28" t="s">
        <v>89</v>
      </c>
      <c r="H62" s="31">
        <f t="shared" si="1"/>
        <v>0.1308</v>
      </c>
      <c r="I62" s="31">
        <f>Table36[[#This Row],[Inflation (%)2]]/H90-1</f>
        <v>-4.8034934497816595E-2</v>
      </c>
      <c r="J62" s="60">
        <f>IFERROR(VLOOKUP(D62,Table6[[Categories]:[Weights]],5,FALSE),0)</f>
        <v>3.4700000000000002E-2</v>
      </c>
      <c r="K62" s="44">
        <f>$K$1802*(1+Table36[[#This Row],[Inflation (%)2]])</f>
        <v>113.08</v>
      </c>
      <c r="L62" s="44">
        <f>IFERROR(Table36[[#This Row],[Prices]]*Table36[[#This Row],[Weights]],0)</f>
        <v>3.9238759999999999</v>
      </c>
    </row>
    <row r="63" spans="2:12" hidden="1" x14ac:dyDescent="0.2">
      <c r="B63" s="62">
        <f t="shared" si="0"/>
        <v>2025</v>
      </c>
      <c r="C63" s="49">
        <v>45748</v>
      </c>
      <c r="D63" s="3" t="s">
        <v>61</v>
      </c>
      <c r="E63" s="29" t="s">
        <v>7</v>
      </c>
      <c r="F63" s="43">
        <v>198.6</v>
      </c>
      <c r="G63" s="28" t="s">
        <v>90</v>
      </c>
      <c r="H63" s="31">
        <f t="shared" si="1"/>
        <v>1.6400000000000001E-2</v>
      </c>
      <c r="I63" s="31">
        <f>Table36[[#This Row],[Inflation (%)2]]/H91-1</f>
        <v>-0.33870967741935487</v>
      </c>
      <c r="J63" s="60">
        <f>IFERROR(VLOOKUP(D63,Table6[[Categories]:[Weights]],5,FALSE),0)</f>
        <v>0</v>
      </c>
      <c r="K63" s="44">
        <f>$K$1802*(1+Table36[[#This Row],[Inflation (%)2]])</f>
        <v>101.64</v>
      </c>
      <c r="L63" s="44">
        <f>IFERROR(Table36[[#This Row],[Prices]]*Table36[[#This Row],[Weights]],0)</f>
        <v>0</v>
      </c>
    </row>
    <row r="64" spans="2:12" x14ac:dyDescent="0.2">
      <c r="B64" s="62">
        <f t="shared" si="0"/>
        <v>2025</v>
      </c>
      <c r="C64" s="49">
        <v>45717</v>
      </c>
      <c r="D64" s="3" t="s">
        <v>6</v>
      </c>
      <c r="E64" s="29" t="s">
        <v>7</v>
      </c>
      <c r="F64" s="43">
        <v>189.9</v>
      </c>
      <c r="G64" s="28" t="s">
        <v>46</v>
      </c>
      <c r="H64" s="31">
        <f t="shared" si="1"/>
        <v>3.4299999999999997E-2</v>
      </c>
      <c r="I64" s="31">
        <f>Table36[[#This Row],[Inflation (%)2]]/H92-1</f>
        <v>3.3132530120481896E-2</v>
      </c>
      <c r="J64" s="60">
        <f>IFERROR(VLOOKUP(D64,Table6[[Categories]:[Weights]],5,FALSE),0)</f>
        <v>1</v>
      </c>
      <c r="K64" s="44">
        <f>$K$1802*(1+Table36[[#This Row],[Inflation (%)2]])</f>
        <v>103.43</v>
      </c>
      <c r="L64" s="44">
        <f>IFERROR(Table36[[#This Row],[Prices]]*Table36[[#This Row],[Weights]],0)</f>
        <v>103.43</v>
      </c>
    </row>
    <row r="65" spans="2:12" hidden="1" x14ac:dyDescent="0.2">
      <c r="B65" s="62">
        <f t="shared" si="0"/>
        <v>2025</v>
      </c>
      <c r="C65" s="49">
        <v>45717</v>
      </c>
      <c r="D65" s="3" t="s">
        <v>9</v>
      </c>
      <c r="E65" s="29" t="s">
        <v>7</v>
      </c>
      <c r="F65" s="43">
        <v>200.1</v>
      </c>
      <c r="G65" s="28" t="s">
        <v>79</v>
      </c>
      <c r="H65" s="31">
        <f t="shared" si="1"/>
        <v>2.9300000000000003E-2</v>
      </c>
      <c r="I65" s="31">
        <f>Table36[[#This Row],[Inflation (%)2]]/H93-1</f>
        <v>-0.1482558139534883</v>
      </c>
      <c r="J65" s="60">
        <f>IFERROR(VLOOKUP(D65,Table6[[Categories]:[Weights]],5,FALSE),0)</f>
        <v>0.3629</v>
      </c>
      <c r="K65" s="44">
        <f>$K$1802*(1+Table36[[#This Row],[Inflation (%)2]])</f>
        <v>102.93</v>
      </c>
      <c r="L65" s="44">
        <f>IFERROR(Table36[[#This Row],[Prices]]*Table36[[#This Row],[Weights]],0)</f>
        <v>37.353297000000005</v>
      </c>
    </row>
    <row r="66" spans="2:12" hidden="1" x14ac:dyDescent="0.2">
      <c r="B66" s="62">
        <f t="shared" si="0"/>
        <v>2025</v>
      </c>
      <c r="C66" s="49">
        <v>45717</v>
      </c>
      <c r="D66" s="3" t="s">
        <v>11</v>
      </c>
      <c r="E66" s="29" t="s">
        <v>7</v>
      </c>
      <c r="F66" s="43">
        <v>198.9</v>
      </c>
      <c r="G66" s="28" t="s">
        <v>92</v>
      </c>
      <c r="H66" s="31">
        <f t="shared" si="1"/>
        <v>5.5199999999999999E-2</v>
      </c>
      <c r="I66" s="31">
        <f>Table36[[#This Row],[Inflation (%)2]]/H94-1</f>
        <v>9.1407678244972423E-3</v>
      </c>
      <c r="J66" s="60">
        <f>IFERROR(VLOOKUP(D66,Table6[[Categories]:[Weights]],5,FALSE),0)</f>
        <v>6.59E-2</v>
      </c>
      <c r="K66" s="44">
        <f>$K$1802*(1+Table36[[#This Row],[Inflation (%)2]])</f>
        <v>105.52</v>
      </c>
      <c r="L66" s="44">
        <f>IFERROR(Table36[[#This Row],[Prices]]*Table36[[#This Row],[Weights]],0)</f>
        <v>6.9537680000000002</v>
      </c>
    </row>
    <row r="67" spans="2:12" hidden="1" x14ac:dyDescent="0.2">
      <c r="B67" s="62">
        <f t="shared" si="0"/>
        <v>2025</v>
      </c>
      <c r="C67" s="49">
        <v>45717</v>
      </c>
      <c r="D67" s="3" t="s">
        <v>13</v>
      </c>
      <c r="E67" s="29" t="s">
        <v>7</v>
      </c>
      <c r="F67" s="43">
        <v>228.3</v>
      </c>
      <c r="G67" s="28" t="s">
        <v>93</v>
      </c>
      <c r="H67" s="31">
        <f t="shared" si="1"/>
        <v>7.0999999999999987E-3</v>
      </c>
      <c r="I67" s="31">
        <f>Table36[[#This Row],[Inflation (%)2]]/H95-1</f>
        <v>-0.68859649122807021</v>
      </c>
      <c r="J67" s="60">
        <f>IFERROR(VLOOKUP(D67,Table6[[Categories]:[Weights]],5,FALSE),0)</f>
        <v>2.7300000000000001E-2</v>
      </c>
      <c r="K67" s="44">
        <f>$K$1802*(1+Table36[[#This Row],[Inflation (%)2]])</f>
        <v>100.71000000000001</v>
      </c>
      <c r="L67" s="44">
        <f>IFERROR(Table36[[#This Row],[Prices]]*Table36[[#This Row],[Weights]],0)</f>
        <v>2.7493830000000004</v>
      </c>
    </row>
    <row r="68" spans="2:12" hidden="1" x14ac:dyDescent="0.2">
      <c r="B68" s="62">
        <f t="shared" si="0"/>
        <v>2025</v>
      </c>
      <c r="C68" s="49">
        <v>45717</v>
      </c>
      <c r="D68" s="3" t="s">
        <v>15</v>
      </c>
      <c r="E68" s="29" t="s">
        <v>7</v>
      </c>
      <c r="F68" s="43">
        <v>190.2</v>
      </c>
      <c r="G68" s="28" t="s">
        <v>94</v>
      </c>
      <c r="H68" s="31">
        <f t="shared" si="1"/>
        <v>-2.1099999999999997E-2</v>
      </c>
      <c r="I68" s="31">
        <f>Table36[[#This Row],[Inflation (%)2]]/H96-1</f>
        <v>-8.2608695652173991E-2</v>
      </c>
      <c r="J68" s="60">
        <f>IFERROR(VLOOKUP(D68,Table6[[Categories]:[Weights]],5,FALSE),0)</f>
        <v>3.5999999999999999E-3</v>
      </c>
      <c r="K68" s="44">
        <f>$K$1802*(1+Table36[[#This Row],[Inflation (%)2]])</f>
        <v>97.89</v>
      </c>
      <c r="L68" s="44">
        <f>IFERROR(Table36[[#This Row],[Prices]]*Table36[[#This Row],[Weights]],0)</f>
        <v>0.352404</v>
      </c>
    </row>
    <row r="69" spans="2:12" hidden="1" x14ac:dyDescent="0.2">
      <c r="B69" s="62">
        <f t="shared" si="0"/>
        <v>2025</v>
      </c>
      <c r="C69" s="49">
        <v>45717</v>
      </c>
      <c r="D69" s="3" t="s">
        <v>17</v>
      </c>
      <c r="E69" s="29" t="s">
        <v>7</v>
      </c>
      <c r="F69" s="43">
        <v>188.4</v>
      </c>
      <c r="G69" s="28" t="s">
        <v>95</v>
      </c>
      <c r="H69" s="31">
        <f t="shared" si="1"/>
        <v>2.6100000000000002E-2</v>
      </c>
      <c r="I69" s="31">
        <f>Table36[[#This Row],[Inflation (%)2]]/H97-1</f>
        <v>-8.0985915492957528E-2</v>
      </c>
      <c r="J69" s="60">
        <f>IFERROR(VLOOKUP(D69,Table6[[Categories]:[Weights]],5,FALSE),0)</f>
        <v>5.33E-2</v>
      </c>
      <c r="K69" s="44">
        <f>$K$1802*(1+Table36[[#This Row],[Inflation (%)2]])</f>
        <v>102.61</v>
      </c>
      <c r="L69" s="44">
        <f>IFERROR(Table36[[#This Row],[Prices]]*Table36[[#This Row],[Weights]],0)</f>
        <v>5.4691130000000001</v>
      </c>
    </row>
    <row r="70" spans="2:12" hidden="1" x14ac:dyDescent="0.2">
      <c r="B70" s="62">
        <f t="shared" si="0"/>
        <v>2025</v>
      </c>
      <c r="C70" s="49">
        <v>45717</v>
      </c>
      <c r="D70" s="3" t="s">
        <v>19</v>
      </c>
      <c r="E70" s="29" t="s">
        <v>7</v>
      </c>
      <c r="F70" s="43">
        <v>177.4</v>
      </c>
      <c r="G70" s="28" t="s">
        <v>96</v>
      </c>
      <c r="H70" s="31">
        <f t="shared" si="1"/>
        <v>0.1467</v>
      </c>
      <c r="I70" s="31">
        <f>Table36[[#This Row],[Inflation (%)2]]/H98-1</f>
        <v>8.8278931750741751E-2</v>
      </c>
      <c r="J70" s="60">
        <f>IFERROR(VLOOKUP(D70,Table6[[Categories]:[Weights]],5,FALSE),0)</f>
        <v>2.81E-2</v>
      </c>
      <c r="K70" s="44">
        <f>$K$1802*(1+Table36[[#This Row],[Inflation (%)2]])</f>
        <v>114.67</v>
      </c>
      <c r="L70" s="44">
        <f>IFERROR(Table36[[#This Row],[Prices]]*Table36[[#This Row],[Weights]],0)</f>
        <v>3.2222270000000002</v>
      </c>
    </row>
    <row r="71" spans="2:12" hidden="1" x14ac:dyDescent="0.2">
      <c r="B71" s="62">
        <f t="shared" si="0"/>
        <v>2025</v>
      </c>
      <c r="C71" s="49">
        <v>45717</v>
      </c>
      <c r="D71" s="3" t="s">
        <v>21</v>
      </c>
      <c r="E71" s="29" t="s">
        <v>7</v>
      </c>
      <c r="F71" s="43">
        <v>204.5</v>
      </c>
      <c r="G71" s="28" t="s">
        <v>97</v>
      </c>
      <c r="H71" s="31">
        <f t="shared" si="1"/>
        <v>0.1573</v>
      </c>
      <c r="I71" s="31">
        <f>Table36[[#This Row],[Inflation (%)2]]/H99-1</f>
        <v>0.1077464788732394</v>
      </c>
      <c r="J71" s="60">
        <f>IFERROR(VLOOKUP(D71,Table6[[Categories]:[Weights]],5,FALSE),0)</f>
        <v>2.8999999999999998E-2</v>
      </c>
      <c r="K71" s="44">
        <f>$K$1802*(1+Table36[[#This Row],[Inflation (%)2]])</f>
        <v>115.73</v>
      </c>
      <c r="L71" s="44">
        <f>IFERROR(Table36[[#This Row],[Prices]]*Table36[[#This Row],[Weights]],0)</f>
        <v>3.3561700000000001</v>
      </c>
    </row>
    <row r="72" spans="2:12" hidden="1" x14ac:dyDescent="0.2">
      <c r="B72" s="62">
        <f t="shared" ref="B72:B135" si="3">YEAR(C72)</f>
        <v>2025</v>
      </c>
      <c r="C72" s="49">
        <v>45717</v>
      </c>
      <c r="D72" s="3" t="s">
        <v>23</v>
      </c>
      <c r="E72" s="29" t="s">
        <v>7</v>
      </c>
      <c r="F72" s="43">
        <v>204.3</v>
      </c>
      <c r="G72" s="28" t="s">
        <v>98</v>
      </c>
      <c r="H72" s="31">
        <f t="shared" ref="H72:H135" si="4">G72/10000*100</f>
        <v>-8.2200000000000009E-2</v>
      </c>
      <c r="I72" s="31">
        <f>Table36[[#This Row],[Inflation (%)2]]/H100-1</f>
        <v>1</v>
      </c>
      <c r="J72" s="60">
        <f>IFERROR(VLOOKUP(D72,Table6[[Categories]:[Weights]],5,FALSE),0)</f>
        <v>4.41E-2</v>
      </c>
      <c r="K72" s="44">
        <f>$K$1802*(1+Table36[[#This Row],[Inflation (%)2]])</f>
        <v>91.78</v>
      </c>
      <c r="L72" s="44">
        <f>IFERROR(Table36[[#This Row],[Prices]]*Table36[[#This Row],[Weights]],0)</f>
        <v>4.047498</v>
      </c>
    </row>
    <row r="73" spans="2:12" hidden="1" x14ac:dyDescent="0.2">
      <c r="B73" s="62">
        <f t="shared" si="3"/>
        <v>2025</v>
      </c>
      <c r="C73" s="49">
        <v>45717</v>
      </c>
      <c r="D73" s="3" t="s">
        <v>25</v>
      </c>
      <c r="E73" s="29" t="s">
        <v>7</v>
      </c>
      <c r="F73" s="43">
        <v>199.3</v>
      </c>
      <c r="G73" s="28" t="s">
        <v>99</v>
      </c>
      <c r="H73" s="31">
        <f t="shared" si="4"/>
        <v>-2.7799999999999998E-2</v>
      </c>
      <c r="I73" s="31">
        <f>Table36[[#This Row],[Inflation (%)2]]/H101-1</f>
        <v>5.3181818181818175</v>
      </c>
      <c r="J73" s="60">
        <f>IFERROR(VLOOKUP(D73,Table6[[Categories]:[Weights]],5,FALSE),0)</f>
        <v>1.7299999999999999E-2</v>
      </c>
      <c r="K73" s="44">
        <f>$K$1802*(1+Table36[[#This Row],[Inflation (%)2]])</f>
        <v>97.22</v>
      </c>
      <c r="L73" s="44">
        <f>IFERROR(Table36[[#This Row],[Prices]]*Table36[[#This Row],[Weights]],0)</f>
        <v>1.6819059999999999</v>
      </c>
    </row>
    <row r="74" spans="2:12" hidden="1" x14ac:dyDescent="0.2">
      <c r="B74" s="62">
        <f t="shared" si="3"/>
        <v>2025</v>
      </c>
      <c r="C74" s="49">
        <v>45717</v>
      </c>
      <c r="D74" s="3" t="s">
        <v>27</v>
      </c>
      <c r="E74" s="29" t="s">
        <v>7</v>
      </c>
      <c r="F74" s="43">
        <v>135</v>
      </c>
      <c r="G74" s="28" t="s">
        <v>100</v>
      </c>
      <c r="H74" s="31">
        <f t="shared" si="4"/>
        <v>3.7699999999999997E-2</v>
      </c>
      <c r="I74" s="31">
        <f>Table36[[#This Row],[Inflation (%)2]]/H102-1</f>
        <v>0.59071729957805874</v>
      </c>
      <c r="J74" s="60">
        <f>IFERROR(VLOOKUP(D74,Table6[[Categories]:[Weights]],5,FALSE),0)</f>
        <v>9.7000000000000003E-3</v>
      </c>
      <c r="K74" s="44">
        <f>$K$1802*(1+Table36[[#This Row],[Inflation (%)2]])</f>
        <v>103.77000000000001</v>
      </c>
      <c r="L74" s="44">
        <f>IFERROR(Table36[[#This Row],[Prices]]*Table36[[#This Row],[Weights]],0)</f>
        <v>1.006569</v>
      </c>
    </row>
    <row r="75" spans="2:12" hidden="1" x14ac:dyDescent="0.2">
      <c r="B75" s="62">
        <f t="shared" si="3"/>
        <v>2025</v>
      </c>
      <c r="C75" s="49">
        <v>45717</v>
      </c>
      <c r="D75" s="3" t="s">
        <v>29</v>
      </c>
      <c r="E75" s="29" t="s">
        <v>7</v>
      </c>
      <c r="F75" s="43">
        <v>220.5</v>
      </c>
      <c r="G75" s="28" t="s">
        <v>101</v>
      </c>
      <c r="H75" s="31">
        <f t="shared" si="4"/>
        <v>-3.3700000000000001E-2</v>
      </c>
      <c r="I75" s="31">
        <f>Table36[[#This Row],[Inflation (%)2]]/H103-1</f>
        <v>-0.2107728337236533</v>
      </c>
      <c r="J75" s="60">
        <f>IFERROR(VLOOKUP(D75,Table6[[Categories]:[Weights]],5,FALSE),0)</f>
        <v>1.7899999999999999E-2</v>
      </c>
      <c r="K75" s="44">
        <f>$K$1802*(1+Table36[[#This Row],[Inflation (%)2]])</f>
        <v>96.63000000000001</v>
      </c>
      <c r="L75" s="44">
        <f>IFERROR(Table36[[#This Row],[Prices]]*Table36[[#This Row],[Weights]],0)</f>
        <v>1.7296770000000001</v>
      </c>
    </row>
    <row r="76" spans="2:12" hidden="1" x14ac:dyDescent="0.2">
      <c r="B76" s="62">
        <f t="shared" si="3"/>
        <v>2025</v>
      </c>
      <c r="C76" s="49">
        <v>45717</v>
      </c>
      <c r="D76" s="3" t="s">
        <v>31</v>
      </c>
      <c r="E76" s="29" t="s">
        <v>7</v>
      </c>
      <c r="F76" s="43">
        <v>178.1</v>
      </c>
      <c r="G76" s="28" t="s">
        <v>102</v>
      </c>
      <c r="H76" s="31">
        <f t="shared" si="4"/>
        <v>4.58E-2</v>
      </c>
      <c r="I76" s="31">
        <f>Table36[[#This Row],[Inflation (%)2]]/H104-1</f>
        <v>5.0458715596330306E-2</v>
      </c>
      <c r="J76" s="60">
        <f>IFERROR(VLOOKUP(D76,Table6[[Categories]:[Weights]],5,FALSE),0)</f>
        <v>1.1299999999999999E-2</v>
      </c>
      <c r="K76" s="44">
        <f>$K$1802*(1+Table36[[#This Row],[Inflation (%)2]])</f>
        <v>104.58000000000001</v>
      </c>
      <c r="L76" s="44">
        <f>IFERROR(Table36[[#This Row],[Prices]]*Table36[[#This Row],[Weights]],0)</f>
        <v>1.181754</v>
      </c>
    </row>
    <row r="77" spans="2:12" hidden="1" x14ac:dyDescent="0.2">
      <c r="B77" s="62">
        <f t="shared" si="3"/>
        <v>2025</v>
      </c>
      <c r="C77" s="49">
        <v>45717</v>
      </c>
      <c r="D77" s="3" t="s">
        <v>33</v>
      </c>
      <c r="E77" s="29" t="s">
        <v>7</v>
      </c>
      <c r="F77" s="43">
        <v>214.9</v>
      </c>
      <c r="G77" s="28" t="s">
        <v>103</v>
      </c>
      <c r="H77" s="31">
        <f t="shared" si="4"/>
        <v>5.0299999999999997E-2</v>
      </c>
      <c r="I77" s="31">
        <f>Table36[[#This Row],[Inflation (%)2]]/H105-1</f>
        <v>2.6530612244897833E-2</v>
      </c>
      <c r="J77" s="60">
        <f>IFERROR(VLOOKUP(D77,Table6[[Categories]:[Weights]],5,FALSE),0)</f>
        <v>5.5399999999999998E-2</v>
      </c>
      <c r="K77" s="44">
        <f>$K$1802*(1+Table36[[#This Row],[Inflation (%)2]])</f>
        <v>105.03</v>
      </c>
      <c r="L77" s="44">
        <f>IFERROR(Table36[[#This Row],[Prices]]*Table36[[#This Row],[Weights]],0)</f>
        <v>5.8186619999999998</v>
      </c>
    </row>
    <row r="78" spans="2:12" hidden="1" x14ac:dyDescent="0.2">
      <c r="B78" s="62">
        <f t="shared" si="3"/>
        <v>2025</v>
      </c>
      <c r="C78" s="49">
        <v>45717</v>
      </c>
      <c r="D78" s="3" t="s">
        <v>35</v>
      </c>
      <c r="E78" s="29" t="s">
        <v>7</v>
      </c>
      <c r="F78" s="43">
        <v>213.8</v>
      </c>
      <c r="G78" s="28" t="s">
        <v>104</v>
      </c>
      <c r="H78" s="31">
        <f t="shared" si="4"/>
        <v>1.7100000000000001E-2</v>
      </c>
      <c r="I78" s="31">
        <f>Table36[[#This Row],[Inflation (%)2]]/H106-1</f>
        <v>-8.064516129032262E-2</v>
      </c>
      <c r="J78" s="60">
        <f>IFERROR(VLOOKUP(D78,Table6[[Categories]:[Weights]],5,FALSE),0)</f>
        <v>1.3600000000000001E-2</v>
      </c>
      <c r="K78" s="44">
        <f>$K$1802*(1+Table36[[#This Row],[Inflation (%)2]])</f>
        <v>101.71</v>
      </c>
      <c r="L78" s="44">
        <f>IFERROR(Table36[[#This Row],[Prices]]*Table36[[#This Row],[Weights]],0)</f>
        <v>1.383256</v>
      </c>
    </row>
    <row r="79" spans="2:12" hidden="1" x14ac:dyDescent="0.2">
      <c r="B79" s="62">
        <f t="shared" si="3"/>
        <v>2025</v>
      </c>
      <c r="C79" s="49">
        <v>45717</v>
      </c>
      <c r="D79" s="3" t="s">
        <v>37</v>
      </c>
      <c r="E79" s="29" t="s">
        <v>7</v>
      </c>
      <c r="F79" s="43">
        <v>189</v>
      </c>
      <c r="G79" s="28" t="s">
        <v>105</v>
      </c>
      <c r="H79" s="31">
        <f t="shared" si="4"/>
        <v>2.8299999999999999E-2</v>
      </c>
      <c r="I79" s="31">
        <f>Table36[[#This Row],[Inflation (%)2]]/H107-1</f>
        <v>-3.5211267605632646E-3</v>
      </c>
      <c r="J79" s="60">
        <f>IFERROR(VLOOKUP(D79,Table6[[Categories]:[Weights]],5,FALSE),0)</f>
        <v>5.57E-2</v>
      </c>
      <c r="K79" s="44">
        <f>$K$1802*(1+Table36[[#This Row],[Inflation (%)2]])</f>
        <v>102.83</v>
      </c>
      <c r="L79" s="44">
        <f>IFERROR(Table36[[#This Row],[Prices]]*Table36[[#This Row],[Weights]],0)</f>
        <v>5.7276309999999997</v>
      </c>
    </row>
    <row r="80" spans="2:12" hidden="1" x14ac:dyDescent="0.2">
      <c r="B80" s="62">
        <f t="shared" si="3"/>
        <v>2025</v>
      </c>
      <c r="C80" s="49">
        <v>45717</v>
      </c>
      <c r="D80" s="3" t="s">
        <v>39</v>
      </c>
      <c r="E80" s="29" t="s">
        <v>7</v>
      </c>
      <c r="F80" s="43">
        <v>191.2</v>
      </c>
      <c r="G80" s="28" t="s">
        <v>106</v>
      </c>
      <c r="H80" s="31">
        <f t="shared" si="4"/>
        <v>2.9100000000000001E-2</v>
      </c>
      <c r="I80" s="31">
        <f>Table36[[#This Row],[Inflation (%)2]]/H108-1</f>
        <v>1.7482517482517501E-2</v>
      </c>
      <c r="J80" s="60">
        <f>IFERROR(VLOOKUP(D80,Table6[[Categories]:[Weights]],5,FALSE),0)</f>
        <v>4.7199999999999999E-2</v>
      </c>
      <c r="K80" s="44">
        <f>$K$1802*(1+Table36[[#This Row],[Inflation (%)2]])</f>
        <v>102.91</v>
      </c>
      <c r="L80" s="44">
        <f>IFERROR(Table36[[#This Row],[Prices]]*Table36[[#This Row],[Weights]],0)</f>
        <v>4.8573519999999997</v>
      </c>
    </row>
    <row r="81" spans="2:12" hidden="1" x14ac:dyDescent="0.2">
      <c r="B81" s="62">
        <f t="shared" si="3"/>
        <v>2025</v>
      </c>
      <c r="C81" s="49">
        <v>45717</v>
      </c>
      <c r="D81" s="3" t="s">
        <v>41</v>
      </c>
      <c r="E81" s="29" t="s">
        <v>7</v>
      </c>
      <c r="F81" s="43">
        <v>176.6</v>
      </c>
      <c r="G81" s="28" t="s">
        <v>107</v>
      </c>
      <c r="H81" s="31">
        <f t="shared" si="4"/>
        <v>2.5000000000000001E-2</v>
      </c>
      <c r="I81" s="31">
        <f>Table36[[#This Row],[Inflation (%)2]]/H109-1</f>
        <v>2.4590163934426368E-2</v>
      </c>
      <c r="J81" s="60">
        <f>IFERROR(VLOOKUP(D81,Table6[[Categories]:[Weights]],5,FALSE),0)</f>
        <v>8.5000000000000006E-3</v>
      </c>
      <c r="K81" s="44">
        <f>$K$1802*(1+Table36[[#This Row],[Inflation (%)2]])</f>
        <v>102.49999999999999</v>
      </c>
      <c r="L81" s="44">
        <f>IFERROR(Table36[[#This Row],[Prices]]*Table36[[#This Row],[Weights]],0)</f>
        <v>0.87124999999999997</v>
      </c>
    </row>
    <row r="82" spans="2:12" hidden="1" x14ac:dyDescent="0.2">
      <c r="B82" s="62">
        <f t="shared" si="3"/>
        <v>2025</v>
      </c>
      <c r="C82" s="49">
        <v>45717</v>
      </c>
      <c r="D82" s="3" t="s">
        <v>43</v>
      </c>
      <c r="E82" s="29" t="s">
        <v>7</v>
      </c>
      <c r="F82" s="43">
        <v>183.6</v>
      </c>
      <c r="G82" s="28" t="s">
        <v>108</v>
      </c>
      <c r="H82" s="31">
        <f t="shared" si="4"/>
        <v>3.0300000000000001E-2</v>
      </c>
      <c r="I82" s="31">
        <f>Table36[[#This Row],[Inflation (%)2]]/H110-1</f>
        <v>4.1237113402061931E-2</v>
      </c>
      <c r="J82" s="60">
        <f>IFERROR(VLOOKUP(D82,Table6[[Categories]:[Weights]],5,FALSE),0)</f>
        <v>0.2167</v>
      </c>
      <c r="K82" s="44">
        <f>$K$1802*(1+Table36[[#This Row],[Inflation (%)2]])</f>
        <v>103.03</v>
      </c>
      <c r="L82" s="44">
        <f>IFERROR(Table36[[#This Row],[Prices]]*Table36[[#This Row],[Weights]],0)</f>
        <v>22.326601</v>
      </c>
    </row>
    <row r="83" spans="2:12" hidden="1" x14ac:dyDescent="0.2">
      <c r="B83" s="62">
        <f t="shared" si="3"/>
        <v>2025</v>
      </c>
      <c r="C83" s="49">
        <v>45717</v>
      </c>
      <c r="D83" s="3" t="s">
        <v>45</v>
      </c>
      <c r="E83" s="29" t="s">
        <v>7</v>
      </c>
      <c r="F83" s="43">
        <v>171.2</v>
      </c>
      <c r="G83" s="28" t="s">
        <v>109</v>
      </c>
      <c r="H83" s="31">
        <f t="shared" si="4"/>
        <v>2.2699999999999998E-2</v>
      </c>
      <c r="I83" s="31">
        <f>Table36[[#This Row],[Inflation (%)2]]/H111-1</f>
        <v>-1.8664122137404577</v>
      </c>
      <c r="J83" s="60">
        <f>IFERROR(VLOOKUP(D83,Table6[[Categories]:[Weights]],5,FALSE),0)</f>
        <v>5.5800000000000002E-2</v>
      </c>
      <c r="K83" s="44">
        <f>$K$1802*(1+Table36[[#This Row],[Inflation (%)2]])</f>
        <v>102.27</v>
      </c>
      <c r="L83" s="44">
        <f>IFERROR(Table36[[#This Row],[Prices]]*Table36[[#This Row],[Weights]],0)</f>
        <v>5.7066660000000002</v>
      </c>
    </row>
    <row r="84" spans="2:12" hidden="1" x14ac:dyDescent="0.2">
      <c r="B84" s="62">
        <f t="shared" si="3"/>
        <v>2025</v>
      </c>
      <c r="C84" s="49">
        <v>45717</v>
      </c>
      <c r="D84" s="3" t="s">
        <v>47</v>
      </c>
      <c r="E84" s="29" t="s">
        <v>7</v>
      </c>
      <c r="F84" s="43">
        <v>184.6</v>
      </c>
      <c r="G84" s="28" t="s">
        <v>110</v>
      </c>
      <c r="H84" s="31">
        <f t="shared" si="4"/>
        <v>4.8899999999999999E-2</v>
      </c>
      <c r="I84" s="31">
        <f>Table36[[#This Row],[Inflation (%)2]]/H112-1</f>
        <v>3.3826638477800985E-2</v>
      </c>
      <c r="J84" s="60">
        <f>IFERROR(VLOOKUP(D84,Table6[[Categories]:[Weights]],5,FALSE),0)</f>
        <v>0.29530000000000001</v>
      </c>
      <c r="K84" s="44">
        <f>$K$1802*(1+Table36[[#This Row],[Inflation (%)2]])</f>
        <v>104.89</v>
      </c>
      <c r="L84" s="44">
        <f>IFERROR(Table36[[#This Row],[Prices]]*Table36[[#This Row],[Weights]],0)</f>
        <v>30.974017</v>
      </c>
    </row>
    <row r="85" spans="2:12" hidden="1" x14ac:dyDescent="0.2">
      <c r="B85" s="62">
        <f t="shared" si="3"/>
        <v>2025</v>
      </c>
      <c r="C85" s="49">
        <v>45717</v>
      </c>
      <c r="D85" s="3" t="s">
        <v>49</v>
      </c>
      <c r="E85" s="29" t="s">
        <v>7</v>
      </c>
      <c r="F85" s="43">
        <v>179.6</v>
      </c>
      <c r="G85" s="28" t="s">
        <v>111</v>
      </c>
      <c r="H85" s="31">
        <f t="shared" si="4"/>
        <v>3.2199999999999999E-2</v>
      </c>
      <c r="I85" s="31">
        <f>Table36[[#This Row],[Inflation (%)2]]/H113-1</f>
        <v>-3.8805970149253799E-2</v>
      </c>
      <c r="J85" s="60">
        <f>IFERROR(VLOOKUP(D85,Table6[[Categories]:[Weights]],5,FALSE),0)</f>
        <v>3.8699999999999998E-2</v>
      </c>
      <c r="K85" s="44">
        <f>$K$1802*(1+Table36[[#This Row],[Inflation (%)2]])</f>
        <v>103.22</v>
      </c>
      <c r="L85" s="44">
        <f>IFERROR(Table36[[#This Row],[Prices]]*Table36[[#This Row],[Weights]],0)</f>
        <v>3.9946139999999999</v>
      </c>
    </row>
    <row r="86" spans="2:12" hidden="1" x14ac:dyDescent="0.2">
      <c r="B86" s="62">
        <f t="shared" si="3"/>
        <v>2025</v>
      </c>
      <c r="C86" s="49">
        <v>45717</v>
      </c>
      <c r="D86" s="3" t="s">
        <v>51</v>
      </c>
      <c r="E86" s="29" t="s">
        <v>7</v>
      </c>
      <c r="F86" s="43">
        <v>197.4</v>
      </c>
      <c r="G86" s="28" t="s">
        <v>112</v>
      </c>
      <c r="H86" s="31">
        <f t="shared" si="4"/>
        <v>4.3900000000000002E-2</v>
      </c>
      <c r="I86" s="31">
        <f>Table36[[#This Row],[Inflation (%)2]]/H114-1</f>
        <v>3.2941176470588474E-2</v>
      </c>
      <c r="J86" s="60">
        <f>IFERROR(VLOOKUP(D86,Table6[[Categories]:[Weights]],5,FALSE),0)</f>
        <v>4.8099999999999997E-2</v>
      </c>
      <c r="K86" s="44">
        <f>$K$1802*(1+Table36[[#This Row],[Inflation (%)2]])</f>
        <v>104.39</v>
      </c>
      <c r="L86" s="44">
        <f>IFERROR(Table36[[#This Row],[Prices]]*Table36[[#This Row],[Weights]],0)</f>
        <v>5.0211589999999999</v>
      </c>
    </row>
    <row r="87" spans="2:12" hidden="1" x14ac:dyDescent="0.2">
      <c r="B87" s="62">
        <f t="shared" si="3"/>
        <v>2025</v>
      </c>
      <c r="C87" s="49">
        <v>45717</v>
      </c>
      <c r="D87" s="3" t="s">
        <v>53</v>
      </c>
      <c r="E87" s="29" t="s">
        <v>7</v>
      </c>
      <c r="F87" s="43">
        <v>167</v>
      </c>
      <c r="G87" s="28" t="s">
        <v>113</v>
      </c>
      <c r="H87" s="31">
        <f t="shared" si="4"/>
        <v>3.15E-2</v>
      </c>
      <c r="I87" s="31">
        <f>Table36[[#This Row],[Inflation (%)2]]/H115-1</f>
        <v>0.18867924528301883</v>
      </c>
      <c r="J87" s="60">
        <f>IFERROR(VLOOKUP(D87,Table6[[Categories]:[Weights]],5,FALSE),0)</f>
        <v>9.7299999999999998E-2</v>
      </c>
      <c r="K87" s="44">
        <f>$K$1802*(1+Table36[[#This Row],[Inflation (%)2]])</f>
        <v>103.15</v>
      </c>
      <c r="L87" s="44">
        <f>IFERROR(Table36[[#This Row],[Prices]]*Table36[[#This Row],[Weights]],0)</f>
        <v>10.036495</v>
      </c>
    </row>
    <row r="88" spans="2:12" hidden="1" x14ac:dyDescent="0.2">
      <c r="B88" s="62">
        <f t="shared" si="3"/>
        <v>2025</v>
      </c>
      <c r="C88" s="49">
        <v>45717</v>
      </c>
      <c r="D88" s="3" t="s">
        <v>55</v>
      </c>
      <c r="E88" s="29" t="s">
        <v>7</v>
      </c>
      <c r="F88" s="43">
        <v>177.7</v>
      </c>
      <c r="G88" s="28" t="s">
        <v>114</v>
      </c>
      <c r="H88" s="31">
        <f t="shared" si="4"/>
        <v>2.8399999999999995E-2</v>
      </c>
      <c r="I88" s="31">
        <f>Table36[[#This Row],[Inflation (%)2]]/H116-1</f>
        <v>2.1582733812949506E-2</v>
      </c>
      <c r="J88" s="60">
        <f>IFERROR(VLOOKUP(D88,Table6[[Categories]:[Weights]],5,FALSE),0)</f>
        <v>2.0400000000000001E-2</v>
      </c>
      <c r="K88" s="44">
        <f>$K$1802*(1+Table36[[#This Row],[Inflation (%)2]])</f>
        <v>102.84</v>
      </c>
      <c r="L88" s="44">
        <f>IFERROR(Table36[[#This Row],[Prices]]*Table36[[#This Row],[Weights]],0)</f>
        <v>2.0979360000000002</v>
      </c>
    </row>
    <row r="89" spans="2:12" hidden="1" x14ac:dyDescent="0.2">
      <c r="B89" s="62">
        <f t="shared" si="3"/>
        <v>2025</v>
      </c>
      <c r="C89" s="49">
        <v>45717</v>
      </c>
      <c r="D89" s="3" t="s">
        <v>57</v>
      </c>
      <c r="E89" s="29" t="s">
        <v>7</v>
      </c>
      <c r="F89" s="43">
        <v>188.6</v>
      </c>
      <c r="G89" s="28" t="s">
        <v>115</v>
      </c>
      <c r="H89" s="31">
        <f t="shared" si="4"/>
        <v>4.0800000000000003E-2</v>
      </c>
      <c r="I89" s="31">
        <f>Table36[[#This Row],[Inflation (%)2]]/H117-1</f>
        <v>9.9009900990099098E-3</v>
      </c>
      <c r="J89" s="60">
        <f>IFERROR(VLOOKUP(D89,Table6[[Categories]:[Weights]],5,FALSE),0)</f>
        <v>5.62E-2</v>
      </c>
      <c r="K89" s="44">
        <f>$K$1802*(1+Table36[[#This Row],[Inflation (%)2]])</f>
        <v>104.08</v>
      </c>
      <c r="L89" s="44">
        <f>IFERROR(Table36[[#This Row],[Prices]]*Table36[[#This Row],[Weights]],0)</f>
        <v>5.8492959999999998</v>
      </c>
    </row>
    <row r="90" spans="2:12" hidden="1" x14ac:dyDescent="0.2">
      <c r="B90" s="62">
        <f t="shared" si="3"/>
        <v>2025</v>
      </c>
      <c r="C90" s="49">
        <v>45717</v>
      </c>
      <c r="D90" s="3" t="s">
        <v>59</v>
      </c>
      <c r="E90" s="29" t="s">
        <v>7</v>
      </c>
      <c r="F90" s="43">
        <v>219.3</v>
      </c>
      <c r="G90" s="28" t="s">
        <v>116</v>
      </c>
      <c r="H90" s="31">
        <f t="shared" si="4"/>
        <v>0.13739999999999999</v>
      </c>
      <c r="I90" s="31">
        <f>Table36[[#This Row],[Inflation (%)2]]/H118-1</f>
        <v>-2.9027576197386828E-3</v>
      </c>
      <c r="J90" s="60">
        <f>IFERROR(VLOOKUP(D90,Table6[[Categories]:[Weights]],5,FALSE),0)</f>
        <v>3.4700000000000002E-2</v>
      </c>
      <c r="K90" s="44">
        <f>$K$1802*(1+Table36[[#This Row],[Inflation (%)2]])</f>
        <v>113.74</v>
      </c>
      <c r="L90" s="44">
        <f>IFERROR(Table36[[#This Row],[Prices]]*Table36[[#This Row],[Weights]],0)</f>
        <v>3.9467780000000001</v>
      </c>
    </row>
    <row r="91" spans="2:12" hidden="1" x14ac:dyDescent="0.2">
      <c r="B91" s="62">
        <f t="shared" si="3"/>
        <v>2025</v>
      </c>
      <c r="C91" s="49">
        <v>45717</v>
      </c>
      <c r="D91" s="3" t="s">
        <v>61</v>
      </c>
      <c r="E91" s="29" t="s">
        <v>7</v>
      </c>
      <c r="F91" s="43">
        <v>198.2</v>
      </c>
      <c r="G91" s="28" t="s">
        <v>117</v>
      </c>
      <c r="H91" s="31">
        <f t="shared" si="4"/>
        <v>2.4800000000000003E-2</v>
      </c>
      <c r="I91" s="31">
        <f>Table36[[#This Row],[Inflation (%)2]]/H119-1</f>
        <v>-0.21269841269841261</v>
      </c>
      <c r="J91" s="60">
        <f>IFERROR(VLOOKUP(D91,Table6[[Categories]:[Weights]],5,FALSE),0)</f>
        <v>0</v>
      </c>
      <c r="K91" s="44">
        <f>$K$1802*(1+Table36[[#This Row],[Inflation (%)2]])</f>
        <v>102.47999999999999</v>
      </c>
      <c r="L91" s="44">
        <f>IFERROR(Table36[[#This Row],[Prices]]*Table36[[#This Row],[Weights]],0)</f>
        <v>0</v>
      </c>
    </row>
    <row r="92" spans="2:12" x14ac:dyDescent="0.2">
      <c r="B92" s="62">
        <f t="shared" si="3"/>
        <v>2025</v>
      </c>
      <c r="C92" s="49">
        <v>45689</v>
      </c>
      <c r="D92" s="3" t="s">
        <v>6</v>
      </c>
      <c r="E92" s="29" t="s">
        <v>7</v>
      </c>
      <c r="F92" s="43">
        <v>190.1</v>
      </c>
      <c r="G92" s="28" t="s">
        <v>119</v>
      </c>
      <c r="H92" s="31">
        <f t="shared" si="4"/>
        <v>3.32E-2</v>
      </c>
      <c r="I92" s="31">
        <f>Table36[[#This Row],[Inflation (%)2]]/H120-1</f>
        <v>-0.14211886304909571</v>
      </c>
      <c r="J92" s="60">
        <f>IFERROR(VLOOKUP(D92,Table6[[Categories]:[Weights]],5,FALSE),0)</f>
        <v>1</v>
      </c>
      <c r="K92" s="44">
        <f>$K$1802*(1+Table36[[#This Row],[Inflation (%)2]])</f>
        <v>103.32</v>
      </c>
      <c r="L92" s="44">
        <f>IFERROR(Table36[[#This Row],[Prices]]*Table36[[#This Row],[Weights]],0)</f>
        <v>103.32</v>
      </c>
    </row>
    <row r="93" spans="2:12" hidden="1" x14ac:dyDescent="0.2">
      <c r="B93" s="62">
        <f t="shared" si="3"/>
        <v>2025</v>
      </c>
      <c r="C93" s="49">
        <v>45689</v>
      </c>
      <c r="D93" s="3" t="s">
        <v>9</v>
      </c>
      <c r="E93" s="29" t="s">
        <v>7</v>
      </c>
      <c r="F93" s="43">
        <v>201.3</v>
      </c>
      <c r="G93" s="28" t="s">
        <v>120</v>
      </c>
      <c r="H93" s="31">
        <f t="shared" si="4"/>
        <v>3.44E-2</v>
      </c>
      <c r="I93" s="31">
        <f>Table36[[#This Row],[Inflation (%)2]]/H121-1</f>
        <v>-0.35820895522388063</v>
      </c>
      <c r="J93" s="60">
        <f>IFERROR(VLOOKUP(D93,Table6[[Categories]:[Weights]],5,FALSE),0)</f>
        <v>0.3629</v>
      </c>
      <c r="K93" s="44">
        <f>$K$1802*(1+Table36[[#This Row],[Inflation (%)2]])</f>
        <v>103.44</v>
      </c>
      <c r="L93" s="44">
        <f>IFERROR(Table36[[#This Row],[Prices]]*Table36[[#This Row],[Weights]],0)</f>
        <v>37.538376</v>
      </c>
    </row>
    <row r="94" spans="2:12" hidden="1" x14ac:dyDescent="0.2">
      <c r="B94" s="62">
        <f t="shared" si="3"/>
        <v>2025</v>
      </c>
      <c r="C94" s="49">
        <v>45689</v>
      </c>
      <c r="D94" s="3" t="s">
        <v>11</v>
      </c>
      <c r="E94" s="29" t="s">
        <v>7</v>
      </c>
      <c r="F94" s="43">
        <v>198.6</v>
      </c>
      <c r="G94" s="28" t="s">
        <v>121</v>
      </c>
      <c r="H94" s="31">
        <f t="shared" si="4"/>
        <v>5.4699999999999999E-2</v>
      </c>
      <c r="I94" s="31">
        <f>Table36[[#This Row],[Inflation (%)2]]/H122-1</f>
        <v>-1.6187050359712241E-2</v>
      </c>
      <c r="J94" s="60">
        <f>IFERROR(VLOOKUP(D94,Table6[[Categories]:[Weights]],5,FALSE),0)</f>
        <v>6.59E-2</v>
      </c>
      <c r="K94" s="44">
        <f>$K$1802*(1+Table36[[#This Row],[Inflation (%)2]])</f>
        <v>105.47</v>
      </c>
      <c r="L94" s="44">
        <f>IFERROR(Table36[[#This Row],[Prices]]*Table36[[#This Row],[Weights]],0)</f>
        <v>6.9504729999999997</v>
      </c>
    </row>
    <row r="95" spans="2:12" hidden="1" x14ac:dyDescent="0.2">
      <c r="B95" s="62">
        <f t="shared" si="3"/>
        <v>2025</v>
      </c>
      <c r="C95" s="49">
        <v>45689</v>
      </c>
      <c r="D95" s="3" t="s">
        <v>13</v>
      </c>
      <c r="E95" s="29" t="s">
        <v>7</v>
      </c>
      <c r="F95" s="43">
        <v>229</v>
      </c>
      <c r="G95" s="28" t="s">
        <v>122</v>
      </c>
      <c r="H95" s="31">
        <f t="shared" si="4"/>
        <v>2.2799999999999997E-2</v>
      </c>
      <c r="I95" s="31">
        <f>Table36[[#This Row],[Inflation (%)2]]/H123-1</f>
        <v>-0.56153846153846165</v>
      </c>
      <c r="J95" s="60">
        <f>IFERROR(VLOOKUP(D95,Table6[[Categories]:[Weights]],5,FALSE),0)</f>
        <v>2.7300000000000001E-2</v>
      </c>
      <c r="K95" s="44">
        <f>$K$1802*(1+Table36[[#This Row],[Inflation (%)2]])</f>
        <v>102.27999999999999</v>
      </c>
      <c r="L95" s="44">
        <f>IFERROR(Table36[[#This Row],[Prices]]*Table36[[#This Row],[Weights]],0)</f>
        <v>2.7922439999999997</v>
      </c>
    </row>
    <row r="96" spans="2:12" hidden="1" x14ac:dyDescent="0.2">
      <c r="B96" s="62">
        <f t="shared" si="3"/>
        <v>2025</v>
      </c>
      <c r="C96" s="49">
        <v>45689</v>
      </c>
      <c r="D96" s="3" t="s">
        <v>15</v>
      </c>
      <c r="E96" s="29" t="s">
        <v>7</v>
      </c>
      <c r="F96" s="43">
        <v>200</v>
      </c>
      <c r="G96" s="28" t="s">
        <v>123</v>
      </c>
      <c r="H96" s="31">
        <f t="shared" si="4"/>
        <v>-2.3E-2</v>
      </c>
      <c r="I96" s="31">
        <f>Table36[[#This Row],[Inflation (%)2]]/H124-1</f>
        <v>-2.0087719298245617</v>
      </c>
      <c r="J96" s="60">
        <f>IFERROR(VLOOKUP(D96,Table6[[Categories]:[Weights]],5,FALSE),0)</f>
        <v>3.5999999999999999E-3</v>
      </c>
      <c r="K96" s="44">
        <f>$K$1802*(1+Table36[[#This Row],[Inflation (%)2]])</f>
        <v>97.7</v>
      </c>
      <c r="L96" s="44">
        <f>IFERROR(Table36[[#This Row],[Prices]]*Table36[[#This Row],[Weights]],0)</f>
        <v>0.35171999999999998</v>
      </c>
    </row>
    <row r="97" spans="2:12" hidden="1" x14ac:dyDescent="0.2">
      <c r="B97" s="62">
        <f t="shared" si="3"/>
        <v>2025</v>
      </c>
      <c r="C97" s="49">
        <v>45689</v>
      </c>
      <c r="D97" s="3" t="s">
        <v>17</v>
      </c>
      <c r="E97" s="29" t="s">
        <v>7</v>
      </c>
      <c r="F97" s="43">
        <v>188.4</v>
      </c>
      <c r="G97" s="28" t="s">
        <v>114</v>
      </c>
      <c r="H97" s="31">
        <f t="shared" si="4"/>
        <v>2.8399999999999995E-2</v>
      </c>
      <c r="I97" s="31">
        <f>Table36[[#This Row],[Inflation (%)2]]/H125-1</f>
        <v>-3.7288135593220528E-2</v>
      </c>
      <c r="J97" s="60">
        <f>IFERROR(VLOOKUP(D97,Table6[[Categories]:[Weights]],5,FALSE),0)</f>
        <v>5.33E-2</v>
      </c>
      <c r="K97" s="44">
        <f>$K$1802*(1+Table36[[#This Row],[Inflation (%)2]])</f>
        <v>102.84</v>
      </c>
      <c r="L97" s="44">
        <f>IFERROR(Table36[[#This Row],[Prices]]*Table36[[#This Row],[Weights]],0)</f>
        <v>5.4813720000000004</v>
      </c>
    </row>
    <row r="98" spans="2:12" hidden="1" x14ac:dyDescent="0.2">
      <c r="B98" s="62">
        <f t="shared" si="3"/>
        <v>2025</v>
      </c>
      <c r="C98" s="49">
        <v>45689</v>
      </c>
      <c r="D98" s="3" t="s">
        <v>19</v>
      </c>
      <c r="E98" s="29" t="s">
        <v>7</v>
      </c>
      <c r="F98" s="43">
        <v>176</v>
      </c>
      <c r="G98" s="28" t="s">
        <v>124</v>
      </c>
      <c r="H98" s="31">
        <f t="shared" si="4"/>
        <v>0.1348</v>
      </c>
      <c r="I98" s="31">
        <f>Table36[[#This Row],[Inflation (%)2]]/H126-1</f>
        <v>6.058221872541325E-2</v>
      </c>
      <c r="J98" s="60">
        <f>IFERROR(VLOOKUP(D98,Table6[[Categories]:[Weights]],5,FALSE),0)</f>
        <v>2.81E-2</v>
      </c>
      <c r="K98" s="44">
        <f>$K$1802*(1+Table36[[#This Row],[Inflation (%)2]])</f>
        <v>113.48</v>
      </c>
      <c r="L98" s="44">
        <f>IFERROR(Table36[[#This Row],[Prices]]*Table36[[#This Row],[Weights]],0)</f>
        <v>3.1887880000000002</v>
      </c>
    </row>
    <row r="99" spans="2:12" hidden="1" x14ac:dyDescent="0.2">
      <c r="B99" s="62">
        <f t="shared" si="3"/>
        <v>2025</v>
      </c>
      <c r="C99" s="49">
        <v>45689</v>
      </c>
      <c r="D99" s="3" t="s">
        <v>21</v>
      </c>
      <c r="E99" s="29" t="s">
        <v>7</v>
      </c>
      <c r="F99" s="43">
        <v>198.7</v>
      </c>
      <c r="G99" s="28" t="s">
        <v>125</v>
      </c>
      <c r="H99" s="31">
        <f t="shared" si="4"/>
        <v>0.14199999999999999</v>
      </c>
      <c r="I99" s="31">
        <f>Table36[[#This Row],[Inflation (%)2]]/H127-1</f>
        <v>0.28390596745027108</v>
      </c>
      <c r="J99" s="60">
        <f>IFERROR(VLOOKUP(D99,Table6[[Categories]:[Weights]],5,FALSE),0)</f>
        <v>2.8999999999999998E-2</v>
      </c>
      <c r="K99" s="44">
        <f>$K$1802*(1+Table36[[#This Row],[Inflation (%)2]])</f>
        <v>114.19999999999999</v>
      </c>
      <c r="L99" s="44">
        <f>IFERROR(Table36[[#This Row],[Prices]]*Table36[[#This Row],[Weights]],0)</f>
        <v>3.3117999999999994</v>
      </c>
    </row>
    <row r="100" spans="2:12" hidden="1" x14ac:dyDescent="0.2">
      <c r="B100" s="62">
        <f t="shared" si="3"/>
        <v>2025</v>
      </c>
      <c r="C100" s="49">
        <v>45689</v>
      </c>
      <c r="D100" s="3" t="s">
        <v>23</v>
      </c>
      <c r="E100" s="29" t="s">
        <v>7</v>
      </c>
      <c r="F100" s="43">
        <v>216.8</v>
      </c>
      <c r="G100" s="28" t="s">
        <v>126</v>
      </c>
      <c r="H100" s="31">
        <f t="shared" si="4"/>
        <v>-4.1100000000000005E-2</v>
      </c>
      <c r="I100" s="31">
        <f>Table36[[#This Row],[Inflation (%)2]]/H128-1</f>
        <v>-1.4790209790209792</v>
      </c>
      <c r="J100" s="60">
        <f>IFERROR(VLOOKUP(D100,Table6[[Categories]:[Weights]],5,FALSE),0)</f>
        <v>4.41E-2</v>
      </c>
      <c r="K100" s="44">
        <f>$K$1802*(1+Table36[[#This Row],[Inflation (%)2]])</f>
        <v>95.89</v>
      </c>
      <c r="L100" s="44">
        <f>IFERROR(Table36[[#This Row],[Prices]]*Table36[[#This Row],[Weights]],0)</f>
        <v>4.2287489999999996</v>
      </c>
    </row>
    <row r="101" spans="2:12" hidden="1" x14ac:dyDescent="0.2">
      <c r="B101" s="62">
        <f t="shared" si="3"/>
        <v>2025</v>
      </c>
      <c r="C101" s="49">
        <v>45689</v>
      </c>
      <c r="D101" s="3" t="s">
        <v>25</v>
      </c>
      <c r="E101" s="29" t="s">
        <v>7</v>
      </c>
      <c r="F101" s="43">
        <v>205.1</v>
      </c>
      <c r="G101" s="28" t="s">
        <v>127</v>
      </c>
      <c r="H101" s="31">
        <f t="shared" si="4"/>
        <v>-4.4000000000000003E-3</v>
      </c>
      <c r="I101" s="31">
        <f>Table36[[#This Row],[Inflation (%)2]]/H129-1</f>
        <v>-1.1725490196078432</v>
      </c>
      <c r="J101" s="60">
        <f>IFERROR(VLOOKUP(D101,Table6[[Categories]:[Weights]],5,FALSE),0)</f>
        <v>1.7299999999999999E-2</v>
      </c>
      <c r="K101" s="44">
        <f>$K$1802*(1+Table36[[#This Row],[Inflation (%)2]])</f>
        <v>99.56</v>
      </c>
      <c r="L101" s="44">
        <f>IFERROR(Table36[[#This Row],[Prices]]*Table36[[#This Row],[Weights]],0)</f>
        <v>1.722388</v>
      </c>
    </row>
    <row r="102" spans="2:12" hidden="1" x14ac:dyDescent="0.2">
      <c r="B102" s="62">
        <f t="shared" si="3"/>
        <v>2025</v>
      </c>
      <c r="C102" s="49">
        <v>45689</v>
      </c>
      <c r="D102" s="3" t="s">
        <v>27</v>
      </c>
      <c r="E102" s="29" t="s">
        <v>7</v>
      </c>
      <c r="F102" s="43">
        <v>133.80000000000001</v>
      </c>
      <c r="G102" s="28" t="s">
        <v>128</v>
      </c>
      <c r="H102" s="31">
        <f t="shared" si="4"/>
        <v>2.3700000000000002E-2</v>
      </c>
      <c r="I102" s="31">
        <f>Table36[[#This Row],[Inflation (%)2]]/H130-1</f>
        <v>1.2149532710280373</v>
      </c>
      <c r="J102" s="60">
        <f>IFERROR(VLOOKUP(D102,Table6[[Categories]:[Weights]],5,FALSE),0)</f>
        <v>9.7000000000000003E-3</v>
      </c>
      <c r="K102" s="44">
        <f>$K$1802*(1+Table36[[#This Row],[Inflation (%)2]])</f>
        <v>102.37</v>
      </c>
      <c r="L102" s="44">
        <f>IFERROR(Table36[[#This Row],[Prices]]*Table36[[#This Row],[Weights]],0)</f>
        <v>0.99298900000000012</v>
      </c>
    </row>
    <row r="103" spans="2:12" hidden="1" x14ac:dyDescent="0.2">
      <c r="B103" s="62">
        <f t="shared" si="3"/>
        <v>2025</v>
      </c>
      <c r="C103" s="49">
        <v>45689</v>
      </c>
      <c r="D103" s="3" t="s">
        <v>29</v>
      </c>
      <c r="E103" s="29" t="s">
        <v>7</v>
      </c>
      <c r="F103" s="43">
        <v>222.1</v>
      </c>
      <c r="G103" s="28" t="s">
        <v>129</v>
      </c>
      <c r="H103" s="31">
        <f t="shared" si="4"/>
        <v>-4.2699999999999995E-2</v>
      </c>
      <c r="I103" s="31">
        <f>Table36[[#This Row],[Inflation (%)2]]/H131-1</f>
        <v>-0.20186915887850476</v>
      </c>
      <c r="J103" s="60">
        <f>IFERROR(VLOOKUP(D103,Table6[[Categories]:[Weights]],5,FALSE),0)</f>
        <v>1.7899999999999999E-2</v>
      </c>
      <c r="K103" s="44">
        <f>$K$1802*(1+Table36[[#This Row],[Inflation (%)2]])</f>
        <v>95.73</v>
      </c>
      <c r="L103" s="44">
        <f>IFERROR(Table36[[#This Row],[Prices]]*Table36[[#This Row],[Weights]],0)</f>
        <v>1.7135670000000001</v>
      </c>
    </row>
    <row r="104" spans="2:12" hidden="1" x14ac:dyDescent="0.2">
      <c r="B104" s="62">
        <f t="shared" si="3"/>
        <v>2025</v>
      </c>
      <c r="C104" s="49">
        <v>45689</v>
      </c>
      <c r="D104" s="3" t="s">
        <v>31</v>
      </c>
      <c r="E104" s="29" t="s">
        <v>7</v>
      </c>
      <c r="F104" s="43">
        <v>177.3</v>
      </c>
      <c r="G104" s="28" t="s">
        <v>130</v>
      </c>
      <c r="H104" s="31">
        <f t="shared" si="4"/>
        <v>4.36E-2</v>
      </c>
      <c r="I104" s="31">
        <f>Table36[[#This Row],[Inflation (%)2]]/H132-1</f>
        <v>9.000000000000008E-2</v>
      </c>
      <c r="J104" s="60">
        <f>IFERROR(VLOOKUP(D104,Table6[[Categories]:[Weights]],5,FALSE),0)</f>
        <v>1.1299999999999999E-2</v>
      </c>
      <c r="K104" s="44">
        <f>$K$1802*(1+Table36[[#This Row],[Inflation (%)2]])</f>
        <v>104.36000000000001</v>
      </c>
      <c r="L104" s="44">
        <f>IFERROR(Table36[[#This Row],[Prices]]*Table36[[#This Row],[Weights]],0)</f>
        <v>1.179268</v>
      </c>
    </row>
    <row r="105" spans="2:12" hidden="1" x14ac:dyDescent="0.2">
      <c r="B105" s="62">
        <f t="shared" si="3"/>
        <v>2025</v>
      </c>
      <c r="C105" s="49">
        <v>45689</v>
      </c>
      <c r="D105" s="3" t="s">
        <v>33</v>
      </c>
      <c r="E105" s="29" t="s">
        <v>7</v>
      </c>
      <c r="F105" s="43">
        <v>214</v>
      </c>
      <c r="G105" s="28" t="s">
        <v>131</v>
      </c>
      <c r="H105" s="31">
        <f t="shared" si="4"/>
        <v>4.9000000000000002E-2</v>
      </c>
      <c r="I105" s="31">
        <f>Table36[[#This Row],[Inflation (%)2]]/H133-1</f>
        <v>1.449275362318847E-2</v>
      </c>
      <c r="J105" s="60">
        <f>IFERROR(VLOOKUP(D105,Table6[[Categories]:[Weights]],5,FALSE),0)</f>
        <v>5.5399999999999998E-2</v>
      </c>
      <c r="K105" s="44">
        <f>$K$1802*(1+Table36[[#This Row],[Inflation (%)2]])</f>
        <v>104.89999999999999</v>
      </c>
      <c r="L105" s="44">
        <f>IFERROR(Table36[[#This Row],[Prices]]*Table36[[#This Row],[Weights]],0)</f>
        <v>5.8114599999999994</v>
      </c>
    </row>
    <row r="106" spans="2:12" hidden="1" x14ac:dyDescent="0.2">
      <c r="B106" s="62">
        <f t="shared" si="3"/>
        <v>2025</v>
      </c>
      <c r="C106" s="49">
        <v>45689</v>
      </c>
      <c r="D106" s="3" t="s">
        <v>35</v>
      </c>
      <c r="E106" s="29" t="s">
        <v>7</v>
      </c>
      <c r="F106" s="43">
        <v>213.4</v>
      </c>
      <c r="G106" s="28" t="s">
        <v>132</v>
      </c>
      <c r="H106" s="31">
        <f t="shared" si="4"/>
        <v>1.8600000000000002E-2</v>
      </c>
      <c r="I106" s="31">
        <f>Table36[[#This Row],[Inflation (%)2]]/H134-1</f>
        <v>5.0847457627118731E-2</v>
      </c>
      <c r="J106" s="60">
        <f>IFERROR(VLOOKUP(D106,Table6[[Categories]:[Weights]],5,FALSE),0)</f>
        <v>1.3600000000000001E-2</v>
      </c>
      <c r="K106" s="44">
        <f>$K$1802*(1+Table36[[#This Row],[Inflation (%)2]])</f>
        <v>101.86</v>
      </c>
      <c r="L106" s="44">
        <f>IFERROR(Table36[[#This Row],[Prices]]*Table36[[#This Row],[Weights]],0)</f>
        <v>1.3852960000000001</v>
      </c>
    </row>
    <row r="107" spans="2:12" hidden="1" x14ac:dyDescent="0.2">
      <c r="B107" s="62">
        <f t="shared" si="3"/>
        <v>2025</v>
      </c>
      <c r="C107" s="49">
        <v>45689</v>
      </c>
      <c r="D107" s="3" t="s">
        <v>37</v>
      </c>
      <c r="E107" s="29" t="s">
        <v>7</v>
      </c>
      <c r="F107" s="43">
        <v>188.6</v>
      </c>
      <c r="G107" s="28" t="s">
        <v>114</v>
      </c>
      <c r="H107" s="31">
        <f t="shared" si="4"/>
        <v>2.8399999999999995E-2</v>
      </c>
      <c r="I107" s="31">
        <f>Table36[[#This Row],[Inflation (%)2]]/H135-1</f>
        <v>4.029304029304015E-2</v>
      </c>
      <c r="J107" s="60">
        <f>IFERROR(VLOOKUP(D107,Table6[[Categories]:[Weights]],5,FALSE),0)</f>
        <v>5.57E-2</v>
      </c>
      <c r="K107" s="44">
        <f>$K$1802*(1+Table36[[#This Row],[Inflation (%)2]])</f>
        <v>102.84</v>
      </c>
      <c r="L107" s="44">
        <f>IFERROR(Table36[[#This Row],[Prices]]*Table36[[#This Row],[Weights]],0)</f>
        <v>5.7281880000000003</v>
      </c>
    </row>
    <row r="108" spans="2:12" hidden="1" x14ac:dyDescent="0.2">
      <c r="B108" s="62">
        <f t="shared" si="3"/>
        <v>2025</v>
      </c>
      <c r="C108" s="49">
        <v>45689</v>
      </c>
      <c r="D108" s="3" t="s">
        <v>39</v>
      </c>
      <c r="E108" s="29" t="s">
        <v>7</v>
      </c>
      <c r="F108" s="43">
        <v>190.8</v>
      </c>
      <c r="G108" s="28" t="s">
        <v>133</v>
      </c>
      <c r="H108" s="31">
        <f t="shared" si="4"/>
        <v>2.86E-2</v>
      </c>
      <c r="I108" s="31">
        <f>Table36[[#This Row],[Inflation (%)2]]/H136-1</f>
        <v>1.7793594306049876E-2</v>
      </c>
      <c r="J108" s="60">
        <f>IFERROR(VLOOKUP(D108,Table6[[Categories]:[Weights]],5,FALSE),0)</f>
        <v>4.7199999999999999E-2</v>
      </c>
      <c r="K108" s="44">
        <f>$K$1802*(1+Table36[[#This Row],[Inflation (%)2]])</f>
        <v>102.86</v>
      </c>
      <c r="L108" s="44">
        <f>IFERROR(Table36[[#This Row],[Prices]]*Table36[[#This Row],[Weights]],0)</f>
        <v>4.8549920000000002</v>
      </c>
    </row>
    <row r="109" spans="2:12" hidden="1" x14ac:dyDescent="0.2">
      <c r="B109" s="62">
        <f t="shared" si="3"/>
        <v>2025</v>
      </c>
      <c r="C109" s="49">
        <v>45689</v>
      </c>
      <c r="D109" s="3" t="s">
        <v>41</v>
      </c>
      <c r="E109" s="29" t="s">
        <v>7</v>
      </c>
      <c r="F109" s="43">
        <v>176.2</v>
      </c>
      <c r="G109" s="28" t="s">
        <v>134</v>
      </c>
      <c r="H109" s="31">
        <f t="shared" si="4"/>
        <v>2.4399999999999998E-2</v>
      </c>
      <c r="I109" s="31">
        <f>Table36[[#This Row],[Inflation (%)2]]/H137-1</f>
        <v>0</v>
      </c>
      <c r="J109" s="60">
        <f>IFERROR(VLOOKUP(D109,Table6[[Categories]:[Weights]],5,FALSE),0)</f>
        <v>8.5000000000000006E-3</v>
      </c>
      <c r="K109" s="44">
        <f>$K$1802*(1+Table36[[#This Row],[Inflation (%)2]])</f>
        <v>102.44</v>
      </c>
      <c r="L109" s="44">
        <f>IFERROR(Table36[[#This Row],[Prices]]*Table36[[#This Row],[Weights]],0)</f>
        <v>0.87074000000000007</v>
      </c>
    </row>
    <row r="110" spans="2:12" hidden="1" x14ac:dyDescent="0.2">
      <c r="B110" s="62">
        <f t="shared" si="3"/>
        <v>2025</v>
      </c>
      <c r="C110" s="49">
        <v>45689</v>
      </c>
      <c r="D110" s="3" t="s">
        <v>43</v>
      </c>
      <c r="E110" s="29" t="s">
        <v>7</v>
      </c>
      <c r="F110" s="43">
        <v>183.7</v>
      </c>
      <c r="G110" s="28" t="s">
        <v>106</v>
      </c>
      <c r="H110" s="31">
        <f t="shared" si="4"/>
        <v>2.9100000000000001E-2</v>
      </c>
      <c r="I110" s="31">
        <f>Table36[[#This Row],[Inflation (%)2]]/H138-1</f>
        <v>3.1914893617021489E-2</v>
      </c>
      <c r="J110" s="60">
        <f>IFERROR(VLOOKUP(D110,Table6[[Categories]:[Weights]],5,FALSE),0)</f>
        <v>0.2167</v>
      </c>
      <c r="K110" s="44">
        <f>$K$1802*(1+Table36[[#This Row],[Inflation (%)2]])</f>
        <v>102.91</v>
      </c>
      <c r="L110" s="44">
        <f>IFERROR(Table36[[#This Row],[Prices]]*Table36[[#This Row],[Weights]],0)</f>
        <v>22.300597</v>
      </c>
    </row>
    <row r="111" spans="2:12" hidden="1" x14ac:dyDescent="0.2">
      <c r="B111" s="62">
        <f t="shared" si="3"/>
        <v>2025</v>
      </c>
      <c r="C111" s="49">
        <v>45689</v>
      </c>
      <c r="D111" s="3" t="s">
        <v>45</v>
      </c>
      <c r="E111" s="29" t="s">
        <v>7</v>
      </c>
      <c r="F111" s="43">
        <v>171</v>
      </c>
      <c r="G111" s="28" t="s">
        <v>135</v>
      </c>
      <c r="H111" s="31">
        <f t="shared" si="4"/>
        <v>-2.6200000000000001E-2</v>
      </c>
      <c r="I111" s="31">
        <f>Table36[[#This Row],[Inflation (%)2]]/H139-1</f>
        <v>-9.6551724137931005E-2</v>
      </c>
      <c r="J111" s="60">
        <f>IFERROR(VLOOKUP(D111,Table6[[Categories]:[Weights]],5,FALSE),0)</f>
        <v>5.5800000000000002E-2</v>
      </c>
      <c r="K111" s="44">
        <f>$K$1802*(1+Table36[[#This Row],[Inflation (%)2]])</f>
        <v>97.38</v>
      </c>
      <c r="L111" s="44">
        <f>IFERROR(Table36[[#This Row],[Prices]]*Table36[[#This Row],[Weights]],0)</f>
        <v>5.4338040000000003</v>
      </c>
    </row>
    <row r="112" spans="2:12" hidden="1" x14ac:dyDescent="0.2">
      <c r="B112" s="62">
        <f t="shared" si="3"/>
        <v>2025</v>
      </c>
      <c r="C112" s="49">
        <v>45689</v>
      </c>
      <c r="D112" s="3" t="s">
        <v>47</v>
      </c>
      <c r="E112" s="29" t="s">
        <v>7</v>
      </c>
      <c r="F112" s="43">
        <v>183.8</v>
      </c>
      <c r="G112" s="28" t="s">
        <v>136</v>
      </c>
      <c r="H112" s="31">
        <f t="shared" si="4"/>
        <v>4.7300000000000009E-2</v>
      </c>
      <c r="I112" s="31">
        <f>Table36[[#This Row],[Inflation (%)2]]/H140-1</f>
        <v>0.10514018691588789</v>
      </c>
      <c r="J112" s="60">
        <f>IFERROR(VLOOKUP(D112,Table6[[Categories]:[Weights]],5,FALSE),0)</f>
        <v>0.29530000000000001</v>
      </c>
      <c r="K112" s="44">
        <f>$K$1802*(1+Table36[[#This Row],[Inflation (%)2]])</f>
        <v>104.72999999999999</v>
      </c>
      <c r="L112" s="44">
        <f>IFERROR(Table36[[#This Row],[Prices]]*Table36[[#This Row],[Weights]],0)</f>
        <v>30.926768999999997</v>
      </c>
    </row>
    <row r="113" spans="2:12" hidden="1" x14ac:dyDescent="0.2">
      <c r="B113" s="62">
        <f t="shared" si="3"/>
        <v>2025</v>
      </c>
      <c r="C113" s="49">
        <v>45689</v>
      </c>
      <c r="D113" s="3" t="s">
        <v>49</v>
      </c>
      <c r="E113" s="29" t="s">
        <v>7</v>
      </c>
      <c r="F113" s="43">
        <v>179.1</v>
      </c>
      <c r="G113" s="28" t="s">
        <v>137</v>
      </c>
      <c r="H113" s="31">
        <f t="shared" si="4"/>
        <v>3.3500000000000002E-2</v>
      </c>
      <c r="I113" s="31">
        <f>Table36[[#This Row],[Inflation (%)2]]/H141-1</f>
        <v>0</v>
      </c>
      <c r="J113" s="60">
        <f>IFERROR(VLOOKUP(D113,Table6[[Categories]:[Weights]],5,FALSE),0)</f>
        <v>3.8699999999999998E-2</v>
      </c>
      <c r="K113" s="44">
        <f>$K$1802*(1+Table36[[#This Row],[Inflation (%)2]])</f>
        <v>103.35000000000001</v>
      </c>
      <c r="L113" s="44">
        <f>IFERROR(Table36[[#This Row],[Prices]]*Table36[[#This Row],[Weights]],0)</f>
        <v>3.9996450000000001</v>
      </c>
    </row>
    <row r="114" spans="2:12" hidden="1" x14ac:dyDescent="0.2">
      <c r="B114" s="62">
        <f t="shared" si="3"/>
        <v>2025</v>
      </c>
      <c r="C114" s="49">
        <v>45689</v>
      </c>
      <c r="D114" s="3" t="s">
        <v>51</v>
      </c>
      <c r="E114" s="29" t="s">
        <v>7</v>
      </c>
      <c r="F114" s="43">
        <v>196.3</v>
      </c>
      <c r="G114" s="28" t="s">
        <v>138</v>
      </c>
      <c r="H114" s="31">
        <f t="shared" si="4"/>
        <v>4.2499999999999996E-2</v>
      </c>
      <c r="I114" s="31">
        <f>Table36[[#This Row],[Inflation (%)2]]/H142-1</f>
        <v>4.9382716049382713E-2</v>
      </c>
      <c r="J114" s="60">
        <f>IFERROR(VLOOKUP(D114,Table6[[Categories]:[Weights]],5,FALSE),0)</f>
        <v>4.8099999999999997E-2</v>
      </c>
      <c r="K114" s="44">
        <f>$K$1802*(1+Table36[[#This Row],[Inflation (%)2]])</f>
        <v>104.25</v>
      </c>
      <c r="L114" s="44">
        <f>IFERROR(Table36[[#This Row],[Prices]]*Table36[[#This Row],[Weights]],0)</f>
        <v>5.0144249999999992</v>
      </c>
    </row>
    <row r="115" spans="2:12" hidden="1" x14ac:dyDescent="0.2">
      <c r="B115" s="62">
        <f t="shared" si="3"/>
        <v>2025</v>
      </c>
      <c r="C115" s="49">
        <v>45689</v>
      </c>
      <c r="D115" s="3" t="s">
        <v>53</v>
      </c>
      <c r="E115" s="29" t="s">
        <v>7</v>
      </c>
      <c r="F115" s="43">
        <v>166.6</v>
      </c>
      <c r="G115" s="28" t="s">
        <v>139</v>
      </c>
      <c r="H115" s="31">
        <f t="shared" si="4"/>
        <v>2.6499999999999999E-2</v>
      </c>
      <c r="I115" s="31">
        <f>Table36[[#This Row],[Inflation (%)2]]/H143-1</f>
        <v>7.2874493927125306E-2</v>
      </c>
      <c r="J115" s="60">
        <f>IFERROR(VLOOKUP(D115,Table6[[Categories]:[Weights]],5,FALSE),0)</f>
        <v>9.7299999999999998E-2</v>
      </c>
      <c r="K115" s="44">
        <f>$K$1802*(1+Table36[[#This Row],[Inflation (%)2]])</f>
        <v>102.64999999999999</v>
      </c>
      <c r="L115" s="44">
        <f>IFERROR(Table36[[#This Row],[Prices]]*Table36[[#This Row],[Weights]],0)</f>
        <v>9.9878449999999983</v>
      </c>
    </row>
    <row r="116" spans="2:12" hidden="1" x14ac:dyDescent="0.2">
      <c r="B116" s="62">
        <f t="shared" si="3"/>
        <v>2025</v>
      </c>
      <c r="C116" s="49">
        <v>45689</v>
      </c>
      <c r="D116" s="3" t="s">
        <v>55</v>
      </c>
      <c r="E116" s="29" t="s">
        <v>7</v>
      </c>
      <c r="F116" s="43">
        <v>177.3</v>
      </c>
      <c r="G116" s="28" t="s">
        <v>140</v>
      </c>
      <c r="H116" s="31">
        <f t="shared" si="4"/>
        <v>2.7799999999999998E-2</v>
      </c>
      <c r="I116" s="31">
        <f>Table36[[#This Row],[Inflation (%)2]]/H144-1</f>
        <v>-2.4561403508771895E-2</v>
      </c>
      <c r="J116" s="60">
        <f>IFERROR(VLOOKUP(D116,Table6[[Categories]:[Weights]],5,FALSE),0)</f>
        <v>2.0400000000000001E-2</v>
      </c>
      <c r="K116" s="44">
        <f>$K$1802*(1+Table36[[#This Row],[Inflation (%)2]])</f>
        <v>102.78</v>
      </c>
      <c r="L116" s="44">
        <f>IFERROR(Table36[[#This Row],[Prices]]*Table36[[#This Row],[Weights]],0)</f>
        <v>2.0967120000000001</v>
      </c>
    </row>
    <row r="117" spans="2:12" hidden="1" x14ac:dyDescent="0.2">
      <c r="B117" s="62">
        <f t="shared" si="3"/>
        <v>2025</v>
      </c>
      <c r="C117" s="49">
        <v>45689</v>
      </c>
      <c r="D117" s="3" t="s">
        <v>57</v>
      </c>
      <c r="E117" s="29" t="s">
        <v>7</v>
      </c>
      <c r="F117" s="43">
        <v>188.2</v>
      </c>
      <c r="G117" s="28" t="s">
        <v>141</v>
      </c>
      <c r="H117" s="31">
        <f t="shared" si="4"/>
        <v>4.0399999999999998E-2</v>
      </c>
      <c r="I117" s="31">
        <f>Table36[[#This Row],[Inflation (%)2]]/H145-1</f>
        <v>1.5075376884422065E-2</v>
      </c>
      <c r="J117" s="60">
        <f>IFERROR(VLOOKUP(D117,Table6[[Categories]:[Weights]],5,FALSE),0)</f>
        <v>5.62E-2</v>
      </c>
      <c r="K117" s="44">
        <f>$K$1802*(1+Table36[[#This Row],[Inflation (%)2]])</f>
        <v>104.03999999999999</v>
      </c>
      <c r="L117" s="44">
        <f>IFERROR(Table36[[#This Row],[Prices]]*Table36[[#This Row],[Weights]],0)</f>
        <v>5.8470479999999991</v>
      </c>
    </row>
    <row r="118" spans="2:12" hidden="1" x14ac:dyDescent="0.2">
      <c r="B118" s="62">
        <f t="shared" si="3"/>
        <v>2025</v>
      </c>
      <c r="C118" s="49">
        <v>45689</v>
      </c>
      <c r="D118" s="3" t="s">
        <v>59</v>
      </c>
      <c r="E118" s="29" t="s">
        <v>7</v>
      </c>
      <c r="F118" s="43">
        <v>216.3</v>
      </c>
      <c r="G118" s="28" t="s">
        <v>142</v>
      </c>
      <c r="H118" s="31">
        <f t="shared" si="4"/>
        <v>0.13779999999999998</v>
      </c>
      <c r="I118" s="31">
        <f>Table36[[#This Row],[Inflation (%)2]]/H146-1</f>
        <v>0.28305400372439449</v>
      </c>
      <c r="J118" s="60">
        <f>IFERROR(VLOOKUP(D118,Table6[[Categories]:[Weights]],5,FALSE),0)</f>
        <v>3.4700000000000002E-2</v>
      </c>
      <c r="K118" s="44">
        <f>$K$1802*(1+Table36[[#This Row],[Inflation (%)2]])</f>
        <v>113.77999999999999</v>
      </c>
      <c r="L118" s="44">
        <f>IFERROR(Table36[[#This Row],[Prices]]*Table36[[#This Row],[Weights]],0)</f>
        <v>3.9481659999999996</v>
      </c>
    </row>
    <row r="119" spans="2:12" hidden="1" x14ac:dyDescent="0.2">
      <c r="B119" s="62">
        <f t="shared" si="3"/>
        <v>2025</v>
      </c>
      <c r="C119" s="49">
        <v>45689</v>
      </c>
      <c r="D119" s="3" t="s">
        <v>61</v>
      </c>
      <c r="E119" s="29" t="s">
        <v>7</v>
      </c>
      <c r="F119" s="43">
        <v>199.8</v>
      </c>
      <c r="G119" s="28" t="s">
        <v>113</v>
      </c>
      <c r="H119" s="31">
        <f t="shared" si="4"/>
        <v>3.15E-2</v>
      </c>
      <c r="I119" s="31">
        <f>Table36[[#This Row],[Inflation (%)2]]/H147-1</f>
        <v>-0.430379746835443</v>
      </c>
      <c r="J119" s="60">
        <f>IFERROR(VLOOKUP(D119,Table6[[Categories]:[Weights]],5,FALSE),0)</f>
        <v>0</v>
      </c>
      <c r="K119" s="44">
        <f>$K$1802*(1+Table36[[#This Row],[Inflation (%)2]])</f>
        <v>103.15</v>
      </c>
      <c r="L119" s="44">
        <f>IFERROR(Table36[[#This Row],[Prices]]*Table36[[#This Row],[Weights]],0)</f>
        <v>0</v>
      </c>
    </row>
    <row r="120" spans="2:12" x14ac:dyDescent="0.2">
      <c r="B120" s="62">
        <f t="shared" si="3"/>
        <v>2025</v>
      </c>
      <c r="C120" s="49">
        <v>45658</v>
      </c>
      <c r="D120" s="3" t="s">
        <v>6</v>
      </c>
      <c r="E120" s="29" t="s">
        <v>7</v>
      </c>
      <c r="F120" s="43">
        <v>190.6</v>
      </c>
      <c r="G120" s="28" t="s">
        <v>144</v>
      </c>
      <c r="H120" s="31">
        <f t="shared" si="4"/>
        <v>3.8700000000000005E-2</v>
      </c>
      <c r="I120" s="31">
        <f>Table36[[#This Row],[Inflation (%)2]]/H148-1</f>
        <v>-0.15502183406113523</v>
      </c>
      <c r="J120" s="60">
        <f>IFERROR(VLOOKUP(D120,Table6[[Categories]:[Weights]],5,FALSE),0)</f>
        <v>1</v>
      </c>
      <c r="K120" s="44">
        <f>$K$1802*(1+Table36[[#This Row],[Inflation (%)2]])</f>
        <v>103.86999999999999</v>
      </c>
      <c r="L120" s="44">
        <f>IFERROR(Table36[[#This Row],[Prices]]*Table36[[#This Row],[Weights]],0)</f>
        <v>103.86999999999999</v>
      </c>
    </row>
    <row r="121" spans="2:12" hidden="1" x14ac:dyDescent="0.2">
      <c r="B121" s="62">
        <f t="shared" si="3"/>
        <v>2025</v>
      </c>
      <c r="C121" s="49">
        <v>45658</v>
      </c>
      <c r="D121" s="3" t="s">
        <v>9</v>
      </c>
      <c r="E121" s="29" t="s">
        <v>7</v>
      </c>
      <c r="F121" s="43">
        <v>204.6</v>
      </c>
      <c r="G121" s="28" t="s">
        <v>145</v>
      </c>
      <c r="H121" s="31">
        <f t="shared" si="4"/>
        <v>5.3600000000000002E-2</v>
      </c>
      <c r="I121" s="31">
        <f>Table36[[#This Row],[Inflation (%)2]]/H149-1</f>
        <v>-0.25761772853185594</v>
      </c>
      <c r="J121" s="60">
        <f>IFERROR(VLOOKUP(D121,Table6[[Categories]:[Weights]],5,FALSE),0)</f>
        <v>0.3629</v>
      </c>
      <c r="K121" s="44">
        <f>$K$1802*(1+Table36[[#This Row],[Inflation (%)2]])</f>
        <v>105.36000000000001</v>
      </c>
      <c r="L121" s="44">
        <f>IFERROR(Table36[[#This Row],[Prices]]*Table36[[#This Row],[Weights]],0)</f>
        <v>38.235144000000005</v>
      </c>
    </row>
    <row r="122" spans="2:12" hidden="1" x14ac:dyDescent="0.2">
      <c r="B122" s="62">
        <f t="shared" si="3"/>
        <v>2025</v>
      </c>
      <c r="C122" s="49">
        <v>45658</v>
      </c>
      <c r="D122" s="3" t="s">
        <v>11</v>
      </c>
      <c r="E122" s="29" t="s">
        <v>7</v>
      </c>
      <c r="F122" s="43">
        <v>197.5</v>
      </c>
      <c r="G122" s="28" t="s">
        <v>146</v>
      </c>
      <c r="H122" s="31">
        <f t="shared" si="4"/>
        <v>5.5599999999999997E-2</v>
      </c>
      <c r="I122" s="31">
        <f>Table36[[#This Row],[Inflation (%)2]]/H150-1</f>
        <v>-5.2810902896081702E-2</v>
      </c>
      <c r="J122" s="60">
        <f>IFERROR(VLOOKUP(D122,Table6[[Categories]:[Weights]],5,FALSE),0)</f>
        <v>6.59E-2</v>
      </c>
      <c r="K122" s="44">
        <f>$K$1802*(1+Table36[[#This Row],[Inflation (%)2]])</f>
        <v>105.56</v>
      </c>
      <c r="L122" s="44">
        <f>IFERROR(Table36[[#This Row],[Prices]]*Table36[[#This Row],[Weights]],0)</f>
        <v>6.956404</v>
      </c>
    </row>
    <row r="123" spans="2:12" hidden="1" x14ac:dyDescent="0.2">
      <c r="B123" s="62">
        <f t="shared" si="3"/>
        <v>2025</v>
      </c>
      <c r="C123" s="49">
        <v>45658</v>
      </c>
      <c r="D123" s="3" t="s">
        <v>13</v>
      </c>
      <c r="E123" s="29" t="s">
        <v>7</v>
      </c>
      <c r="F123" s="43">
        <v>230.8</v>
      </c>
      <c r="G123" s="28" t="s">
        <v>147</v>
      </c>
      <c r="H123" s="31">
        <f t="shared" si="4"/>
        <v>5.2000000000000005E-2</v>
      </c>
      <c r="I123" s="31">
        <f>Table36[[#This Row],[Inflation (%)2]]/H151-1</f>
        <v>9.7087378640776656E-3</v>
      </c>
      <c r="J123" s="60">
        <f>IFERROR(VLOOKUP(D123,Table6[[Categories]:[Weights]],5,FALSE),0)</f>
        <v>2.7300000000000001E-2</v>
      </c>
      <c r="K123" s="44">
        <f>$K$1802*(1+Table36[[#This Row],[Inflation (%)2]])</f>
        <v>105.2</v>
      </c>
      <c r="L123" s="44">
        <f>IFERROR(Table36[[#This Row],[Prices]]*Table36[[#This Row],[Weights]],0)</f>
        <v>2.8719600000000001</v>
      </c>
    </row>
    <row r="124" spans="2:12" hidden="1" x14ac:dyDescent="0.2">
      <c r="B124" s="62">
        <f t="shared" si="3"/>
        <v>2025</v>
      </c>
      <c r="C124" s="49">
        <v>45658</v>
      </c>
      <c r="D124" s="3" t="s">
        <v>15</v>
      </c>
      <c r="E124" s="29" t="s">
        <v>7</v>
      </c>
      <c r="F124" s="43">
        <v>210.8</v>
      </c>
      <c r="G124" s="28" t="s">
        <v>122</v>
      </c>
      <c r="H124" s="31">
        <f t="shared" si="4"/>
        <v>2.2799999999999997E-2</v>
      </c>
      <c r="I124" s="31">
        <f>Table36[[#This Row],[Inflation (%)2]]/H152-1</f>
        <v>-0.69477911646586343</v>
      </c>
      <c r="J124" s="60">
        <f>IFERROR(VLOOKUP(D124,Table6[[Categories]:[Weights]],5,FALSE),0)</f>
        <v>3.5999999999999999E-3</v>
      </c>
      <c r="K124" s="44">
        <f>$K$1802*(1+Table36[[#This Row],[Inflation (%)2]])</f>
        <v>102.27999999999999</v>
      </c>
      <c r="L124" s="44">
        <f>IFERROR(Table36[[#This Row],[Prices]]*Table36[[#This Row],[Weights]],0)</f>
        <v>0.36820799999999992</v>
      </c>
    </row>
    <row r="125" spans="2:12" hidden="1" x14ac:dyDescent="0.2">
      <c r="B125" s="62">
        <f t="shared" si="3"/>
        <v>2025</v>
      </c>
      <c r="C125" s="49">
        <v>45658</v>
      </c>
      <c r="D125" s="3" t="s">
        <v>17</v>
      </c>
      <c r="E125" s="29" t="s">
        <v>7</v>
      </c>
      <c r="F125" s="43">
        <v>188.2</v>
      </c>
      <c r="G125" s="28" t="s">
        <v>80</v>
      </c>
      <c r="H125" s="31">
        <f t="shared" si="4"/>
        <v>2.9500000000000002E-2</v>
      </c>
      <c r="I125" s="31">
        <f>Table36[[#This Row],[Inflation (%)2]]/H153-1</f>
        <v>-3.3783783783782884E-3</v>
      </c>
      <c r="J125" s="60">
        <f>IFERROR(VLOOKUP(D125,Table6[[Categories]:[Weights]],5,FALSE),0)</f>
        <v>5.33E-2</v>
      </c>
      <c r="K125" s="44">
        <f>$K$1802*(1+Table36[[#This Row],[Inflation (%)2]])</f>
        <v>102.95</v>
      </c>
      <c r="L125" s="44">
        <f>IFERROR(Table36[[#This Row],[Prices]]*Table36[[#This Row],[Weights]],0)</f>
        <v>5.4872350000000001</v>
      </c>
    </row>
    <row r="126" spans="2:12" hidden="1" x14ac:dyDescent="0.2">
      <c r="B126" s="62">
        <f t="shared" si="3"/>
        <v>2025</v>
      </c>
      <c r="C126" s="49">
        <v>45658</v>
      </c>
      <c r="D126" s="3" t="s">
        <v>19</v>
      </c>
      <c r="E126" s="29" t="s">
        <v>7</v>
      </c>
      <c r="F126" s="43">
        <v>175.6</v>
      </c>
      <c r="G126" s="28" t="s">
        <v>148</v>
      </c>
      <c r="H126" s="31">
        <f t="shared" si="4"/>
        <v>0.12709999999999999</v>
      </c>
      <c r="I126" s="31">
        <f>Table36[[#This Row],[Inflation (%)2]]/H154-1</f>
        <v>0.11295971978984243</v>
      </c>
      <c r="J126" s="60">
        <f>IFERROR(VLOOKUP(D126,Table6[[Categories]:[Weights]],5,FALSE),0)</f>
        <v>2.81E-2</v>
      </c>
      <c r="K126" s="44">
        <f>$K$1802*(1+Table36[[#This Row],[Inflation (%)2]])</f>
        <v>112.71</v>
      </c>
      <c r="L126" s="44">
        <f>IFERROR(Table36[[#This Row],[Prices]]*Table36[[#This Row],[Weights]],0)</f>
        <v>3.1671509999999996</v>
      </c>
    </row>
    <row r="127" spans="2:12" hidden="1" x14ac:dyDescent="0.2">
      <c r="B127" s="62">
        <f t="shared" si="3"/>
        <v>2025</v>
      </c>
      <c r="C127" s="49">
        <v>45658</v>
      </c>
      <c r="D127" s="3" t="s">
        <v>21</v>
      </c>
      <c r="E127" s="29" t="s">
        <v>7</v>
      </c>
      <c r="F127" s="43">
        <v>193.8</v>
      </c>
      <c r="G127" s="28" t="s">
        <v>149</v>
      </c>
      <c r="H127" s="31">
        <f t="shared" si="4"/>
        <v>0.1106</v>
      </c>
      <c r="I127" s="31">
        <f>Table36[[#This Row],[Inflation (%)2]]/H155-1</f>
        <v>0.46490066225165583</v>
      </c>
      <c r="J127" s="60">
        <f>IFERROR(VLOOKUP(D127,Table6[[Categories]:[Weights]],5,FALSE),0)</f>
        <v>2.8999999999999998E-2</v>
      </c>
      <c r="K127" s="44">
        <f>$K$1802*(1+Table36[[#This Row],[Inflation (%)2]])</f>
        <v>111.06</v>
      </c>
      <c r="L127" s="44">
        <f>IFERROR(Table36[[#This Row],[Prices]]*Table36[[#This Row],[Weights]],0)</f>
        <v>3.2207399999999997</v>
      </c>
    </row>
    <row r="128" spans="2:12" hidden="1" x14ac:dyDescent="0.2">
      <c r="B128" s="62">
        <f t="shared" si="3"/>
        <v>2025</v>
      </c>
      <c r="C128" s="49">
        <v>45658</v>
      </c>
      <c r="D128" s="3" t="s">
        <v>23</v>
      </c>
      <c r="E128" s="29" t="s">
        <v>7</v>
      </c>
      <c r="F128" s="43">
        <v>245.6</v>
      </c>
      <c r="G128" s="28" t="s">
        <v>150</v>
      </c>
      <c r="H128" s="31">
        <f t="shared" si="4"/>
        <v>8.5800000000000001E-2</v>
      </c>
      <c r="I128" s="31">
        <f>Table36[[#This Row],[Inflation (%)2]]/H156-1</f>
        <v>-0.63128491620111737</v>
      </c>
      <c r="J128" s="60">
        <f>IFERROR(VLOOKUP(D128,Table6[[Categories]:[Weights]],5,FALSE),0)</f>
        <v>4.41E-2</v>
      </c>
      <c r="K128" s="44">
        <f>$K$1802*(1+Table36[[#This Row],[Inflation (%)2]])</f>
        <v>108.58000000000001</v>
      </c>
      <c r="L128" s="44">
        <f>IFERROR(Table36[[#This Row],[Prices]]*Table36[[#This Row],[Weights]],0)</f>
        <v>4.7883780000000007</v>
      </c>
    </row>
    <row r="129" spans="2:12" hidden="1" x14ac:dyDescent="0.2">
      <c r="B129" s="62">
        <f t="shared" si="3"/>
        <v>2025</v>
      </c>
      <c r="C129" s="49">
        <v>45658</v>
      </c>
      <c r="D129" s="3" t="s">
        <v>25</v>
      </c>
      <c r="E129" s="29" t="s">
        <v>7</v>
      </c>
      <c r="F129" s="43">
        <v>213</v>
      </c>
      <c r="G129" s="28" t="s">
        <v>151</v>
      </c>
      <c r="H129" s="31">
        <f t="shared" si="4"/>
        <v>2.5499999999999995E-2</v>
      </c>
      <c r="I129" s="31">
        <f>Table36[[#This Row],[Inflation (%)2]]/H157-1</f>
        <v>-0.26512968299711837</v>
      </c>
      <c r="J129" s="60">
        <f>IFERROR(VLOOKUP(D129,Table6[[Categories]:[Weights]],5,FALSE),0)</f>
        <v>1.7299999999999999E-2</v>
      </c>
      <c r="K129" s="44">
        <f>$K$1802*(1+Table36[[#This Row],[Inflation (%)2]])</f>
        <v>102.55000000000001</v>
      </c>
      <c r="L129" s="44">
        <f>IFERROR(Table36[[#This Row],[Prices]]*Table36[[#This Row],[Weights]],0)</f>
        <v>1.7741150000000001</v>
      </c>
    </row>
    <row r="130" spans="2:12" hidden="1" x14ac:dyDescent="0.2">
      <c r="B130" s="62">
        <f t="shared" si="3"/>
        <v>2025</v>
      </c>
      <c r="C130" s="49">
        <v>45658</v>
      </c>
      <c r="D130" s="3" t="s">
        <v>27</v>
      </c>
      <c r="E130" s="29" t="s">
        <v>7</v>
      </c>
      <c r="F130" s="43">
        <v>132.4</v>
      </c>
      <c r="G130" s="28" t="s">
        <v>152</v>
      </c>
      <c r="H130" s="31">
        <f t="shared" si="4"/>
        <v>1.0700000000000001E-2</v>
      </c>
      <c r="I130" s="31">
        <f>Table36[[#This Row],[Inflation (%)2]]/H158-1</f>
        <v>8.0808080808081106E-2</v>
      </c>
      <c r="J130" s="60">
        <f>IFERROR(VLOOKUP(D130,Table6[[Categories]:[Weights]],5,FALSE),0)</f>
        <v>9.7000000000000003E-3</v>
      </c>
      <c r="K130" s="44">
        <f>$K$1802*(1+Table36[[#This Row],[Inflation (%)2]])</f>
        <v>101.07</v>
      </c>
      <c r="L130" s="44">
        <f>IFERROR(Table36[[#This Row],[Prices]]*Table36[[#This Row],[Weights]],0)</f>
        <v>0.980379</v>
      </c>
    </row>
    <row r="131" spans="2:12" hidden="1" x14ac:dyDescent="0.2">
      <c r="B131" s="62">
        <f t="shared" si="3"/>
        <v>2025</v>
      </c>
      <c r="C131" s="49">
        <v>45658</v>
      </c>
      <c r="D131" s="3" t="s">
        <v>29</v>
      </c>
      <c r="E131" s="29" t="s">
        <v>7</v>
      </c>
      <c r="F131" s="43">
        <v>222.9</v>
      </c>
      <c r="G131" s="28" t="s">
        <v>153</v>
      </c>
      <c r="H131" s="31">
        <f t="shared" si="4"/>
        <v>-5.3499999999999999E-2</v>
      </c>
      <c r="I131" s="31">
        <f>Table36[[#This Row],[Inflation (%)2]]/H159-1</f>
        <v>-0.1258169934640524</v>
      </c>
      <c r="J131" s="60">
        <f>IFERROR(VLOOKUP(D131,Table6[[Categories]:[Weights]],5,FALSE),0)</f>
        <v>1.7899999999999999E-2</v>
      </c>
      <c r="K131" s="44">
        <f>$K$1802*(1+Table36[[#This Row],[Inflation (%)2]])</f>
        <v>94.65</v>
      </c>
      <c r="L131" s="44">
        <f>IFERROR(Table36[[#This Row],[Prices]]*Table36[[#This Row],[Weights]],0)</f>
        <v>1.6942349999999999</v>
      </c>
    </row>
    <row r="132" spans="2:12" hidden="1" x14ac:dyDescent="0.2">
      <c r="B132" s="62">
        <f t="shared" si="3"/>
        <v>2025</v>
      </c>
      <c r="C132" s="49">
        <v>45658</v>
      </c>
      <c r="D132" s="3" t="s">
        <v>31</v>
      </c>
      <c r="E132" s="29" t="s">
        <v>7</v>
      </c>
      <c r="F132" s="43">
        <v>176.6</v>
      </c>
      <c r="G132" s="28" t="s">
        <v>154</v>
      </c>
      <c r="H132" s="31">
        <f t="shared" si="4"/>
        <v>0.04</v>
      </c>
      <c r="I132" s="31">
        <f>Table36[[#This Row],[Inflation (%)2]]/H160-1</f>
        <v>7.5268817204301008E-2</v>
      </c>
      <c r="J132" s="60">
        <f>IFERROR(VLOOKUP(D132,Table6[[Categories]:[Weights]],5,FALSE),0)</f>
        <v>1.1299999999999999E-2</v>
      </c>
      <c r="K132" s="44">
        <f>$K$1802*(1+Table36[[#This Row],[Inflation (%)2]])</f>
        <v>104</v>
      </c>
      <c r="L132" s="44">
        <f>IFERROR(Table36[[#This Row],[Prices]]*Table36[[#This Row],[Weights]],0)</f>
        <v>1.1752</v>
      </c>
    </row>
    <row r="133" spans="2:12" hidden="1" x14ac:dyDescent="0.2">
      <c r="B133" s="62">
        <f t="shared" si="3"/>
        <v>2025</v>
      </c>
      <c r="C133" s="49">
        <v>45658</v>
      </c>
      <c r="D133" s="3" t="s">
        <v>33</v>
      </c>
      <c r="E133" s="29" t="s">
        <v>7</v>
      </c>
      <c r="F133" s="43">
        <v>212.9</v>
      </c>
      <c r="G133" s="28" t="s">
        <v>155</v>
      </c>
      <c r="H133" s="31">
        <f t="shared" si="4"/>
        <v>4.8300000000000003E-2</v>
      </c>
      <c r="I133" s="31">
        <f>Table36[[#This Row],[Inflation (%)2]]/H161-1</f>
        <v>5.2287581699346442E-2</v>
      </c>
      <c r="J133" s="60">
        <f>IFERROR(VLOOKUP(D133,Table6[[Categories]:[Weights]],5,FALSE),0)</f>
        <v>5.5399999999999998E-2</v>
      </c>
      <c r="K133" s="44">
        <f>$K$1802*(1+Table36[[#This Row],[Inflation (%)2]])</f>
        <v>104.83</v>
      </c>
      <c r="L133" s="44">
        <f>IFERROR(Table36[[#This Row],[Prices]]*Table36[[#This Row],[Weights]],0)</f>
        <v>5.807582</v>
      </c>
    </row>
    <row r="134" spans="2:12" hidden="1" x14ac:dyDescent="0.2">
      <c r="B134" s="62">
        <f t="shared" si="3"/>
        <v>2025</v>
      </c>
      <c r="C134" s="49">
        <v>45658</v>
      </c>
      <c r="D134" s="3" t="s">
        <v>35</v>
      </c>
      <c r="E134" s="29" t="s">
        <v>7</v>
      </c>
      <c r="F134" s="43">
        <v>212.6</v>
      </c>
      <c r="G134" s="28" t="s">
        <v>156</v>
      </c>
      <c r="H134" s="31">
        <f t="shared" si="4"/>
        <v>1.77E-2</v>
      </c>
      <c r="I134" s="31">
        <f>Table36[[#This Row],[Inflation (%)2]]/H162-1</f>
        <v>-2.7472527472527486E-2</v>
      </c>
      <c r="J134" s="60">
        <f>IFERROR(VLOOKUP(D134,Table6[[Categories]:[Weights]],5,FALSE),0)</f>
        <v>1.3600000000000001E-2</v>
      </c>
      <c r="K134" s="44">
        <f>$K$1802*(1+Table36[[#This Row],[Inflation (%)2]])</f>
        <v>101.77000000000001</v>
      </c>
      <c r="L134" s="44">
        <f>IFERROR(Table36[[#This Row],[Prices]]*Table36[[#This Row],[Weights]],0)</f>
        <v>1.3840720000000002</v>
      </c>
    </row>
    <row r="135" spans="2:12" hidden="1" x14ac:dyDescent="0.2">
      <c r="B135" s="62">
        <f t="shared" si="3"/>
        <v>2025</v>
      </c>
      <c r="C135" s="49">
        <v>45658</v>
      </c>
      <c r="D135" s="3" t="s">
        <v>37</v>
      </c>
      <c r="E135" s="29" t="s">
        <v>7</v>
      </c>
      <c r="F135" s="43">
        <v>188.1</v>
      </c>
      <c r="G135" s="28" t="s">
        <v>157</v>
      </c>
      <c r="H135" s="31">
        <f t="shared" si="4"/>
        <v>2.7300000000000001E-2</v>
      </c>
      <c r="I135" s="31">
        <f>Table36[[#This Row],[Inflation (%)2]]/H163-1</f>
        <v>-2.1505376344086002E-2</v>
      </c>
      <c r="J135" s="60">
        <f>IFERROR(VLOOKUP(D135,Table6[[Categories]:[Weights]],5,FALSE),0)</f>
        <v>5.57E-2</v>
      </c>
      <c r="K135" s="44">
        <f>$K$1802*(1+Table36[[#This Row],[Inflation (%)2]])</f>
        <v>102.73</v>
      </c>
      <c r="L135" s="44">
        <f>IFERROR(Table36[[#This Row],[Prices]]*Table36[[#This Row],[Weights]],0)</f>
        <v>5.7220610000000001</v>
      </c>
    </row>
    <row r="136" spans="2:12" hidden="1" x14ac:dyDescent="0.2">
      <c r="B136" s="62">
        <f t="shared" ref="B136:B199" si="5">YEAR(C136)</f>
        <v>2025</v>
      </c>
      <c r="C136" s="49">
        <v>45658</v>
      </c>
      <c r="D136" s="3" t="s">
        <v>39</v>
      </c>
      <c r="E136" s="29" t="s">
        <v>7</v>
      </c>
      <c r="F136" s="43">
        <v>190.3</v>
      </c>
      <c r="G136" s="28" t="s">
        <v>158</v>
      </c>
      <c r="H136" s="31">
        <f t="shared" ref="H136:H199" si="6">G136/10000*100</f>
        <v>2.81E-2</v>
      </c>
      <c r="I136" s="31">
        <f>Table36[[#This Row],[Inflation (%)2]]/H164-1</f>
        <v>0</v>
      </c>
      <c r="J136" s="60">
        <f>IFERROR(VLOOKUP(D136,Table6[[Categories]:[Weights]],5,FALSE),0)</f>
        <v>4.7199999999999999E-2</v>
      </c>
      <c r="K136" s="44">
        <f>$K$1802*(1+Table36[[#This Row],[Inflation (%)2]])</f>
        <v>102.81</v>
      </c>
      <c r="L136" s="44">
        <f>IFERROR(Table36[[#This Row],[Prices]]*Table36[[#This Row],[Weights]],0)</f>
        <v>4.8526319999999998</v>
      </c>
    </row>
    <row r="137" spans="2:12" hidden="1" x14ac:dyDescent="0.2">
      <c r="B137" s="62">
        <f t="shared" si="5"/>
        <v>2025</v>
      </c>
      <c r="C137" s="49">
        <v>45658</v>
      </c>
      <c r="D137" s="3" t="s">
        <v>41</v>
      </c>
      <c r="E137" s="29" t="s">
        <v>7</v>
      </c>
      <c r="F137" s="43">
        <v>176</v>
      </c>
      <c r="G137" s="28" t="s">
        <v>134</v>
      </c>
      <c r="H137" s="31">
        <f t="shared" si="6"/>
        <v>2.4399999999999998E-2</v>
      </c>
      <c r="I137" s="31">
        <f>Table36[[#This Row],[Inflation (%)2]]/H165-1</f>
        <v>-5.0583657587548569E-2</v>
      </c>
      <c r="J137" s="60">
        <f>IFERROR(VLOOKUP(D137,Table6[[Categories]:[Weights]],5,FALSE),0)</f>
        <v>8.5000000000000006E-3</v>
      </c>
      <c r="K137" s="44">
        <f>$K$1802*(1+Table36[[#This Row],[Inflation (%)2]])</f>
        <v>102.44</v>
      </c>
      <c r="L137" s="44">
        <f>IFERROR(Table36[[#This Row],[Prices]]*Table36[[#This Row],[Weights]],0)</f>
        <v>0.87074000000000007</v>
      </c>
    </row>
    <row r="138" spans="2:12" hidden="1" x14ac:dyDescent="0.2">
      <c r="B138" s="62">
        <f t="shared" si="5"/>
        <v>2025</v>
      </c>
      <c r="C138" s="49">
        <v>45658</v>
      </c>
      <c r="D138" s="3" t="s">
        <v>43</v>
      </c>
      <c r="E138" s="29" t="s">
        <v>7</v>
      </c>
      <c r="F138" s="43">
        <v>182.6</v>
      </c>
      <c r="G138" s="28" t="s">
        <v>38</v>
      </c>
      <c r="H138" s="31">
        <f t="shared" si="6"/>
        <v>2.8199999999999996E-2</v>
      </c>
      <c r="I138" s="31">
        <f>Table36[[#This Row],[Inflation (%)2]]/H166-1</f>
        <v>4.0590405904058935E-2</v>
      </c>
      <c r="J138" s="60">
        <f>IFERROR(VLOOKUP(D138,Table6[[Categories]:[Weights]],5,FALSE),0)</f>
        <v>0.2167</v>
      </c>
      <c r="K138" s="44">
        <f>$K$1802*(1+Table36[[#This Row],[Inflation (%)2]])</f>
        <v>102.82</v>
      </c>
      <c r="L138" s="44">
        <f>IFERROR(Table36[[#This Row],[Prices]]*Table36[[#This Row],[Weights]],0)</f>
        <v>22.281094</v>
      </c>
    </row>
    <row r="139" spans="2:12" hidden="1" x14ac:dyDescent="0.2">
      <c r="B139" s="62">
        <f t="shared" si="5"/>
        <v>2025</v>
      </c>
      <c r="C139" s="49">
        <v>45658</v>
      </c>
      <c r="D139" s="3" t="s">
        <v>45</v>
      </c>
      <c r="E139" s="29" t="s">
        <v>7</v>
      </c>
      <c r="F139" s="43">
        <v>170.6</v>
      </c>
      <c r="G139" s="28" t="s">
        <v>159</v>
      </c>
      <c r="H139" s="31">
        <f t="shared" si="6"/>
        <v>-2.9000000000000001E-2</v>
      </c>
      <c r="I139" s="31">
        <f>Table36[[#This Row],[Inflation (%)2]]/H167-1</f>
        <v>1.7543859649122862E-2</v>
      </c>
      <c r="J139" s="60">
        <f>IFERROR(VLOOKUP(D139,Table6[[Categories]:[Weights]],5,FALSE),0)</f>
        <v>5.5800000000000002E-2</v>
      </c>
      <c r="K139" s="44">
        <f>$K$1802*(1+Table36[[#This Row],[Inflation (%)2]])</f>
        <v>97.1</v>
      </c>
      <c r="L139" s="44">
        <f>IFERROR(Table36[[#This Row],[Prices]]*Table36[[#This Row],[Weights]],0)</f>
        <v>5.4181799999999996</v>
      </c>
    </row>
    <row r="140" spans="2:12" hidden="1" x14ac:dyDescent="0.2">
      <c r="B140" s="62">
        <f t="shared" si="5"/>
        <v>2025</v>
      </c>
      <c r="C140" s="49">
        <v>45658</v>
      </c>
      <c r="D140" s="3" t="s">
        <v>47</v>
      </c>
      <c r="E140" s="29" t="s">
        <v>7</v>
      </c>
      <c r="F140" s="43">
        <v>182.7</v>
      </c>
      <c r="G140" s="28" t="s">
        <v>58</v>
      </c>
      <c r="H140" s="31">
        <f t="shared" si="6"/>
        <v>4.2800000000000005E-2</v>
      </c>
      <c r="I140" s="31">
        <f>Table36[[#This Row],[Inflation (%)2]]/H168-1</f>
        <v>3.8834951456310884E-2</v>
      </c>
      <c r="J140" s="60">
        <f>IFERROR(VLOOKUP(D140,Table6[[Categories]:[Weights]],5,FALSE),0)</f>
        <v>0.29530000000000001</v>
      </c>
      <c r="K140" s="44">
        <f>$K$1802*(1+Table36[[#This Row],[Inflation (%)2]])</f>
        <v>104.28</v>
      </c>
      <c r="L140" s="44">
        <f>IFERROR(Table36[[#This Row],[Prices]]*Table36[[#This Row],[Weights]],0)</f>
        <v>30.793884000000002</v>
      </c>
    </row>
    <row r="141" spans="2:12" hidden="1" x14ac:dyDescent="0.2">
      <c r="B141" s="62">
        <f t="shared" si="5"/>
        <v>2025</v>
      </c>
      <c r="C141" s="49">
        <v>45658</v>
      </c>
      <c r="D141" s="3" t="s">
        <v>49</v>
      </c>
      <c r="E141" s="29" t="s">
        <v>7</v>
      </c>
      <c r="F141" s="43">
        <v>178.8</v>
      </c>
      <c r="G141" s="28" t="s">
        <v>137</v>
      </c>
      <c r="H141" s="31">
        <f t="shared" si="6"/>
        <v>3.3500000000000002E-2</v>
      </c>
      <c r="I141" s="31">
        <f>Table36[[#This Row],[Inflation (%)2]]/H169-1</f>
        <v>3.3950617283950768E-2</v>
      </c>
      <c r="J141" s="60">
        <f>IFERROR(VLOOKUP(D141,Table6[[Categories]:[Weights]],5,FALSE),0)</f>
        <v>3.8699999999999998E-2</v>
      </c>
      <c r="K141" s="44">
        <f>$K$1802*(1+Table36[[#This Row],[Inflation (%)2]])</f>
        <v>103.35000000000001</v>
      </c>
      <c r="L141" s="44">
        <f>IFERROR(Table36[[#This Row],[Prices]]*Table36[[#This Row],[Weights]],0)</f>
        <v>3.9996450000000001</v>
      </c>
    </row>
    <row r="142" spans="2:12" hidden="1" x14ac:dyDescent="0.2">
      <c r="B142" s="62">
        <f t="shared" si="5"/>
        <v>2025</v>
      </c>
      <c r="C142" s="49">
        <v>45658</v>
      </c>
      <c r="D142" s="3" t="s">
        <v>51</v>
      </c>
      <c r="E142" s="29" t="s">
        <v>7</v>
      </c>
      <c r="F142" s="43">
        <v>195.4</v>
      </c>
      <c r="G142" s="28" t="s">
        <v>160</v>
      </c>
      <c r="H142" s="31">
        <f t="shared" si="6"/>
        <v>4.0499999999999994E-2</v>
      </c>
      <c r="I142" s="31">
        <f>Table36[[#This Row],[Inflation (%)2]]/H170-1</f>
        <v>-1.6990291262136026E-2</v>
      </c>
      <c r="J142" s="60">
        <f>IFERROR(VLOOKUP(D142,Table6[[Categories]:[Weights]],5,FALSE),0)</f>
        <v>4.8099999999999997E-2</v>
      </c>
      <c r="K142" s="44">
        <f>$K$1802*(1+Table36[[#This Row],[Inflation (%)2]])</f>
        <v>104.05</v>
      </c>
      <c r="L142" s="44">
        <f>IFERROR(Table36[[#This Row],[Prices]]*Table36[[#This Row],[Weights]],0)</f>
        <v>5.0048049999999993</v>
      </c>
    </row>
    <row r="143" spans="2:12" hidden="1" x14ac:dyDescent="0.2">
      <c r="B143" s="62">
        <f t="shared" si="5"/>
        <v>2025</v>
      </c>
      <c r="C143" s="49">
        <v>45658</v>
      </c>
      <c r="D143" s="3" t="s">
        <v>53</v>
      </c>
      <c r="E143" s="29" t="s">
        <v>7</v>
      </c>
      <c r="F143" s="43">
        <v>166.1</v>
      </c>
      <c r="G143" s="28" t="s">
        <v>161</v>
      </c>
      <c r="H143" s="31">
        <f t="shared" si="6"/>
        <v>2.4700000000000003E-2</v>
      </c>
      <c r="I143" s="31">
        <f>Table36[[#This Row],[Inflation (%)2]]/H171-1</f>
        <v>2.4896265560166109E-2</v>
      </c>
      <c r="J143" s="60">
        <f>IFERROR(VLOOKUP(D143,Table6[[Categories]:[Weights]],5,FALSE),0)</f>
        <v>9.7299999999999998E-2</v>
      </c>
      <c r="K143" s="44">
        <f>$K$1802*(1+Table36[[#This Row],[Inflation (%)2]])</f>
        <v>102.47</v>
      </c>
      <c r="L143" s="44">
        <f>IFERROR(Table36[[#This Row],[Prices]]*Table36[[#This Row],[Weights]],0)</f>
        <v>9.9703309999999998</v>
      </c>
    </row>
    <row r="144" spans="2:12" hidden="1" x14ac:dyDescent="0.2">
      <c r="B144" s="62">
        <f t="shared" si="5"/>
        <v>2025</v>
      </c>
      <c r="C144" s="49">
        <v>45658</v>
      </c>
      <c r="D144" s="3" t="s">
        <v>55</v>
      </c>
      <c r="E144" s="29" t="s">
        <v>7</v>
      </c>
      <c r="F144" s="43">
        <v>177.1</v>
      </c>
      <c r="G144" s="28" t="s">
        <v>162</v>
      </c>
      <c r="H144" s="31">
        <f t="shared" si="6"/>
        <v>2.8499999999999998E-2</v>
      </c>
      <c r="I144" s="31">
        <f>Table36[[#This Row],[Inflation (%)2]]/H172-1</f>
        <v>2.150537634408578E-2</v>
      </c>
      <c r="J144" s="60">
        <f>IFERROR(VLOOKUP(D144,Table6[[Categories]:[Weights]],5,FALSE),0)</f>
        <v>2.0400000000000001E-2</v>
      </c>
      <c r="K144" s="44">
        <f>$K$1802*(1+Table36[[#This Row],[Inflation (%)2]])</f>
        <v>102.85</v>
      </c>
      <c r="L144" s="44">
        <f>IFERROR(Table36[[#This Row],[Prices]]*Table36[[#This Row],[Weights]],0)</f>
        <v>2.0981399999999999</v>
      </c>
    </row>
    <row r="145" spans="2:12" hidden="1" x14ac:dyDescent="0.2">
      <c r="B145" s="62">
        <f t="shared" si="5"/>
        <v>2025</v>
      </c>
      <c r="C145" s="49">
        <v>45658</v>
      </c>
      <c r="D145" s="3" t="s">
        <v>57</v>
      </c>
      <c r="E145" s="29" t="s">
        <v>7</v>
      </c>
      <c r="F145" s="43">
        <v>188</v>
      </c>
      <c r="G145" s="28" t="s">
        <v>163</v>
      </c>
      <c r="H145" s="31">
        <f t="shared" si="6"/>
        <v>3.9800000000000002E-2</v>
      </c>
      <c r="I145" s="31">
        <f>Table36[[#This Row],[Inflation (%)2]]/H173-1</f>
        <v>-2.9268292682926855E-2</v>
      </c>
      <c r="J145" s="60">
        <f>IFERROR(VLOOKUP(D145,Table6[[Categories]:[Weights]],5,FALSE),0)</f>
        <v>5.62E-2</v>
      </c>
      <c r="K145" s="44">
        <f>$K$1802*(1+Table36[[#This Row],[Inflation (%)2]])</f>
        <v>103.98</v>
      </c>
      <c r="L145" s="44">
        <f>IFERROR(Table36[[#This Row],[Prices]]*Table36[[#This Row],[Weights]],0)</f>
        <v>5.8436760000000003</v>
      </c>
    </row>
    <row r="146" spans="2:12" hidden="1" x14ac:dyDescent="0.2">
      <c r="B146" s="62">
        <f t="shared" si="5"/>
        <v>2025</v>
      </c>
      <c r="C146" s="49">
        <v>45658</v>
      </c>
      <c r="D146" s="3" t="s">
        <v>59</v>
      </c>
      <c r="E146" s="29" t="s">
        <v>7</v>
      </c>
      <c r="F146" s="43">
        <v>210.3</v>
      </c>
      <c r="G146" s="28" t="s">
        <v>164</v>
      </c>
      <c r="H146" s="31">
        <f t="shared" si="6"/>
        <v>0.10740000000000001</v>
      </c>
      <c r="I146" s="31">
        <f>Table36[[#This Row],[Inflation (%)2]]/H174-1</f>
        <v>9.3686354378818892E-2</v>
      </c>
      <c r="J146" s="60">
        <f>IFERROR(VLOOKUP(D146,Table6[[Categories]:[Weights]],5,FALSE),0)</f>
        <v>3.4700000000000002E-2</v>
      </c>
      <c r="K146" s="44">
        <f>$K$1802*(1+Table36[[#This Row],[Inflation (%)2]])</f>
        <v>110.74</v>
      </c>
      <c r="L146" s="44">
        <f>IFERROR(Table36[[#This Row],[Prices]]*Table36[[#This Row],[Weights]],0)</f>
        <v>3.8426779999999998</v>
      </c>
    </row>
    <row r="147" spans="2:12" hidden="1" x14ac:dyDescent="0.2">
      <c r="B147" s="62">
        <f t="shared" si="5"/>
        <v>2025</v>
      </c>
      <c r="C147" s="49">
        <v>45658</v>
      </c>
      <c r="D147" s="3" t="s">
        <v>61</v>
      </c>
      <c r="E147" s="29" t="s">
        <v>7</v>
      </c>
      <c r="F147" s="43">
        <v>204.1</v>
      </c>
      <c r="G147" s="28" t="s">
        <v>165</v>
      </c>
      <c r="H147" s="31">
        <f t="shared" si="6"/>
        <v>5.5300000000000002E-2</v>
      </c>
      <c r="I147" s="31">
        <f>Table36[[#This Row],[Inflation (%)2]]/H175-1</f>
        <v>-0.29999999999999993</v>
      </c>
      <c r="J147" s="60">
        <f>IFERROR(VLOOKUP(D147,Table6[[Categories]:[Weights]],5,FALSE),0)</f>
        <v>0</v>
      </c>
      <c r="K147" s="44">
        <f>$K$1802*(1+Table36[[#This Row],[Inflation (%)2]])</f>
        <v>105.52999999999999</v>
      </c>
      <c r="L147" s="44">
        <f>IFERROR(Table36[[#This Row],[Prices]]*Table36[[#This Row],[Weights]],0)</f>
        <v>0</v>
      </c>
    </row>
    <row r="148" spans="2:12" x14ac:dyDescent="0.2">
      <c r="B148" s="62">
        <f t="shared" si="5"/>
        <v>2024</v>
      </c>
      <c r="C148" s="49">
        <v>45627</v>
      </c>
      <c r="D148" s="3" t="s">
        <v>6</v>
      </c>
      <c r="E148" s="29" t="s">
        <v>7</v>
      </c>
      <c r="F148" s="43">
        <v>192</v>
      </c>
      <c r="G148" s="28" t="s">
        <v>102</v>
      </c>
      <c r="H148" s="31">
        <f t="shared" si="6"/>
        <v>4.58E-2</v>
      </c>
      <c r="I148" s="31">
        <f>Table36[[#This Row],[Inflation (%)2]]/H176-1</f>
        <v>-6.3394683026584797E-2</v>
      </c>
      <c r="J148" s="60">
        <f>IFERROR(VLOOKUP(D148,Table6[[Categories]:[Weights]],5,FALSE),0)</f>
        <v>1</v>
      </c>
      <c r="K148" s="44">
        <f>$K$1802*(1+Table36[[#This Row],[Inflation (%)2]])</f>
        <v>104.58000000000001</v>
      </c>
      <c r="L148" s="44">
        <f>IFERROR(Table36[[#This Row],[Prices]]*Table36[[#This Row],[Weights]],0)</f>
        <v>104.58000000000001</v>
      </c>
    </row>
    <row r="149" spans="2:12" hidden="1" x14ac:dyDescent="0.2">
      <c r="B149" s="62">
        <f t="shared" si="5"/>
        <v>2024</v>
      </c>
      <c r="C149" s="49">
        <v>45627</v>
      </c>
      <c r="D149" s="3" t="s">
        <v>9</v>
      </c>
      <c r="E149" s="29" t="s">
        <v>7</v>
      </c>
      <c r="F149" s="43">
        <v>209.4</v>
      </c>
      <c r="G149" s="28" t="s">
        <v>167</v>
      </c>
      <c r="H149" s="31">
        <f t="shared" si="6"/>
        <v>7.22E-2</v>
      </c>
      <c r="I149" s="31">
        <f>Table36[[#This Row],[Inflation (%)2]]/H177-1</f>
        <v>-9.6370463078848556E-2</v>
      </c>
      <c r="J149" s="60">
        <f>IFERROR(VLOOKUP(D149,Table6[[Categories]:[Weights]],5,FALSE),0)</f>
        <v>0.3629</v>
      </c>
      <c r="K149" s="44">
        <f>$K$1802*(1+Table36[[#This Row],[Inflation (%)2]])</f>
        <v>107.22</v>
      </c>
      <c r="L149" s="44">
        <f>IFERROR(Table36[[#This Row],[Prices]]*Table36[[#This Row],[Weights]],0)</f>
        <v>38.910137999999996</v>
      </c>
    </row>
    <row r="150" spans="2:12" hidden="1" x14ac:dyDescent="0.2">
      <c r="B150" s="62">
        <f t="shared" si="5"/>
        <v>2024</v>
      </c>
      <c r="C150" s="49">
        <v>45627</v>
      </c>
      <c r="D150" s="3" t="s">
        <v>11</v>
      </c>
      <c r="E150" s="29" t="s">
        <v>7</v>
      </c>
      <c r="F150" s="43">
        <v>196.5</v>
      </c>
      <c r="G150" s="28" t="s">
        <v>168</v>
      </c>
      <c r="H150" s="31">
        <f t="shared" si="6"/>
        <v>5.8699999999999995E-2</v>
      </c>
      <c r="I150" s="31">
        <f>Table36[[#This Row],[Inflation (%)2]]/H178-1</f>
        <v>-4.2414355628058731E-2</v>
      </c>
      <c r="J150" s="60">
        <f>IFERROR(VLOOKUP(D150,Table6[[Categories]:[Weights]],5,FALSE),0)</f>
        <v>6.59E-2</v>
      </c>
      <c r="K150" s="44">
        <f>$K$1802*(1+Table36[[#This Row],[Inflation (%)2]])</f>
        <v>105.87</v>
      </c>
      <c r="L150" s="44">
        <f>IFERROR(Table36[[#This Row],[Prices]]*Table36[[#This Row],[Weights]],0)</f>
        <v>6.9768330000000001</v>
      </c>
    </row>
    <row r="151" spans="2:12" hidden="1" x14ac:dyDescent="0.2">
      <c r="B151" s="62">
        <f t="shared" si="5"/>
        <v>2024</v>
      </c>
      <c r="C151" s="49">
        <v>45627</v>
      </c>
      <c r="D151" s="3" t="s">
        <v>13</v>
      </c>
      <c r="E151" s="29" t="s">
        <v>7</v>
      </c>
      <c r="F151" s="43">
        <v>228.7</v>
      </c>
      <c r="G151" s="28" t="s">
        <v>169</v>
      </c>
      <c r="H151" s="31">
        <f t="shared" si="6"/>
        <v>5.1500000000000004E-2</v>
      </c>
      <c r="I151" s="31">
        <f>Table36[[#This Row],[Inflation (%)2]]/H179-1</f>
        <v>0.1099137931034484</v>
      </c>
      <c r="J151" s="60">
        <f>IFERROR(VLOOKUP(D151,Table6[[Categories]:[Weights]],5,FALSE),0)</f>
        <v>2.7300000000000001E-2</v>
      </c>
      <c r="K151" s="44">
        <f>$K$1802*(1+Table36[[#This Row],[Inflation (%)2]])</f>
        <v>105.15</v>
      </c>
      <c r="L151" s="44">
        <f>IFERROR(Table36[[#This Row],[Prices]]*Table36[[#This Row],[Weights]],0)</f>
        <v>2.8705950000000002</v>
      </c>
    </row>
    <row r="152" spans="2:12" hidden="1" x14ac:dyDescent="0.2">
      <c r="B152" s="62">
        <f t="shared" si="5"/>
        <v>2024</v>
      </c>
      <c r="C152" s="49">
        <v>45627</v>
      </c>
      <c r="D152" s="3" t="s">
        <v>15</v>
      </c>
      <c r="E152" s="29" t="s">
        <v>7</v>
      </c>
      <c r="F152" s="43">
        <v>215.8</v>
      </c>
      <c r="G152" s="28" t="s">
        <v>170</v>
      </c>
      <c r="H152" s="31">
        <f t="shared" si="6"/>
        <v>7.4699999999999989E-2</v>
      </c>
      <c r="I152" s="31">
        <f>Table36[[#This Row],[Inflation (%)2]]/H180-1</f>
        <v>0.45614035087719285</v>
      </c>
      <c r="J152" s="60">
        <f>IFERROR(VLOOKUP(D152,Table6[[Categories]:[Weights]],5,FALSE),0)</f>
        <v>3.5999999999999999E-3</v>
      </c>
      <c r="K152" s="44">
        <f>$K$1802*(1+Table36[[#This Row],[Inflation (%)2]])</f>
        <v>107.47</v>
      </c>
      <c r="L152" s="44">
        <f>IFERROR(Table36[[#This Row],[Prices]]*Table36[[#This Row],[Weights]],0)</f>
        <v>0.38689199999999996</v>
      </c>
    </row>
    <row r="153" spans="2:12" hidden="1" x14ac:dyDescent="0.2">
      <c r="B153" s="62">
        <f t="shared" si="5"/>
        <v>2024</v>
      </c>
      <c r="C153" s="49">
        <v>45627</v>
      </c>
      <c r="D153" s="3" t="s">
        <v>17</v>
      </c>
      <c r="E153" s="29" t="s">
        <v>7</v>
      </c>
      <c r="F153" s="43">
        <v>187.9</v>
      </c>
      <c r="G153" s="28" t="s">
        <v>171</v>
      </c>
      <c r="H153" s="31">
        <f t="shared" si="6"/>
        <v>2.9599999999999998E-2</v>
      </c>
      <c r="I153" s="31">
        <f>Table36[[#This Row],[Inflation (%)2]]/H181-1</f>
        <v>-1.9867549668874274E-2</v>
      </c>
      <c r="J153" s="60">
        <f>IFERROR(VLOOKUP(D153,Table6[[Categories]:[Weights]],5,FALSE),0)</f>
        <v>5.33E-2</v>
      </c>
      <c r="K153" s="44">
        <f>$K$1802*(1+Table36[[#This Row],[Inflation (%)2]])</f>
        <v>102.96000000000001</v>
      </c>
      <c r="L153" s="44">
        <f>IFERROR(Table36[[#This Row],[Prices]]*Table36[[#This Row],[Weights]],0)</f>
        <v>5.4877680000000009</v>
      </c>
    </row>
    <row r="154" spans="2:12" hidden="1" x14ac:dyDescent="0.2">
      <c r="B154" s="62">
        <f t="shared" si="5"/>
        <v>2024</v>
      </c>
      <c r="C154" s="49">
        <v>45627</v>
      </c>
      <c r="D154" s="3" t="s">
        <v>19</v>
      </c>
      <c r="E154" s="29" t="s">
        <v>7</v>
      </c>
      <c r="F154" s="43">
        <v>174.6</v>
      </c>
      <c r="G154" s="28" t="s">
        <v>172</v>
      </c>
      <c r="H154" s="31">
        <f t="shared" si="6"/>
        <v>0.1142</v>
      </c>
      <c r="I154" s="31">
        <f>Table36[[#This Row],[Inflation (%)2]]/H182-1</f>
        <v>0.11197663096397292</v>
      </c>
      <c r="J154" s="60">
        <f>IFERROR(VLOOKUP(D154,Table6[[Categories]:[Weights]],5,FALSE),0)</f>
        <v>2.81E-2</v>
      </c>
      <c r="K154" s="44">
        <f>$K$1802*(1+Table36[[#This Row],[Inflation (%)2]])</f>
        <v>111.42</v>
      </c>
      <c r="L154" s="44">
        <f>IFERROR(Table36[[#This Row],[Prices]]*Table36[[#This Row],[Weights]],0)</f>
        <v>3.1309019999999999</v>
      </c>
    </row>
    <row r="155" spans="2:12" hidden="1" x14ac:dyDescent="0.2">
      <c r="B155" s="62">
        <f t="shared" si="5"/>
        <v>2024</v>
      </c>
      <c r="C155" s="49">
        <v>45627</v>
      </c>
      <c r="D155" s="3" t="s">
        <v>21</v>
      </c>
      <c r="E155" s="29" t="s">
        <v>7</v>
      </c>
      <c r="F155" s="43">
        <v>192.4</v>
      </c>
      <c r="G155" s="28" t="s">
        <v>173</v>
      </c>
      <c r="H155" s="31">
        <f t="shared" si="6"/>
        <v>7.5499999999999998E-2</v>
      </c>
      <c r="I155" s="31">
        <f>Table36[[#This Row],[Inflation (%)2]]/H183-1</f>
        <v>0.25415282392026572</v>
      </c>
      <c r="J155" s="60">
        <f>IFERROR(VLOOKUP(D155,Table6[[Categories]:[Weights]],5,FALSE),0)</f>
        <v>2.8999999999999998E-2</v>
      </c>
      <c r="K155" s="44">
        <f>$K$1802*(1+Table36[[#This Row],[Inflation (%)2]])</f>
        <v>107.54999999999998</v>
      </c>
      <c r="L155" s="44">
        <f>IFERROR(Table36[[#This Row],[Prices]]*Table36[[#This Row],[Weights]],0)</f>
        <v>3.1189499999999994</v>
      </c>
    </row>
    <row r="156" spans="2:12" hidden="1" x14ac:dyDescent="0.2">
      <c r="B156" s="62">
        <f t="shared" si="5"/>
        <v>2024</v>
      </c>
      <c r="C156" s="49">
        <v>45627</v>
      </c>
      <c r="D156" s="3" t="s">
        <v>23</v>
      </c>
      <c r="E156" s="29" t="s">
        <v>7</v>
      </c>
      <c r="F156" s="43">
        <v>289.2</v>
      </c>
      <c r="G156" s="28" t="s">
        <v>174</v>
      </c>
      <c r="H156" s="31">
        <f t="shared" si="6"/>
        <v>0.23270000000000002</v>
      </c>
      <c r="I156" s="31">
        <f>Table36[[#This Row],[Inflation (%)2]]/H184-1</f>
        <v>-0.17511520737327191</v>
      </c>
      <c r="J156" s="60">
        <f>IFERROR(VLOOKUP(D156,Table6[[Categories]:[Weights]],5,FALSE),0)</f>
        <v>4.41E-2</v>
      </c>
      <c r="K156" s="44">
        <f>$K$1802*(1+Table36[[#This Row],[Inflation (%)2]])</f>
        <v>123.27</v>
      </c>
      <c r="L156" s="44">
        <f>IFERROR(Table36[[#This Row],[Prices]]*Table36[[#This Row],[Weights]],0)</f>
        <v>5.4362069999999996</v>
      </c>
    </row>
    <row r="157" spans="2:12" hidden="1" x14ac:dyDescent="0.2">
      <c r="B157" s="62">
        <f t="shared" si="5"/>
        <v>2024</v>
      </c>
      <c r="C157" s="49">
        <v>45627</v>
      </c>
      <c r="D157" s="3" t="s">
        <v>25</v>
      </c>
      <c r="E157" s="29" t="s">
        <v>7</v>
      </c>
      <c r="F157" s="43">
        <v>217.4</v>
      </c>
      <c r="G157" s="28" t="s">
        <v>175</v>
      </c>
      <c r="H157" s="31">
        <f t="shared" si="6"/>
        <v>3.4700000000000002E-2</v>
      </c>
      <c r="I157" s="31">
        <f>Table36[[#This Row],[Inflation (%)2]]/H185-1</f>
        <v>-0.28157349896480333</v>
      </c>
      <c r="J157" s="60">
        <f>IFERROR(VLOOKUP(D157,Table6[[Categories]:[Weights]],5,FALSE),0)</f>
        <v>1.7299999999999999E-2</v>
      </c>
      <c r="K157" s="44">
        <f>$K$1802*(1+Table36[[#This Row],[Inflation (%)2]])</f>
        <v>103.47</v>
      </c>
      <c r="L157" s="44">
        <f>IFERROR(Table36[[#This Row],[Prices]]*Table36[[#This Row],[Weights]],0)</f>
        <v>1.7900309999999999</v>
      </c>
    </row>
    <row r="158" spans="2:12" hidden="1" x14ac:dyDescent="0.2">
      <c r="B158" s="62">
        <f t="shared" si="5"/>
        <v>2024</v>
      </c>
      <c r="C158" s="49">
        <v>45627</v>
      </c>
      <c r="D158" s="3" t="s">
        <v>27</v>
      </c>
      <c r="E158" s="29" t="s">
        <v>7</v>
      </c>
      <c r="F158" s="43">
        <v>132.69999999999999</v>
      </c>
      <c r="G158" s="28" t="s">
        <v>176</v>
      </c>
      <c r="H158" s="31">
        <f t="shared" si="6"/>
        <v>9.8999999999999991E-3</v>
      </c>
      <c r="I158" s="31">
        <f>Table36[[#This Row],[Inflation (%)2]]/H186-1</f>
        <v>-0.43750000000000011</v>
      </c>
      <c r="J158" s="60">
        <f>IFERROR(VLOOKUP(D158,Table6[[Categories]:[Weights]],5,FALSE),0)</f>
        <v>9.7000000000000003E-3</v>
      </c>
      <c r="K158" s="44">
        <f>$K$1802*(1+Table36[[#This Row],[Inflation (%)2]])</f>
        <v>100.99000000000001</v>
      </c>
      <c r="L158" s="44">
        <f>IFERROR(Table36[[#This Row],[Prices]]*Table36[[#This Row],[Weights]],0)</f>
        <v>0.97960300000000011</v>
      </c>
    </row>
    <row r="159" spans="2:12" hidden="1" x14ac:dyDescent="0.2">
      <c r="B159" s="62">
        <f t="shared" si="5"/>
        <v>2024</v>
      </c>
      <c r="C159" s="49">
        <v>45627</v>
      </c>
      <c r="D159" s="3" t="s">
        <v>29</v>
      </c>
      <c r="E159" s="29" t="s">
        <v>7</v>
      </c>
      <c r="F159" s="43">
        <v>224.1</v>
      </c>
      <c r="G159" s="28" t="s">
        <v>177</v>
      </c>
      <c r="H159" s="31">
        <f t="shared" si="6"/>
        <v>-6.1200000000000004E-2</v>
      </c>
      <c r="I159" s="31">
        <f>Table36[[#This Row],[Inflation (%)2]]/H187-1</f>
        <v>-4.0752351097178563E-2</v>
      </c>
      <c r="J159" s="60">
        <f>IFERROR(VLOOKUP(D159,Table6[[Categories]:[Weights]],5,FALSE),0)</f>
        <v>1.7899999999999999E-2</v>
      </c>
      <c r="K159" s="44">
        <f>$K$1802*(1+Table36[[#This Row],[Inflation (%)2]])</f>
        <v>93.88</v>
      </c>
      <c r="L159" s="44">
        <f>IFERROR(Table36[[#This Row],[Prices]]*Table36[[#This Row],[Weights]],0)</f>
        <v>1.6804519999999998</v>
      </c>
    </row>
    <row r="160" spans="2:12" hidden="1" x14ac:dyDescent="0.2">
      <c r="B160" s="62">
        <f t="shared" si="5"/>
        <v>2024</v>
      </c>
      <c r="C160" s="49">
        <v>45627</v>
      </c>
      <c r="D160" s="3" t="s">
        <v>31</v>
      </c>
      <c r="E160" s="29" t="s">
        <v>7</v>
      </c>
      <c r="F160" s="43">
        <v>175.5</v>
      </c>
      <c r="G160" s="28" t="s">
        <v>178</v>
      </c>
      <c r="H160" s="31">
        <f t="shared" si="6"/>
        <v>3.7200000000000004E-2</v>
      </c>
      <c r="I160" s="31">
        <f>Table36[[#This Row],[Inflation (%)2]]/H188-1</f>
        <v>0.10385756676557878</v>
      </c>
      <c r="J160" s="60">
        <f>IFERROR(VLOOKUP(D160,Table6[[Categories]:[Weights]],5,FALSE),0)</f>
        <v>1.1299999999999999E-2</v>
      </c>
      <c r="K160" s="44">
        <f>$K$1802*(1+Table36[[#This Row],[Inflation (%)2]])</f>
        <v>103.71999999999998</v>
      </c>
      <c r="L160" s="44">
        <f>IFERROR(Table36[[#This Row],[Prices]]*Table36[[#This Row],[Weights]],0)</f>
        <v>1.1720359999999999</v>
      </c>
    </row>
    <row r="161" spans="2:12" hidden="1" x14ac:dyDescent="0.2">
      <c r="B161" s="62">
        <f t="shared" si="5"/>
        <v>2024</v>
      </c>
      <c r="C161" s="49">
        <v>45627</v>
      </c>
      <c r="D161" s="3" t="s">
        <v>33</v>
      </c>
      <c r="E161" s="29" t="s">
        <v>7</v>
      </c>
      <c r="F161" s="43">
        <v>211.7</v>
      </c>
      <c r="G161" s="28" t="s">
        <v>179</v>
      </c>
      <c r="H161" s="31">
        <f t="shared" si="6"/>
        <v>4.5899999999999996E-2</v>
      </c>
      <c r="I161" s="31">
        <f>Table36[[#This Row],[Inflation (%)2]]/H189-1</f>
        <v>2.9147982062780242E-2</v>
      </c>
      <c r="J161" s="60">
        <f>IFERROR(VLOOKUP(D161,Table6[[Categories]:[Weights]],5,FALSE),0)</f>
        <v>5.5399999999999998E-2</v>
      </c>
      <c r="K161" s="44">
        <f>$K$1802*(1+Table36[[#This Row],[Inflation (%)2]])</f>
        <v>104.59</v>
      </c>
      <c r="L161" s="44">
        <f>IFERROR(Table36[[#This Row],[Prices]]*Table36[[#This Row],[Weights]],0)</f>
        <v>5.7942859999999996</v>
      </c>
    </row>
    <row r="162" spans="2:12" hidden="1" x14ac:dyDescent="0.2">
      <c r="B162" s="62">
        <f t="shared" si="5"/>
        <v>2024</v>
      </c>
      <c r="C162" s="49">
        <v>45627</v>
      </c>
      <c r="D162" s="3" t="s">
        <v>35</v>
      </c>
      <c r="E162" s="29" t="s">
        <v>7</v>
      </c>
      <c r="F162" s="43">
        <v>212.2</v>
      </c>
      <c r="G162" s="28" t="s">
        <v>180</v>
      </c>
      <c r="H162" s="31">
        <f t="shared" si="6"/>
        <v>1.8200000000000001E-2</v>
      </c>
      <c r="I162" s="31">
        <f>Table36[[#This Row],[Inflation (%)2]]/H190-1</f>
        <v>5.2023121387283267E-2</v>
      </c>
      <c r="J162" s="60">
        <f>IFERROR(VLOOKUP(D162,Table6[[Categories]:[Weights]],5,FALSE),0)</f>
        <v>1.3600000000000001E-2</v>
      </c>
      <c r="K162" s="44">
        <f>$K$1802*(1+Table36[[#This Row],[Inflation (%)2]])</f>
        <v>101.82</v>
      </c>
      <c r="L162" s="44">
        <f>IFERROR(Table36[[#This Row],[Prices]]*Table36[[#This Row],[Weights]],0)</f>
        <v>1.384752</v>
      </c>
    </row>
    <row r="163" spans="2:12" hidden="1" x14ac:dyDescent="0.2">
      <c r="B163" s="62">
        <f t="shared" si="5"/>
        <v>2024</v>
      </c>
      <c r="C163" s="49">
        <v>45627</v>
      </c>
      <c r="D163" s="3" t="s">
        <v>37</v>
      </c>
      <c r="E163" s="29" t="s">
        <v>7</v>
      </c>
      <c r="F163" s="43">
        <v>187.8</v>
      </c>
      <c r="G163" s="28" t="s">
        <v>181</v>
      </c>
      <c r="H163" s="31">
        <f t="shared" si="6"/>
        <v>2.7900000000000001E-2</v>
      </c>
      <c r="I163" s="31">
        <f>Table36[[#This Row],[Inflation (%)2]]/H191-1</f>
        <v>1.8248175182481674E-2</v>
      </c>
      <c r="J163" s="60">
        <f>IFERROR(VLOOKUP(D163,Table6[[Categories]:[Weights]],5,FALSE),0)</f>
        <v>5.57E-2</v>
      </c>
      <c r="K163" s="44">
        <f>$K$1802*(1+Table36[[#This Row],[Inflation (%)2]])</f>
        <v>102.79</v>
      </c>
      <c r="L163" s="44">
        <f>IFERROR(Table36[[#This Row],[Prices]]*Table36[[#This Row],[Weights]],0)</f>
        <v>5.725403</v>
      </c>
    </row>
    <row r="164" spans="2:12" hidden="1" x14ac:dyDescent="0.2">
      <c r="B164" s="62">
        <f t="shared" si="5"/>
        <v>2024</v>
      </c>
      <c r="C164" s="49">
        <v>45627</v>
      </c>
      <c r="D164" s="3" t="s">
        <v>39</v>
      </c>
      <c r="E164" s="29" t="s">
        <v>7</v>
      </c>
      <c r="F164" s="43">
        <v>190</v>
      </c>
      <c r="G164" s="28" t="s">
        <v>158</v>
      </c>
      <c r="H164" s="31">
        <f t="shared" si="6"/>
        <v>2.81E-2</v>
      </c>
      <c r="I164" s="31">
        <f>Table36[[#This Row],[Inflation (%)2]]/H192-1</f>
        <v>1.8115942028985588E-2</v>
      </c>
      <c r="J164" s="60">
        <f>IFERROR(VLOOKUP(D164,Table6[[Categories]:[Weights]],5,FALSE),0)</f>
        <v>4.7199999999999999E-2</v>
      </c>
      <c r="K164" s="44">
        <f>$K$1802*(1+Table36[[#This Row],[Inflation (%)2]])</f>
        <v>102.81</v>
      </c>
      <c r="L164" s="44">
        <f>IFERROR(Table36[[#This Row],[Prices]]*Table36[[#This Row],[Weights]],0)</f>
        <v>4.8526319999999998</v>
      </c>
    </row>
    <row r="165" spans="2:12" hidden="1" x14ac:dyDescent="0.2">
      <c r="B165" s="62">
        <f t="shared" si="5"/>
        <v>2024</v>
      </c>
      <c r="C165" s="49">
        <v>45627</v>
      </c>
      <c r="D165" s="3" t="s">
        <v>41</v>
      </c>
      <c r="E165" s="29" t="s">
        <v>7</v>
      </c>
      <c r="F165" s="43">
        <v>175.6</v>
      </c>
      <c r="G165" s="28" t="s">
        <v>182</v>
      </c>
      <c r="H165" s="31">
        <f t="shared" si="6"/>
        <v>2.5699999999999997E-2</v>
      </c>
      <c r="I165" s="31">
        <f>Table36[[#This Row],[Inflation (%)2]]/H193-1</f>
        <v>-2.2813688212927841E-2</v>
      </c>
      <c r="J165" s="60">
        <f>IFERROR(VLOOKUP(D165,Table6[[Categories]:[Weights]],5,FALSE),0)</f>
        <v>8.5000000000000006E-3</v>
      </c>
      <c r="K165" s="44">
        <f>$K$1802*(1+Table36[[#This Row],[Inflation (%)2]])</f>
        <v>102.57000000000001</v>
      </c>
      <c r="L165" s="44">
        <f>IFERROR(Table36[[#This Row],[Prices]]*Table36[[#This Row],[Weights]],0)</f>
        <v>0.87184500000000009</v>
      </c>
    </row>
    <row r="166" spans="2:12" hidden="1" x14ac:dyDescent="0.2">
      <c r="B166" s="62">
        <f t="shared" si="5"/>
        <v>2024</v>
      </c>
      <c r="C166" s="49">
        <v>45627</v>
      </c>
      <c r="D166" s="3" t="s">
        <v>43</v>
      </c>
      <c r="E166" s="29" t="s">
        <v>7</v>
      </c>
      <c r="F166" s="43">
        <v>181.7</v>
      </c>
      <c r="G166" s="28" t="s">
        <v>183</v>
      </c>
      <c r="H166" s="31">
        <f t="shared" si="6"/>
        <v>2.7099999999999999E-2</v>
      </c>
      <c r="I166" s="31">
        <f>Table36[[#This Row],[Inflation (%)2]]/H194-1</f>
        <v>-5.5749128919860724E-2</v>
      </c>
      <c r="J166" s="60">
        <f>IFERROR(VLOOKUP(D166,Table6[[Categories]:[Weights]],5,FALSE),0)</f>
        <v>0.2167</v>
      </c>
      <c r="K166" s="44">
        <f>$K$1802*(1+Table36[[#This Row],[Inflation (%)2]])</f>
        <v>102.71</v>
      </c>
      <c r="L166" s="44">
        <f>IFERROR(Table36[[#This Row],[Prices]]*Table36[[#This Row],[Weights]],0)</f>
        <v>22.257256999999999</v>
      </c>
    </row>
    <row r="167" spans="2:12" hidden="1" x14ac:dyDescent="0.2">
      <c r="B167" s="62">
        <f t="shared" si="5"/>
        <v>2024</v>
      </c>
      <c r="C167" s="49">
        <v>45627</v>
      </c>
      <c r="D167" s="3" t="s">
        <v>45</v>
      </c>
      <c r="E167" s="29" t="s">
        <v>7</v>
      </c>
      <c r="F167" s="43">
        <v>170.5</v>
      </c>
      <c r="G167" s="28" t="s">
        <v>184</v>
      </c>
      <c r="H167" s="31">
        <f t="shared" si="6"/>
        <v>-2.8499999999999998E-2</v>
      </c>
      <c r="I167" s="31">
        <f>Table36[[#This Row],[Inflation (%)2]]/H195-1</f>
        <v>-0.19263456090651565</v>
      </c>
      <c r="J167" s="60">
        <f>IFERROR(VLOOKUP(D167,Table6[[Categories]:[Weights]],5,FALSE),0)</f>
        <v>5.5800000000000002E-2</v>
      </c>
      <c r="K167" s="44">
        <f>$K$1802*(1+Table36[[#This Row],[Inflation (%)2]])</f>
        <v>97.15</v>
      </c>
      <c r="L167" s="44">
        <f>IFERROR(Table36[[#This Row],[Prices]]*Table36[[#This Row],[Weights]],0)</f>
        <v>5.4209700000000005</v>
      </c>
    </row>
    <row r="168" spans="2:12" hidden="1" x14ac:dyDescent="0.2">
      <c r="B168" s="62">
        <f t="shared" si="5"/>
        <v>2024</v>
      </c>
      <c r="C168" s="49">
        <v>45627</v>
      </c>
      <c r="D168" s="3" t="s">
        <v>47</v>
      </c>
      <c r="E168" s="29" t="s">
        <v>7</v>
      </c>
      <c r="F168" s="43">
        <v>182</v>
      </c>
      <c r="G168" s="28" t="s">
        <v>185</v>
      </c>
      <c r="H168" s="31">
        <f t="shared" si="6"/>
        <v>4.1200000000000001E-2</v>
      </c>
      <c r="I168" s="31">
        <f>Table36[[#This Row],[Inflation (%)2]]/H196-1</f>
        <v>-2.8301886792452824E-2</v>
      </c>
      <c r="J168" s="60">
        <f>IFERROR(VLOOKUP(D168,Table6[[Categories]:[Weights]],5,FALSE),0)</f>
        <v>0.29530000000000001</v>
      </c>
      <c r="K168" s="44">
        <f>$K$1802*(1+Table36[[#This Row],[Inflation (%)2]])</f>
        <v>104.11999999999999</v>
      </c>
      <c r="L168" s="44">
        <f>IFERROR(Table36[[#This Row],[Prices]]*Table36[[#This Row],[Weights]],0)</f>
        <v>30.746635999999999</v>
      </c>
    </row>
    <row r="169" spans="2:12" hidden="1" x14ac:dyDescent="0.2">
      <c r="B169" s="62">
        <f t="shared" si="5"/>
        <v>2024</v>
      </c>
      <c r="C169" s="49">
        <v>45627</v>
      </c>
      <c r="D169" s="3" t="s">
        <v>49</v>
      </c>
      <c r="E169" s="29" t="s">
        <v>7</v>
      </c>
      <c r="F169" s="43">
        <v>178.3</v>
      </c>
      <c r="G169" s="28" t="s">
        <v>186</v>
      </c>
      <c r="H169" s="31">
        <f t="shared" si="6"/>
        <v>3.2399999999999998E-2</v>
      </c>
      <c r="I169" s="31">
        <f>Table36[[#This Row],[Inflation (%)2]]/H197-1</f>
        <v>-2.1148036253776592E-2</v>
      </c>
      <c r="J169" s="60">
        <f>IFERROR(VLOOKUP(D169,Table6[[Categories]:[Weights]],5,FALSE),0)</f>
        <v>3.8699999999999998E-2</v>
      </c>
      <c r="K169" s="44">
        <f>$K$1802*(1+Table36[[#This Row],[Inflation (%)2]])</f>
        <v>103.24</v>
      </c>
      <c r="L169" s="44">
        <f>IFERROR(Table36[[#This Row],[Prices]]*Table36[[#This Row],[Weights]],0)</f>
        <v>3.9953879999999997</v>
      </c>
    </row>
    <row r="170" spans="2:12" hidden="1" x14ac:dyDescent="0.2">
      <c r="B170" s="62">
        <f t="shared" si="5"/>
        <v>2024</v>
      </c>
      <c r="C170" s="49">
        <v>45627</v>
      </c>
      <c r="D170" s="3" t="s">
        <v>51</v>
      </c>
      <c r="E170" s="29" t="s">
        <v>7</v>
      </c>
      <c r="F170" s="43">
        <v>194.5</v>
      </c>
      <c r="G170" s="28" t="s">
        <v>185</v>
      </c>
      <c r="H170" s="31">
        <f t="shared" si="6"/>
        <v>4.1200000000000001E-2</v>
      </c>
      <c r="I170" s="31">
        <f>Table36[[#This Row],[Inflation (%)2]]/H198-1</f>
        <v>-1.670644391408127E-2</v>
      </c>
      <c r="J170" s="60">
        <f>IFERROR(VLOOKUP(D170,Table6[[Categories]:[Weights]],5,FALSE),0)</f>
        <v>4.8099999999999997E-2</v>
      </c>
      <c r="K170" s="44">
        <f>$K$1802*(1+Table36[[#This Row],[Inflation (%)2]])</f>
        <v>104.11999999999999</v>
      </c>
      <c r="L170" s="44">
        <f>IFERROR(Table36[[#This Row],[Prices]]*Table36[[#This Row],[Weights]],0)</f>
        <v>5.0081719999999992</v>
      </c>
    </row>
    <row r="171" spans="2:12" hidden="1" x14ac:dyDescent="0.2">
      <c r="B171" s="62">
        <f t="shared" si="5"/>
        <v>2024</v>
      </c>
      <c r="C171" s="49">
        <v>45627</v>
      </c>
      <c r="D171" s="3" t="s">
        <v>53</v>
      </c>
      <c r="E171" s="29" t="s">
        <v>7</v>
      </c>
      <c r="F171" s="43">
        <v>165.8</v>
      </c>
      <c r="G171" s="28" t="s">
        <v>187</v>
      </c>
      <c r="H171" s="31">
        <f t="shared" si="6"/>
        <v>2.41E-2</v>
      </c>
      <c r="I171" s="31">
        <f>Table36[[#This Row],[Inflation (%)2]]/H199-1</f>
        <v>-2.429149797570862E-2</v>
      </c>
      <c r="J171" s="60">
        <f>IFERROR(VLOOKUP(D171,Table6[[Categories]:[Weights]],5,FALSE),0)</f>
        <v>9.7299999999999998E-2</v>
      </c>
      <c r="K171" s="44">
        <f>$K$1802*(1+Table36[[#This Row],[Inflation (%)2]])</f>
        <v>102.41</v>
      </c>
      <c r="L171" s="44">
        <f>IFERROR(Table36[[#This Row],[Prices]]*Table36[[#This Row],[Weights]],0)</f>
        <v>9.9644929999999992</v>
      </c>
    </row>
    <row r="172" spans="2:12" hidden="1" x14ac:dyDescent="0.2">
      <c r="B172" s="62">
        <f t="shared" si="5"/>
        <v>2024</v>
      </c>
      <c r="C172" s="49">
        <v>45627</v>
      </c>
      <c r="D172" s="3" t="s">
        <v>55</v>
      </c>
      <c r="E172" s="29" t="s">
        <v>7</v>
      </c>
      <c r="F172" s="43">
        <v>176.7</v>
      </c>
      <c r="G172" s="28" t="s">
        <v>181</v>
      </c>
      <c r="H172" s="31">
        <f t="shared" si="6"/>
        <v>2.7900000000000001E-2</v>
      </c>
      <c r="I172" s="31">
        <f>Table36[[#This Row],[Inflation (%)2]]/H200-1</f>
        <v>4.1044776119403048E-2</v>
      </c>
      <c r="J172" s="60">
        <f>IFERROR(VLOOKUP(D172,Table6[[Categories]:[Weights]],5,FALSE),0)</f>
        <v>2.0400000000000001E-2</v>
      </c>
      <c r="K172" s="44">
        <f>$K$1802*(1+Table36[[#This Row],[Inflation (%)2]])</f>
        <v>102.79</v>
      </c>
      <c r="L172" s="44">
        <f>IFERROR(Table36[[#This Row],[Prices]]*Table36[[#This Row],[Weights]],0)</f>
        <v>2.0969160000000002</v>
      </c>
    </row>
    <row r="173" spans="2:12" hidden="1" x14ac:dyDescent="0.2">
      <c r="B173" s="62">
        <f t="shared" si="5"/>
        <v>2024</v>
      </c>
      <c r="C173" s="49">
        <v>45627</v>
      </c>
      <c r="D173" s="3" t="s">
        <v>57</v>
      </c>
      <c r="E173" s="29" t="s">
        <v>7</v>
      </c>
      <c r="F173" s="43">
        <v>187.9</v>
      </c>
      <c r="G173" s="28" t="s">
        <v>188</v>
      </c>
      <c r="H173" s="31">
        <f t="shared" si="6"/>
        <v>4.1000000000000002E-2</v>
      </c>
      <c r="I173" s="31">
        <f>Table36[[#This Row],[Inflation (%)2]]/H201-1</f>
        <v>0</v>
      </c>
      <c r="J173" s="60">
        <f>IFERROR(VLOOKUP(D173,Table6[[Categories]:[Weights]],5,FALSE),0)</f>
        <v>5.62E-2</v>
      </c>
      <c r="K173" s="44">
        <f>$K$1802*(1+Table36[[#This Row],[Inflation (%)2]])</f>
        <v>104.1</v>
      </c>
      <c r="L173" s="44">
        <f>IFERROR(Table36[[#This Row],[Prices]]*Table36[[#This Row],[Weights]],0)</f>
        <v>5.8504199999999997</v>
      </c>
    </row>
    <row r="174" spans="2:12" hidden="1" x14ac:dyDescent="0.2">
      <c r="B174" s="62">
        <f t="shared" si="5"/>
        <v>2024</v>
      </c>
      <c r="C174" s="49">
        <v>45627</v>
      </c>
      <c r="D174" s="3" t="s">
        <v>59</v>
      </c>
      <c r="E174" s="29" t="s">
        <v>7</v>
      </c>
      <c r="F174" s="43">
        <v>208</v>
      </c>
      <c r="G174" s="28" t="s">
        <v>189</v>
      </c>
      <c r="H174" s="31">
        <f t="shared" si="6"/>
        <v>9.8199999999999996E-2</v>
      </c>
      <c r="I174" s="31">
        <f>Table36[[#This Row],[Inflation (%)2]]/H202-1</f>
        <v>-6.8311195445920125E-2</v>
      </c>
      <c r="J174" s="60">
        <f>IFERROR(VLOOKUP(D174,Table6[[Categories]:[Weights]],5,FALSE),0)</f>
        <v>3.4700000000000002E-2</v>
      </c>
      <c r="K174" s="44">
        <f>$K$1802*(1+Table36[[#This Row],[Inflation (%)2]])</f>
        <v>109.82000000000001</v>
      </c>
      <c r="L174" s="44">
        <f>IFERROR(Table36[[#This Row],[Prices]]*Table36[[#This Row],[Weights]],0)</f>
        <v>3.8107540000000006</v>
      </c>
    </row>
    <row r="175" spans="2:12" hidden="1" x14ac:dyDescent="0.2">
      <c r="B175" s="62">
        <f t="shared" si="5"/>
        <v>2024</v>
      </c>
      <c r="C175" s="49">
        <v>45627</v>
      </c>
      <c r="D175" s="3" t="s">
        <v>61</v>
      </c>
      <c r="E175" s="29" t="s">
        <v>7</v>
      </c>
      <c r="F175" s="43">
        <v>210.3</v>
      </c>
      <c r="G175" s="28" t="s">
        <v>190</v>
      </c>
      <c r="H175" s="31">
        <f t="shared" si="6"/>
        <v>7.9000000000000001E-2</v>
      </c>
      <c r="I175" s="31">
        <f>Table36[[#This Row],[Inflation (%)2]]/H203-1</f>
        <v>-9.6109839816933662E-2</v>
      </c>
      <c r="J175" s="60">
        <f>IFERROR(VLOOKUP(D175,Table6[[Categories]:[Weights]],5,FALSE),0)</f>
        <v>0</v>
      </c>
      <c r="K175" s="44">
        <f>$K$1802*(1+Table36[[#This Row],[Inflation (%)2]])</f>
        <v>107.89999999999999</v>
      </c>
      <c r="L175" s="44">
        <f>IFERROR(Table36[[#This Row],[Prices]]*Table36[[#This Row],[Weights]],0)</f>
        <v>0</v>
      </c>
    </row>
    <row r="176" spans="2:12" x14ac:dyDescent="0.2">
      <c r="B176" s="62">
        <f t="shared" si="5"/>
        <v>2024</v>
      </c>
      <c r="C176" s="49">
        <v>45597</v>
      </c>
      <c r="D176" s="3" t="s">
        <v>6</v>
      </c>
      <c r="E176" s="29" t="s">
        <v>7</v>
      </c>
      <c r="F176" s="43">
        <v>193.2</v>
      </c>
      <c r="G176" s="28" t="s">
        <v>110</v>
      </c>
      <c r="H176" s="31">
        <f t="shared" si="6"/>
        <v>4.8899999999999999E-2</v>
      </c>
      <c r="I176" s="31">
        <f>Table36[[#This Row],[Inflation (%)2]]/H204-1</f>
        <v>-0.12989323843416367</v>
      </c>
      <c r="J176" s="60">
        <f>IFERROR(VLOOKUP(D176,Table6[[Categories]:[Weights]],5,FALSE),0)</f>
        <v>1</v>
      </c>
      <c r="K176" s="44">
        <f>$K$1802*(1+Table36[[#This Row],[Inflation (%)2]])</f>
        <v>104.89</v>
      </c>
      <c r="L176" s="44">
        <f>IFERROR(Table36[[#This Row],[Prices]]*Table36[[#This Row],[Weights]],0)</f>
        <v>104.89</v>
      </c>
    </row>
    <row r="177" spans="2:12" hidden="1" x14ac:dyDescent="0.2">
      <c r="B177" s="62">
        <f t="shared" si="5"/>
        <v>2024</v>
      </c>
      <c r="C177" s="49">
        <v>45597</v>
      </c>
      <c r="D177" s="3" t="s">
        <v>9</v>
      </c>
      <c r="E177" s="29" t="s">
        <v>7</v>
      </c>
      <c r="F177" s="43">
        <v>212.3</v>
      </c>
      <c r="G177" s="28" t="s">
        <v>192</v>
      </c>
      <c r="H177" s="31">
        <f t="shared" si="6"/>
        <v>7.9899999999999999E-2</v>
      </c>
      <c r="I177" s="31">
        <f>Table36[[#This Row],[Inflation (%)2]]/H205-1</f>
        <v>-0.18883248730964475</v>
      </c>
      <c r="J177" s="60">
        <f>IFERROR(VLOOKUP(D177,Table6[[Categories]:[Weights]],5,FALSE),0)</f>
        <v>0.3629</v>
      </c>
      <c r="K177" s="44">
        <f>$K$1802*(1+Table36[[#This Row],[Inflation (%)2]])</f>
        <v>107.99000000000001</v>
      </c>
      <c r="L177" s="44">
        <f>IFERROR(Table36[[#This Row],[Prices]]*Table36[[#This Row],[Weights]],0)</f>
        <v>39.189571000000001</v>
      </c>
    </row>
    <row r="178" spans="2:12" hidden="1" x14ac:dyDescent="0.2">
      <c r="B178" s="62">
        <f t="shared" si="5"/>
        <v>2024</v>
      </c>
      <c r="C178" s="49">
        <v>45597</v>
      </c>
      <c r="D178" s="3" t="s">
        <v>11</v>
      </c>
      <c r="E178" s="29" t="s">
        <v>7</v>
      </c>
      <c r="F178" s="43">
        <v>195.5</v>
      </c>
      <c r="G178" s="28" t="s">
        <v>193</v>
      </c>
      <c r="H178" s="31">
        <f t="shared" si="6"/>
        <v>6.1299999999999993E-2</v>
      </c>
      <c r="I178" s="31">
        <f>Table36[[#This Row],[Inflation (%)2]]/H206-1</f>
        <v>-1.7628205128205177E-2</v>
      </c>
      <c r="J178" s="60">
        <f>IFERROR(VLOOKUP(D178,Table6[[Categories]:[Weights]],5,FALSE),0)</f>
        <v>6.59E-2</v>
      </c>
      <c r="K178" s="44">
        <f>$K$1802*(1+Table36[[#This Row],[Inflation (%)2]])</f>
        <v>106.13</v>
      </c>
      <c r="L178" s="44">
        <f>IFERROR(Table36[[#This Row],[Prices]]*Table36[[#This Row],[Weights]],0)</f>
        <v>6.9939669999999996</v>
      </c>
    </row>
    <row r="179" spans="2:12" hidden="1" x14ac:dyDescent="0.2">
      <c r="B179" s="62">
        <f t="shared" si="5"/>
        <v>2024</v>
      </c>
      <c r="C179" s="49">
        <v>45597</v>
      </c>
      <c r="D179" s="3" t="s">
        <v>13</v>
      </c>
      <c r="E179" s="29" t="s">
        <v>7</v>
      </c>
      <c r="F179" s="43">
        <v>229.8</v>
      </c>
      <c r="G179" s="28" t="s">
        <v>194</v>
      </c>
      <c r="H179" s="31">
        <f t="shared" si="6"/>
        <v>4.6399999999999997E-2</v>
      </c>
      <c r="I179" s="31">
        <f>Table36[[#This Row],[Inflation (%)2]]/H207-1</f>
        <v>0.36070381231671544</v>
      </c>
      <c r="J179" s="60">
        <f>IFERROR(VLOOKUP(D179,Table6[[Categories]:[Weights]],5,FALSE),0)</f>
        <v>2.7300000000000001E-2</v>
      </c>
      <c r="K179" s="44">
        <f>$K$1802*(1+Table36[[#This Row],[Inflation (%)2]])</f>
        <v>104.64</v>
      </c>
      <c r="L179" s="44">
        <f>IFERROR(Table36[[#This Row],[Prices]]*Table36[[#This Row],[Weights]],0)</f>
        <v>2.8566720000000001</v>
      </c>
    </row>
    <row r="180" spans="2:12" hidden="1" x14ac:dyDescent="0.2">
      <c r="B180" s="62">
        <f t="shared" si="5"/>
        <v>2024</v>
      </c>
      <c r="C180" s="49">
        <v>45597</v>
      </c>
      <c r="D180" s="3" t="s">
        <v>15</v>
      </c>
      <c r="E180" s="29" t="s">
        <v>7</v>
      </c>
      <c r="F180" s="43">
        <v>204.8</v>
      </c>
      <c r="G180" s="28" t="s">
        <v>66</v>
      </c>
      <c r="H180" s="31">
        <f t="shared" si="6"/>
        <v>5.1299999999999998E-2</v>
      </c>
      <c r="I180" s="31">
        <f>Table36[[#This Row],[Inflation (%)2]]/H208-1</f>
        <v>1.953125E-3</v>
      </c>
      <c r="J180" s="60">
        <f>IFERROR(VLOOKUP(D180,Table6[[Categories]:[Weights]],5,FALSE),0)</f>
        <v>3.5999999999999999E-3</v>
      </c>
      <c r="K180" s="44">
        <f>$K$1802*(1+Table36[[#This Row],[Inflation (%)2]])</f>
        <v>105.13</v>
      </c>
      <c r="L180" s="44">
        <f>IFERROR(Table36[[#This Row],[Prices]]*Table36[[#This Row],[Weights]],0)</f>
        <v>0.37846799999999997</v>
      </c>
    </row>
    <row r="181" spans="2:12" hidden="1" x14ac:dyDescent="0.2">
      <c r="B181" s="62">
        <f t="shared" si="5"/>
        <v>2024</v>
      </c>
      <c r="C181" s="49">
        <v>45597</v>
      </c>
      <c r="D181" s="3" t="s">
        <v>17</v>
      </c>
      <c r="E181" s="29" t="s">
        <v>7</v>
      </c>
      <c r="F181" s="43">
        <v>187.8</v>
      </c>
      <c r="G181" s="28" t="s">
        <v>195</v>
      </c>
      <c r="H181" s="31">
        <f t="shared" si="6"/>
        <v>3.0200000000000001E-2</v>
      </c>
      <c r="I181" s="31">
        <f>Table36[[#This Row],[Inflation (%)2]]/H209-1</f>
        <v>-3.5143769968050909E-2</v>
      </c>
      <c r="J181" s="60">
        <f>IFERROR(VLOOKUP(D181,Table6[[Categories]:[Weights]],5,FALSE),0)</f>
        <v>5.33E-2</v>
      </c>
      <c r="K181" s="44">
        <f>$K$1802*(1+Table36[[#This Row],[Inflation (%)2]])</f>
        <v>103.02</v>
      </c>
      <c r="L181" s="44">
        <f>IFERROR(Table36[[#This Row],[Prices]]*Table36[[#This Row],[Weights]],0)</f>
        <v>5.4909660000000002</v>
      </c>
    </row>
    <row r="182" spans="2:12" hidden="1" x14ac:dyDescent="0.2">
      <c r="B182" s="62">
        <f t="shared" si="5"/>
        <v>2024</v>
      </c>
      <c r="C182" s="49">
        <v>45597</v>
      </c>
      <c r="D182" s="3" t="s">
        <v>19</v>
      </c>
      <c r="E182" s="29" t="s">
        <v>7</v>
      </c>
      <c r="F182" s="43">
        <v>172.8</v>
      </c>
      <c r="G182" s="28" t="s">
        <v>196</v>
      </c>
      <c r="H182" s="31">
        <f t="shared" si="6"/>
        <v>0.10269999999999999</v>
      </c>
      <c r="I182" s="31">
        <f>Table36[[#This Row],[Inflation (%)2]]/H210-1</f>
        <v>0.44039270687237009</v>
      </c>
      <c r="J182" s="60">
        <f>IFERROR(VLOOKUP(D182,Table6[[Categories]:[Weights]],5,FALSE),0)</f>
        <v>2.81E-2</v>
      </c>
      <c r="K182" s="44">
        <f>$K$1802*(1+Table36[[#This Row],[Inflation (%)2]])</f>
        <v>110.27</v>
      </c>
      <c r="L182" s="44">
        <f>IFERROR(Table36[[#This Row],[Prices]]*Table36[[#This Row],[Weights]],0)</f>
        <v>3.0985869999999998</v>
      </c>
    </row>
    <row r="183" spans="2:12" hidden="1" x14ac:dyDescent="0.2">
      <c r="B183" s="62">
        <f t="shared" si="5"/>
        <v>2024</v>
      </c>
      <c r="C183" s="49">
        <v>45597</v>
      </c>
      <c r="D183" s="3" t="s">
        <v>21</v>
      </c>
      <c r="E183" s="29" t="s">
        <v>7</v>
      </c>
      <c r="F183" s="43">
        <v>193.7</v>
      </c>
      <c r="G183" s="28" t="s">
        <v>197</v>
      </c>
      <c r="H183" s="31">
        <f t="shared" si="6"/>
        <v>6.0199999999999997E-2</v>
      </c>
      <c r="I183" s="31">
        <f>Table36[[#This Row],[Inflation (%)2]]/H211-1</f>
        <v>-0.10014947683109121</v>
      </c>
      <c r="J183" s="60">
        <f>IFERROR(VLOOKUP(D183,Table6[[Categories]:[Weights]],5,FALSE),0)</f>
        <v>2.8999999999999998E-2</v>
      </c>
      <c r="K183" s="44">
        <f>$K$1802*(1+Table36[[#This Row],[Inflation (%)2]])</f>
        <v>106.02000000000001</v>
      </c>
      <c r="L183" s="44">
        <f>IFERROR(Table36[[#This Row],[Prices]]*Table36[[#This Row],[Weights]],0)</f>
        <v>3.0745800000000001</v>
      </c>
    </row>
    <row r="184" spans="2:12" hidden="1" x14ac:dyDescent="0.2">
      <c r="B184" s="62">
        <f t="shared" si="5"/>
        <v>2024</v>
      </c>
      <c r="C184" s="49">
        <v>45597</v>
      </c>
      <c r="D184" s="3" t="s">
        <v>23</v>
      </c>
      <c r="E184" s="29" t="s">
        <v>7</v>
      </c>
      <c r="F184" s="43">
        <v>315.39999999999998</v>
      </c>
      <c r="G184" s="28" t="s">
        <v>198</v>
      </c>
      <c r="H184" s="31">
        <f t="shared" si="6"/>
        <v>0.28210000000000002</v>
      </c>
      <c r="I184" s="31">
        <f>Table36[[#This Row],[Inflation (%)2]]/H212-1</f>
        <v>-0.3382594417077176</v>
      </c>
      <c r="J184" s="60">
        <f>IFERROR(VLOOKUP(D184,Table6[[Categories]:[Weights]],5,FALSE),0)</f>
        <v>4.41E-2</v>
      </c>
      <c r="K184" s="44">
        <f>$K$1802*(1+Table36[[#This Row],[Inflation (%)2]])</f>
        <v>128.21</v>
      </c>
      <c r="L184" s="44">
        <f>IFERROR(Table36[[#This Row],[Prices]]*Table36[[#This Row],[Weights]],0)</f>
        <v>5.6540610000000004</v>
      </c>
    </row>
    <row r="185" spans="2:12" hidden="1" x14ac:dyDescent="0.2">
      <c r="B185" s="62">
        <f t="shared" si="5"/>
        <v>2024</v>
      </c>
      <c r="C185" s="49">
        <v>45597</v>
      </c>
      <c r="D185" s="3" t="s">
        <v>25</v>
      </c>
      <c r="E185" s="29" t="s">
        <v>7</v>
      </c>
      <c r="F185" s="43">
        <v>219.4</v>
      </c>
      <c r="G185" s="28" t="s">
        <v>155</v>
      </c>
      <c r="H185" s="31">
        <f t="shared" si="6"/>
        <v>4.8300000000000003E-2</v>
      </c>
      <c r="I185" s="31">
        <f>Table36[[#This Row],[Inflation (%)2]]/H213-1</f>
        <v>-0.30999999999999994</v>
      </c>
      <c r="J185" s="60">
        <f>IFERROR(VLOOKUP(D185,Table6[[Categories]:[Weights]],5,FALSE),0)</f>
        <v>1.7299999999999999E-2</v>
      </c>
      <c r="K185" s="44">
        <f>$K$1802*(1+Table36[[#This Row],[Inflation (%)2]])</f>
        <v>104.83</v>
      </c>
      <c r="L185" s="44">
        <f>IFERROR(Table36[[#This Row],[Prices]]*Table36[[#This Row],[Weights]],0)</f>
        <v>1.8135589999999999</v>
      </c>
    </row>
    <row r="186" spans="2:12" hidden="1" x14ac:dyDescent="0.2">
      <c r="B186" s="62">
        <f t="shared" si="5"/>
        <v>2024</v>
      </c>
      <c r="C186" s="49">
        <v>45597</v>
      </c>
      <c r="D186" s="3" t="s">
        <v>27</v>
      </c>
      <c r="E186" s="29" t="s">
        <v>7</v>
      </c>
      <c r="F186" s="43">
        <v>133.19999999999999</v>
      </c>
      <c r="G186" s="28" t="s">
        <v>199</v>
      </c>
      <c r="H186" s="31">
        <f t="shared" si="6"/>
        <v>1.7600000000000001E-2</v>
      </c>
      <c r="I186" s="31">
        <f>Table36[[#This Row],[Inflation (%)2]]/H214-1</f>
        <v>-0.30708661417322825</v>
      </c>
      <c r="J186" s="60">
        <f>IFERROR(VLOOKUP(D186,Table6[[Categories]:[Weights]],5,FALSE),0)</f>
        <v>9.7000000000000003E-3</v>
      </c>
      <c r="K186" s="44">
        <f>$K$1802*(1+Table36[[#This Row],[Inflation (%)2]])</f>
        <v>101.76</v>
      </c>
      <c r="L186" s="44">
        <f>IFERROR(Table36[[#This Row],[Prices]]*Table36[[#This Row],[Weights]],0)</f>
        <v>0.98707200000000006</v>
      </c>
    </row>
    <row r="187" spans="2:12" hidden="1" x14ac:dyDescent="0.2">
      <c r="B187" s="62">
        <f t="shared" si="5"/>
        <v>2024</v>
      </c>
      <c r="C187" s="49">
        <v>45597</v>
      </c>
      <c r="D187" s="3" t="s">
        <v>29</v>
      </c>
      <c r="E187" s="29" t="s">
        <v>7</v>
      </c>
      <c r="F187" s="43">
        <v>224.4</v>
      </c>
      <c r="G187" s="28" t="s">
        <v>200</v>
      </c>
      <c r="H187" s="31">
        <f t="shared" si="6"/>
        <v>-6.3799999999999996E-2</v>
      </c>
      <c r="I187" s="31">
        <f>Table36[[#This Row],[Inflation (%)2]]/H215-1</f>
        <v>0.11929824561403501</v>
      </c>
      <c r="J187" s="60">
        <f>IFERROR(VLOOKUP(D187,Table6[[Categories]:[Weights]],5,FALSE),0)</f>
        <v>1.7899999999999999E-2</v>
      </c>
      <c r="K187" s="44">
        <f>$K$1802*(1+Table36[[#This Row],[Inflation (%)2]])</f>
        <v>93.62</v>
      </c>
      <c r="L187" s="44">
        <f>IFERROR(Table36[[#This Row],[Prices]]*Table36[[#This Row],[Weights]],0)</f>
        <v>1.6757980000000001</v>
      </c>
    </row>
    <row r="188" spans="2:12" hidden="1" x14ac:dyDescent="0.2">
      <c r="B188" s="62">
        <f t="shared" si="5"/>
        <v>2024</v>
      </c>
      <c r="C188" s="49">
        <v>45597</v>
      </c>
      <c r="D188" s="3" t="s">
        <v>31</v>
      </c>
      <c r="E188" s="29" t="s">
        <v>7</v>
      </c>
      <c r="F188" s="43">
        <v>174.7</v>
      </c>
      <c r="G188" s="28" t="s">
        <v>201</v>
      </c>
      <c r="H188" s="31">
        <f t="shared" si="6"/>
        <v>3.3700000000000001E-2</v>
      </c>
      <c r="I188" s="31">
        <f>Table36[[#This Row],[Inflation (%)2]]/H216-1</f>
        <v>5.3125000000000089E-2</v>
      </c>
      <c r="J188" s="60">
        <f>IFERROR(VLOOKUP(D188,Table6[[Categories]:[Weights]],5,FALSE),0)</f>
        <v>1.1299999999999999E-2</v>
      </c>
      <c r="K188" s="44">
        <f>$K$1802*(1+Table36[[#This Row],[Inflation (%)2]])</f>
        <v>103.37</v>
      </c>
      <c r="L188" s="44">
        <f>IFERROR(Table36[[#This Row],[Prices]]*Table36[[#This Row],[Weights]],0)</f>
        <v>1.1680809999999999</v>
      </c>
    </row>
    <row r="189" spans="2:12" hidden="1" x14ac:dyDescent="0.2">
      <c r="B189" s="62">
        <f t="shared" si="5"/>
        <v>2024</v>
      </c>
      <c r="C189" s="49">
        <v>45597</v>
      </c>
      <c r="D189" s="3" t="s">
        <v>33</v>
      </c>
      <c r="E189" s="29" t="s">
        <v>7</v>
      </c>
      <c r="F189" s="43">
        <v>210.8</v>
      </c>
      <c r="G189" s="28" t="s">
        <v>202</v>
      </c>
      <c r="H189" s="31">
        <f t="shared" si="6"/>
        <v>4.4600000000000001E-2</v>
      </c>
      <c r="I189" s="31">
        <f>Table36[[#This Row],[Inflation (%)2]]/H217-1</f>
        <v>2.0594965675057253E-2</v>
      </c>
      <c r="J189" s="60">
        <f>IFERROR(VLOOKUP(D189,Table6[[Categories]:[Weights]],5,FALSE),0)</f>
        <v>5.5399999999999998E-2</v>
      </c>
      <c r="K189" s="44">
        <f>$K$1802*(1+Table36[[#This Row],[Inflation (%)2]])</f>
        <v>104.46</v>
      </c>
      <c r="L189" s="44">
        <f>IFERROR(Table36[[#This Row],[Prices]]*Table36[[#This Row],[Weights]],0)</f>
        <v>5.7870839999999992</v>
      </c>
    </row>
    <row r="190" spans="2:12" hidden="1" x14ac:dyDescent="0.2">
      <c r="B190" s="62">
        <f t="shared" si="5"/>
        <v>2024</v>
      </c>
      <c r="C190" s="49">
        <v>45597</v>
      </c>
      <c r="D190" s="3" t="s">
        <v>35</v>
      </c>
      <c r="E190" s="29" t="s">
        <v>7</v>
      </c>
      <c r="F190" s="43">
        <v>212.1</v>
      </c>
      <c r="G190" s="28" t="s">
        <v>203</v>
      </c>
      <c r="H190" s="31">
        <f t="shared" si="6"/>
        <v>1.7299999999999999E-2</v>
      </c>
      <c r="I190" s="31">
        <f>Table36[[#This Row],[Inflation (%)2]]/H218-1</f>
        <v>-0.36861313868613155</v>
      </c>
      <c r="J190" s="60">
        <f>IFERROR(VLOOKUP(D190,Table6[[Categories]:[Weights]],5,FALSE),0)</f>
        <v>1.3600000000000001E-2</v>
      </c>
      <c r="K190" s="44">
        <f>$K$1802*(1+Table36[[#This Row],[Inflation (%)2]])</f>
        <v>101.73</v>
      </c>
      <c r="L190" s="44">
        <f>IFERROR(Table36[[#This Row],[Prices]]*Table36[[#This Row],[Weights]],0)</f>
        <v>1.3835280000000001</v>
      </c>
    </row>
    <row r="191" spans="2:12" hidden="1" x14ac:dyDescent="0.2">
      <c r="B191" s="62">
        <f t="shared" si="5"/>
        <v>2024</v>
      </c>
      <c r="C191" s="49">
        <v>45597</v>
      </c>
      <c r="D191" s="3" t="s">
        <v>37</v>
      </c>
      <c r="E191" s="29" t="s">
        <v>7</v>
      </c>
      <c r="F191" s="43">
        <v>187.4</v>
      </c>
      <c r="G191" s="28" t="s">
        <v>204</v>
      </c>
      <c r="H191" s="31">
        <f t="shared" si="6"/>
        <v>2.7400000000000004E-2</v>
      </c>
      <c r="I191" s="31">
        <f>Table36[[#This Row],[Inflation (%)2]]/H219-1</f>
        <v>-3.6363636363634377E-3</v>
      </c>
      <c r="J191" s="60">
        <f>IFERROR(VLOOKUP(D191,Table6[[Categories]:[Weights]],5,FALSE),0)</f>
        <v>5.57E-2</v>
      </c>
      <c r="K191" s="44">
        <f>$K$1802*(1+Table36[[#This Row],[Inflation (%)2]])</f>
        <v>102.74000000000001</v>
      </c>
      <c r="L191" s="44">
        <f>IFERROR(Table36[[#This Row],[Prices]]*Table36[[#This Row],[Weights]],0)</f>
        <v>5.7226180000000006</v>
      </c>
    </row>
    <row r="192" spans="2:12" hidden="1" x14ac:dyDescent="0.2">
      <c r="B192" s="62">
        <f t="shared" si="5"/>
        <v>2024</v>
      </c>
      <c r="C192" s="49">
        <v>45597</v>
      </c>
      <c r="D192" s="3" t="s">
        <v>39</v>
      </c>
      <c r="E192" s="29" t="s">
        <v>7</v>
      </c>
      <c r="F192" s="43">
        <v>189.6</v>
      </c>
      <c r="G192" s="28" t="s">
        <v>205</v>
      </c>
      <c r="H192" s="31">
        <f t="shared" si="6"/>
        <v>2.76E-2</v>
      </c>
      <c r="I192" s="31">
        <f>Table36[[#This Row],[Inflation (%)2]]/H220-1</f>
        <v>1.8450184501844991E-2</v>
      </c>
      <c r="J192" s="60">
        <f>IFERROR(VLOOKUP(D192,Table6[[Categories]:[Weights]],5,FALSE),0)</f>
        <v>4.7199999999999999E-2</v>
      </c>
      <c r="K192" s="44">
        <f>$K$1802*(1+Table36[[#This Row],[Inflation (%)2]])</f>
        <v>102.76</v>
      </c>
      <c r="L192" s="44">
        <f>IFERROR(Table36[[#This Row],[Prices]]*Table36[[#This Row],[Weights]],0)</f>
        <v>4.8502720000000004</v>
      </c>
    </row>
    <row r="193" spans="2:16" hidden="1" x14ac:dyDescent="0.2">
      <c r="B193" s="62">
        <f t="shared" si="5"/>
        <v>2024</v>
      </c>
      <c r="C193" s="49">
        <v>45597</v>
      </c>
      <c r="D193" s="3" t="s">
        <v>41</v>
      </c>
      <c r="E193" s="29" t="s">
        <v>7</v>
      </c>
      <c r="F193" s="43">
        <v>175.5</v>
      </c>
      <c r="G193" s="28" t="s">
        <v>206</v>
      </c>
      <c r="H193" s="31">
        <f t="shared" si="6"/>
        <v>2.63E-2</v>
      </c>
      <c r="I193" s="31">
        <f>Table36[[#This Row],[Inflation (%)2]]/H221-1</f>
        <v>-2.5925925925925908E-2</v>
      </c>
      <c r="J193" s="60">
        <f>IFERROR(VLOOKUP(D193,Table6[[Categories]:[Weights]],5,FALSE),0)</f>
        <v>8.5000000000000006E-3</v>
      </c>
      <c r="K193" s="44">
        <f>$K$1802*(1+Table36[[#This Row],[Inflation (%)2]])</f>
        <v>102.63</v>
      </c>
      <c r="L193" s="44">
        <f>IFERROR(Table36[[#This Row],[Prices]]*Table36[[#This Row],[Weights]],0)</f>
        <v>0.87235499999999999</v>
      </c>
    </row>
    <row r="194" spans="2:16" hidden="1" x14ac:dyDescent="0.2">
      <c r="B194" s="62">
        <f t="shared" si="5"/>
        <v>2024</v>
      </c>
      <c r="C194" s="49">
        <v>45597</v>
      </c>
      <c r="D194" s="3" t="s">
        <v>43</v>
      </c>
      <c r="E194" s="29" t="s">
        <v>7</v>
      </c>
      <c r="F194" s="43">
        <v>183</v>
      </c>
      <c r="G194" s="28" t="s">
        <v>207</v>
      </c>
      <c r="H194" s="31">
        <f t="shared" si="6"/>
        <v>2.8700000000000003E-2</v>
      </c>
      <c r="I194" s="31">
        <f>Table36[[#This Row],[Inflation (%)2]]/H222-1</f>
        <v>2.135231316725994E-2</v>
      </c>
      <c r="J194" s="60">
        <f>IFERROR(VLOOKUP(D194,Table6[[Categories]:[Weights]],5,FALSE),0)</f>
        <v>0.2167</v>
      </c>
      <c r="K194" s="44">
        <f>$K$1802*(1+Table36[[#This Row],[Inflation (%)2]])</f>
        <v>102.86999999999999</v>
      </c>
      <c r="L194" s="44">
        <f>IFERROR(Table36[[#This Row],[Prices]]*Table36[[#This Row],[Weights]],0)</f>
        <v>22.291929</v>
      </c>
    </row>
    <row r="195" spans="2:16" hidden="1" x14ac:dyDescent="0.2">
      <c r="B195" s="62">
        <f t="shared" si="5"/>
        <v>2024</v>
      </c>
      <c r="C195" s="49">
        <v>45597</v>
      </c>
      <c r="D195" s="3" t="s">
        <v>45</v>
      </c>
      <c r="E195" s="29" t="s">
        <v>7</v>
      </c>
      <c r="F195" s="43">
        <v>169.6</v>
      </c>
      <c r="G195" s="28" t="s">
        <v>208</v>
      </c>
      <c r="H195" s="31">
        <f t="shared" si="6"/>
        <v>-3.5299999999999998E-2</v>
      </c>
      <c r="I195" s="31">
        <f>Table36[[#This Row],[Inflation (%)2]]/H223-1</f>
        <v>3.5190615835777095E-2</v>
      </c>
      <c r="J195" s="60">
        <f>IFERROR(VLOOKUP(D195,Table6[[Categories]:[Weights]],5,FALSE),0)</f>
        <v>5.5800000000000002E-2</v>
      </c>
      <c r="K195" s="44">
        <f>$K$1802*(1+Table36[[#This Row],[Inflation (%)2]])</f>
        <v>96.47</v>
      </c>
      <c r="L195" s="44">
        <f>IFERROR(Table36[[#This Row],[Prices]]*Table36[[#This Row],[Weights]],0)</f>
        <v>5.3830260000000001</v>
      </c>
    </row>
    <row r="196" spans="2:16" hidden="1" x14ac:dyDescent="0.2">
      <c r="B196" s="62">
        <f t="shared" si="5"/>
        <v>2024</v>
      </c>
      <c r="C196" s="49">
        <v>45597</v>
      </c>
      <c r="D196" s="3" t="s">
        <v>47</v>
      </c>
      <c r="E196" s="29" t="s">
        <v>7</v>
      </c>
      <c r="F196" s="43">
        <v>181.8</v>
      </c>
      <c r="G196" s="28" t="s">
        <v>88</v>
      </c>
      <c r="H196" s="31">
        <f t="shared" si="6"/>
        <v>4.24E-2</v>
      </c>
      <c r="I196" s="31">
        <f>Table36[[#This Row],[Inflation (%)2]]/H224-1</f>
        <v>-1.6241299303944245E-2</v>
      </c>
      <c r="J196" s="60">
        <f>IFERROR(VLOOKUP(D196,Table6[[Categories]:[Weights]],5,FALSE),0)</f>
        <v>0.29530000000000001</v>
      </c>
      <c r="K196" s="44">
        <f>$K$1802*(1+Table36[[#This Row],[Inflation (%)2]])</f>
        <v>104.24</v>
      </c>
      <c r="L196" s="44">
        <f>IFERROR(Table36[[#This Row],[Prices]]*Table36[[#This Row],[Weights]],0)</f>
        <v>30.782071999999999</v>
      </c>
    </row>
    <row r="197" spans="2:16" hidden="1" x14ac:dyDescent="0.2">
      <c r="B197" s="62">
        <f t="shared" si="5"/>
        <v>2024</v>
      </c>
      <c r="C197" s="49">
        <v>45597</v>
      </c>
      <c r="D197" s="3" t="s">
        <v>49</v>
      </c>
      <c r="E197" s="29" t="s">
        <v>7</v>
      </c>
      <c r="F197" s="43">
        <v>178</v>
      </c>
      <c r="G197" s="28" t="s">
        <v>209</v>
      </c>
      <c r="H197" s="31">
        <f t="shared" si="6"/>
        <v>3.3100000000000004E-2</v>
      </c>
      <c r="I197" s="31">
        <f>Table36[[#This Row],[Inflation (%)2]]/H225-1</f>
        <v>3.4375000000000044E-2</v>
      </c>
      <c r="J197" s="60">
        <f>IFERROR(VLOOKUP(D197,Table6[[Categories]:[Weights]],5,FALSE),0)</f>
        <v>3.8699999999999998E-2</v>
      </c>
      <c r="K197" s="44">
        <f>$K$1802*(1+Table36[[#This Row],[Inflation (%)2]])</f>
        <v>103.30999999999999</v>
      </c>
      <c r="L197" s="44">
        <f>IFERROR(Table36[[#This Row],[Prices]]*Table36[[#This Row],[Weights]],0)</f>
        <v>3.9980969999999996</v>
      </c>
    </row>
    <row r="198" spans="2:16" hidden="1" x14ac:dyDescent="0.2">
      <c r="B198" s="62">
        <f t="shared" si="5"/>
        <v>2024</v>
      </c>
      <c r="C198" s="49">
        <v>45597</v>
      </c>
      <c r="D198" s="3" t="s">
        <v>51</v>
      </c>
      <c r="E198" s="29" t="s">
        <v>7</v>
      </c>
      <c r="F198" s="43">
        <v>194</v>
      </c>
      <c r="G198" s="28" t="s">
        <v>210</v>
      </c>
      <c r="H198" s="31">
        <f t="shared" si="6"/>
        <v>4.1900000000000007E-2</v>
      </c>
      <c r="I198" s="31">
        <f>Table36[[#This Row],[Inflation (%)2]]/H226-1</f>
        <v>-4.1189931350114284E-2</v>
      </c>
      <c r="J198" s="60">
        <f>IFERROR(VLOOKUP(D198,Table6[[Categories]:[Weights]],5,FALSE),0)</f>
        <v>4.8099999999999997E-2</v>
      </c>
      <c r="K198" s="44">
        <f>$K$1802*(1+Table36[[#This Row],[Inflation (%)2]])</f>
        <v>104.19</v>
      </c>
      <c r="L198" s="44">
        <f>IFERROR(Table36[[#This Row],[Prices]]*Table36[[#This Row],[Weights]],0)</f>
        <v>5.011539</v>
      </c>
    </row>
    <row r="199" spans="2:16" hidden="1" x14ac:dyDescent="0.2">
      <c r="B199" s="62">
        <f t="shared" si="5"/>
        <v>2024</v>
      </c>
      <c r="C199" s="49">
        <v>45597</v>
      </c>
      <c r="D199" s="3" t="s">
        <v>53</v>
      </c>
      <c r="E199" s="29" t="s">
        <v>7</v>
      </c>
      <c r="F199" s="43">
        <v>165.7</v>
      </c>
      <c r="G199" s="28" t="s">
        <v>161</v>
      </c>
      <c r="H199" s="31">
        <f t="shared" si="6"/>
        <v>2.4700000000000003E-2</v>
      </c>
      <c r="I199" s="31">
        <f>Table36[[#This Row],[Inflation (%)2]]/H227-1</f>
        <v>-2.7559055118110076E-2</v>
      </c>
      <c r="J199" s="60">
        <f>IFERROR(VLOOKUP(D199,Table6[[Categories]:[Weights]],5,FALSE),0)</f>
        <v>9.7299999999999998E-2</v>
      </c>
      <c r="K199" s="44">
        <f>$K$1802*(1+Table36[[#This Row],[Inflation (%)2]])</f>
        <v>102.47</v>
      </c>
      <c r="L199" s="44">
        <f>IFERROR(Table36[[#This Row],[Prices]]*Table36[[#This Row],[Weights]],0)</f>
        <v>9.9703309999999998</v>
      </c>
    </row>
    <row r="200" spans="2:16" hidden="1" x14ac:dyDescent="0.2">
      <c r="B200" s="62">
        <f t="shared" ref="B200:B263" si="7">YEAR(C200)</f>
        <v>2024</v>
      </c>
      <c r="C200" s="49">
        <v>45597</v>
      </c>
      <c r="D200" s="3" t="s">
        <v>55</v>
      </c>
      <c r="E200" s="29" t="s">
        <v>7</v>
      </c>
      <c r="F200" s="43">
        <v>176.4</v>
      </c>
      <c r="G200" s="28" t="s">
        <v>211</v>
      </c>
      <c r="H200" s="31">
        <f t="shared" ref="H200:H263" si="8">G200/10000*100</f>
        <v>2.6800000000000001E-2</v>
      </c>
      <c r="I200" s="31">
        <f>Table36[[#This Row],[Inflation (%)2]]/H228-1</f>
        <v>7.2000000000000064E-2</v>
      </c>
      <c r="J200" s="60">
        <f>IFERROR(VLOOKUP(D200,Table6[[Categories]:[Weights]],5,FALSE),0)</f>
        <v>2.0400000000000001E-2</v>
      </c>
      <c r="K200" s="44">
        <f>$K$1802*(1+Table36[[#This Row],[Inflation (%)2]])</f>
        <v>102.67999999999999</v>
      </c>
      <c r="L200" s="44">
        <f>IFERROR(Table36[[#This Row],[Prices]]*Table36[[#This Row],[Weights]],0)</f>
        <v>2.0946720000000001</v>
      </c>
    </row>
    <row r="201" spans="2:16" hidden="1" x14ac:dyDescent="0.2">
      <c r="B201" s="62">
        <f t="shared" si="7"/>
        <v>2024</v>
      </c>
      <c r="C201" s="49">
        <v>45597</v>
      </c>
      <c r="D201" s="3" t="s">
        <v>57</v>
      </c>
      <c r="E201" s="29" t="s">
        <v>7</v>
      </c>
      <c r="F201" s="43">
        <v>187.8</v>
      </c>
      <c r="G201" s="28" t="s">
        <v>188</v>
      </c>
      <c r="H201" s="31">
        <f t="shared" si="8"/>
        <v>4.1000000000000002E-2</v>
      </c>
      <c r="I201" s="31">
        <f>Table36[[#This Row],[Inflation (%)2]]/H229-1</f>
        <v>2.7568922305764465E-2</v>
      </c>
      <c r="J201" s="60">
        <f>IFERROR(VLOOKUP(D201,Table6[[Categories]:[Weights]],5,FALSE),0)</f>
        <v>5.62E-2</v>
      </c>
      <c r="K201" s="44">
        <f>$K$1802*(1+Table36[[#This Row],[Inflation (%)2]])</f>
        <v>104.1</v>
      </c>
      <c r="L201" s="44">
        <f>IFERROR(Table36[[#This Row],[Prices]]*Table36[[#This Row],[Weights]],0)</f>
        <v>5.8504199999999997</v>
      </c>
    </row>
    <row r="202" spans="2:16" hidden="1" x14ac:dyDescent="0.2">
      <c r="B202" s="62">
        <f t="shared" si="7"/>
        <v>2024</v>
      </c>
      <c r="C202" s="49">
        <v>45597</v>
      </c>
      <c r="D202" s="3" t="s">
        <v>59</v>
      </c>
      <c r="E202" s="29" t="s">
        <v>7</v>
      </c>
      <c r="F202" s="43">
        <v>207.7</v>
      </c>
      <c r="G202" s="28" t="s">
        <v>212</v>
      </c>
      <c r="H202" s="31">
        <f t="shared" si="8"/>
        <v>0.10539999999999998</v>
      </c>
      <c r="I202" s="31">
        <f>Table36[[#This Row],[Inflation (%)2]]/H230-1</f>
        <v>-6.9726390114739911E-2</v>
      </c>
      <c r="J202" s="60">
        <f>IFERROR(VLOOKUP(D202,Table6[[Categories]:[Weights]],5,FALSE),0)</f>
        <v>3.4700000000000002E-2</v>
      </c>
      <c r="K202" s="44">
        <f>$K$1802*(1+Table36[[#This Row],[Inflation (%)2]])</f>
        <v>110.53999999999999</v>
      </c>
      <c r="L202" s="44">
        <f>IFERROR(Table36[[#This Row],[Prices]]*Table36[[#This Row],[Weights]],0)</f>
        <v>3.8357380000000001</v>
      </c>
    </row>
    <row r="203" spans="2:16" hidden="1" x14ac:dyDescent="0.2">
      <c r="B203" s="62">
        <f t="shared" si="7"/>
        <v>2024</v>
      </c>
      <c r="C203" s="49">
        <v>45597</v>
      </c>
      <c r="D203" s="3" t="s">
        <v>61</v>
      </c>
      <c r="E203" s="29" t="s">
        <v>7</v>
      </c>
      <c r="F203" s="43">
        <v>214</v>
      </c>
      <c r="G203" s="28" t="s">
        <v>213</v>
      </c>
      <c r="H203" s="31">
        <f t="shared" si="8"/>
        <v>8.7400000000000005E-2</v>
      </c>
      <c r="I203" s="31">
        <f>Table36[[#This Row],[Inflation (%)2]]/H231-1</f>
        <v>-0.21190261496843998</v>
      </c>
      <c r="J203" s="60">
        <f>IFERROR(VLOOKUP(D203,Table6[[Categories]:[Weights]],5,FALSE),0)</f>
        <v>0</v>
      </c>
      <c r="K203" s="44">
        <f>$K$1802*(1+Table36[[#This Row],[Inflation (%)2]])</f>
        <v>108.74</v>
      </c>
      <c r="L203" s="44">
        <f>IFERROR(Table36[[#This Row],[Prices]]*Table36[[#This Row],[Weights]],0)</f>
        <v>0</v>
      </c>
    </row>
    <row r="204" spans="2:16" x14ac:dyDescent="0.2">
      <c r="B204" s="62">
        <f t="shared" si="7"/>
        <v>2024</v>
      </c>
      <c r="C204" s="49">
        <v>45566</v>
      </c>
      <c r="D204" s="3" t="s">
        <v>6</v>
      </c>
      <c r="E204" s="29" t="s">
        <v>7</v>
      </c>
      <c r="F204" s="43">
        <v>193.7</v>
      </c>
      <c r="G204" s="28" t="s">
        <v>215</v>
      </c>
      <c r="H204" s="31">
        <f t="shared" si="8"/>
        <v>5.62E-2</v>
      </c>
      <c r="I204" s="31">
        <f>Table36[[#This Row],[Inflation (%)2]]/H232-1</f>
        <v>0.11287128712871275</v>
      </c>
      <c r="J204" s="60">
        <f>IFERROR(VLOOKUP(D204,Table6[[Categories]:[Weights]],5,FALSE),0)</f>
        <v>1</v>
      </c>
      <c r="K204" s="44">
        <f>$K$1802*(1+Table36[[#This Row],[Inflation (%)2]])</f>
        <v>105.62</v>
      </c>
      <c r="L204" s="44">
        <f>IFERROR(Table36[[#This Row],[Prices]]*Table36[[#This Row],[Weights]],0)</f>
        <v>105.62</v>
      </c>
      <c r="P204" s="42"/>
    </row>
    <row r="205" spans="2:16" hidden="1" x14ac:dyDescent="0.2">
      <c r="B205" s="62">
        <f t="shared" si="7"/>
        <v>2024</v>
      </c>
      <c r="C205" s="49">
        <v>45566</v>
      </c>
      <c r="D205" s="3" t="s">
        <v>9</v>
      </c>
      <c r="E205" s="29" t="s">
        <v>7</v>
      </c>
      <c r="F205" s="43">
        <v>214.1</v>
      </c>
      <c r="G205" s="28" t="s">
        <v>216</v>
      </c>
      <c r="H205" s="31">
        <f t="shared" si="8"/>
        <v>9.8500000000000004E-2</v>
      </c>
      <c r="I205" s="31">
        <f>Table36[[#This Row],[Inflation (%)2]]/H233-1</f>
        <v>0.15204678362573087</v>
      </c>
      <c r="J205" s="60">
        <f>IFERROR(VLOOKUP(D205,Table6[[Categories]:[Weights]],5,FALSE),0)</f>
        <v>0.3629</v>
      </c>
      <c r="K205" s="44">
        <f>$K$1802*(1+Table36[[#This Row],[Inflation (%)2]])</f>
        <v>109.85000000000001</v>
      </c>
      <c r="L205" s="44">
        <f>IFERROR(Table36[[#This Row],[Prices]]*Table36[[#This Row],[Weights]],0)</f>
        <v>39.864565000000006</v>
      </c>
    </row>
    <row r="206" spans="2:16" hidden="1" x14ac:dyDescent="0.2">
      <c r="B206" s="62">
        <f t="shared" si="7"/>
        <v>2024</v>
      </c>
      <c r="C206" s="49">
        <v>45566</v>
      </c>
      <c r="D206" s="3" t="s">
        <v>11</v>
      </c>
      <c r="E206" s="29" t="s">
        <v>7</v>
      </c>
      <c r="F206" s="43">
        <v>194.1</v>
      </c>
      <c r="G206" s="28" t="s">
        <v>217</v>
      </c>
      <c r="H206" s="31">
        <f t="shared" si="8"/>
        <v>6.2399999999999997E-2</v>
      </c>
      <c r="I206" s="31">
        <f>Table36[[#This Row],[Inflation (%)2]]/H234-1</f>
        <v>-1.5772870662460581E-2</v>
      </c>
      <c r="J206" s="60">
        <f>IFERROR(VLOOKUP(D206,Table6[[Categories]:[Weights]],5,FALSE),0)</f>
        <v>6.59E-2</v>
      </c>
      <c r="K206" s="44">
        <f>$K$1802*(1+Table36[[#This Row],[Inflation (%)2]])</f>
        <v>106.24</v>
      </c>
      <c r="L206" s="44">
        <f>IFERROR(Table36[[#This Row],[Prices]]*Table36[[#This Row],[Weights]],0)</f>
        <v>7.0012159999999994</v>
      </c>
    </row>
    <row r="207" spans="2:16" hidden="1" x14ac:dyDescent="0.2">
      <c r="B207" s="62">
        <f t="shared" si="7"/>
        <v>2024</v>
      </c>
      <c r="C207" s="49">
        <v>45566</v>
      </c>
      <c r="D207" s="3" t="s">
        <v>13</v>
      </c>
      <c r="E207" s="29" t="s">
        <v>7</v>
      </c>
      <c r="F207" s="43">
        <v>230.5</v>
      </c>
      <c r="G207" s="28" t="s">
        <v>218</v>
      </c>
      <c r="H207" s="31">
        <f t="shared" si="8"/>
        <v>3.4099999999999998E-2</v>
      </c>
      <c r="I207" s="31">
        <f>Table36[[#This Row],[Inflation (%)2]]/H235-1</f>
        <v>0.33725490196078445</v>
      </c>
      <c r="J207" s="60">
        <f>IFERROR(VLOOKUP(D207,Table6[[Categories]:[Weights]],5,FALSE),0)</f>
        <v>2.7300000000000001E-2</v>
      </c>
      <c r="K207" s="44">
        <f>$K$1802*(1+Table36[[#This Row],[Inflation (%)2]])</f>
        <v>103.41</v>
      </c>
      <c r="L207" s="44">
        <f>IFERROR(Table36[[#This Row],[Prices]]*Table36[[#This Row],[Weights]],0)</f>
        <v>2.8230930000000001</v>
      </c>
    </row>
    <row r="208" spans="2:16" hidden="1" x14ac:dyDescent="0.2">
      <c r="B208" s="62">
        <f t="shared" si="7"/>
        <v>2024</v>
      </c>
      <c r="C208" s="49">
        <v>45566</v>
      </c>
      <c r="D208" s="3" t="s">
        <v>15</v>
      </c>
      <c r="E208" s="29" t="s">
        <v>7</v>
      </c>
      <c r="F208" s="43">
        <v>199</v>
      </c>
      <c r="G208" s="28" t="s">
        <v>77</v>
      </c>
      <c r="H208" s="31">
        <f t="shared" si="8"/>
        <v>5.1199999999999996E-2</v>
      </c>
      <c r="I208" s="31">
        <f>Table36[[#This Row],[Inflation (%)2]]/H236-1</f>
        <v>-0.14237855946398659</v>
      </c>
      <c r="J208" s="60">
        <f>IFERROR(VLOOKUP(D208,Table6[[Categories]:[Weights]],5,FALSE),0)</f>
        <v>3.5999999999999999E-3</v>
      </c>
      <c r="K208" s="44">
        <f>$K$1802*(1+Table36[[#This Row],[Inflation (%)2]])</f>
        <v>105.11999999999999</v>
      </c>
      <c r="L208" s="44">
        <f>IFERROR(Table36[[#This Row],[Prices]]*Table36[[#This Row],[Weights]],0)</f>
        <v>0.37843199999999994</v>
      </c>
    </row>
    <row r="209" spans="2:12" hidden="1" x14ac:dyDescent="0.2">
      <c r="B209" s="62">
        <f t="shared" si="7"/>
        <v>2024</v>
      </c>
      <c r="C209" s="49">
        <v>45566</v>
      </c>
      <c r="D209" s="3" t="s">
        <v>17</v>
      </c>
      <c r="E209" s="29" t="s">
        <v>7</v>
      </c>
      <c r="F209" s="43">
        <v>187.9</v>
      </c>
      <c r="G209" s="28" t="s">
        <v>219</v>
      </c>
      <c r="H209" s="31">
        <f t="shared" si="8"/>
        <v>3.1299999999999994E-2</v>
      </c>
      <c r="I209" s="31">
        <f>Table36[[#This Row],[Inflation (%)2]]/H237-1</f>
        <v>-5.1515151515151736E-2</v>
      </c>
      <c r="J209" s="60">
        <f>IFERROR(VLOOKUP(D209,Table6[[Categories]:[Weights]],5,FALSE),0)</f>
        <v>5.33E-2</v>
      </c>
      <c r="K209" s="44">
        <f>$K$1802*(1+Table36[[#This Row],[Inflation (%)2]])</f>
        <v>103.13</v>
      </c>
      <c r="L209" s="44">
        <f>IFERROR(Table36[[#This Row],[Prices]]*Table36[[#This Row],[Weights]],0)</f>
        <v>5.496829</v>
      </c>
    </row>
    <row r="210" spans="2:12" hidden="1" x14ac:dyDescent="0.2">
      <c r="B210" s="62">
        <f t="shared" si="7"/>
        <v>2024</v>
      </c>
      <c r="C210" s="49">
        <v>45566</v>
      </c>
      <c r="D210" s="3" t="s">
        <v>19</v>
      </c>
      <c r="E210" s="29" t="s">
        <v>7</v>
      </c>
      <c r="F210" s="43">
        <v>168.2</v>
      </c>
      <c r="G210" s="28" t="s">
        <v>220</v>
      </c>
      <c r="H210" s="31">
        <f t="shared" si="8"/>
        <v>7.1300000000000002E-2</v>
      </c>
      <c r="I210" s="31">
        <f>Table36[[#This Row],[Inflation (%)2]]/H238-1</f>
        <v>3.3475609756097562</v>
      </c>
      <c r="J210" s="60">
        <f>IFERROR(VLOOKUP(D210,Table6[[Categories]:[Weights]],5,FALSE),0)</f>
        <v>2.81E-2</v>
      </c>
      <c r="K210" s="44">
        <f>$K$1802*(1+Table36[[#This Row],[Inflation (%)2]])</f>
        <v>107.13</v>
      </c>
      <c r="L210" s="44">
        <f>IFERROR(Table36[[#This Row],[Prices]]*Table36[[#This Row],[Weights]],0)</f>
        <v>3.0103529999999998</v>
      </c>
    </row>
    <row r="211" spans="2:12" hidden="1" x14ac:dyDescent="0.2">
      <c r="B211" s="62">
        <f t="shared" si="7"/>
        <v>2024</v>
      </c>
      <c r="C211" s="49">
        <v>45566</v>
      </c>
      <c r="D211" s="3" t="s">
        <v>21</v>
      </c>
      <c r="E211" s="29" t="s">
        <v>7</v>
      </c>
      <c r="F211" s="43">
        <v>196.1</v>
      </c>
      <c r="G211" s="28" t="s">
        <v>221</v>
      </c>
      <c r="H211" s="31">
        <f t="shared" si="8"/>
        <v>6.6900000000000001E-2</v>
      </c>
      <c r="I211" s="31">
        <f>Table36[[#This Row],[Inflation (%)2]]/H239-1</f>
        <v>-1.4727540500736436E-2</v>
      </c>
      <c r="J211" s="60">
        <f>IFERROR(VLOOKUP(D211,Table6[[Categories]:[Weights]],5,FALSE),0)</f>
        <v>2.8999999999999998E-2</v>
      </c>
      <c r="K211" s="44">
        <f>$K$1802*(1+Table36[[#This Row],[Inflation (%)2]])</f>
        <v>106.69</v>
      </c>
      <c r="L211" s="44">
        <f>IFERROR(Table36[[#This Row],[Prices]]*Table36[[#This Row],[Weights]],0)</f>
        <v>3.0940099999999999</v>
      </c>
    </row>
    <row r="212" spans="2:12" hidden="1" x14ac:dyDescent="0.2">
      <c r="B212" s="62">
        <f t="shared" si="7"/>
        <v>2024</v>
      </c>
      <c r="C212" s="49">
        <v>45566</v>
      </c>
      <c r="D212" s="3" t="s">
        <v>23</v>
      </c>
      <c r="E212" s="29" t="s">
        <v>7</v>
      </c>
      <c r="F212" s="43">
        <v>333.9</v>
      </c>
      <c r="G212" s="28" t="s">
        <v>222</v>
      </c>
      <c r="H212" s="31">
        <f t="shared" si="8"/>
        <v>0.42630000000000001</v>
      </c>
      <c r="I212" s="31">
        <f>Table36[[#This Row],[Inflation (%)2]]/H240-1</f>
        <v>0.18548387096774177</v>
      </c>
      <c r="J212" s="60">
        <f>IFERROR(VLOOKUP(D212,Table6[[Categories]:[Weights]],5,FALSE),0)</f>
        <v>4.41E-2</v>
      </c>
      <c r="K212" s="44">
        <f>$K$1802*(1+Table36[[#This Row],[Inflation (%)2]])</f>
        <v>142.63</v>
      </c>
      <c r="L212" s="44">
        <f>IFERROR(Table36[[#This Row],[Prices]]*Table36[[#This Row],[Weights]],0)</f>
        <v>6.2899829999999994</v>
      </c>
    </row>
    <row r="213" spans="2:12" hidden="1" x14ac:dyDescent="0.2">
      <c r="B213" s="62">
        <f t="shared" si="7"/>
        <v>2024</v>
      </c>
      <c r="C213" s="49">
        <v>45566</v>
      </c>
      <c r="D213" s="3" t="s">
        <v>25</v>
      </c>
      <c r="E213" s="29" t="s">
        <v>7</v>
      </c>
      <c r="F213" s="43">
        <v>220.1</v>
      </c>
      <c r="G213" s="28" t="s">
        <v>223</v>
      </c>
      <c r="H213" s="31">
        <f t="shared" si="8"/>
        <v>6.9999999999999993E-2</v>
      </c>
      <c r="I213" s="31">
        <f>Table36[[#This Row],[Inflation (%)2]]/H241-1</f>
        <v>-0.28571428571428581</v>
      </c>
      <c r="J213" s="60">
        <f>IFERROR(VLOOKUP(D213,Table6[[Categories]:[Weights]],5,FALSE),0)</f>
        <v>1.7299999999999999E-2</v>
      </c>
      <c r="K213" s="44">
        <f>$K$1802*(1+Table36[[#This Row],[Inflation (%)2]])</f>
        <v>107</v>
      </c>
      <c r="L213" s="44">
        <f>IFERROR(Table36[[#This Row],[Prices]]*Table36[[#This Row],[Weights]],0)</f>
        <v>1.8511</v>
      </c>
    </row>
    <row r="214" spans="2:12" hidden="1" x14ac:dyDescent="0.2">
      <c r="B214" s="62">
        <f t="shared" si="7"/>
        <v>2024</v>
      </c>
      <c r="C214" s="49">
        <v>45566</v>
      </c>
      <c r="D214" s="3" t="s">
        <v>27</v>
      </c>
      <c r="E214" s="29" t="s">
        <v>7</v>
      </c>
      <c r="F214" s="43">
        <v>133</v>
      </c>
      <c r="G214" s="28" t="s">
        <v>224</v>
      </c>
      <c r="H214" s="31">
        <f t="shared" si="8"/>
        <v>2.5399999999999999E-2</v>
      </c>
      <c r="I214" s="31">
        <f>Table36[[#This Row],[Inflation (%)2]]/H242-1</f>
        <v>-0.27428571428571424</v>
      </c>
      <c r="J214" s="60">
        <f>IFERROR(VLOOKUP(D214,Table6[[Categories]:[Weights]],5,FALSE),0)</f>
        <v>9.7000000000000003E-3</v>
      </c>
      <c r="K214" s="44">
        <f>$K$1802*(1+Table36[[#This Row],[Inflation (%)2]])</f>
        <v>102.54</v>
      </c>
      <c r="L214" s="44">
        <f>IFERROR(Table36[[#This Row],[Prices]]*Table36[[#This Row],[Weights]],0)</f>
        <v>0.99463800000000013</v>
      </c>
    </row>
    <row r="215" spans="2:12" hidden="1" x14ac:dyDescent="0.2">
      <c r="B215" s="62">
        <f t="shared" si="7"/>
        <v>2024</v>
      </c>
      <c r="C215" s="49">
        <v>45566</v>
      </c>
      <c r="D215" s="3" t="s">
        <v>29</v>
      </c>
      <c r="E215" s="29" t="s">
        <v>7</v>
      </c>
      <c r="F215" s="43">
        <v>225</v>
      </c>
      <c r="G215" s="28" t="s">
        <v>225</v>
      </c>
      <c r="H215" s="31">
        <f t="shared" si="8"/>
        <v>-5.6999999999999995E-2</v>
      </c>
      <c r="I215" s="31">
        <f>Table36[[#This Row],[Inflation (%)2]]/H243-1</f>
        <v>0.1899791231732777</v>
      </c>
      <c r="J215" s="60">
        <f>IFERROR(VLOOKUP(D215,Table6[[Categories]:[Weights]],5,FALSE),0)</f>
        <v>1.7899999999999999E-2</v>
      </c>
      <c r="K215" s="44">
        <f>$K$1802*(1+Table36[[#This Row],[Inflation (%)2]])</f>
        <v>94.300000000000011</v>
      </c>
      <c r="L215" s="44">
        <f>IFERROR(Table36[[#This Row],[Prices]]*Table36[[#This Row],[Weights]],0)</f>
        <v>1.6879700000000002</v>
      </c>
    </row>
    <row r="216" spans="2:12" hidden="1" x14ac:dyDescent="0.2">
      <c r="B216" s="62">
        <f t="shared" si="7"/>
        <v>2024</v>
      </c>
      <c r="C216" s="49">
        <v>45566</v>
      </c>
      <c r="D216" s="3" t="s">
        <v>31</v>
      </c>
      <c r="E216" s="29" t="s">
        <v>7</v>
      </c>
      <c r="F216" s="43">
        <v>174</v>
      </c>
      <c r="G216" s="28" t="s">
        <v>226</v>
      </c>
      <c r="H216" s="31">
        <f t="shared" si="8"/>
        <v>3.2000000000000001E-2</v>
      </c>
      <c r="I216" s="31">
        <f>Table36[[#This Row],[Inflation (%)2]]/H244-1</f>
        <v>5.6105610561056007E-2</v>
      </c>
      <c r="J216" s="60">
        <f>IFERROR(VLOOKUP(D216,Table6[[Categories]:[Weights]],5,FALSE),0)</f>
        <v>1.1299999999999999E-2</v>
      </c>
      <c r="K216" s="44">
        <f>$K$1802*(1+Table36[[#This Row],[Inflation (%)2]])</f>
        <v>103.2</v>
      </c>
      <c r="L216" s="44">
        <f>IFERROR(Table36[[#This Row],[Prices]]*Table36[[#This Row],[Weights]],0)</f>
        <v>1.1661599999999999</v>
      </c>
    </row>
    <row r="217" spans="2:12" hidden="1" x14ac:dyDescent="0.2">
      <c r="B217" s="62">
        <f t="shared" si="7"/>
        <v>2024</v>
      </c>
      <c r="C217" s="49">
        <v>45566</v>
      </c>
      <c r="D217" s="3" t="s">
        <v>33</v>
      </c>
      <c r="E217" s="29" t="s">
        <v>7</v>
      </c>
      <c r="F217" s="43">
        <v>210.2</v>
      </c>
      <c r="G217" s="28" t="s">
        <v>227</v>
      </c>
      <c r="H217" s="31">
        <f t="shared" si="8"/>
        <v>4.3700000000000003E-2</v>
      </c>
      <c r="I217" s="31">
        <f>Table36[[#This Row],[Inflation (%)2]]/H245-1</f>
        <v>1.8648018648018683E-2</v>
      </c>
      <c r="J217" s="60">
        <f>IFERROR(VLOOKUP(D217,Table6[[Categories]:[Weights]],5,FALSE),0)</f>
        <v>5.5399999999999998E-2</v>
      </c>
      <c r="K217" s="44">
        <f>$K$1802*(1+Table36[[#This Row],[Inflation (%)2]])</f>
        <v>104.37</v>
      </c>
      <c r="L217" s="44">
        <f>IFERROR(Table36[[#This Row],[Prices]]*Table36[[#This Row],[Weights]],0)</f>
        <v>5.7820980000000004</v>
      </c>
    </row>
    <row r="218" spans="2:12" hidden="1" x14ac:dyDescent="0.2">
      <c r="B218" s="62">
        <f t="shared" si="7"/>
        <v>2024</v>
      </c>
      <c r="C218" s="49">
        <v>45566</v>
      </c>
      <c r="D218" s="3" t="s">
        <v>35</v>
      </c>
      <c r="E218" s="29" t="s">
        <v>7</v>
      </c>
      <c r="F218" s="43">
        <v>213.5</v>
      </c>
      <c r="G218" s="28" t="s">
        <v>204</v>
      </c>
      <c r="H218" s="31">
        <f t="shared" si="8"/>
        <v>2.7400000000000004E-2</v>
      </c>
      <c r="I218" s="31">
        <f>Table36[[#This Row],[Inflation (%)2]]/H246-1</f>
        <v>-6.8027210884353595E-2</v>
      </c>
      <c r="J218" s="60">
        <f>IFERROR(VLOOKUP(D218,Table6[[Categories]:[Weights]],5,FALSE),0)</f>
        <v>1.3600000000000001E-2</v>
      </c>
      <c r="K218" s="44">
        <f>$K$1802*(1+Table36[[#This Row],[Inflation (%)2]])</f>
        <v>102.74000000000001</v>
      </c>
      <c r="L218" s="44">
        <f>IFERROR(Table36[[#This Row],[Prices]]*Table36[[#This Row],[Weights]],0)</f>
        <v>1.3972640000000003</v>
      </c>
    </row>
    <row r="219" spans="2:12" hidden="1" x14ac:dyDescent="0.2">
      <c r="B219" s="62">
        <f t="shared" si="7"/>
        <v>2024</v>
      </c>
      <c r="C219" s="49">
        <v>45566</v>
      </c>
      <c r="D219" s="3" t="s">
        <v>37</v>
      </c>
      <c r="E219" s="29" t="s">
        <v>7</v>
      </c>
      <c r="F219" s="43">
        <v>187.1</v>
      </c>
      <c r="G219" s="28" t="s">
        <v>228</v>
      </c>
      <c r="H219" s="31">
        <f t="shared" si="8"/>
        <v>2.75E-2</v>
      </c>
      <c r="I219" s="31">
        <f>Table36[[#This Row],[Inflation (%)2]]/H247-1</f>
        <v>-5.8219178082191791E-2</v>
      </c>
      <c r="J219" s="60">
        <f>IFERROR(VLOOKUP(D219,Table6[[Categories]:[Weights]],5,FALSE),0)</f>
        <v>5.57E-2</v>
      </c>
      <c r="K219" s="44">
        <f>$K$1802*(1+Table36[[#This Row],[Inflation (%)2]])</f>
        <v>102.75000000000001</v>
      </c>
      <c r="L219" s="44">
        <f>IFERROR(Table36[[#This Row],[Prices]]*Table36[[#This Row],[Weights]],0)</f>
        <v>5.7231750000000003</v>
      </c>
    </row>
    <row r="220" spans="2:12" hidden="1" x14ac:dyDescent="0.2">
      <c r="B220" s="62">
        <f t="shared" si="7"/>
        <v>2024</v>
      </c>
      <c r="C220" s="49">
        <v>45566</v>
      </c>
      <c r="D220" s="3" t="s">
        <v>39</v>
      </c>
      <c r="E220" s="29" t="s">
        <v>7</v>
      </c>
      <c r="F220" s="43">
        <v>189.2</v>
      </c>
      <c r="G220" s="28" t="s">
        <v>183</v>
      </c>
      <c r="H220" s="31">
        <f t="shared" si="8"/>
        <v>2.7099999999999999E-2</v>
      </c>
      <c r="I220" s="31">
        <f>Table36[[#This Row],[Inflation (%)2]]/H248-1</f>
        <v>-9.6666666666666679E-2</v>
      </c>
      <c r="J220" s="60">
        <f>IFERROR(VLOOKUP(D220,Table6[[Categories]:[Weights]],5,FALSE),0)</f>
        <v>4.7199999999999999E-2</v>
      </c>
      <c r="K220" s="44">
        <f>$K$1802*(1+Table36[[#This Row],[Inflation (%)2]])</f>
        <v>102.71</v>
      </c>
      <c r="L220" s="44">
        <f>IFERROR(Table36[[#This Row],[Prices]]*Table36[[#This Row],[Weights]],0)</f>
        <v>4.847912</v>
      </c>
    </row>
    <row r="221" spans="2:12" hidden="1" x14ac:dyDescent="0.2">
      <c r="B221" s="62">
        <f t="shared" si="7"/>
        <v>2024</v>
      </c>
      <c r="C221" s="49">
        <v>45566</v>
      </c>
      <c r="D221" s="3" t="s">
        <v>41</v>
      </c>
      <c r="E221" s="29" t="s">
        <v>7</v>
      </c>
      <c r="F221" s="43">
        <v>175.2</v>
      </c>
      <c r="G221" s="28" t="s">
        <v>229</v>
      </c>
      <c r="H221" s="31">
        <f t="shared" si="8"/>
        <v>2.7E-2</v>
      </c>
      <c r="I221" s="31">
        <f>Table36[[#This Row],[Inflation (%)2]]/H249-1</f>
        <v>2.2727272727272485E-2</v>
      </c>
      <c r="J221" s="60">
        <f>IFERROR(VLOOKUP(D221,Table6[[Categories]:[Weights]],5,FALSE),0)</f>
        <v>8.5000000000000006E-3</v>
      </c>
      <c r="K221" s="44">
        <f>$K$1802*(1+Table36[[#This Row],[Inflation (%)2]])</f>
        <v>102.69999999999999</v>
      </c>
      <c r="L221" s="44">
        <f>IFERROR(Table36[[#This Row],[Prices]]*Table36[[#This Row],[Weights]],0)</f>
        <v>0.87295</v>
      </c>
    </row>
    <row r="222" spans="2:12" hidden="1" x14ac:dyDescent="0.2">
      <c r="B222" s="62">
        <f t="shared" si="7"/>
        <v>2024</v>
      </c>
      <c r="C222" s="49">
        <v>45566</v>
      </c>
      <c r="D222" s="3" t="s">
        <v>43</v>
      </c>
      <c r="E222" s="29" t="s">
        <v>7</v>
      </c>
      <c r="F222" s="43">
        <v>182.7</v>
      </c>
      <c r="G222" s="28" t="s">
        <v>158</v>
      </c>
      <c r="H222" s="31">
        <f t="shared" si="8"/>
        <v>2.81E-2</v>
      </c>
      <c r="I222" s="31">
        <f>Table36[[#This Row],[Inflation (%)2]]/H250-1</f>
        <v>3.3088235294117752E-2</v>
      </c>
      <c r="J222" s="60">
        <f>IFERROR(VLOOKUP(D222,Table6[[Categories]:[Weights]],5,FALSE),0)</f>
        <v>0.2167</v>
      </c>
      <c r="K222" s="44">
        <f>$K$1802*(1+Table36[[#This Row],[Inflation (%)2]])</f>
        <v>102.81</v>
      </c>
      <c r="L222" s="44">
        <f>IFERROR(Table36[[#This Row],[Prices]]*Table36[[#This Row],[Weights]],0)</f>
        <v>22.278926999999999</v>
      </c>
    </row>
    <row r="223" spans="2:12" hidden="1" x14ac:dyDescent="0.2">
      <c r="B223" s="62">
        <f t="shared" si="7"/>
        <v>2024</v>
      </c>
      <c r="C223" s="49">
        <v>45566</v>
      </c>
      <c r="D223" s="3" t="s">
        <v>45</v>
      </c>
      <c r="E223" s="29" t="s">
        <v>7</v>
      </c>
      <c r="F223" s="43">
        <v>169.7</v>
      </c>
      <c r="G223" s="28" t="s">
        <v>230</v>
      </c>
      <c r="H223" s="31">
        <f t="shared" si="8"/>
        <v>-3.4099999999999998E-2</v>
      </c>
      <c r="I223" s="31">
        <f>Table36[[#This Row],[Inflation (%)2]]/H251-1</f>
        <v>6.8965517241379226E-2</v>
      </c>
      <c r="J223" s="60">
        <f>IFERROR(VLOOKUP(D223,Table6[[Categories]:[Weights]],5,FALSE),0)</f>
        <v>5.5800000000000002E-2</v>
      </c>
      <c r="K223" s="44">
        <f>$K$1802*(1+Table36[[#This Row],[Inflation (%)2]])</f>
        <v>96.59</v>
      </c>
      <c r="L223" s="44">
        <f>IFERROR(Table36[[#This Row],[Prices]]*Table36[[#This Row],[Weights]],0)</f>
        <v>5.3897220000000008</v>
      </c>
    </row>
    <row r="224" spans="2:12" hidden="1" x14ac:dyDescent="0.2">
      <c r="B224" s="62">
        <f t="shared" si="7"/>
        <v>2024</v>
      </c>
      <c r="C224" s="49">
        <v>45566</v>
      </c>
      <c r="D224" s="3" t="s">
        <v>47</v>
      </c>
      <c r="E224" s="29" t="s">
        <v>7</v>
      </c>
      <c r="F224" s="43">
        <v>181.5</v>
      </c>
      <c r="G224" s="28" t="s">
        <v>231</v>
      </c>
      <c r="H224" s="31">
        <f t="shared" si="8"/>
        <v>4.3099999999999999E-2</v>
      </c>
      <c r="I224" s="31">
        <f>Table36[[#This Row],[Inflation (%)2]]/H252-1</f>
        <v>5.3789731051344658E-2</v>
      </c>
      <c r="J224" s="60">
        <f>IFERROR(VLOOKUP(D224,Table6[[Categories]:[Weights]],5,FALSE),0)</f>
        <v>0.29530000000000001</v>
      </c>
      <c r="K224" s="44">
        <f>$K$1802*(1+Table36[[#This Row],[Inflation (%)2]])</f>
        <v>104.30999999999999</v>
      </c>
      <c r="L224" s="44">
        <f>IFERROR(Table36[[#This Row],[Prices]]*Table36[[#This Row],[Weights]],0)</f>
        <v>30.802742999999996</v>
      </c>
    </row>
    <row r="225" spans="2:12" hidden="1" x14ac:dyDescent="0.2">
      <c r="B225" s="62">
        <f t="shared" si="7"/>
        <v>2024</v>
      </c>
      <c r="C225" s="49">
        <v>45566</v>
      </c>
      <c r="D225" s="3" t="s">
        <v>49</v>
      </c>
      <c r="E225" s="29" t="s">
        <v>7</v>
      </c>
      <c r="F225" s="43">
        <v>177.4</v>
      </c>
      <c r="G225" s="28" t="s">
        <v>226</v>
      </c>
      <c r="H225" s="31">
        <f t="shared" si="8"/>
        <v>3.2000000000000001E-2</v>
      </c>
      <c r="I225" s="31">
        <f>Table36[[#This Row],[Inflation (%)2]]/H253-1</f>
        <v>3.5598705501618255E-2</v>
      </c>
      <c r="J225" s="60">
        <f>IFERROR(VLOOKUP(D225,Table6[[Categories]:[Weights]],5,FALSE),0)</f>
        <v>3.8699999999999998E-2</v>
      </c>
      <c r="K225" s="44">
        <f>$K$1802*(1+Table36[[#This Row],[Inflation (%)2]])</f>
        <v>103.2</v>
      </c>
      <c r="L225" s="44">
        <f>IFERROR(Table36[[#This Row],[Prices]]*Table36[[#This Row],[Weights]],0)</f>
        <v>3.9938400000000001</v>
      </c>
    </row>
    <row r="226" spans="2:12" hidden="1" x14ac:dyDescent="0.2">
      <c r="B226" s="62">
        <f t="shared" si="7"/>
        <v>2024</v>
      </c>
      <c r="C226" s="49">
        <v>45566</v>
      </c>
      <c r="D226" s="3" t="s">
        <v>51</v>
      </c>
      <c r="E226" s="29" t="s">
        <v>7</v>
      </c>
      <c r="F226" s="43">
        <v>193.6</v>
      </c>
      <c r="G226" s="28" t="s">
        <v>227</v>
      </c>
      <c r="H226" s="31">
        <f t="shared" si="8"/>
        <v>4.3700000000000003E-2</v>
      </c>
      <c r="I226" s="31">
        <f>Table36[[#This Row],[Inflation (%)2]]/H254-1</f>
        <v>-2.2831050228309113E-3</v>
      </c>
      <c r="J226" s="60">
        <f>IFERROR(VLOOKUP(D226,Table6[[Categories]:[Weights]],5,FALSE),0)</f>
        <v>4.8099999999999997E-2</v>
      </c>
      <c r="K226" s="44">
        <f>$K$1802*(1+Table36[[#This Row],[Inflation (%)2]])</f>
        <v>104.37</v>
      </c>
      <c r="L226" s="44">
        <f>IFERROR(Table36[[#This Row],[Prices]]*Table36[[#This Row],[Weights]],0)</f>
        <v>5.0201969999999996</v>
      </c>
    </row>
    <row r="227" spans="2:12" hidden="1" x14ac:dyDescent="0.2">
      <c r="B227" s="62">
        <f t="shared" si="7"/>
        <v>2024</v>
      </c>
      <c r="C227" s="49">
        <v>45566</v>
      </c>
      <c r="D227" s="3" t="s">
        <v>53</v>
      </c>
      <c r="E227" s="29" t="s">
        <v>7</v>
      </c>
      <c r="F227" s="43">
        <v>165.5</v>
      </c>
      <c r="G227" s="28" t="s">
        <v>224</v>
      </c>
      <c r="H227" s="31">
        <f t="shared" si="8"/>
        <v>2.5399999999999999E-2</v>
      </c>
      <c r="I227" s="31">
        <f>Table36[[#This Row],[Inflation (%)2]]/H255-1</f>
        <v>0</v>
      </c>
      <c r="J227" s="60">
        <f>IFERROR(VLOOKUP(D227,Table6[[Categories]:[Weights]],5,FALSE),0)</f>
        <v>9.7299999999999998E-2</v>
      </c>
      <c r="K227" s="44">
        <f>$K$1802*(1+Table36[[#This Row],[Inflation (%)2]])</f>
        <v>102.54</v>
      </c>
      <c r="L227" s="44">
        <f>IFERROR(Table36[[#This Row],[Prices]]*Table36[[#This Row],[Weights]],0)</f>
        <v>9.9771420000000006</v>
      </c>
    </row>
    <row r="228" spans="2:12" hidden="1" x14ac:dyDescent="0.2">
      <c r="B228" s="62">
        <f t="shared" si="7"/>
        <v>2024</v>
      </c>
      <c r="C228" s="49">
        <v>45566</v>
      </c>
      <c r="D228" s="3" t="s">
        <v>55</v>
      </c>
      <c r="E228" s="29" t="s">
        <v>7</v>
      </c>
      <c r="F228" s="43">
        <v>176</v>
      </c>
      <c r="G228" s="28" t="s">
        <v>107</v>
      </c>
      <c r="H228" s="31">
        <f t="shared" si="8"/>
        <v>2.5000000000000001E-2</v>
      </c>
      <c r="I228" s="31">
        <f>Table36[[#This Row],[Inflation (%)2]]/H256-1</f>
        <v>-3.9840637450198058E-3</v>
      </c>
      <c r="J228" s="60">
        <f>IFERROR(VLOOKUP(D228,Table6[[Categories]:[Weights]],5,FALSE),0)</f>
        <v>2.0400000000000001E-2</v>
      </c>
      <c r="K228" s="44">
        <f>$K$1802*(1+Table36[[#This Row],[Inflation (%)2]])</f>
        <v>102.49999999999999</v>
      </c>
      <c r="L228" s="44">
        <f>IFERROR(Table36[[#This Row],[Prices]]*Table36[[#This Row],[Weights]],0)</f>
        <v>2.0909999999999997</v>
      </c>
    </row>
    <row r="229" spans="2:12" hidden="1" x14ac:dyDescent="0.2">
      <c r="B229" s="62">
        <f t="shared" si="7"/>
        <v>2024</v>
      </c>
      <c r="C229" s="49">
        <v>45566</v>
      </c>
      <c r="D229" s="3" t="s">
        <v>57</v>
      </c>
      <c r="E229" s="29" t="s">
        <v>7</v>
      </c>
      <c r="F229" s="43">
        <v>187.6</v>
      </c>
      <c r="G229" s="28" t="s">
        <v>232</v>
      </c>
      <c r="H229" s="31">
        <f t="shared" si="8"/>
        <v>3.9899999999999998E-2</v>
      </c>
      <c r="I229" s="31">
        <f>Table36[[#This Row],[Inflation (%)2]]/H257-1</f>
        <v>1.2690355329949332E-2</v>
      </c>
      <c r="J229" s="60">
        <f>IFERROR(VLOOKUP(D229,Table6[[Categories]:[Weights]],5,FALSE),0)</f>
        <v>5.62E-2</v>
      </c>
      <c r="K229" s="44">
        <f>$K$1802*(1+Table36[[#This Row],[Inflation (%)2]])</f>
        <v>103.99000000000001</v>
      </c>
      <c r="L229" s="44">
        <f>IFERROR(Table36[[#This Row],[Prices]]*Table36[[#This Row],[Weights]],0)</f>
        <v>5.8442380000000007</v>
      </c>
    </row>
    <row r="230" spans="2:12" hidden="1" x14ac:dyDescent="0.2">
      <c r="B230" s="62">
        <f t="shared" si="7"/>
        <v>2024</v>
      </c>
      <c r="C230" s="49">
        <v>45566</v>
      </c>
      <c r="D230" s="3" t="s">
        <v>59</v>
      </c>
      <c r="E230" s="29" t="s">
        <v>7</v>
      </c>
      <c r="F230" s="43">
        <v>207.3</v>
      </c>
      <c r="G230" s="28" t="s">
        <v>233</v>
      </c>
      <c r="H230" s="31">
        <f t="shared" si="8"/>
        <v>0.11330000000000001</v>
      </c>
      <c r="I230" s="31">
        <f>Table36[[#This Row],[Inflation (%)2]]/H258-1</f>
        <v>0.21827956989247332</v>
      </c>
      <c r="J230" s="60">
        <f>IFERROR(VLOOKUP(D230,Table6[[Categories]:[Weights]],5,FALSE),0)</f>
        <v>3.4700000000000002E-2</v>
      </c>
      <c r="K230" s="44">
        <f>$K$1802*(1+Table36[[#This Row],[Inflation (%)2]])</f>
        <v>111.33</v>
      </c>
      <c r="L230" s="44">
        <f>IFERROR(Table36[[#This Row],[Prices]]*Table36[[#This Row],[Weights]],0)</f>
        <v>3.8631510000000002</v>
      </c>
    </row>
    <row r="231" spans="2:12" hidden="1" x14ac:dyDescent="0.2">
      <c r="B231" s="62">
        <f t="shared" si="7"/>
        <v>2024</v>
      </c>
      <c r="C231" s="49">
        <v>45566</v>
      </c>
      <c r="D231" s="3" t="s">
        <v>61</v>
      </c>
      <c r="E231" s="29" t="s">
        <v>7</v>
      </c>
      <c r="F231" s="43">
        <v>216.3</v>
      </c>
      <c r="G231" s="28" t="s">
        <v>234</v>
      </c>
      <c r="H231" s="31">
        <f t="shared" si="8"/>
        <v>0.1109</v>
      </c>
      <c r="I231" s="31">
        <f>Table36[[#This Row],[Inflation (%)2]]/H259-1</f>
        <v>0.16004184100418395</v>
      </c>
      <c r="J231" s="60">
        <f>IFERROR(VLOOKUP(D231,Table6[[Categories]:[Weights]],5,FALSE),0)</f>
        <v>0</v>
      </c>
      <c r="K231" s="44">
        <f>$K$1802*(1+Table36[[#This Row],[Inflation (%)2]])</f>
        <v>111.09</v>
      </c>
      <c r="L231" s="44">
        <f>IFERROR(Table36[[#This Row],[Prices]]*Table36[[#This Row],[Weights]],0)</f>
        <v>0</v>
      </c>
    </row>
    <row r="232" spans="2:12" x14ac:dyDescent="0.2">
      <c r="B232" s="62">
        <f t="shared" si="7"/>
        <v>2024</v>
      </c>
      <c r="C232" s="49">
        <v>45536</v>
      </c>
      <c r="D232" s="3" t="s">
        <v>6</v>
      </c>
      <c r="E232" s="29" t="s">
        <v>7</v>
      </c>
      <c r="F232" s="43">
        <v>191.4</v>
      </c>
      <c r="G232" s="28" t="s">
        <v>236</v>
      </c>
      <c r="H232" s="31">
        <f t="shared" si="8"/>
        <v>5.0500000000000003E-2</v>
      </c>
      <c r="I232" s="31">
        <f>Table36[[#This Row],[Inflation (%)2]]/H260-1</f>
        <v>0.60828025477707026</v>
      </c>
      <c r="J232" s="60">
        <f>IFERROR(VLOOKUP(D232,Table6[[Categories]:[Weights]],5,FALSE),0)</f>
        <v>1</v>
      </c>
      <c r="K232" s="44">
        <f>$K$1802*(1+Table36[[#This Row],[Inflation (%)2]])</f>
        <v>105.05</v>
      </c>
      <c r="L232" s="44">
        <f>IFERROR(Table36[[#This Row],[Prices]]*Table36[[#This Row],[Weights]],0)</f>
        <v>105.05</v>
      </c>
    </row>
    <row r="233" spans="2:12" hidden="1" x14ac:dyDescent="0.2">
      <c r="B233" s="62">
        <f t="shared" si="7"/>
        <v>2024</v>
      </c>
      <c r="C233" s="49">
        <v>45536</v>
      </c>
      <c r="D233" s="3" t="s">
        <v>9</v>
      </c>
      <c r="E233" s="29" t="s">
        <v>7</v>
      </c>
      <c r="F233" s="43">
        <v>209.5</v>
      </c>
      <c r="G233" s="28" t="s">
        <v>237</v>
      </c>
      <c r="H233" s="31">
        <f t="shared" si="8"/>
        <v>8.5500000000000007E-2</v>
      </c>
      <c r="I233" s="31">
        <f>Table36[[#This Row],[Inflation (%)2]]/H261-1</f>
        <v>0.7775467775467777</v>
      </c>
      <c r="J233" s="60">
        <f>IFERROR(VLOOKUP(D233,Table6[[Categories]:[Weights]],5,FALSE),0)</f>
        <v>0.3629</v>
      </c>
      <c r="K233" s="44">
        <f>$K$1802*(1+Table36[[#This Row],[Inflation (%)2]])</f>
        <v>108.55</v>
      </c>
      <c r="L233" s="44">
        <f>IFERROR(Table36[[#This Row],[Prices]]*Table36[[#This Row],[Weights]],0)</f>
        <v>39.392795</v>
      </c>
    </row>
    <row r="234" spans="2:12" hidden="1" x14ac:dyDescent="0.2">
      <c r="B234" s="62">
        <f t="shared" si="7"/>
        <v>2024</v>
      </c>
      <c r="C234" s="49">
        <v>45536</v>
      </c>
      <c r="D234" s="3" t="s">
        <v>11</v>
      </c>
      <c r="E234" s="29" t="s">
        <v>7</v>
      </c>
      <c r="F234" s="43">
        <v>192.8</v>
      </c>
      <c r="G234" s="28" t="s">
        <v>238</v>
      </c>
      <c r="H234" s="31">
        <f t="shared" si="8"/>
        <v>6.3399999999999998E-2</v>
      </c>
      <c r="I234" s="31">
        <f>Table36[[#This Row],[Inflation (%)2]]/H262-1</f>
        <v>-5.7949479940564874E-2</v>
      </c>
      <c r="J234" s="60">
        <f>IFERROR(VLOOKUP(D234,Table6[[Categories]:[Weights]],5,FALSE),0)</f>
        <v>6.59E-2</v>
      </c>
      <c r="K234" s="44">
        <f>$K$1802*(1+Table36[[#This Row],[Inflation (%)2]])</f>
        <v>106.33999999999999</v>
      </c>
      <c r="L234" s="44">
        <f>IFERROR(Table36[[#This Row],[Prices]]*Table36[[#This Row],[Weights]],0)</f>
        <v>7.0078059999999995</v>
      </c>
    </row>
    <row r="235" spans="2:12" hidden="1" x14ac:dyDescent="0.2">
      <c r="B235" s="62">
        <f t="shared" si="7"/>
        <v>2024</v>
      </c>
      <c r="C235" s="49">
        <v>45536</v>
      </c>
      <c r="D235" s="3" t="s">
        <v>13</v>
      </c>
      <c r="E235" s="29" t="s">
        <v>7</v>
      </c>
      <c r="F235" s="43">
        <v>229.4</v>
      </c>
      <c r="G235" s="28" t="s">
        <v>151</v>
      </c>
      <c r="H235" s="31">
        <f t="shared" si="8"/>
        <v>2.5499999999999995E-2</v>
      </c>
      <c r="I235" s="31">
        <f>Table36[[#This Row],[Inflation (%)2]]/H263-1</f>
        <v>-0.40972222222222232</v>
      </c>
      <c r="J235" s="60">
        <f>IFERROR(VLOOKUP(D235,Table6[[Categories]:[Weights]],5,FALSE),0)</f>
        <v>2.7300000000000001E-2</v>
      </c>
      <c r="K235" s="44">
        <f>$K$1802*(1+Table36[[#This Row],[Inflation (%)2]])</f>
        <v>102.55000000000001</v>
      </c>
      <c r="L235" s="44">
        <f>IFERROR(Table36[[#This Row],[Prices]]*Table36[[#This Row],[Weights]],0)</f>
        <v>2.7996150000000006</v>
      </c>
    </row>
    <row r="236" spans="2:12" hidden="1" x14ac:dyDescent="0.2">
      <c r="B236" s="62">
        <f t="shared" si="7"/>
        <v>2024</v>
      </c>
      <c r="C236" s="49">
        <v>45536</v>
      </c>
      <c r="D236" s="3" t="s">
        <v>15</v>
      </c>
      <c r="E236" s="29" t="s">
        <v>7</v>
      </c>
      <c r="F236" s="43">
        <v>195.2</v>
      </c>
      <c r="G236" s="28" t="s">
        <v>239</v>
      </c>
      <c r="H236" s="31">
        <f t="shared" si="8"/>
        <v>5.9699999999999996E-2</v>
      </c>
      <c r="I236" s="31">
        <f>Table36[[#This Row],[Inflation (%)2]]/H264-1</f>
        <v>1.3582342954159499E-2</v>
      </c>
      <c r="J236" s="60">
        <f>IFERROR(VLOOKUP(D236,Table6[[Categories]:[Weights]],5,FALSE),0)</f>
        <v>3.5999999999999999E-3</v>
      </c>
      <c r="K236" s="44">
        <f>$K$1802*(1+Table36[[#This Row],[Inflation (%)2]])</f>
        <v>105.97000000000001</v>
      </c>
      <c r="L236" s="44">
        <f>IFERROR(Table36[[#This Row],[Prices]]*Table36[[#This Row],[Weights]],0)</f>
        <v>0.38149200000000005</v>
      </c>
    </row>
    <row r="237" spans="2:12" hidden="1" x14ac:dyDescent="0.2">
      <c r="B237" s="62">
        <f t="shared" si="7"/>
        <v>2024</v>
      </c>
      <c r="C237" s="49">
        <v>45536</v>
      </c>
      <c r="D237" s="3" t="s">
        <v>17</v>
      </c>
      <c r="E237" s="29" t="s">
        <v>7</v>
      </c>
      <c r="F237" s="43">
        <v>187.6</v>
      </c>
      <c r="G237" s="28" t="s">
        <v>240</v>
      </c>
      <c r="H237" s="31">
        <f t="shared" si="8"/>
        <v>3.3000000000000002E-2</v>
      </c>
      <c r="I237" s="31">
        <f>Table36[[#This Row],[Inflation (%)2]]/H265-1</f>
        <v>-3.0211480362538623E-3</v>
      </c>
      <c r="J237" s="60">
        <f>IFERROR(VLOOKUP(D237,Table6[[Categories]:[Weights]],5,FALSE),0)</f>
        <v>5.33E-2</v>
      </c>
      <c r="K237" s="44">
        <f>$K$1802*(1+Table36[[#This Row],[Inflation (%)2]])</f>
        <v>103.3</v>
      </c>
      <c r="L237" s="44">
        <f>IFERROR(Table36[[#This Row],[Prices]]*Table36[[#This Row],[Weights]],0)</f>
        <v>5.50589</v>
      </c>
    </row>
    <row r="238" spans="2:12" hidden="1" x14ac:dyDescent="0.2">
      <c r="B238" s="62">
        <f t="shared" si="7"/>
        <v>2024</v>
      </c>
      <c r="C238" s="49">
        <v>45536</v>
      </c>
      <c r="D238" s="3" t="s">
        <v>19</v>
      </c>
      <c r="E238" s="29" t="s">
        <v>7</v>
      </c>
      <c r="F238" s="43">
        <v>160.9</v>
      </c>
      <c r="G238" s="28" t="s">
        <v>90</v>
      </c>
      <c r="H238" s="31">
        <f t="shared" si="8"/>
        <v>1.6400000000000001E-2</v>
      </c>
      <c r="I238" s="31">
        <f>Table36[[#This Row],[Inflation (%)2]]/H266-1</f>
        <v>-2.3781512605042021</v>
      </c>
      <c r="J238" s="60">
        <f>IFERROR(VLOOKUP(D238,Table6[[Categories]:[Weights]],5,FALSE),0)</f>
        <v>2.81E-2</v>
      </c>
      <c r="K238" s="44">
        <f>$K$1802*(1+Table36[[#This Row],[Inflation (%)2]])</f>
        <v>101.64</v>
      </c>
      <c r="L238" s="44">
        <f>IFERROR(Table36[[#This Row],[Prices]]*Table36[[#This Row],[Weights]],0)</f>
        <v>2.8560840000000001</v>
      </c>
    </row>
    <row r="239" spans="2:12" hidden="1" x14ac:dyDescent="0.2">
      <c r="B239" s="62">
        <f t="shared" si="7"/>
        <v>2024</v>
      </c>
      <c r="C239" s="49">
        <v>45536</v>
      </c>
      <c r="D239" s="3" t="s">
        <v>21</v>
      </c>
      <c r="E239" s="29" t="s">
        <v>7</v>
      </c>
      <c r="F239" s="43">
        <v>195.1</v>
      </c>
      <c r="G239" s="28" t="s">
        <v>241</v>
      </c>
      <c r="H239" s="31">
        <f t="shared" si="8"/>
        <v>6.7900000000000002E-2</v>
      </c>
      <c r="I239" s="31">
        <f>Table36[[#This Row],[Inflation (%)2]]/H267-1</f>
        <v>0.11861614497528827</v>
      </c>
      <c r="J239" s="60">
        <f>IFERROR(VLOOKUP(D239,Table6[[Categories]:[Weights]],5,FALSE),0)</f>
        <v>2.8999999999999998E-2</v>
      </c>
      <c r="K239" s="44">
        <f>$K$1802*(1+Table36[[#This Row],[Inflation (%)2]])</f>
        <v>106.79</v>
      </c>
      <c r="L239" s="44">
        <f>IFERROR(Table36[[#This Row],[Prices]]*Table36[[#This Row],[Weights]],0)</f>
        <v>3.0969099999999998</v>
      </c>
    </row>
    <row r="240" spans="2:12" hidden="1" x14ac:dyDescent="0.2">
      <c r="B240" s="62">
        <f t="shared" si="7"/>
        <v>2024</v>
      </c>
      <c r="C240" s="49">
        <v>45536</v>
      </c>
      <c r="D240" s="3" t="s">
        <v>23</v>
      </c>
      <c r="E240" s="29" t="s">
        <v>7</v>
      </c>
      <c r="F240" s="43">
        <v>306.60000000000002</v>
      </c>
      <c r="G240" s="28" t="s">
        <v>242</v>
      </c>
      <c r="H240" s="31">
        <f t="shared" si="8"/>
        <v>0.35960000000000003</v>
      </c>
      <c r="I240" s="31">
        <f>Table36[[#This Row],[Inflation (%)2]]/H268-1</f>
        <v>4.1815561959654177</v>
      </c>
      <c r="J240" s="60">
        <f>IFERROR(VLOOKUP(D240,Table6[[Categories]:[Weights]],5,FALSE),0)</f>
        <v>4.41E-2</v>
      </c>
      <c r="K240" s="44">
        <f>$K$1802*(1+Table36[[#This Row],[Inflation (%)2]])</f>
        <v>135.95999999999998</v>
      </c>
      <c r="L240" s="44">
        <f>IFERROR(Table36[[#This Row],[Prices]]*Table36[[#This Row],[Weights]],0)</f>
        <v>5.9958359999999988</v>
      </c>
    </row>
    <row r="241" spans="2:12" hidden="1" x14ac:dyDescent="0.2">
      <c r="B241" s="62">
        <f t="shared" si="7"/>
        <v>2024</v>
      </c>
      <c r="C241" s="49">
        <v>45536</v>
      </c>
      <c r="D241" s="3" t="s">
        <v>25</v>
      </c>
      <c r="E241" s="29" t="s">
        <v>7</v>
      </c>
      <c r="F241" s="43">
        <v>219.7</v>
      </c>
      <c r="G241" s="28" t="s">
        <v>243</v>
      </c>
      <c r="H241" s="31">
        <f t="shared" si="8"/>
        <v>9.8000000000000004E-2</v>
      </c>
      <c r="I241" s="31">
        <f>Table36[[#This Row],[Inflation (%)2]]/H269-1</f>
        <v>-0.31754874651810583</v>
      </c>
      <c r="J241" s="60">
        <f>IFERROR(VLOOKUP(D241,Table6[[Categories]:[Weights]],5,FALSE),0)</f>
        <v>1.7299999999999999E-2</v>
      </c>
      <c r="K241" s="44">
        <f>$K$1802*(1+Table36[[#This Row],[Inflation (%)2]])</f>
        <v>109.80000000000001</v>
      </c>
      <c r="L241" s="44">
        <f>IFERROR(Table36[[#This Row],[Prices]]*Table36[[#This Row],[Weights]],0)</f>
        <v>1.8995400000000002</v>
      </c>
    </row>
    <row r="242" spans="2:12" hidden="1" x14ac:dyDescent="0.2">
      <c r="B242" s="62">
        <f t="shared" si="7"/>
        <v>2024</v>
      </c>
      <c r="C242" s="49">
        <v>45536</v>
      </c>
      <c r="D242" s="3" t="s">
        <v>27</v>
      </c>
      <c r="E242" s="29" t="s">
        <v>7</v>
      </c>
      <c r="F242" s="43">
        <v>132.9</v>
      </c>
      <c r="G242" s="28" t="s">
        <v>244</v>
      </c>
      <c r="H242" s="31">
        <f t="shared" si="8"/>
        <v>3.4999999999999996E-2</v>
      </c>
      <c r="I242" s="31">
        <f>Table36[[#This Row],[Inflation (%)2]]/H270-1</f>
        <v>-0.2341356673960614</v>
      </c>
      <c r="J242" s="60">
        <f>IFERROR(VLOOKUP(D242,Table6[[Categories]:[Weights]],5,FALSE),0)</f>
        <v>9.7000000000000003E-3</v>
      </c>
      <c r="K242" s="44">
        <f>$K$1802*(1+Table36[[#This Row],[Inflation (%)2]])</f>
        <v>103.49999999999999</v>
      </c>
      <c r="L242" s="44">
        <f>IFERROR(Table36[[#This Row],[Prices]]*Table36[[#This Row],[Weights]],0)</f>
        <v>1.0039499999999999</v>
      </c>
    </row>
    <row r="243" spans="2:12" hidden="1" x14ac:dyDescent="0.2">
      <c r="B243" s="62">
        <f t="shared" si="7"/>
        <v>2024</v>
      </c>
      <c r="C243" s="49">
        <v>45536</v>
      </c>
      <c r="D243" s="3" t="s">
        <v>29</v>
      </c>
      <c r="E243" s="29" t="s">
        <v>7</v>
      </c>
      <c r="F243" s="43">
        <v>224.7</v>
      </c>
      <c r="G243" s="28" t="s">
        <v>245</v>
      </c>
      <c r="H243" s="31">
        <f t="shared" si="8"/>
        <v>-4.7899999999999998E-2</v>
      </c>
      <c r="I243" s="31">
        <f>Table36[[#This Row],[Inflation (%)2]]/H271-1</f>
        <v>0.72924187725631739</v>
      </c>
      <c r="J243" s="60">
        <f>IFERROR(VLOOKUP(D243,Table6[[Categories]:[Weights]],5,FALSE),0)</f>
        <v>1.7899999999999999E-2</v>
      </c>
      <c r="K243" s="44">
        <f>$K$1802*(1+Table36[[#This Row],[Inflation (%)2]])</f>
        <v>95.21</v>
      </c>
      <c r="L243" s="44">
        <f>IFERROR(Table36[[#This Row],[Prices]]*Table36[[#This Row],[Weights]],0)</f>
        <v>1.7042589999999997</v>
      </c>
    </row>
    <row r="244" spans="2:12" hidden="1" x14ac:dyDescent="0.2">
      <c r="B244" s="62">
        <f t="shared" si="7"/>
        <v>2024</v>
      </c>
      <c r="C244" s="49">
        <v>45536</v>
      </c>
      <c r="D244" s="3" t="s">
        <v>31</v>
      </c>
      <c r="E244" s="29" t="s">
        <v>7</v>
      </c>
      <c r="F244" s="43">
        <v>173.3</v>
      </c>
      <c r="G244" s="28" t="s">
        <v>108</v>
      </c>
      <c r="H244" s="31">
        <f t="shared" si="8"/>
        <v>3.0300000000000001E-2</v>
      </c>
      <c r="I244" s="31">
        <f>Table36[[#This Row],[Inflation (%)2]]/H272-1</f>
        <v>-3.2894736842106198E-3</v>
      </c>
      <c r="J244" s="60">
        <f>IFERROR(VLOOKUP(D244,Table6[[Categories]:[Weights]],5,FALSE),0)</f>
        <v>1.1299999999999999E-2</v>
      </c>
      <c r="K244" s="44">
        <f>$K$1802*(1+Table36[[#This Row],[Inflation (%)2]])</f>
        <v>103.03</v>
      </c>
      <c r="L244" s="44">
        <f>IFERROR(Table36[[#This Row],[Prices]]*Table36[[#This Row],[Weights]],0)</f>
        <v>1.164239</v>
      </c>
    </row>
    <row r="245" spans="2:12" hidden="1" x14ac:dyDescent="0.2">
      <c r="B245" s="62">
        <f t="shared" si="7"/>
        <v>2024</v>
      </c>
      <c r="C245" s="49">
        <v>45536</v>
      </c>
      <c r="D245" s="3" t="s">
        <v>33</v>
      </c>
      <c r="E245" s="29" t="s">
        <v>7</v>
      </c>
      <c r="F245" s="43">
        <v>209.3</v>
      </c>
      <c r="G245" s="28" t="s">
        <v>246</v>
      </c>
      <c r="H245" s="31">
        <f t="shared" si="8"/>
        <v>4.2900000000000001E-2</v>
      </c>
      <c r="I245" s="31">
        <f>Table36[[#This Row],[Inflation (%)2]]/H273-1</f>
        <v>3.3734939759035854E-2</v>
      </c>
      <c r="J245" s="60">
        <f>IFERROR(VLOOKUP(D245,Table6[[Categories]:[Weights]],5,FALSE),0)</f>
        <v>5.5399999999999998E-2</v>
      </c>
      <c r="K245" s="44">
        <f>$K$1802*(1+Table36[[#This Row],[Inflation (%)2]])</f>
        <v>104.28999999999999</v>
      </c>
      <c r="L245" s="44">
        <f>IFERROR(Table36[[#This Row],[Prices]]*Table36[[#This Row],[Weights]],0)</f>
        <v>5.7776659999999991</v>
      </c>
    </row>
    <row r="246" spans="2:12" hidden="1" x14ac:dyDescent="0.2">
      <c r="B246" s="62">
        <f t="shared" si="7"/>
        <v>2024</v>
      </c>
      <c r="C246" s="49">
        <v>45536</v>
      </c>
      <c r="D246" s="3" t="s">
        <v>35</v>
      </c>
      <c r="E246" s="29" t="s">
        <v>7</v>
      </c>
      <c r="F246" s="43">
        <v>213.3</v>
      </c>
      <c r="G246" s="28" t="s">
        <v>56</v>
      </c>
      <c r="H246" s="31">
        <f t="shared" si="8"/>
        <v>2.9399999999999999E-2</v>
      </c>
      <c r="I246" s="31">
        <f>Table36[[#This Row],[Inflation (%)2]]/H274-1</f>
        <v>-5.1612903225806472E-2</v>
      </c>
      <c r="J246" s="60">
        <f>IFERROR(VLOOKUP(D246,Table6[[Categories]:[Weights]],5,FALSE),0)</f>
        <v>1.3600000000000001E-2</v>
      </c>
      <c r="K246" s="44">
        <f>$K$1802*(1+Table36[[#This Row],[Inflation (%)2]])</f>
        <v>102.94000000000001</v>
      </c>
      <c r="L246" s="44">
        <f>IFERROR(Table36[[#This Row],[Prices]]*Table36[[#This Row],[Weights]],0)</f>
        <v>1.3999840000000003</v>
      </c>
    </row>
    <row r="247" spans="2:12" hidden="1" x14ac:dyDescent="0.2">
      <c r="B247" s="62">
        <f t="shared" si="7"/>
        <v>2024</v>
      </c>
      <c r="C247" s="49">
        <v>45536</v>
      </c>
      <c r="D247" s="3" t="s">
        <v>37</v>
      </c>
      <c r="E247" s="29" t="s">
        <v>7</v>
      </c>
      <c r="F247" s="43">
        <v>186.5</v>
      </c>
      <c r="G247" s="28" t="s">
        <v>247</v>
      </c>
      <c r="H247" s="31">
        <f t="shared" si="8"/>
        <v>2.92E-2</v>
      </c>
      <c r="I247" s="31">
        <f>Table36[[#This Row],[Inflation (%)2]]/H275-1</f>
        <v>1.388888888888884E-2</v>
      </c>
      <c r="J247" s="60">
        <f>IFERROR(VLOOKUP(D247,Table6[[Categories]:[Weights]],5,FALSE),0)</f>
        <v>5.57E-2</v>
      </c>
      <c r="K247" s="44">
        <f>$K$1802*(1+Table36[[#This Row],[Inflation (%)2]])</f>
        <v>102.91999999999999</v>
      </c>
      <c r="L247" s="44">
        <f>IFERROR(Table36[[#This Row],[Prices]]*Table36[[#This Row],[Weights]],0)</f>
        <v>5.7326439999999996</v>
      </c>
    </row>
    <row r="248" spans="2:12" hidden="1" x14ac:dyDescent="0.2">
      <c r="B248" s="62">
        <f t="shared" si="7"/>
        <v>2024</v>
      </c>
      <c r="C248" s="49">
        <v>45536</v>
      </c>
      <c r="D248" s="3" t="s">
        <v>39</v>
      </c>
      <c r="E248" s="29" t="s">
        <v>7</v>
      </c>
      <c r="F248" s="43">
        <v>188.7</v>
      </c>
      <c r="G248" s="28" t="s">
        <v>248</v>
      </c>
      <c r="H248" s="31">
        <f t="shared" si="8"/>
        <v>0.03</v>
      </c>
      <c r="I248" s="31">
        <f>Table36[[#This Row],[Inflation (%)2]]/H276-1</f>
        <v>3.4482758620689502E-2</v>
      </c>
      <c r="J248" s="60">
        <f>IFERROR(VLOOKUP(D248,Table6[[Categories]:[Weights]],5,FALSE),0)</f>
        <v>4.7199999999999999E-2</v>
      </c>
      <c r="K248" s="44">
        <f>$K$1802*(1+Table36[[#This Row],[Inflation (%)2]])</f>
        <v>103</v>
      </c>
      <c r="L248" s="44">
        <f>IFERROR(Table36[[#This Row],[Prices]]*Table36[[#This Row],[Weights]],0)</f>
        <v>4.8616000000000001</v>
      </c>
    </row>
    <row r="249" spans="2:12" hidden="1" x14ac:dyDescent="0.2">
      <c r="B249" s="62">
        <f t="shared" si="7"/>
        <v>2024</v>
      </c>
      <c r="C249" s="49">
        <v>45536</v>
      </c>
      <c r="D249" s="3" t="s">
        <v>41</v>
      </c>
      <c r="E249" s="29" t="s">
        <v>7</v>
      </c>
      <c r="F249" s="43">
        <v>174.7</v>
      </c>
      <c r="G249" s="28" t="s">
        <v>249</v>
      </c>
      <c r="H249" s="31">
        <f t="shared" si="8"/>
        <v>2.6400000000000003E-2</v>
      </c>
      <c r="I249" s="31">
        <f>Table36[[#This Row],[Inflation (%)2]]/H277-1</f>
        <v>-3.7735849056602655E-3</v>
      </c>
      <c r="J249" s="60">
        <f>IFERROR(VLOOKUP(D249,Table6[[Categories]:[Weights]],5,FALSE),0)</f>
        <v>8.5000000000000006E-3</v>
      </c>
      <c r="K249" s="44">
        <f>$K$1802*(1+Table36[[#This Row],[Inflation (%)2]])</f>
        <v>102.64</v>
      </c>
      <c r="L249" s="44">
        <f>IFERROR(Table36[[#This Row],[Prices]]*Table36[[#This Row],[Weights]],0)</f>
        <v>0.8724400000000001</v>
      </c>
    </row>
    <row r="250" spans="2:12" hidden="1" x14ac:dyDescent="0.2">
      <c r="B250" s="62">
        <f t="shared" si="7"/>
        <v>2024</v>
      </c>
      <c r="C250" s="49">
        <v>45536</v>
      </c>
      <c r="D250" s="3" t="s">
        <v>43</v>
      </c>
      <c r="E250" s="29" t="s">
        <v>7</v>
      </c>
      <c r="F250" s="43">
        <v>181</v>
      </c>
      <c r="G250" s="28" t="s">
        <v>250</v>
      </c>
      <c r="H250" s="31">
        <f t="shared" si="8"/>
        <v>2.7199999999999998E-2</v>
      </c>
      <c r="I250" s="31">
        <f>Table36[[#This Row],[Inflation (%)2]]/H278-1</f>
        <v>2.2556390977443552E-2</v>
      </c>
      <c r="J250" s="60">
        <f>IFERROR(VLOOKUP(D250,Table6[[Categories]:[Weights]],5,FALSE),0)</f>
        <v>0.2167</v>
      </c>
      <c r="K250" s="44">
        <f>$K$1802*(1+Table36[[#This Row],[Inflation (%)2]])</f>
        <v>102.71999999999998</v>
      </c>
      <c r="L250" s="44">
        <f>IFERROR(Table36[[#This Row],[Prices]]*Table36[[#This Row],[Weights]],0)</f>
        <v>22.259423999999996</v>
      </c>
    </row>
    <row r="251" spans="2:12" hidden="1" x14ac:dyDescent="0.2">
      <c r="B251" s="62">
        <f t="shared" si="7"/>
        <v>2024</v>
      </c>
      <c r="C251" s="49">
        <v>45536</v>
      </c>
      <c r="D251" s="3" t="s">
        <v>45</v>
      </c>
      <c r="E251" s="29" t="s">
        <v>7</v>
      </c>
      <c r="F251" s="43">
        <v>169.9</v>
      </c>
      <c r="G251" s="28" t="s">
        <v>251</v>
      </c>
      <c r="H251" s="31">
        <f t="shared" si="8"/>
        <v>-3.1899999999999998E-2</v>
      </c>
      <c r="I251" s="31">
        <f>Table36[[#This Row],[Inflation (%)2]]/H279-1</f>
        <v>-0.66027689030883918</v>
      </c>
      <c r="J251" s="60">
        <f>IFERROR(VLOOKUP(D251,Table6[[Categories]:[Weights]],5,FALSE),0)</f>
        <v>5.5800000000000002E-2</v>
      </c>
      <c r="K251" s="44">
        <f>$K$1802*(1+Table36[[#This Row],[Inflation (%)2]])</f>
        <v>96.81</v>
      </c>
      <c r="L251" s="44">
        <f>IFERROR(Table36[[#This Row],[Prices]]*Table36[[#This Row],[Weights]],0)</f>
        <v>5.4019980000000007</v>
      </c>
    </row>
    <row r="252" spans="2:12" hidden="1" x14ac:dyDescent="0.2">
      <c r="B252" s="62">
        <f t="shared" si="7"/>
        <v>2024</v>
      </c>
      <c r="C252" s="49">
        <v>45536</v>
      </c>
      <c r="D252" s="3" t="s">
        <v>47</v>
      </c>
      <c r="E252" s="29" t="s">
        <v>7</v>
      </c>
      <c r="F252" s="43">
        <v>180.8</v>
      </c>
      <c r="G252" s="28" t="s">
        <v>252</v>
      </c>
      <c r="H252" s="31">
        <f t="shared" si="8"/>
        <v>4.0899999999999999E-2</v>
      </c>
      <c r="I252" s="31">
        <f>Table36[[#This Row],[Inflation (%)2]]/H280-1</f>
        <v>5.9585492227979264E-2</v>
      </c>
      <c r="J252" s="60">
        <f>IFERROR(VLOOKUP(D252,Table6[[Categories]:[Weights]],5,FALSE),0)</f>
        <v>0.29530000000000001</v>
      </c>
      <c r="K252" s="44">
        <f>$K$1802*(1+Table36[[#This Row],[Inflation (%)2]])</f>
        <v>104.08999999999999</v>
      </c>
      <c r="L252" s="44">
        <f>IFERROR(Table36[[#This Row],[Prices]]*Table36[[#This Row],[Weights]],0)</f>
        <v>30.737776999999998</v>
      </c>
    </row>
    <row r="253" spans="2:12" hidden="1" x14ac:dyDescent="0.2">
      <c r="B253" s="62">
        <f t="shared" si="7"/>
        <v>2024</v>
      </c>
      <c r="C253" s="49">
        <v>45536</v>
      </c>
      <c r="D253" s="3" t="s">
        <v>49</v>
      </c>
      <c r="E253" s="29" t="s">
        <v>7</v>
      </c>
      <c r="F253" s="43">
        <v>177</v>
      </c>
      <c r="G253" s="28" t="s">
        <v>253</v>
      </c>
      <c r="H253" s="31">
        <f t="shared" si="8"/>
        <v>3.0899999999999997E-2</v>
      </c>
      <c r="I253" s="31">
        <f>Table36[[#This Row],[Inflation (%)2]]/H281-1</f>
        <v>3.6912751677852462E-2</v>
      </c>
      <c r="J253" s="60">
        <f>IFERROR(VLOOKUP(D253,Table6[[Categories]:[Weights]],5,FALSE),0)</f>
        <v>3.8699999999999998E-2</v>
      </c>
      <c r="K253" s="44">
        <f>$K$1802*(1+Table36[[#This Row],[Inflation (%)2]])</f>
        <v>103.08999999999999</v>
      </c>
      <c r="L253" s="44">
        <f>IFERROR(Table36[[#This Row],[Prices]]*Table36[[#This Row],[Weights]],0)</f>
        <v>3.9895829999999992</v>
      </c>
    </row>
    <row r="254" spans="2:12" hidden="1" x14ac:dyDescent="0.2">
      <c r="B254" s="62">
        <f t="shared" si="7"/>
        <v>2024</v>
      </c>
      <c r="C254" s="49">
        <v>45536</v>
      </c>
      <c r="D254" s="3" t="s">
        <v>51</v>
      </c>
      <c r="E254" s="29" t="s">
        <v>7</v>
      </c>
      <c r="F254" s="43">
        <v>193</v>
      </c>
      <c r="G254" s="28" t="s">
        <v>254</v>
      </c>
      <c r="H254" s="31">
        <f t="shared" si="8"/>
        <v>4.3799999999999999E-2</v>
      </c>
      <c r="I254" s="31">
        <f>Table36[[#This Row],[Inflation (%)2]]/H282-1</f>
        <v>2.0979020979020824E-2</v>
      </c>
      <c r="J254" s="60">
        <f>IFERROR(VLOOKUP(D254,Table6[[Categories]:[Weights]],5,FALSE),0)</f>
        <v>4.8099999999999997E-2</v>
      </c>
      <c r="K254" s="44">
        <f>$K$1802*(1+Table36[[#This Row],[Inflation (%)2]])</f>
        <v>104.38000000000001</v>
      </c>
      <c r="L254" s="44">
        <f>IFERROR(Table36[[#This Row],[Prices]]*Table36[[#This Row],[Weights]],0)</f>
        <v>5.0206780000000002</v>
      </c>
    </row>
    <row r="255" spans="2:12" hidden="1" x14ac:dyDescent="0.2">
      <c r="B255" s="62">
        <f t="shared" si="7"/>
        <v>2024</v>
      </c>
      <c r="C255" s="49">
        <v>45536</v>
      </c>
      <c r="D255" s="3" t="s">
        <v>53</v>
      </c>
      <c r="E255" s="29" t="s">
        <v>7</v>
      </c>
      <c r="F255" s="43">
        <v>165.4</v>
      </c>
      <c r="G255" s="28" t="s">
        <v>224</v>
      </c>
      <c r="H255" s="31">
        <f t="shared" si="8"/>
        <v>2.5399999999999999E-2</v>
      </c>
      <c r="I255" s="31">
        <f>Table36[[#This Row],[Inflation (%)2]]/H283-1</f>
        <v>0</v>
      </c>
      <c r="J255" s="60">
        <f>IFERROR(VLOOKUP(D255,Table6[[Categories]:[Weights]],5,FALSE),0)</f>
        <v>9.7299999999999998E-2</v>
      </c>
      <c r="K255" s="44">
        <f>$K$1802*(1+Table36[[#This Row],[Inflation (%)2]])</f>
        <v>102.54</v>
      </c>
      <c r="L255" s="44">
        <f>IFERROR(Table36[[#This Row],[Prices]]*Table36[[#This Row],[Weights]],0)</f>
        <v>9.9771420000000006</v>
      </c>
    </row>
    <row r="256" spans="2:12" hidden="1" x14ac:dyDescent="0.2">
      <c r="B256" s="62">
        <f t="shared" si="7"/>
        <v>2024</v>
      </c>
      <c r="C256" s="49">
        <v>45536</v>
      </c>
      <c r="D256" s="3" t="s">
        <v>55</v>
      </c>
      <c r="E256" s="29" t="s">
        <v>7</v>
      </c>
      <c r="F256" s="43">
        <v>175.5</v>
      </c>
      <c r="G256" s="28" t="s">
        <v>255</v>
      </c>
      <c r="H256" s="31">
        <f t="shared" si="8"/>
        <v>2.5099999999999997E-2</v>
      </c>
      <c r="I256" s="31">
        <f>Table36[[#This Row],[Inflation (%)2]]/H284-1</f>
        <v>4.5833333333333393E-2</v>
      </c>
      <c r="J256" s="60">
        <f>IFERROR(VLOOKUP(D256,Table6[[Categories]:[Weights]],5,FALSE),0)</f>
        <v>2.0400000000000001E-2</v>
      </c>
      <c r="K256" s="44">
        <f>$K$1802*(1+Table36[[#This Row],[Inflation (%)2]])</f>
        <v>102.50999999999999</v>
      </c>
      <c r="L256" s="44">
        <f>IFERROR(Table36[[#This Row],[Prices]]*Table36[[#This Row],[Weights]],0)</f>
        <v>2.0912039999999998</v>
      </c>
    </row>
    <row r="257" spans="2:12" hidden="1" x14ac:dyDescent="0.2">
      <c r="B257" s="62">
        <f t="shared" si="7"/>
        <v>2024</v>
      </c>
      <c r="C257" s="49">
        <v>45536</v>
      </c>
      <c r="D257" s="3" t="s">
        <v>57</v>
      </c>
      <c r="E257" s="29" t="s">
        <v>7</v>
      </c>
      <c r="F257" s="43">
        <v>187.4</v>
      </c>
      <c r="G257" s="28" t="s">
        <v>256</v>
      </c>
      <c r="H257" s="31">
        <f t="shared" si="8"/>
        <v>3.9399999999999998E-2</v>
      </c>
      <c r="I257" s="31">
        <f>Table36[[#This Row],[Inflation (%)2]]/H285-1</f>
        <v>5.6300268096514783E-2</v>
      </c>
      <c r="J257" s="60">
        <f>IFERROR(VLOOKUP(D257,Table6[[Categories]:[Weights]],5,FALSE),0)</f>
        <v>5.62E-2</v>
      </c>
      <c r="K257" s="44">
        <f>$K$1802*(1+Table36[[#This Row],[Inflation (%)2]])</f>
        <v>103.94000000000001</v>
      </c>
      <c r="L257" s="44">
        <f>IFERROR(Table36[[#This Row],[Prices]]*Table36[[#This Row],[Weights]],0)</f>
        <v>5.8414280000000005</v>
      </c>
    </row>
    <row r="258" spans="2:12" hidden="1" x14ac:dyDescent="0.2">
      <c r="B258" s="62">
        <f t="shared" si="7"/>
        <v>2024</v>
      </c>
      <c r="C258" s="49">
        <v>45536</v>
      </c>
      <c r="D258" s="3" t="s">
        <v>59</v>
      </c>
      <c r="E258" s="29" t="s">
        <v>7</v>
      </c>
      <c r="F258" s="43">
        <v>203.4</v>
      </c>
      <c r="G258" s="28" t="s">
        <v>257</v>
      </c>
      <c r="H258" s="31">
        <f t="shared" si="8"/>
        <v>9.2999999999999999E-2</v>
      </c>
      <c r="I258" s="31">
        <f>Table36[[#This Row],[Inflation (%)2]]/H286-1</f>
        <v>0.12864077669902918</v>
      </c>
      <c r="J258" s="60">
        <f>IFERROR(VLOOKUP(D258,Table6[[Categories]:[Weights]],5,FALSE),0)</f>
        <v>3.4700000000000002E-2</v>
      </c>
      <c r="K258" s="44">
        <f>$K$1802*(1+Table36[[#This Row],[Inflation (%)2]])</f>
        <v>109.3</v>
      </c>
      <c r="L258" s="44">
        <f>IFERROR(Table36[[#This Row],[Prices]]*Table36[[#This Row],[Weights]],0)</f>
        <v>3.79271</v>
      </c>
    </row>
    <row r="259" spans="2:12" hidden="1" x14ac:dyDescent="0.2">
      <c r="B259" s="62">
        <f t="shared" si="7"/>
        <v>2024</v>
      </c>
      <c r="C259" s="49">
        <v>45536</v>
      </c>
      <c r="D259" s="3" t="s">
        <v>61</v>
      </c>
      <c r="E259" s="29" t="s">
        <v>7</v>
      </c>
      <c r="F259" s="43">
        <v>210.9</v>
      </c>
      <c r="G259" s="28" t="s">
        <v>258</v>
      </c>
      <c r="H259" s="31">
        <f t="shared" si="8"/>
        <v>9.5600000000000004E-2</v>
      </c>
      <c r="I259" s="31">
        <f>Table36[[#This Row],[Inflation (%)2]]/H287-1</f>
        <v>0.91583166332665344</v>
      </c>
      <c r="J259" s="60">
        <f>IFERROR(VLOOKUP(D259,Table6[[Categories]:[Weights]],5,FALSE),0)</f>
        <v>0</v>
      </c>
      <c r="K259" s="44">
        <f>$K$1802*(1+Table36[[#This Row],[Inflation (%)2]])</f>
        <v>109.55999999999999</v>
      </c>
      <c r="L259" s="44">
        <f>IFERROR(Table36[[#This Row],[Prices]]*Table36[[#This Row],[Weights]],0)</f>
        <v>0</v>
      </c>
    </row>
    <row r="260" spans="2:12" x14ac:dyDescent="0.2">
      <c r="B260" s="62">
        <f t="shared" si="7"/>
        <v>2024</v>
      </c>
      <c r="C260" s="49">
        <v>45505</v>
      </c>
      <c r="D260" s="3" t="s">
        <v>6</v>
      </c>
      <c r="E260" s="29" t="s">
        <v>7</v>
      </c>
      <c r="F260" s="43">
        <v>190.3</v>
      </c>
      <c r="G260" s="28" t="s">
        <v>260</v>
      </c>
      <c r="H260" s="31">
        <f t="shared" si="8"/>
        <v>3.1399999999999997E-2</v>
      </c>
      <c r="I260" s="31">
        <f>Table36[[#This Row],[Inflation (%)2]]/H288-1</f>
        <v>3.6303630363036188E-2</v>
      </c>
      <c r="J260" s="60">
        <f>IFERROR(VLOOKUP(D260,Table6[[Categories]:[Weights]],5,FALSE),0)</f>
        <v>1</v>
      </c>
      <c r="K260" s="44">
        <f>$K$1802*(1+Table36[[#This Row],[Inflation (%)2]])</f>
        <v>103.14000000000001</v>
      </c>
      <c r="L260" s="44">
        <f>IFERROR(Table36[[#This Row],[Prices]]*Table36[[#This Row],[Weights]],0)</f>
        <v>103.14000000000001</v>
      </c>
    </row>
    <row r="261" spans="2:12" hidden="1" x14ac:dyDescent="0.2">
      <c r="B261" s="62">
        <f t="shared" si="7"/>
        <v>2024</v>
      </c>
      <c r="C261" s="49">
        <v>45505</v>
      </c>
      <c r="D261" s="3" t="s">
        <v>9</v>
      </c>
      <c r="E261" s="29" t="s">
        <v>7</v>
      </c>
      <c r="F261" s="43">
        <v>207.1</v>
      </c>
      <c r="G261" s="28" t="s">
        <v>261</v>
      </c>
      <c r="H261" s="31">
        <f t="shared" si="8"/>
        <v>4.8099999999999997E-2</v>
      </c>
      <c r="I261" s="31">
        <f>Table36[[#This Row],[Inflation (%)2]]/H289-1</f>
        <v>7.8475336322869849E-2</v>
      </c>
      <c r="J261" s="60">
        <f>IFERROR(VLOOKUP(D261,Table6[[Categories]:[Weights]],5,FALSE),0)</f>
        <v>0.3629</v>
      </c>
      <c r="K261" s="44">
        <f>$K$1802*(1+Table36[[#This Row],[Inflation (%)2]])</f>
        <v>104.81</v>
      </c>
      <c r="L261" s="44">
        <f>IFERROR(Table36[[#This Row],[Prices]]*Table36[[#This Row],[Weights]],0)</f>
        <v>38.035549000000003</v>
      </c>
    </row>
    <row r="262" spans="2:12" hidden="1" x14ac:dyDescent="0.2">
      <c r="B262" s="62">
        <f t="shared" si="7"/>
        <v>2024</v>
      </c>
      <c r="C262" s="49">
        <v>45505</v>
      </c>
      <c r="D262" s="3" t="s">
        <v>11</v>
      </c>
      <c r="E262" s="29" t="s">
        <v>7</v>
      </c>
      <c r="F262" s="43">
        <v>191.9</v>
      </c>
      <c r="G262" s="28" t="s">
        <v>262</v>
      </c>
      <c r="H262" s="31">
        <f t="shared" si="8"/>
        <v>6.7300000000000013E-2</v>
      </c>
      <c r="I262" s="31">
        <f>Table36[[#This Row],[Inflation (%)2]]/H290-1</f>
        <v>-0.10742705570291755</v>
      </c>
      <c r="J262" s="60">
        <f>IFERROR(VLOOKUP(D262,Table6[[Categories]:[Weights]],5,FALSE),0)</f>
        <v>6.59E-2</v>
      </c>
      <c r="K262" s="44">
        <f>$K$1802*(1+Table36[[#This Row],[Inflation (%)2]])</f>
        <v>106.72999999999999</v>
      </c>
      <c r="L262" s="44">
        <f>IFERROR(Table36[[#This Row],[Prices]]*Table36[[#This Row],[Weights]],0)</f>
        <v>7.0335069999999993</v>
      </c>
    </row>
    <row r="263" spans="2:12" hidden="1" x14ac:dyDescent="0.2">
      <c r="B263" s="62">
        <f t="shared" si="7"/>
        <v>2024</v>
      </c>
      <c r="C263" s="49">
        <v>45505</v>
      </c>
      <c r="D263" s="3" t="s">
        <v>13</v>
      </c>
      <c r="E263" s="29" t="s">
        <v>7</v>
      </c>
      <c r="F263" s="43">
        <v>229.2</v>
      </c>
      <c r="G263" s="28" t="s">
        <v>86</v>
      </c>
      <c r="H263" s="31">
        <f t="shared" si="8"/>
        <v>4.3200000000000002E-2</v>
      </c>
      <c r="I263" s="31">
        <f>Table36[[#This Row],[Inflation (%)2]]/H291-1</f>
        <v>-0.37752161383285299</v>
      </c>
      <c r="J263" s="60">
        <f>IFERROR(VLOOKUP(D263,Table6[[Categories]:[Weights]],5,FALSE),0)</f>
        <v>2.7300000000000001E-2</v>
      </c>
      <c r="K263" s="44">
        <f>$K$1802*(1+Table36[[#This Row],[Inflation (%)2]])</f>
        <v>104.32</v>
      </c>
      <c r="L263" s="44">
        <f>IFERROR(Table36[[#This Row],[Prices]]*Table36[[#This Row],[Weights]],0)</f>
        <v>2.8479359999999998</v>
      </c>
    </row>
    <row r="264" spans="2:12" hidden="1" x14ac:dyDescent="0.2">
      <c r="B264" s="62">
        <f t="shared" ref="B264:B327" si="9">YEAR(C264)</f>
        <v>2024</v>
      </c>
      <c r="C264" s="49">
        <v>45505</v>
      </c>
      <c r="D264" s="3" t="s">
        <v>15</v>
      </c>
      <c r="E264" s="29" t="s">
        <v>7</v>
      </c>
      <c r="F264" s="43">
        <v>190.7</v>
      </c>
      <c r="G264" s="28" t="s">
        <v>263</v>
      </c>
      <c r="H264" s="31">
        <f t="shared" ref="H264:H327" si="10">G264/10000*100</f>
        <v>5.8900000000000001E-2</v>
      </c>
      <c r="I264" s="31">
        <f>Table36[[#This Row],[Inflation (%)2]]/H292-1</f>
        <v>-0.12220566318926984</v>
      </c>
      <c r="J264" s="60">
        <f>IFERROR(VLOOKUP(D264,Table6[[Categories]:[Weights]],5,FALSE),0)</f>
        <v>3.5999999999999999E-3</v>
      </c>
      <c r="K264" s="44">
        <f>$K$1802*(1+Table36[[#This Row],[Inflation (%)2]])</f>
        <v>105.89</v>
      </c>
      <c r="L264" s="44">
        <f>IFERROR(Table36[[#This Row],[Prices]]*Table36[[#This Row],[Weights]],0)</f>
        <v>0.38120399999999999</v>
      </c>
    </row>
    <row r="265" spans="2:12" hidden="1" x14ac:dyDescent="0.2">
      <c r="B265" s="62">
        <f t="shared" si="9"/>
        <v>2024</v>
      </c>
      <c r="C265" s="49">
        <v>45505</v>
      </c>
      <c r="D265" s="3" t="s">
        <v>17</v>
      </c>
      <c r="E265" s="29" t="s">
        <v>7</v>
      </c>
      <c r="F265" s="43">
        <v>187.1</v>
      </c>
      <c r="G265" s="28" t="s">
        <v>209</v>
      </c>
      <c r="H265" s="31">
        <f t="shared" si="10"/>
        <v>3.3100000000000004E-2</v>
      </c>
      <c r="I265" s="31">
        <f>Table36[[#This Row],[Inflation (%)2]]/H293-1</f>
        <v>-5.1575931232091587E-2</v>
      </c>
      <c r="J265" s="60">
        <f>IFERROR(VLOOKUP(D265,Table6[[Categories]:[Weights]],5,FALSE),0)</f>
        <v>5.33E-2</v>
      </c>
      <c r="K265" s="44">
        <f>$K$1802*(1+Table36[[#This Row],[Inflation (%)2]])</f>
        <v>103.30999999999999</v>
      </c>
      <c r="L265" s="44">
        <f>IFERROR(Table36[[#This Row],[Prices]]*Table36[[#This Row],[Weights]],0)</f>
        <v>5.506422999999999</v>
      </c>
    </row>
    <row r="266" spans="2:12" hidden="1" x14ac:dyDescent="0.2">
      <c r="B266" s="62">
        <f t="shared" si="9"/>
        <v>2024</v>
      </c>
      <c r="C266" s="49">
        <v>45505</v>
      </c>
      <c r="D266" s="3" t="s">
        <v>19</v>
      </c>
      <c r="E266" s="29" t="s">
        <v>7</v>
      </c>
      <c r="F266" s="43">
        <v>157.1</v>
      </c>
      <c r="G266" s="28" t="s">
        <v>264</v>
      </c>
      <c r="H266" s="31">
        <f t="shared" si="10"/>
        <v>-1.1899999999999999E-2</v>
      </c>
      <c r="I266" s="31">
        <f>Table36[[#This Row],[Inflation (%)2]]/H294-1</f>
        <v>0.17821782178217815</v>
      </c>
      <c r="J266" s="60">
        <f>IFERROR(VLOOKUP(D266,Table6[[Categories]:[Weights]],5,FALSE),0)</f>
        <v>2.81E-2</v>
      </c>
      <c r="K266" s="44">
        <f>$K$1802*(1+Table36[[#This Row],[Inflation (%)2]])</f>
        <v>98.81</v>
      </c>
      <c r="L266" s="44">
        <f>IFERROR(Table36[[#This Row],[Prices]]*Table36[[#This Row],[Weights]],0)</f>
        <v>2.7765610000000001</v>
      </c>
    </row>
    <row r="267" spans="2:12" hidden="1" x14ac:dyDescent="0.2">
      <c r="B267" s="62">
        <f t="shared" si="9"/>
        <v>2024</v>
      </c>
      <c r="C267" s="49">
        <v>45505</v>
      </c>
      <c r="D267" s="3" t="s">
        <v>21</v>
      </c>
      <c r="E267" s="29" t="s">
        <v>7</v>
      </c>
      <c r="F267" s="43">
        <v>197.5</v>
      </c>
      <c r="G267" s="28" t="s">
        <v>265</v>
      </c>
      <c r="H267" s="31">
        <f t="shared" si="10"/>
        <v>6.0700000000000004E-2</v>
      </c>
      <c r="I267" s="31">
        <f>Table36[[#This Row],[Inflation (%)2]]/H295-1</f>
        <v>0.99016393442622963</v>
      </c>
      <c r="J267" s="60">
        <f>IFERROR(VLOOKUP(D267,Table6[[Categories]:[Weights]],5,FALSE),0)</f>
        <v>2.8999999999999998E-2</v>
      </c>
      <c r="K267" s="44">
        <f>$K$1802*(1+Table36[[#This Row],[Inflation (%)2]])</f>
        <v>106.07</v>
      </c>
      <c r="L267" s="44">
        <f>IFERROR(Table36[[#This Row],[Prices]]*Table36[[#This Row],[Weights]],0)</f>
        <v>3.0760299999999994</v>
      </c>
    </row>
    <row r="268" spans="2:12" hidden="1" x14ac:dyDescent="0.2">
      <c r="B268" s="62">
        <f t="shared" si="9"/>
        <v>2024</v>
      </c>
      <c r="C268" s="49">
        <v>45505</v>
      </c>
      <c r="D268" s="3" t="s">
        <v>23</v>
      </c>
      <c r="E268" s="29" t="s">
        <v>7</v>
      </c>
      <c r="F268" s="43">
        <v>291.2</v>
      </c>
      <c r="G268" s="28" t="s">
        <v>266</v>
      </c>
      <c r="H268" s="31">
        <f t="shared" si="10"/>
        <v>6.9400000000000003E-2</v>
      </c>
      <c r="I268" s="31">
        <f>Table36[[#This Row],[Inflation (%)2]]/H296-1</f>
        <v>1.5328467153284668</v>
      </c>
      <c r="J268" s="60">
        <f>IFERROR(VLOOKUP(D268,Table6[[Categories]:[Weights]],5,FALSE),0)</f>
        <v>4.41E-2</v>
      </c>
      <c r="K268" s="44">
        <f>$K$1802*(1+Table36[[#This Row],[Inflation (%)2]])</f>
        <v>106.94</v>
      </c>
      <c r="L268" s="44">
        <f>IFERROR(Table36[[#This Row],[Prices]]*Table36[[#This Row],[Weights]],0)</f>
        <v>4.7160539999999997</v>
      </c>
    </row>
    <row r="269" spans="2:12" hidden="1" x14ac:dyDescent="0.2">
      <c r="B269" s="62">
        <f t="shared" si="9"/>
        <v>2024</v>
      </c>
      <c r="C269" s="49">
        <v>45505</v>
      </c>
      <c r="D269" s="3" t="s">
        <v>25</v>
      </c>
      <c r="E269" s="29" t="s">
        <v>7</v>
      </c>
      <c r="F269" s="43">
        <v>219</v>
      </c>
      <c r="G269" s="28" t="s">
        <v>267</v>
      </c>
      <c r="H269" s="31">
        <f t="shared" si="10"/>
        <v>0.14360000000000001</v>
      </c>
      <c r="I269" s="31">
        <f>Table36[[#This Row],[Inflation (%)2]]/H297-1</f>
        <v>-0.10362047440699107</v>
      </c>
      <c r="J269" s="60">
        <f>IFERROR(VLOOKUP(D269,Table6[[Categories]:[Weights]],5,FALSE),0)</f>
        <v>1.7299999999999999E-2</v>
      </c>
      <c r="K269" s="44">
        <f>$K$1802*(1+Table36[[#This Row],[Inflation (%)2]])</f>
        <v>114.36</v>
      </c>
      <c r="L269" s="44">
        <f>IFERROR(Table36[[#This Row],[Prices]]*Table36[[#This Row],[Weights]],0)</f>
        <v>1.9784279999999999</v>
      </c>
    </row>
    <row r="270" spans="2:12" hidden="1" x14ac:dyDescent="0.2">
      <c r="B270" s="62">
        <f t="shared" si="9"/>
        <v>2024</v>
      </c>
      <c r="C270" s="49">
        <v>45505</v>
      </c>
      <c r="D270" s="3" t="s">
        <v>27</v>
      </c>
      <c r="E270" s="29" t="s">
        <v>7</v>
      </c>
      <c r="F270" s="43">
        <v>132.80000000000001</v>
      </c>
      <c r="G270" s="28" t="s">
        <v>268</v>
      </c>
      <c r="H270" s="31">
        <f t="shared" si="10"/>
        <v>4.5700000000000005E-2</v>
      </c>
      <c r="I270" s="31">
        <f>Table36[[#This Row],[Inflation (%)2]]/H298-1</f>
        <v>-0.11605415860734991</v>
      </c>
      <c r="J270" s="60">
        <f>IFERROR(VLOOKUP(D270,Table6[[Categories]:[Weights]],5,FALSE),0)</f>
        <v>9.7000000000000003E-3</v>
      </c>
      <c r="K270" s="44">
        <f>$K$1802*(1+Table36[[#This Row],[Inflation (%)2]])</f>
        <v>104.57000000000001</v>
      </c>
      <c r="L270" s="44">
        <f>IFERROR(Table36[[#This Row],[Prices]]*Table36[[#This Row],[Weights]],0)</f>
        <v>1.014329</v>
      </c>
    </row>
    <row r="271" spans="2:12" hidden="1" x14ac:dyDescent="0.2">
      <c r="B271" s="62">
        <f t="shared" si="9"/>
        <v>2024</v>
      </c>
      <c r="C271" s="49">
        <v>45505</v>
      </c>
      <c r="D271" s="3" t="s">
        <v>29</v>
      </c>
      <c r="E271" s="29" t="s">
        <v>7</v>
      </c>
      <c r="F271" s="43">
        <v>225</v>
      </c>
      <c r="G271" s="28" t="s">
        <v>269</v>
      </c>
      <c r="H271" s="31">
        <f t="shared" si="10"/>
        <v>-2.7700000000000002E-2</v>
      </c>
      <c r="I271" s="31">
        <f>Table36[[#This Row],[Inflation (%)2]]/H299-1</f>
        <v>-16.388888888888893</v>
      </c>
      <c r="J271" s="60">
        <f>IFERROR(VLOOKUP(D271,Table6[[Categories]:[Weights]],5,FALSE),0)</f>
        <v>1.7899999999999999E-2</v>
      </c>
      <c r="K271" s="44">
        <f>$K$1802*(1+Table36[[#This Row],[Inflation (%)2]])</f>
        <v>97.22999999999999</v>
      </c>
      <c r="L271" s="44">
        <f>IFERROR(Table36[[#This Row],[Prices]]*Table36[[#This Row],[Weights]],0)</f>
        <v>1.7404169999999997</v>
      </c>
    </row>
    <row r="272" spans="2:12" hidden="1" x14ac:dyDescent="0.2">
      <c r="B272" s="62">
        <f t="shared" si="9"/>
        <v>2024</v>
      </c>
      <c r="C272" s="49">
        <v>45505</v>
      </c>
      <c r="D272" s="3" t="s">
        <v>31</v>
      </c>
      <c r="E272" s="29" t="s">
        <v>7</v>
      </c>
      <c r="F272" s="43">
        <v>172.8</v>
      </c>
      <c r="G272" s="28" t="s">
        <v>270</v>
      </c>
      <c r="H272" s="31">
        <f t="shared" si="10"/>
        <v>3.0400000000000003E-2</v>
      </c>
      <c r="I272" s="31">
        <f>Table36[[#This Row],[Inflation (%)2]]/H300-1</f>
        <v>5.9233449477351874E-2</v>
      </c>
      <c r="J272" s="60">
        <f>IFERROR(VLOOKUP(D272,Table6[[Categories]:[Weights]],5,FALSE),0)</f>
        <v>1.1299999999999999E-2</v>
      </c>
      <c r="K272" s="44">
        <f>$K$1802*(1+Table36[[#This Row],[Inflation (%)2]])</f>
        <v>103.03999999999999</v>
      </c>
      <c r="L272" s="44">
        <f>IFERROR(Table36[[#This Row],[Prices]]*Table36[[#This Row],[Weights]],0)</f>
        <v>1.1643519999999998</v>
      </c>
    </row>
    <row r="273" spans="2:12" hidden="1" x14ac:dyDescent="0.2">
      <c r="B273" s="62">
        <f t="shared" si="9"/>
        <v>2024</v>
      </c>
      <c r="C273" s="49">
        <v>45505</v>
      </c>
      <c r="D273" s="3" t="s">
        <v>33</v>
      </c>
      <c r="E273" s="29" t="s">
        <v>7</v>
      </c>
      <c r="F273" s="43">
        <v>208.3</v>
      </c>
      <c r="G273" s="28" t="s">
        <v>271</v>
      </c>
      <c r="H273" s="31">
        <f t="shared" si="10"/>
        <v>4.1500000000000009E-2</v>
      </c>
      <c r="I273" s="31">
        <f>Table36[[#This Row],[Inflation (%)2]]/H301-1</f>
        <v>3.2338308457711795E-2</v>
      </c>
      <c r="J273" s="60">
        <f>IFERROR(VLOOKUP(D273,Table6[[Categories]:[Weights]],5,FALSE),0)</f>
        <v>5.5399999999999998E-2</v>
      </c>
      <c r="K273" s="44">
        <f>$K$1802*(1+Table36[[#This Row],[Inflation (%)2]])</f>
        <v>104.15</v>
      </c>
      <c r="L273" s="44">
        <f>IFERROR(Table36[[#This Row],[Prices]]*Table36[[#This Row],[Weights]],0)</f>
        <v>5.7699100000000003</v>
      </c>
    </row>
    <row r="274" spans="2:12" hidden="1" x14ac:dyDescent="0.2">
      <c r="B274" s="62">
        <f t="shared" si="9"/>
        <v>2024</v>
      </c>
      <c r="C274" s="49">
        <v>45505</v>
      </c>
      <c r="D274" s="3" t="s">
        <v>35</v>
      </c>
      <c r="E274" s="29" t="s">
        <v>7</v>
      </c>
      <c r="F274" s="43">
        <v>213.1</v>
      </c>
      <c r="G274" s="28" t="s">
        <v>85</v>
      </c>
      <c r="H274" s="31">
        <f t="shared" si="10"/>
        <v>3.1E-2</v>
      </c>
      <c r="I274" s="31">
        <f>Table36[[#This Row],[Inflation (%)2]]/H302-1</f>
        <v>-0.17333333333333334</v>
      </c>
      <c r="J274" s="60">
        <f>IFERROR(VLOOKUP(D274,Table6[[Categories]:[Weights]],5,FALSE),0)</f>
        <v>1.3600000000000001E-2</v>
      </c>
      <c r="K274" s="44">
        <f>$K$1802*(1+Table36[[#This Row],[Inflation (%)2]])</f>
        <v>103.1</v>
      </c>
      <c r="L274" s="44">
        <f>IFERROR(Table36[[#This Row],[Prices]]*Table36[[#This Row],[Weights]],0)</f>
        <v>1.4021600000000001</v>
      </c>
    </row>
    <row r="275" spans="2:12" hidden="1" x14ac:dyDescent="0.2">
      <c r="B275" s="62">
        <f t="shared" si="9"/>
        <v>2024</v>
      </c>
      <c r="C275" s="49">
        <v>45505</v>
      </c>
      <c r="D275" s="3" t="s">
        <v>37</v>
      </c>
      <c r="E275" s="29" t="s">
        <v>7</v>
      </c>
      <c r="F275" s="43">
        <v>186</v>
      </c>
      <c r="G275" s="28" t="s">
        <v>69</v>
      </c>
      <c r="H275" s="31">
        <f t="shared" si="10"/>
        <v>2.8799999999999999E-2</v>
      </c>
      <c r="I275" s="31">
        <f>Table36[[#This Row],[Inflation (%)2]]/H303-1</f>
        <v>-2.0408163265306145E-2</v>
      </c>
      <c r="J275" s="60">
        <f>IFERROR(VLOOKUP(D275,Table6[[Categories]:[Weights]],5,FALSE),0)</f>
        <v>5.57E-2</v>
      </c>
      <c r="K275" s="44">
        <f>$K$1802*(1+Table36[[#This Row],[Inflation (%)2]])</f>
        <v>102.88</v>
      </c>
      <c r="L275" s="44">
        <f>IFERROR(Table36[[#This Row],[Prices]]*Table36[[#This Row],[Weights]],0)</f>
        <v>5.730416</v>
      </c>
    </row>
    <row r="276" spans="2:12" hidden="1" x14ac:dyDescent="0.2">
      <c r="B276" s="62">
        <f t="shared" si="9"/>
        <v>2024</v>
      </c>
      <c r="C276" s="49">
        <v>45505</v>
      </c>
      <c r="D276" s="3" t="s">
        <v>39</v>
      </c>
      <c r="E276" s="29" t="s">
        <v>7</v>
      </c>
      <c r="F276" s="43">
        <v>188.1</v>
      </c>
      <c r="G276" s="28" t="s">
        <v>272</v>
      </c>
      <c r="H276" s="31">
        <f t="shared" si="10"/>
        <v>2.9000000000000001E-2</v>
      </c>
      <c r="I276" s="31">
        <f>Table36[[#This Row],[Inflation (%)2]]/H304-1</f>
        <v>-2.0270270270270174E-2</v>
      </c>
      <c r="J276" s="60">
        <f>IFERROR(VLOOKUP(D276,Table6[[Categories]:[Weights]],5,FALSE),0)</f>
        <v>4.7199999999999999E-2</v>
      </c>
      <c r="K276" s="44">
        <f>$K$1802*(1+Table36[[#This Row],[Inflation (%)2]])</f>
        <v>102.89999999999999</v>
      </c>
      <c r="L276" s="44">
        <f>IFERROR(Table36[[#This Row],[Prices]]*Table36[[#This Row],[Weights]],0)</f>
        <v>4.8568799999999994</v>
      </c>
    </row>
    <row r="277" spans="2:12" hidden="1" x14ac:dyDescent="0.2">
      <c r="B277" s="62">
        <f t="shared" si="9"/>
        <v>2024</v>
      </c>
      <c r="C277" s="49">
        <v>45505</v>
      </c>
      <c r="D277" s="3" t="s">
        <v>41</v>
      </c>
      <c r="E277" s="29" t="s">
        <v>7</v>
      </c>
      <c r="F277" s="43">
        <v>174.2</v>
      </c>
      <c r="G277" s="28" t="s">
        <v>139</v>
      </c>
      <c r="H277" s="31">
        <f t="shared" si="10"/>
        <v>2.6499999999999999E-2</v>
      </c>
      <c r="I277" s="31">
        <f>Table36[[#This Row],[Inflation (%)2]]/H305-1</f>
        <v>-6.6901408450704025E-2</v>
      </c>
      <c r="J277" s="60">
        <f>IFERROR(VLOOKUP(D277,Table6[[Categories]:[Weights]],5,FALSE),0)</f>
        <v>8.5000000000000006E-3</v>
      </c>
      <c r="K277" s="44">
        <f>$K$1802*(1+Table36[[#This Row],[Inflation (%)2]])</f>
        <v>102.64999999999999</v>
      </c>
      <c r="L277" s="44">
        <f>IFERROR(Table36[[#This Row],[Prices]]*Table36[[#This Row],[Weights]],0)</f>
        <v>0.872525</v>
      </c>
    </row>
    <row r="278" spans="2:12" hidden="1" x14ac:dyDescent="0.2">
      <c r="B278" s="62">
        <f t="shared" si="9"/>
        <v>2024</v>
      </c>
      <c r="C278" s="49">
        <v>45505</v>
      </c>
      <c r="D278" s="3" t="s">
        <v>43</v>
      </c>
      <c r="E278" s="29" t="s">
        <v>7</v>
      </c>
      <c r="F278" s="43">
        <v>181.1</v>
      </c>
      <c r="G278" s="28" t="s">
        <v>273</v>
      </c>
      <c r="H278" s="31">
        <f t="shared" si="10"/>
        <v>2.6600000000000002E-2</v>
      </c>
      <c r="I278" s="31">
        <f>Table36[[#This Row],[Inflation (%)2]]/H306-1</f>
        <v>-7.4626865671640896E-3</v>
      </c>
      <c r="J278" s="60">
        <f>IFERROR(VLOOKUP(D278,Table6[[Categories]:[Weights]],5,FALSE),0)</f>
        <v>0.2167</v>
      </c>
      <c r="K278" s="44">
        <f>$K$1802*(1+Table36[[#This Row],[Inflation (%)2]])</f>
        <v>102.66</v>
      </c>
      <c r="L278" s="44">
        <f>IFERROR(Table36[[#This Row],[Prices]]*Table36[[#This Row],[Weights]],0)</f>
        <v>22.246421999999999</v>
      </c>
    </row>
    <row r="279" spans="2:12" hidden="1" x14ac:dyDescent="0.2">
      <c r="B279" s="62">
        <f t="shared" si="9"/>
        <v>2024</v>
      </c>
      <c r="C279" s="49">
        <v>45505</v>
      </c>
      <c r="D279" s="3" t="s">
        <v>45</v>
      </c>
      <c r="E279" s="29" t="s">
        <v>7</v>
      </c>
      <c r="F279" s="43">
        <v>169.8</v>
      </c>
      <c r="G279" s="28" t="s">
        <v>274</v>
      </c>
      <c r="H279" s="31">
        <f t="shared" si="10"/>
        <v>-9.3900000000000011E-2</v>
      </c>
      <c r="I279" s="31">
        <f>Table36[[#This Row],[Inflation (%)2]]/H307-1</f>
        <v>-1.6753926701570721E-2</v>
      </c>
      <c r="J279" s="60">
        <f>IFERROR(VLOOKUP(D279,Table6[[Categories]:[Weights]],5,FALSE),0)</f>
        <v>5.5800000000000002E-2</v>
      </c>
      <c r="K279" s="44">
        <f>$K$1802*(1+Table36[[#This Row],[Inflation (%)2]])</f>
        <v>90.61</v>
      </c>
      <c r="L279" s="44">
        <f>IFERROR(Table36[[#This Row],[Prices]]*Table36[[#This Row],[Weights]],0)</f>
        <v>5.056038</v>
      </c>
    </row>
    <row r="280" spans="2:12" hidden="1" x14ac:dyDescent="0.2">
      <c r="B280" s="62">
        <f t="shared" si="9"/>
        <v>2024</v>
      </c>
      <c r="C280" s="49">
        <v>45505</v>
      </c>
      <c r="D280" s="3" t="s">
        <v>47</v>
      </c>
      <c r="E280" s="29" t="s">
        <v>7</v>
      </c>
      <c r="F280" s="43">
        <v>180.1</v>
      </c>
      <c r="G280" s="28" t="s">
        <v>275</v>
      </c>
      <c r="H280" s="31">
        <f t="shared" si="10"/>
        <v>3.8600000000000002E-2</v>
      </c>
      <c r="I280" s="31">
        <f>Table36[[#This Row],[Inflation (%)2]]/H308-1</f>
        <v>4.3243243243243468E-2</v>
      </c>
      <c r="J280" s="60">
        <f>IFERROR(VLOOKUP(D280,Table6[[Categories]:[Weights]],5,FALSE),0)</f>
        <v>0.29530000000000001</v>
      </c>
      <c r="K280" s="44">
        <f>$K$1802*(1+Table36[[#This Row],[Inflation (%)2]])</f>
        <v>103.86</v>
      </c>
      <c r="L280" s="44">
        <f>IFERROR(Table36[[#This Row],[Prices]]*Table36[[#This Row],[Weights]],0)</f>
        <v>30.669858000000001</v>
      </c>
    </row>
    <row r="281" spans="2:12" hidden="1" x14ac:dyDescent="0.2">
      <c r="B281" s="62">
        <f t="shared" si="9"/>
        <v>2024</v>
      </c>
      <c r="C281" s="49">
        <v>45505</v>
      </c>
      <c r="D281" s="3" t="s">
        <v>49</v>
      </c>
      <c r="E281" s="29" t="s">
        <v>7</v>
      </c>
      <c r="F281" s="43">
        <v>176.4</v>
      </c>
      <c r="G281" s="28" t="s">
        <v>276</v>
      </c>
      <c r="H281" s="31">
        <f t="shared" si="10"/>
        <v>2.9799999999999997E-2</v>
      </c>
      <c r="I281" s="31">
        <f>Table36[[#This Row],[Inflation (%)2]]/H309-1</f>
        <v>6.0498220640569311E-2</v>
      </c>
      <c r="J281" s="60">
        <f>IFERROR(VLOOKUP(D281,Table6[[Categories]:[Weights]],5,FALSE),0)</f>
        <v>3.8699999999999998E-2</v>
      </c>
      <c r="K281" s="44">
        <f>$K$1802*(1+Table36[[#This Row],[Inflation (%)2]])</f>
        <v>102.98</v>
      </c>
      <c r="L281" s="44">
        <f>IFERROR(Table36[[#This Row],[Prices]]*Table36[[#This Row],[Weights]],0)</f>
        <v>3.9853260000000001</v>
      </c>
    </row>
    <row r="282" spans="2:12" hidden="1" x14ac:dyDescent="0.2">
      <c r="B282" s="62">
        <f t="shared" si="9"/>
        <v>2024</v>
      </c>
      <c r="C282" s="49">
        <v>45505</v>
      </c>
      <c r="D282" s="3" t="s">
        <v>51</v>
      </c>
      <c r="E282" s="29" t="s">
        <v>7</v>
      </c>
      <c r="F282" s="43">
        <v>192.2</v>
      </c>
      <c r="G282" s="28" t="s">
        <v>246</v>
      </c>
      <c r="H282" s="31">
        <f t="shared" si="10"/>
        <v>4.2900000000000001E-2</v>
      </c>
      <c r="I282" s="31">
        <f>Table36[[#This Row],[Inflation (%)2]]/H310-1</f>
        <v>-4.6403712296982924E-3</v>
      </c>
      <c r="J282" s="60">
        <f>IFERROR(VLOOKUP(D282,Table6[[Categories]:[Weights]],5,FALSE),0)</f>
        <v>4.8099999999999997E-2</v>
      </c>
      <c r="K282" s="44">
        <f>$K$1802*(1+Table36[[#This Row],[Inflation (%)2]])</f>
        <v>104.28999999999999</v>
      </c>
      <c r="L282" s="44">
        <f>IFERROR(Table36[[#This Row],[Prices]]*Table36[[#This Row],[Weights]],0)</f>
        <v>5.0163489999999991</v>
      </c>
    </row>
    <row r="283" spans="2:12" hidden="1" x14ac:dyDescent="0.2">
      <c r="B283" s="62">
        <f t="shared" si="9"/>
        <v>2024</v>
      </c>
      <c r="C283" s="49">
        <v>45505</v>
      </c>
      <c r="D283" s="3" t="s">
        <v>53</v>
      </c>
      <c r="E283" s="29" t="s">
        <v>7</v>
      </c>
      <c r="F283" s="43">
        <v>165.3</v>
      </c>
      <c r="G283" s="28" t="s">
        <v>224</v>
      </c>
      <c r="H283" s="31">
        <f t="shared" si="10"/>
        <v>2.5399999999999999E-2</v>
      </c>
      <c r="I283" s="31">
        <f>Table36[[#This Row],[Inflation (%)2]]/H311-1</f>
        <v>0.10434782608695659</v>
      </c>
      <c r="J283" s="60">
        <f>IFERROR(VLOOKUP(D283,Table6[[Categories]:[Weights]],5,FALSE),0)</f>
        <v>9.7299999999999998E-2</v>
      </c>
      <c r="K283" s="44">
        <f>$K$1802*(1+Table36[[#This Row],[Inflation (%)2]])</f>
        <v>102.54</v>
      </c>
      <c r="L283" s="44">
        <f>IFERROR(Table36[[#This Row],[Prices]]*Table36[[#This Row],[Weights]],0)</f>
        <v>9.9771420000000006</v>
      </c>
    </row>
    <row r="284" spans="2:12" hidden="1" x14ac:dyDescent="0.2">
      <c r="B284" s="62">
        <f t="shared" si="9"/>
        <v>2024</v>
      </c>
      <c r="C284" s="49">
        <v>45505</v>
      </c>
      <c r="D284" s="3" t="s">
        <v>55</v>
      </c>
      <c r="E284" s="29" t="s">
        <v>7</v>
      </c>
      <c r="F284" s="43">
        <v>174.9</v>
      </c>
      <c r="G284" s="28" t="s">
        <v>277</v>
      </c>
      <c r="H284" s="31">
        <f t="shared" si="10"/>
        <v>2.3999999999999997E-2</v>
      </c>
      <c r="I284" s="31">
        <f>Table36[[#This Row],[Inflation (%)2]]/H312-1</f>
        <v>0.10599078341013812</v>
      </c>
      <c r="J284" s="60">
        <f>IFERROR(VLOOKUP(D284,Table6[[Categories]:[Weights]],5,FALSE),0)</f>
        <v>2.0400000000000001E-2</v>
      </c>
      <c r="K284" s="44">
        <f>$K$1802*(1+Table36[[#This Row],[Inflation (%)2]])</f>
        <v>102.4</v>
      </c>
      <c r="L284" s="44">
        <f>IFERROR(Table36[[#This Row],[Prices]]*Table36[[#This Row],[Weights]],0)</f>
        <v>2.0889600000000002</v>
      </c>
    </row>
    <row r="285" spans="2:12" hidden="1" x14ac:dyDescent="0.2">
      <c r="B285" s="62">
        <f t="shared" si="9"/>
        <v>2024</v>
      </c>
      <c r="C285" s="49">
        <v>45505</v>
      </c>
      <c r="D285" s="3" t="s">
        <v>57</v>
      </c>
      <c r="E285" s="29" t="s">
        <v>7</v>
      </c>
      <c r="F285" s="43">
        <v>186.5</v>
      </c>
      <c r="G285" s="28" t="s">
        <v>278</v>
      </c>
      <c r="H285" s="31">
        <f t="shared" si="10"/>
        <v>3.73E-2</v>
      </c>
      <c r="I285" s="31">
        <f>Table36[[#This Row],[Inflation (%)2]]/H313-1</f>
        <v>9.3841642228739142E-2</v>
      </c>
      <c r="J285" s="60">
        <f>IFERROR(VLOOKUP(D285,Table6[[Categories]:[Weights]],5,FALSE),0)</f>
        <v>5.62E-2</v>
      </c>
      <c r="K285" s="44">
        <f>$K$1802*(1+Table36[[#This Row],[Inflation (%)2]])</f>
        <v>103.73000000000002</v>
      </c>
      <c r="L285" s="44">
        <f>IFERROR(Table36[[#This Row],[Prices]]*Table36[[#This Row],[Weights]],0)</f>
        <v>5.8296260000000011</v>
      </c>
    </row>
    <row r="286" spans="2:12" hidden="1" x14ac:dyDescent="0.2">
      <c r="B286" s="62">
        <f t="shared" si="9"/>
        <v>2024</v>
      </c>
      <c r="C286" s="49">
        <v>45505</v>
      </c>
      <c r="D286" s="3" t="s">
        <v>59</v>
      </c>
      <c r="E286" s="29" t="s">
        <v>7</v>
      </c>
      <c r="F286" s="43">
        <v>201</v>
      </c>
      <c r="G286" s="28" t="s">
        <v>279</v>
      </c>
      <c r="H286" s="31">
        <f t="shared" si="10"/>
        <v>8.2400000000000001E-2</v>
      </c>
      <c r="I286" s="31">
        <f>Table36[[#This Row],[Inflation (%)2]]/H314-1</f>
        <v>-3.9627039627039617E-2</v>
      </c>
      <c r="J286" s="60">
        <f>IFERROR(VLOOKUP(D286,Table6[[Categories]:[Weights]],5,FALSE),0)</f>
        <v>3.4700000000000002E-2</v>
      </c>
      <c r="K286" s="44">
        <f>$K$1802*(1+Table36[[#This Row],[Inflation (%)2]])</f>
        <v>108.24000000000001</v>
      </c>
      <c r="L286" s="44">
        <f>IFERROR(Table36[[#This Row],[Prices]]*Table36[[#This Row],[Weights]],0)</f>
        <v>3.7559280000000004</v>
      </c>
    </row>
    <row r="287" spans="2:12" hidden="1" x14ac:dyDescent="0.2">
      <c r="B287" s="62">
        <f t="shared" si="9"/>
        <v>2024</v>
      </c>
      <c r="C287" s="49">
        <v>45505</v>
      </c>
      <c r="D287" s="3" t="s">
        <v>61</v>
      </c>
      <c r="E287" s="29" t="s">
        <v>7</v>
      </c>
      <c r="F287" s="43">
        <v>208.1</v>
      </c>
      <c r="G287" s="28" t="s">
        <v>76</v>
      </c>
      <c r="H287" s="31">
        <f t="shared" si="10"/>
        <v>4.99E-2</v>
      </c>
      <c r="I287" s="31">
        <f>Table36[[#This Row],[Inflation (%)2]]/H315-1</f>
        <v>7.7753779697624203E-2</v>
      </c>
      <c r="J287" s="60">
        <f>IFERROR(VLOOKUP(D287,Table6[[Categories]:[Weights]],5,FALSE),0)</f>
        <v>0</v>
      </c>
      <c r="K287" s="44">
        <f>$K$1802*(1+Table36[[#This Row],[Inflation (%)2]])</f>
        <v>104.99000000000001</v>
      </c>
      <c r="L287" s="44">
        <f>IFERROR(Table36[[#This Row],[Prices]]*Table36[[#This Row],[Weights]],0)</f>
        <v>0</v>
      </c>
    </row>
    <row r="288" spans="2:12" x14ac:dyDescent="0.2">
      <c r="B288" s="62">
        <f t="shared" si="9"/>
        <v>2024</v>
      </c>
      <c r="C288" s="49">
        <v>45474</v>
      </c>
      <c r="D288" s="3" t="s">
        <v>6</v>
      </c>
      <c r="E288" s="29" t="s">
        <v>7</v>
      </c>
      <c r="F288" s="43">
        <v>190.3</v>
      </c>
      <c r="G288" s="28" t="s">
        <v>108</v>
      </c>
      <c r="H288" s="31">
        <f t="shared" si="10"/>
        <v>3.0300000000000001E-2</v>
      </c>
      <c r="I288" s="31">
        <f>Table36[[#This Row],[Inflation (%)2]]/H316-1</f>
        <v>-0.30979498861047838</v>
      </c>
      <c r="J288" s="60">
        <f>IFERROR(VLOOKUP(D288,Table6[[Categories]:[Weights]],5,FALSE),0)</f>
        <v>1</v>
      </c>
      <c r="K288" s="44">
        <f>$K$1802*(1+Table36[[#This Row],[Inflation (%)2]])</f>
        <v>103.03</v>
      </c>
      <c r="L288" s="44">
        <f>IFERROR(Table36[[#This Row],[Prices]]*Table36[[#This Row],[Weights]],0)</f>
        <v>103.03</v>
      </c>
    </row>
    <row r="289" spans="2:12" hidden="1" x14ac:dyDescent="0.2">
      <c r="B289" s="62">
        <f t="shared" si="9"/>
        <v>2024</v>
      </c>
      <c r="C289" s="49">
        <v>45474</v>
      </c>
      <c r="D289" s="3" t="s">
        <v>9</v>
      </c>
      <c r="E289" s="29" t="s">
        <v>7</v>
      </c>
      <c r="F289" s="43">
        <v>208.3</v>
      </c>
      <c r="G289" s="28" t="s">
        <v>202</v>
      </c>
      <c r="H289" s="31">
        <f t="shared" si="10"/>
        <v>4.4600000000000001E-2</v>
      </c>
      <c r="I289" s="31">
        <f>Table36[[#This Row],[Inflation (%)2]]/H317-1</f>
        <v>-0.47405660377358494</v>
      </c>
      <c r="J289" s="60">
        <f>IFERROR(VLOOKUP(D289,Table6[[Categories]:[Weights]],5,FALSE),0)</f>
        <v>0.3629</v>
      </c>
      <c r="K289" s="44">
        <f>$K$1802*(1+Table36[[#This Row],[Inflation (%)2]])</f>
        <v>104.46</v>
      </c>
      <c r="L289" s="44">
        <f>IFERROR(Table36[[#This Row],[Prices]]*Table36[[#This Row],[Weights]],0)</f>
        <v>37.908533999999996</v>
      </c>
    </row>
    <row r="290" spans="2:12" hidden="1" x14ac:dyDescent="0.2">
      <c r="B290" s="62">
        <f t="shared" si="9"/>
        <v>2024</v>
      </c>
      <c r="C290" s="49">
        <v>45474</v>
      </c>
      <c r="D290" s="3" t="s">
        <v>11</v>
      </c>
      <c r="E290" s="29" t="s">
        <v>7</v>
      </c>
      <c r="F290" s="43">
        <v>191.2</v>
      </c>
      <c r="G290" s="28" t="s">
        <v>281</v>
      </c>
      <c r="H290" s="31">
        <f t="shared" si="10"/>
        <v>7.5399999999999995E-2</v>
      </c>
      <c r="I290" s="31">
        <f>Table36[[#This Row],[Inflation (%)2]]/H318-1</f>
        <v>-7.3710073710073765E-2</v>
      </c>
      <c r="J290" s="60">
        <f>IFERROR(VLOOKUP(D290,Table6[[Categories]:[Weights]],5,FALSE),0)</f>
        <v>6.59E-2</v>
      </c>
      <c r="K290" s="44">
        <f>$K$1802*(1+Table36[[#This Row],[Inflation (%)2]])</f>
        <v>107.53999999999999</v>
      </c>
      <c r="L290" s="44">
        <f>IFERROR(Table36[[#This Row],[Prices]]*Table36[[#This Row],[Weights]],0)</f>
        <v>7.0868859999999998</v>
      </c>
    </row>
    <row r="291" spans="2:12" hidden="1" x14ac:dyDescent="0.2">
      <c r="B291" s="62">
        <f t="shared" si="9"/>
        <v>2024</v>
      </c>
      <c r="C291" s="49">
        <v>45474</v>
      </c>
      <c r="D291" s="3" t="s">
        <v>13</v>
      </c>
      <c r="E291" s="29" t="s">
        <v>7</v>
      </c>
      <c r="F291" s="43">
        <v>237.4</v>
      </c>
      <c r="G291" s="28" t="s">
        <v>266</v>
      </c>
      <c r="H291" s="31">
        <f t="shared" si="10"/>
        <v>6.9400000000000003E-2</v>
      </c>
      <c r="I291" s="31">
        <f>Table36[[#This Row],[Inflation (%)2]]/H319-1</f>
        <v>0.13213703099510621</v>
      </c>
      <c r="J291" s="60">
        <f>IFERROR(VLOOKUP(D291,Table6[[Categories]:[Weights]],5,FALSE),0)</f>
        <v>2.7300000000000001E-2</v>
      </c>
      <c r="K291" s="44">
        <f>$K$1802*(1+Table36[[#This Row],[Inflation (%)2]])</f>
        <v>106.94</v>
      </c>
      <c r="L291" s="44">
        <f>IFERROR(Table36[[#This Row],[Prices]]*Table36[[#This Row],[Weights]],0)</f>
        <v>2.9194620000000002</v>
      </c>
    </row>
    <row r="292" spans="2:12" hidden="1" x14ac:dyDescent="0.2">
      <c r="B292" s="62">
        <f t="shared" si="9"/>
        <v>2024</v>
      </c>
      <c r="C292" s="49">
        <v>45474</v>
      </c>
      <c r="D292" s="3" t="s">
        <v>15</v>
      </c>
      <c r="E292" s="29" t="s">
        <v>7</v>
      </c>
      <c r="F292" s="43">
        <v>197.2</v>
      </c>
      <c r="G292" s="28" t="s">
        <v>282</v>
      </c>
      <c r="H292" s="31">
        <f t="shared" si="10"/>
        <v>6.7100000000000007E-2</v>
      </c>
      <c r="I292" s="31">
        <f>Table36[[#This Row],[Inflation (%)2]]/H320-1</f>
        <v>0.65679012345679055</v>
      </c>
      <c r="J292" s="60">
        <f>IFERROR(VLOOKUP(D292,Table6[[Categories]:[Weights]],5,FALSE),0)</f>
        <v>3.5999999999999999E-3</v>
      </c>
      <c r="K292" s="44">
        <f>$K$1802*(1+Table36[[#This Row],[Inflation (%)2]])</f>
        <v>106.71</v>
      </c>
      <c r="L292" s="44">
        <f>IFERROR(Table36[[#This Row],[Prices]]*Table36[[#This Row],[Weights]],0)</f>
        <v>0.38415599999999994</v>
      </c>
    </row>
    <row r="293" spans="2:12" hidden="1" x14ac:dyDescent="0.2">
      <c r="B293" s="62">
        <f t="shared" si="9"/>
        <v>2024</v>
      </c>
      <c r="C293" s="49">
        <v>45474</v>
      </c>
      <c r="D293" s="3" t="s">
        <v>17</v>
      </c>
      <c r="E293" s="29" t="s">
        <v>7</v>
      </c>
      <c r="F293" s="43">
        <v>186.6</v>
      </c>
      <c r="G293" s="28" t="s">
        <v>283</v>
      </c>
      <c r="H293" s="31">
        <f t="shared" si="10"/>
        <v>3.49E-2</v>
      </c>
      <c r="I293" s="31">
        <f>Table36[[#This Row],[Inflation (%)2]]/H321-1</f>
        <v>4.4910179640718528E-2</v>
      </c>
      <c r="J293" s="60">
        <f>IFERROR(VLOOKUP(D293,Table6[[Categories]:[Weights]],5,FALSE),0)</f>
        <v>5.33E-2</v>
      </c>
      <c r="K293" s="44">
        <f>$K$1802*(1+Table36[[#This Row],[Inflation (%)2]])</f>
        <v>103.49</v>
      </c>
      <c r="L293" s="44">
        <f>IFERROR(Table36[[#This Row],[Prices]]*Table36[[#This Row],[Weights]],0)</f>
        <v>5.5160169999999997</v>
      </c>
    </row>
    <row r="294" spans="2:12" hidden="1" x14ac:dyDescent="0.2">
      <c r="B294" s="62">
        <f t="shared" si="9"/>
        <v>2024</v>
      </c>
      <c r="C294" s="49">
        <v>45474</v>
      </c>
      <c r="D294" s="3" t="s">
        <v>19</v>
      </c>
      <c r="E294" s="29" t="s">
        <v>7</v>
      </c>
      <c r="F294" s="43">
        <v>157.1</v>
      </c>
      <c r="G294" s="28" t="s">
        <v>284</v>
      </c>
      <c r="H294" s="31">
        <f t="shared" si="10"/>
        <v>-1.01E-2</v>
      </c>
      <c r="I294" s="31">
        <f>Table36[[#This Row],[Inflation (%)2]]/H322-1</f>
        <v>-0.55111111111111111</v>
      </c>
      <c r="J294" s="60">
        <f>IFERROR(VLOOKUP(D294,Table6[[Categories]:[Weights]],5,FALSE),0)</f>
        <v>2.81E-2</v>
      </c>
      <c r="K294" s="44">
        <f>$K$1802*(1+Table36[[#This Row],[Inflation (%)2]])</f>
        <v>98.99</v>
      </c>
      <c r="L294" s="44">
        <f>IFERROR(Table36[[#This Row],[Prices]]*Table36[[#This Row],[Weights]],0)</f>
        <v>2.7816190000000001</v>
      </c>
    </row>
    <row r="295" spans="2:12" hidden="1" x14ac:dyDescent="0.2">
      <c r="B295" s="62">
        <f t="shared" si="9"/>
        <v>2024</v>
      </c>
      <c r="C295" s="49">
        <v>45474</v>
      </c>
      <c r="D295" s="3" t="s">
        <v>21</v>
      </c>
      <c r="E295" s="29" t="s">
        <v>7</v>
      </c>
      <c r="F295" s="43">
        <v>192.4</v>
      </c>
      <c r="G295" s="28" t="s">
        <v>285</v>
      </c>
      <c r="H295" s="31">
        <f t="shared" si="10"/>
        <v>3.0499999999999999E-2</v>
      </c>
      <c r="I295" s="31">
        <f>Table36[[#This Row],[Inflation (%)2]]/H323-1</f>
        <v>-0.55539358600583089</v>
      </c>
      <c r="J295" s="60">
        <f>IFERROR(VLOOKUP(D295,Table6[[Categories]:[Weights]],5,FALSE),0)</f>
        <v>2.8999999999999998E-2</v>
      </c>
      <c r="K295" s="44">
        <f>$K$1802*(1+Table36[[#This Row],[Inflation (%)2]])</f>
        <v>103.05</v>
      </c>
      <c r="L295" s="44">
        <f>IFERROR(Table36[[#This Row],[Prices]]*Table36[[#This Row],[Weights]],0)</f>
        <v>2.9884499999999998</v>
      </c>
    </row>
    <row r="296" spans="2:12" hidden="1" x14ac:dyDescent="0.2">
      <c r="B296" s="62">
        <f t="shared" si="9"/>
        <v>2024</v>
      </c>
      <c r="C296" s="49">
        <v>45474</v>
      </c>
      <c r="D296" s="3" t="s">
        <v>23</v>
      </c>
      <c r="E296" s="29" t="s">
        <v>7</v>
      </c>
      <c r="F296" s="43">
        <v>303.39999999999998</v>
      </c>
      <c r="G296" s="28" t="s">
        <v>204</v>
      </c>
      <c r="H296" s="31">
        <f t="shared" si="10"/>
        <v>2.7400000000000004E-2</v>
      </c>
      <c r="I296" s="31">
        <f>Table36[[#This Row],[Inflation (%)2]]/H324-1</f>
        <v>-0.90193271295633504</v>
      </c>
      <c r="J296" s="60">
        <f>IFERROR(VLOOKUP(D296,Table6[[Categories]:[Weights]],5,FALSE),0)</f>
        <v>4.41E-2</v>
      </c>
      <c r="K296" s="44">
        <f>$K$1802*(1+Table36[[#This Row],[Inflation (%)2]])</f>
        <v>102.74000000000001</v>
      </c>
      <c r="L296" s="44">
        <f>IFERROR(Table36[[#This Row],[Prices]]*Table36[[#This Row],[Weights]],0)</f>
        <v>4.5308340000000005</v>
      </c>
    </row>
    <row r="297" spans="2:12" hidden="1" x14ac:dyDescent="0.2">
      <c r="B297" s="62">
        <f t="shared" si="9"/>
        <v>2024</v>
      </c>
      <c r="C297" s="49">
        <v>45474</v>
      </c>
      <c r="D297" s="3" t="s">
        <v>25</v>
      </c>
      <c r="E297" s="29" t="s">
        <v>7</v>
      </c>
      <c r="F297" s="43">
        <v>218</v>
      </c>
      <c r="G297" s="28" t="s">
        <v>286</v>
      </c>
      <c r="H297" s="31">
        <f t="shared" si="10"/>
        <v>0.16019999999999998</v>
      </c>
      <c r="I297" s="31">
        <f>Table36[[#This Row],[Inflation (%)2]]/H325-1</f>
        <v>-7.9839172889144328E-2</v>
      </c>
      <c r="J297" s="60">
        <f>IFERROR(VLOOKUP(D297,Table6[[Categories]:[Weights]],5,FALSE),0)</f>
        <v>1.7299999999999999E-2</v>
      </c>
      <c r="K297" s="44">
        <f>$K$1802*(1+Table36[[#This Row],[Inflation (%)2]])</f>
        <v>116.02</v>
      </c>
      <c r="L297" s="44">
        <f>IFERROR(Table36[[#This Row],[Prices]]*Table36[[#This Row],[Weights]],0)</f>
        <v>2.0071459999999997</v>
      </c>
    </row>
    <row r="298" spans="2:12" hidden="1" x14ac:dyDescent="0.2">
      <c r="B298" s="62">
        <f t="shared" si="9"/>
        <v>2024</v>
      </c>
      <c r="C298" s="49">
        <v>45474</v>
      </c>
      <c r="D298" s="3" t="s">
        <v>27</v>
      </c>
      <c r="E298" s="29" t="s">
        <v>7</v>
      </c>
      <c r="F298" s="43">
        <v>132.30000000000001</v>
      </c>
      <c r="G298" s="28" t="s">
        <v>287</v>
      </c>
      <c r="H298" s="31">
        <f t="shared" si="10"/>
        <v>5.1699999999999996E-2</v>
      </c>
      <c r="I298" s="31">
        <f>Table36[[#This Row],[Inflation (%)2]]/H326-1</f>
        <v>-0.10243055555555558</v>
      </c>
      <c r="J298" s="60">
        <f>IFERROR(VLOOKUP(D298,Table6[[Categories]:[Weights]],5,FALSE),0)</f>
        <v>9.7000000000000003E-3</v>
      </c>
      <c r="K298" s="44">
        <f>$K$1802*(1+Table36[[#This Row],[Inflation (%)2]])</f>
        <v>105.17</v>
      </c>
      <c r="L298" s="44">
        <f>IFERROR(Table36[[#This Row],[Prices]]*Table36[[#This Row],[Weights]],0)</f>
        <v>1.020149</v>
      </c>
    </row>
    <row r="299" spans="2:12" hidden="1" x14ac:dyDescent="0.2">
      <c r="B299" s="62">
        <f t="shared" si="9"/>
        <v>2024</v>
      </c>
      <c r="C299" s="49">
        <v>45474</v>
      </c>
      <c r="D299" s="3" t="s">
        <v>29</v>
      </c>
      <c r="E299" s="29" t="s">
        <v>7</v>
      </c>
      <c r="F299" s="43">
        <v>225</v>
      </c>
      <c r="G299" s="28" t="s">
        <v>288</v>
      </c>
      <c r="H299" s="31">
        <f t="shared" si="10"/>
        <v>1.8E-3</v>
      </c>
      <c r="I299" s="31">
        <f>Table36[[#This Row],[Inflation (%)2]]/H327-1</f>
        <v>-0.95121951219512191</v>
      </c>
      <c r="J299" s="60">
        <f>IFERROR(VLOOKUP(D299,Table6[[Categories]:[Weights]],5,FALSE),0)</f>
        <v>1.7899999999999999E-2</v>
      </c>
      <c r="K299" s="44">
        <f>$K$1802*(1+Table36[[#This Row],[Inflation (%)2]])</f>
        <v>100.18</v>
      </c>
      <c r="L299" s="44">
        <f>IFERROR(Table36[[#This Row],[Prices]]*Table36[[#This Row],[Weights]],0)</f>
        <v>1.7932220000000001</v>
      </c>
    </row>
    <row r="300" spans="2:12" hidden="1" x14ac:dyDescent="0.2">
      <c r="B300" s="62">
        <f t="shared" si="9"/>
        <v>2024</v>
      </c>
      <c r="C300" s="49">
        <v>45474</v>
      </c>
      <c r="D300" s="3" t="s">
        <v>31</v>
      </c>
      <c r="E300" s="29" t="s">
        <v>7</v>
      </c>
      <c r="F300" s="43">
        <v>172.1</v>
      </c>
      <c r="G300" s="28" t="s">
        <v>207</v>
      </c>
      <c r="H300" s="31">
        <f t="shared" si="10"/>
        <v>2.8700000000000003E-2</v>
      </c>
      <c r="I300" s="31">
        <f>Table36[[#This Row],[Inflation (%)2]]/H328-1</f>
        <v>3.9855072463768293E-2</v>
      </c>
      <c r="J300" s="60">
        <f>IFERROR(VLOOKUP(D300,Table6[[Categories]:[Weights]],5,FALSE),0)</f>
        <v>1.1299999999999999E-2</v>
      </c>
      <c r="K300" s="44">
        <f>$K$1802*(1+Table36[[#This Row],[Inflation (%)2]])</f>
        <v>102.86999999999999</v>
      </c>
      <c r="L300" s="44">
        <f>IFERROR(Table36[[#This Row],[Prices]]*Table36[[#This Row],[Weights]],0)</f>
        <v>1.1624309999999998</v>
      </c>
    </row>
    <row r="301" spans="2:12" hidden="1" x14ac:dyDescent="0.2">
      <c r="B301" s="62">
        <f t="shared" si="9"/>
        <v>2024</v>
      </c>
      <c r="C301" s="49">
        <v>45474</v>
      </c>
      <c r="D301" s="3" t="s">
        <v>33</v>
      </c>
      <c r="E301" s="29" t="s">
        <v>7</v>
      </c>
      <c r="F301" s="43">
        <v>207.2</v>
      </c>
      <c r="G301" s="28" t="s">
        <v>289</v>
      </c>
      <c r="H301" s="31">
        <f t="shared" si="10"/>
        <v>4.0199999999999993E-2</v>
      </c>
      <c r="I301" s="31">
        <f>Table36[[#This Row],[Inflation (%)2]]/H329-1</f>
        <v>-2.4813895781640172E-3</v>
      </c>
      <c r="J301" s="60">
        <f>IFERROR(VLOOKUP(D301,Table6[[Categories]:[Weights]],5,FALSE),0)</f>
        <v>5.5399999999999998E-2</v>
      </c>
      <c r="K301" s="44">
        <f>$K$1802*(1+Table36[[#This Row],[Inflation (%)2]])</f>
        <v>104.02</v>
      </c>
      <c r="L301" s="44">
        <f>IFERROR(Table36[[#This Row],[Prices]]*Table36[[#This Row],[Weights]],0)</f>
        <v>5.7627079999999999</v>
      </c>
    </row>
    <row r="302" spans="2:12" hidden="1" x14ac:dyDescent="0.2">
      <c r="B302" s="62">
        <f t="shared" si="9"/>
        <v>2024</v>
      </c>
      <c r="C302" s="49">
        <v>45474</v>
      </c>
      <c r="D302" s="3" t="s">
        <v>35</v>
      </c>
      <c r="E302" s="29" t="s">
        <v>7</v>
      </c>
      <c r="F302" s="43">
        <v>212.9</v>
      </c>
      <c r="G302" s="28" t="s">
        <v>290</v>
      </c>
      <c r="H302" s="31">
        <f t="shared" si="10"/>
        <v>3.7499999999999999E-2</v>
      </c>
      <c r="I302" s="31">
        <f>Table36[[#This Row],[Inflation (%)2]]/H330-1</f>
        <v>2.1798365122615904E-2</v>
      </c>
      <c r="J302" s="60">
        <f>IFERROR(VLOOKUP(D302,Table6[[Categories]:[Weights]],5,FALSE),0)</f>
        <v>1.3600000000000001E-2</v>
      </c>
      <c r="K302" s="44">
        <f>$K$1802*(1+Table36[[#This Row],[Inflation (%)2]])</f>
        <v>103.75000000000001</v>
      </c>
      <c r="L302" s="44">
        <f>IFERROR(Table36[[#This Row],[Prices]]*Table36[[#This Row],[Weights]],0)</f>
        <v>1.4110000000000003</v>
      </c>
    </row>
    <row r="303" spans="2:12" hidden="1" x14ac:dyDescent="0.2">
      <c r="B303" s="62">
        <f t="shared" si="9"/>
        <v>2024</v>
      </c>
      <c r="C303" s="49">
        <v>45474</v>
      </c>
      <c r="D303" s="3" t="s">
        <v>37</v>
      </c>
      <c r="E303" s="29" t="s">
        <v>7</v>
      </c>
      <c r="F303" s="43">
        <v>185.5</v>
      </c>
      <c r="G303" s="28" t="s">
        <v>56</v>
      </c>
      <c r="H303" s="31">
        <f t="shared" si="10"/>
        <v>2.9399999999999999E-2</v>
      </c>
      <c r="I303" s="31">
        <f>Table36[[#This Row],[Inflation (%)2]]/H331-1</f>
        <v>1.7301038062283558E-2</v>
      </c>
      <c r="J303" s="60">
        <f>IFERROR(VLOOKUP(D303,Table6[[Categories]:[Weights]],5,FALSE),0)</f>
        <v>5.57E-2</v>
      </c>
      <c r="K303" s="44">
        <f>$K$1802*(1+Table36[[#This Row],[Inflation (%)2]])</f>
        <v>102.94000000000001</v>
      </c>
      <c r="L303" s="44">
        <f>IFERROR(Table36[[#This Row],[Prices]]*Table36[[#This Row],[Weights]],0)</f>
        <v>5.7337580000000008</v>
      </c>
    </row>
    <row r="304" spans="2:12" hidden="1" x14ac:dyDescent="0.2">
      <c r="B304" s="62">
        <f t="shared" si="9"/>
        <v>2024</v>
      </c>
      <c r="C304" s="49">
        <v>45474</v>
      </c>
      <c r="D304" s="3" t="s">
        <v>39</v>
      </c>
      <c r="E304" s="29" t="s">
        <v>7</v>
      </c>
      <c r="F304" s="43">
        <v>187.6</v>
      </c>
      <c r="G304" s="28" t="s">
        <v>171</v>
      </c>
      <c r="H304" s="31">
        <f t="shared" si="10"/>
        <v>2.9599999999999998E-2</v>
      </c>
      <c r="I304" s="31">
        <f>Table36[[#This Row],[Inflation (%)2]]/H332-1</f>
        <v>1.7182130584192379E-2</v>
      </c>
      <c r="J304" s="60">
        <f>IFERROR(VLOOKUP(D304,Table6[[Categories]:[Weights]],5,FALSE),0)</f>
        <v>4.7199999999999999E-2</v>
      </c>
      <c r="K304" s="44">
        <f>$K$1802*(1+Table36[[#This Row],[Inflation (%)2]])</f>
        <v>102.96000000000001</v>
      </c>
      <c r="L304" s="44">
        <f>IFERROR(Table36[[#This Row],[Prices]]*Table36[[#This Row],[Weights]],0)</f>
        <v>4.859712</v>
      </c>
    </row>
    <row r="305" spans="2:12" hidden="1" x14ac:dyDescent="0.2">
      <c r="B305" s="62">
        <f t="shared" si="9"/>
        <v>2024</v>
      </c>
      <c r="C305" s="49">
        <v>45474</v>
      </c>
      <c r="D305" s="3" t="s">
        <v>41</v>
      </c>
      <c r="E305" s="29" t="s">
        <v>7</v>
      </c>
      <c r="F305" s="43">
        <v>173.8</v>
      </c>
      <c r="G305" s="28" t="s">
        <v>114</v>
      </c>
      <c r="H305" s="31">
        <f t="shared" si="10"/>
        <v>2.8399999999999995E-2</v>
      </c>
      <c r="I305" s="31">
        <f>Table36[[#This Row],[Inflation (%)2]]/H333-1</f>
        <v>-3.5087719298246833E-3</v>
      </c>
      <c r="J305" s="60">
        <f>IFERROR(VLOOKUP(D305,Table6[[Categories]:[Weights]],5,FALSE),0)</f>
        <v>8.5000000000000006E-3</v>
      </c>
      <c r="K305" s="44">
        <f>$K$1802*(1+Table36[[#This Row],[Inflation (%)2]])</f>
        <v>102.84</v>
      </c>
      <c r="L305" s="44">
        <f>IFERROR(Table36[[#This Row],[Prices]]*Table36[[#This Row],[Weights]],0)</f>
        <v>0.87414000000000014</v>
      </c>
    </row>
    <row r="306" spans="2:12" hidden="1" x14ac:dyDescent="0.2">
      <c r="B306" s="62">
        <f t="shared" si="9"/>
        <v>2024</v>
      </c>
      <c r="C306" s="49">
        <v>45474</v>
      </c>
      <c r="D306" s="3" t="s">
        <v>43</v>
      </c>
      <c r="E306" s="29" t="s">
        <v>7</v>
      </c>
      <c r="F306" s="43">
        <v>180</v>
      </c>
      <c r="G306" s="28" t="s">
        <v>211</v>
      </c>
      <c r="H306" s="31">
        <f t="shared" si="10"/>
        <v>2.6800000000000001E-2</v>
      </c>
      <c r="I306" s="31">
        <f>Table36[[#This Row],[Inflation (%)2]]/H334-1</f>
        <v>-3.7174721189590088E-3</v>
      </c>
      <c r="J306" s="60">
        <f>IFERROR(VLOOKUP(D306,Table6[[Categories]:[Weights]],5,FALSE),0)</f>
        <v>0.2167</v>
      </c>
      <c r="K306" s="44">
        <f>$K$1802*(1+Table36[[#This Row],[Inflation (%)2]])</f>
        <v>102.67999999999999</v>
      </c>
      <c r="L306" s="44">
        <f>IFERROR(Table36[[#This Row],[Prices]]*Table36[[#This Row],[Weights]],0)</f>
        <v>22.250755999999999</v>
      </c>
    </row>
    <row r="307" spans="2:12" hidden="1" x14ac:dyDescent="0.2">
      <c r="B307" s="62">
        <f t="shared" si="9"/>
        <v>2024</v>
      </c>
      <c r="C307" s="49">
        <v>45474</v>
      </c>
      <c r="D307" s="3" t="s">
        <v>45</v>
      </c>
      <c r="E307" s="29" t="s">
        <v>7</v>
      </c>
      <c r="F307" s="43">
        <v>169.5</v>
      </c>
      <c r="G307" s="28" t="s">
        <v>291</v>
      </c>
      <c r="H307" s="31">
        <f t="shared" si="10"/>
        <v>-9.5500000000000015E-2</v>
      </c>
      <c r="I307" s="31">
        <f>Table36[[#This Row],[Inflation (%)2]]/H335-1</f>
        <v>0.14508393285371723</v>
      </c>
      <c r="J307" s="60">
        <f>IFERROR(VLOOKUP(D307,Table6[[Categories]:[Weights]],5,FALSE),0)</f>
        <v>5.5800000000000002E-2</v>
      </c>
      <c r="K307" s="44">
        <f>$K$1802*(1+Table36[[#This Row],[Inflation (%)2]])</f>
        <v>90.45</v>
      </c>
      <c r="L307" s="44">
        <f>IFERROR(Table36[[#This Row],[Prices]]*Table36[[#This Row],[Weights]],0)</f>
        <v>5.04711</v>
      </c>
    </row>
    <row r="308" spans="2:12" hidden="1" x14ac:dyDescent="0.2">
      <c r="B308" s="62">
        <f t="shared" si="9"/>
        <v>2024</v>
      </c>
      <c r="C308" s="49">
        <v>45474</v>
      </c>
      <c r="D308" s="3" t="s">
        <v>47</v>
      </c>
      <c r="E308" s="29" t="s">
        <v>7</v>
      </c>
      <c r="F308" s="43">
        <v>179.3</v>
      </c>
      <c r="G308" s="28" t="s">
        <v>292</v>
      </c>
      <c r="H308" s="31">
        <f t="shared" si="10"/>
        <v>3.6999999999999998E-2</v>
      </c>
      <c r="I308" s="31">
        <f>Table36[[#This Row],[Inflation (%)2]]/H336-1</f>
        <v>0.11782477341389708</v>
      </c>
      <c r="J308" s="60">
        <f>IFERROR(VLOOKUP(D308,Table6[[Categories]:[Weights]],5,FALSE),0)</f>
        <v>0.29530000000000001</v>
      </c>
      <c r="K308" s="44">
        <f>$K$1802*(1+Table36[[#This Row],[Inflation (%)2]])</f>
        <v>103.69999999999999</v>
      </c>
      <c r="L308" s="44">
        <f>IFERROR(Table36[[#This Row],[Prices]]*Table36[[#This Row],[Weights]],0)</f>
        <v>30.622609999999998</v>
      </c>
    </row>
    <row r="309" spans="2:12" hidden="1" x14ac:dyDescent="0.2">
      <c r="B309" s="62">
        <f t="shared" si="9"/>
        <v>2024</v>
      </c>
      <c r="C309" s="49">
        <v>45474</v>
      </c>
      <c r="D309" s="3" t="s">
        <v>49</v>
      </c>
      <c r="E309" s="29" t="s">
        <v>7</v>
      </c>
      <c r="F309" s="43">
        <v>175.6</v>
      </c>
      <c r="G309" s="28" t="s">
        <v>158</v>
      </c>
      <c r="H309" s="31">
        <f t="shared" si="10"/>
        <v>2.81E-2</v>
      </c>
      <c r="I309" s="31">
        <f>Table36[[#This Row],[Inflation (%)2]]/H337-1</f>
        <v>-3.5460992907799804E-3</v>
      </c>
      <c r="J309" s="60">
        <f>IFERROR(VLOOKUP(D309,Table6[[Categories]:[Weights]],5,FALSE),0)</f>
        <v>3.8699999999999998E-2</v>
      </c>
      <c r="K309" s="44">
        <f>$K$1802*(1+Table36[[#This Row],[Inflation (%)2]])</f>
        <v>102.81</v>
      </c>
      <c r="L309" s="44">
        <f>IFERROR(Table36[[#This Row],[Prices]]*Table36[[#This Row],[Weights]],0)</f>
        <v>3.9787469999999998</v>
      </c>
    </row>
    <row r="310" spans="2:12" hidden="1" x14ac:dyDescent="0.2">
      <c r="B310" s="62">
        <f t="shared" si="9"/>
        <v>2024</v>
      </c>
      <c r="C310" s="49">
        <v>45474</v>
      </c>
      <c r="D310" s="3" t="s">
        <v>51</v>
      </c>
      <c r="E310" s="29" t="s">
        <v>7</v>
      </c>
      <c r="F310" s="43">
        <v>191.4</v>
      </c>
      <c r="G310" s="28" t="s">
        <v>231</v>
      </c>
      <c r="H310" s="31">
        <f t="shared" si="10"/>
        <v>4.3099999999999999E-2</v>
      </c>
      <c r="I310" s="31">
        <f>Table36[[#This Row],[Inflation (%)2]]/H338-1</f>
        <v>-2.3148148148148806E-3</v>
      </c>
      <c r="J310" s="60">
        <f>IFERROR(VLOOKUP(D310,Table6[[Categories]:[Weights]],5,FALSE),0)</f>
        <v>4.8099999999999997E-2</v>
      </c>
      <c r="K310" s="44">
        <f>$K$1802*(1+Table36[[#This Row],[Inflation (%)2]])</f>
        <v>104.30999999999999</v>
      </c>
      <c r="L310" s="44">
        <f>IFERROR(Table36[[#This Row],[Prices]]*Table36[[#This Row],[Weights]],0)</f>
        <v>5.0173109999999994</v>
      </c>
    </row>
    <row r="311" spans="2:12" hidden="1" x14ac:dyDescent="0.2">
      <c r="B311" s="62">
        <f t="shared" si="9"/>
        <v>2024</v>
      </c>
      <c r="C311" s="49">
        <v>45474</v>
      </c>
      <c r="D311" s="3" t="s">
        <v>53</v>
      </c>
      <c r="E311" s="29" t="s">
        <v>7</v>
      </c>
      <c r="F311" s="43">
        <v>164.8</v>
      </c>
      <c r="G311" s="28" t="s">
        <v>293</v>
      </c>
      <c r="H311" s="31">
        <f t="shared" si="10"/>
        <v>2.3E-2</v>
      </c>
      <c r="I311" s="31">
        <f>Table36[[#This Row],[Inflation (%)2]]/H339-1</f>
        <v>2.3823529411764706</v>
      </c>
      <c r="J311" s="60">
        <f>IFERROR(VLOOKUP(D311,Table6[[Categories]:[Weights]],5,FALSE),0)</f>
        <v>9.7299999999999998E-2</v>
      </c>
      <c r="K311" s="44">
        <f>$K$1802*(1+Table36[[#This Row],[Inflation (%)2]])</f>
        <v>102.3</v>
      </c>
      <c r="L311" s="44">
        <f>IFERROR(Table36[[#This Row],[Prices]]*Table36[[#This Row],[Weights]],0)</f>
        <v>9.9537899999999997</v>
      </c>
    </row>
    <row r="312" spans="2:12" hidden="1" x14ac:dyDescent="0.2">
      <c r="B312" s="62">
        <f t="shared" si="9"/>
        <v>2024</v>
      </c>
      <c r="C312" s="49">
        <v>45474</v>
      </c>
      <c r="D312" s="3" t="s">
        <v>55</v>
      </c>
      <c r="E312" s="29" t="s">
        <v>7</v>
      </c>
      <c r="F312" s="43">
        <v>174.2</v>
      </c>
      <c r="G312" s="28" t="s">
        <v>294</v>
      </c>
      <c r="H312" s="31">
        <f t="shared" si="10"/>
        <v>2.1700000000000001E-2</v>
      </c>
      <c r="I312" s="31">
        <f>Table36[[#This Row],[Inflation (%)2]]/H340-1</f>
        <v>-5.6521739130434789E-2</v>
      </c>
      <c r="J312" s="60">
        <f>IFERROR(VLOOKUP(D312,Table6[[Categories]:[Weights]],5,FALSE),0)</f>
        <v>2.0400000000000001E-2</v>
      </c>
      <c r="K312" s="44">
        <f>$K$1802*(1+Table36[[#This Row],[Inflation (%)2]])</f>
        <v>102.17</v>
      </c>
      <c r="L312" s="44">
        <f>IFERROR(Table36[[#This Row],[Prices]]*Table36[[#This Row],[Weights]],0)</f>
        <v>2.0842680000000002</v>
      </c>
    </row>
    <row r="313" spans="2:12" hidden="1" x14ac:dyDescent="0.2">
      <c r="B313" s="62">
        <f t="shared" si="9"/>
        <v>2024</v>
      </c>
      <c r="C313" s="49">
        <v>45474</v>
      </c>
      <c r="D313" s="3" t="s">
        <v>57</v>
      </c>
      <c r="E313" s="29" t="s">
        <v>7</v>
      </c>
      <c r="F313" s="43">
        <v>185</v>
      </c>
      <c r="G313" s="28" t="s">
        <v>218</v>
      </c>
      <c r="H313" s="31">
        <f t="shared" si="10"/>
        <v>3.4099999999999998E-2</v>
      </c>
      <c r="I313" s="31">
        <f>Table36[[#This Row],[Inflation (%)2]]/H341-1</f>
        <v>-8.5790884718498717E-2</v>
      </c>
      <c r="J313" s="60">
        <f>IFERROR(VLOOKUP(D313,Table6[[Categories]:[Weights]],5,FALSE),0)</f>
        <v>5.62E-2</v>
      </c>
      <c r="K313" s="44">
        <f>$K$1802*(1+Table36[[#This Row],[Inflation (%)2]])</f>
        <v>103.41</v>
      </c>
      <c r="L313" s="44">
        <f>IFERROR(Table36[[#This Row],[Prices]]*Table36[[#This Row],[Weights]],0)</f>
        <v>5.811642</v>
      </c>
    </row>
    <row r="314" spans="2:12" hidden="1" x14ac:dyDescent="0.2">
      <c r="B314" s="62">
        <f t="shared" si="9"/>
        <v>2024</v>
      </c>
      <c r="C314" s="49">
        <v>45474</v>
      </c>
      <c r="D314" s="3" t="s">
        <v>59</v>
      </c>
      <c r="E314" s="29" t="s">
        <v>7</v>
      </c>
      <c r="F314" s="43">
        <v>201.3</v>
      </c>
      <c r="G314" s="28" t="s">
        <v>150</v>
      </c>
      <c r="H314" s="31">
        <f t="shared" si="10"/>
        <v>8.5800000000000001E-2</v>
      </c>
      <c r="I314" s="31">
        <f>Table36[[#This Row],[Inflation (%)2]]/H342-1</f>
        <v>1.9002375296912177E-2</v>
      </c>
      <c r="J314" s="60">
        <f>IFERROR(VLOOKUP(D314,Table6[[Categories]:[Weights]],5,FALSE),0)</f>
        <v>3.4700000000000002E-2</v>
      </c>
      <c r="K314" s="44">
        <f>$K$1802*(1+Table36[[#This Row],[Inflation (%)2]])</f>
        <v>108.58000000000001</v>
      </c>
      <c r="L314" s="44">
        <f>IFERROR(Table36[[#This Row],[Prices]]*Table36[[#This Row],[Weights]],0)</f>
        <v>3.7677260000000006</v>
      </c>
    </row>
    <row r="315" spans="2:12" hidden="1" x14ac:dyDescent="0.2">
      <c r="B315" s="62">
        <f t="shared" si="9"/>
        <v>2024</v>
      </c>
      <c r="C315" s="49">
        <v>45474</v>
      </c>
      <c r="D315" s="3" t="s">
        <v>61</v>
      </c>
      <c r="E315" s="29" t="s">
        <v>7</v>
      </c>
      <c r="F315" s="43">
        <v>210</v>
      </c>
      <c r="G315" s="28" t="s">
        <v>295</v>
      </c>
      <c r="H315" s="31">
        <f t="shared" si="10"/>
        <v>4.6300000000000001E-2</v>
      </c>
      <c r="I315" s="31">
        <f>Table36[[#This Row],[Inflation (%)2]]/H343-1</f>
        <v>-0.51770833333333321</v>
      </c>
      <c r="J315" s="60">
        <f>IFERROR(VLOOKUP(D315,Table6[[Categories]:[Weights]],5,FALSE),0)</f>
        <v>0</v>
      </c>
      <c r="K315" s="44">
        <f>$K$1802*(1+Table36[[#This Row],[Inflation (%)2]])</f>
        <v>104.63</v>
      </c>
      <c r="L315" s="44">
        <f>IFERROR(Table36[[#This Row],[Prices]]*Table36[[#This Row],[Weights]],0)</f>
        <v>0</v>
      </c>
    </row>
    <row r="316" spans="2:12" x14ac:dyDescent="0.2">
      <c r="B316" s="62">
        <f t="shared" si="9"/>
        <v>2024</v>
      </c>
      <c r="C316" s="49">
        <v>45444</v>
      </c>
      <c r="D316" s="3" t="s">
        <v>6</v>
      </c>
      <c r="E316" s="29" t="s">
        <v>7</v>
      </c>
      <c r="F316" s="43">
        <v>187.8</v>
      </c>
      <c r="G316" s="28" t="s">
        <v>112</v>
      </c>
      <c r="H316" s="31">
        <f t="shared" si="10"/>
        <v>4.3900000000000002E-2</v>
      </c>
      <c r="I316" s="31">
        <f>Table36[[#This Row],[Inflation (%)2]]/H344-1</f>
        <v>4.2755344418052399E-2</v>
      </c>
      <c r="J316" s="60">
        <f>IFERROR(VLOOKUP(D316,Table6[[Categories]:[Weights]],5,FALSE),0)</f>
        <v>1</v>
      </c>
      <c r="K316" s="44">
        <f>$K$1802*(1+Table36[[#This Row],[Inflation (%)2]])</f>
        <v>104.39</v>
      </c>
      <c r="L316" s="44">
        <f>IFERROR(Table36[[#This Row],[Prices]]*Table36[[#This Row],[Weights]],0)</f>
        <v>104.39</v>
      </c>
    </row>
    <row r="317" spans="2:12" hidden="1" x14ac:dyDescent="0.2">
      <c r="B317" s="62">
        <f t="shared" si="9"/>
        <v>2024</v>
      </c>
      <c r="C317" s="49">
        <v>45444</v>
      </c>
      <c r="D317" s="3" t="s">
        <v>9</v>
      </c>
      <c r="E317" s="29" t="s">
        <v>7</v>
      </c>
      <c r="F317" s="43">
        <v>203.5</v>
      </c>
      <c r="G317" s="28" t="s">
        <v>297</v>
      </c>
      <c r="H317" s="31">
        <f t="shared" si="10"/>
        <v>8.48E-2</v>
      </c>
      <c r="I317" s="31">
        <f>Table36[[#This Row],[Inflation (%)2]]/H345-1</f>
        <v>7.0707070707070718E-2</v>
      </c>
      <c r="J317" s="60">
        <f>IFERROR(VLOOKUP(D317,Table6[[Categories]:[Weights]],5,FALSE),0)</f>
        <v>0.3629</v>
      </c>
      <c r="K317" s="44">
        <f>$K$1802*(1+Table36[[#This Row],[Inflation (%)2]])</f>
        <v>108.48</v>
      </c>
      <c r="L317" s="44">
        <f>IFERROR(Table36[[#This Row],[Prices]]*Table36[[#This Row],[Weights]],0)</f>
        <v>39.367392000000002</v>
      </c>
    </row>
    <row r="318" spans="2:12" hidden="1" x14ac:dyDescent="0.2">
      <c r="B318" s="62">
        <f t="shared" si="9"/>
        <v>2024</v>
      </c>
      <c r="C318" s="49">
        <v>45444</v>
      </c>
      <c r="D318" s="3" t="s">
        <v>11</v>
      </c>
      <c r="E318" s="29" t="s">
        <v>7</v>
      </c>
      <c r="F318" s="43">
        <v>190</v>
      </c>
      <c r="G318" s="28" t="s">
        <v>298</v>
      </c>
      <c r="H318" s="31">
        <f t="shared" si="10"/>
        <v>8.14E-2</v>
      </c>
      <c r="I318" s="31">
        <f>Table36[[#This Row],[Inflation (%)2]]/H346-1</f>
        <v>-6.1050061050060833E-3</v>
      </c>
      <c r="J318" s="60">
        <f>IFERROR(VLOOKUP(D318,Table6[[Categories]:[Weights]],5,FALSE),0)</f>
        <v>6.59E-2</v>
      </c>
      <c r="K318" s="44">
        <f>$K$1802*(1+Table36[[#This Row],[Inflation (%)2]])</f>
        <v>108.13999999999999</v>
      </c>
      <c r="L318" s="44">
        <f>IFERROR(Table36[[#This Row],[Prices]]*Table36[[#This Row],[Weights]],0)</f>
        <v>7.1264259999999995</v>
      </c>
    </row>
    <row r="319" spans="2:12" hidden="1" x14ac:dyDescent="0.2">
      <c r="B319" s="62">
        <f t="shared" si="9"/>
        <v>2024</v>
      </c>
      <c r="C319" s="49">
        <v>45444</v>
      </c>
      <c r="D319" s="3" t="s">
        <v>13</v>
      </c>
      <c r="E319" s="29" t="s">
        <v>7</v>
      </c>
      <c r="F319" s="43">
        <v>240.5</v>
      </c>
      <c r="G319" s="28" t="s">
        <v>193</v>
      </c>
      <c r="H319" s="31">
        <f t="shared" si="10"/>
        <v>6.1299999999999993E-2</v>
      </c>
      <c r="I319" s="31">
        <f>Table36[[#This Row],[Inflation (%)2]]/H347-1</f>
        <v>-0.20389610389610413</v>
      </c>
      <c r="J319" s="60">
        <f>IFERROR(VLOOKUP(D319,Table6[[Categories]:[Weights]],5,FALSE),0)</f>
        <v>2.7300000000000001E-2</v>
      </c>
      <c r="K319" s="44">
        <f>$K$1802*(1+Table36[[#This Row],[Inflation (%)2]])</f>
        <v>106.13</v>
      </c>
      <c r="L319" s="44">
        <f>IFERROR(Table36[[#This Row],[Prices]]*Table36[[#This Row],[Weights]],0)</f>
        <v>2.8973490000000002</v>
      </c>
    </row>
    <row r="320" spans="2:12" hidden="1" x14ac:dyDescent="0.2">
      <c r="B320" s="62">
        <f t="shared" si="9"/>
        <v>2024</v>
      </c>
      <c r="C320" s="49">
        <v>45444</v>
      </c>
      <c r="D320" s="3" t="s">
        <v>15</v>
      </c>
      <c r="E320" s="29" t="s">
        <v>7</v>
      </c>
      <c r="F320" s="43">
        <v>192.9</v>
      </c>
      <c r="G320" s="28" t="s">
        <v>160</v>
      </c>
      <c r="H320" s="31">
        <f t="shared" si="10"/>
        <v>4.0499999999999994E-2</v>
      </c>
      <c r="I320" s="31">
        <f>Table36[[#This Row],[Inflation (%)2]]/H348-1</f>
        <v>-0.42307692307692313</v>
      </c>
      <c r="J320" s="60">
        <f>IFERROR(VLOOKUP(D320,Table6[[Categories]:[Weights]],5,FALSE),0)</f>
        <v>3.5999999999999999E-3</v>
      </c>
      <c r="K320" s="44">
        <f>$K$1802*(1+Table36[[#This Row],[Inflation (%)2]])</f>
        <v>104.05</v>
      </c>
      <c r="L320" s="44">
        <f>IFERROR(Table36[[#This Row],[Prices]]*Table36[[#This Row],[Weights]],0)</f>
        <v>0.37457999999999997</v>
      </c>
    </row>
    <row r="321" spans="2:12" hidden="1" x14ac:dyDescent="0.2">
      <c r="B321" s="62">
        <f t="shared" si="9"/>
        <v>2024</v>
      </c>
      <c r="C321" s="49">
        <v>45444</v>
      </c>
      <c r="D321" s="3" t="s">
        <v>17</v>
      </c>
      <c r="E321" s="29" t="s">
        <v>7</v>
      </c>
      <c r="F321" s="43">
        <v>185.8</v>
      </c>
      <c r="G321" s="28" t="s">
        <v>299</v>
      </c>
      <c r="H321" s="31">
        <f t="shared" si="10"/>
        <v>3.3399999999999999E-2</v>
      </c>
      <c r="I321" s="31">
        <f>Table36[[#This Row],[Inflation (%)2]]/H349-1</f>
        <v>0.22344322344322332</v>
      </c>
      <c r="J321" s="60">
        <f>IFERROR(VLOOKUP(D321,Table6[[Categories]:[Weights]],5,FALSE),0)</f>
        <v>5.33E-2</v>
      </c>
      <c r="K321" s="44">
        <f>$K$1802*(1+Table36[[#This Row],[Inflation (%)2]])</f>
        <v>103.34</v>
      </c>
      <c r="L321" s="44">
        <f>IFERROR(Table36[[#This Row],[Prices]]*Table36[[#This Row],[Weights]],0)</f>
        <v>5.5080220000000004</v>
      </c>
    </row>
    <row r="322" spans="2:12" hidden="1" x14ac:dyDescent="0.2">
      <c r="B322" s="62">
        <f t="shared" si="9"/>
        <v>2024</v>
      </c>
      <c r="C322" s="49">
        <v>45444</v>
      </c>
      <c r="D322" s="3" t="s">
        <v>19</v>
      </c>
      <c r="E322" s="29" t="s">
        <v>7</v>
      </c>
      <c r="F322" s="43">
        <v>156.1</v>
      </c>
      <c r="G322" s="28" t="s">
        <v>300</v>
      </c>
      <c r="H322" s="31">
        <f t="shared" si="10"/>
        <v>-2.2499999999999999E-2</v>
      </c>
      <c r="I322" s="31">
        <f>Table36[[#This Row],[Inflation (%)2]]/H350-1</f>
        <v>-0.5982142857142857</v>
      </c>
      <c r="J322" s="60">
        <f>IFERROR(VLOOKUP(D322,Table6[[Categories]:[Weights]],5,FALSE),0)</f>
        <v>2.81E-2</v>
      </c>
      <c r="K322" s="44">
        <f>$K$1802*(1+Table36[[#This Row],[Inflation (%)2]])</f>
        <v>97.75</v>
      </c>
      <c r="L322" s="44">
        <f>IFERROR(Table36[[#This Row],[Prices]]*Table36[[#This Row],[Weights]],0)</f>
        <v>2.746775</v>
      </c>
    </row>
    <row r="323" spans="2:12" hidden="1" x14ac:dyDescent="0.2">
      <c r="B323" s="62">
        <f t="shared" si="9"/>
        <v>2024</v>
      </c>
      <c r="C323" s="49">
        <v>45444</v>
      </c>
      <c r="D323" s="3" t="s">
        <v>21</v>
      </c>
      <c r="E323" s="29" t="s">
        <v>7</v>
      </c>
      <c r="F323" s="43">
        <v>190</v>
      </c>
      <c r="G323" s="28" t="s">
        <v>301</v>
      </c>
      <c r="H323" s="31">
        <f t="shared" si="10"/>
        <v>6.8599999999999994E-2</v>
      </c>
      <c r="I323" s="31">
        <f>Table36[[#This Row],[Inflation (%)2]]/H351-1</f>
        <v>3.9393939393939315E-2</v>
      </c>
      <c r="J323" s="60">
        <f>IFERROR(VLOOKUP(D323,Table6[[Categories]:[Weights]],5,FALSE),0)</f>
        <v>2.8999999999999998E-2</v>
      </c>
      <c r="K323" s="44">
        <f>$K$1802*(1+Table36[[#This Row],[Inflation (%)2]])</f>
        <v>106.86</v>
      </c>
      <c r="L323" s="44">
        <f>IFERROR(Table36[[#This Row],[Prices]]*Table36[[#This Row],[Weights]],0)</f>
        <v>3.0989399999999998</v>
      </c>
    </row>
    <row r="324" spans="2:12" hidden="1" x14ac:dyDescent="0.2">
      <c r="B324" s="62">
        <f t="shared" si="9"/>
        <v>2024</v>
      </c>
      <c r="C324" s="49">
        <v>45444</v>
      </c>
      <c r="D324" s="3" t="s">
        <v>23</v>
      </c>
      <c r="E324" s="29" t="s">
        <v>7</v>
      </c>
      <c r="F324" s="43">
        <v>269.7</v>
      </c>
      <c r="G324" s="28" t="s">
        <v>302</v>
      </c>
      <c r="H324" s="31">
        <f t="shared" si="10"/>
        <v>0.27939999999999998</v>
      </c>
      <c r="I324" s="31">
        <f>Table36[[#This Row],[Inflation (%)2]]/H352-1</f>
        <v>7.2552783109404828E-2</v>
      </c>
      <c r="J324" s="60">
        <f>IFERROR(VLOOKUP(D324,Table6[[Categories]:[Weights]],5,FALSE),0)</f>
        <v>4.41E-2</v>
      </c>
      <c r="K324" s="44">
        <f>$K$1802*(1+Table36[[#This Row],[Inflation (%)2]])</f>
        <v>127.93999999999998</v>
      </c>
      <c r="L324" s="44">
        <f>IFERROR(Table36[[#This Row],[Prices]]*Table36[[#This Row],[Weights]],0)</f>
        <v>5.6421539999999997</v>
      </c>
    </row>
    <row r="325" spans="2:12" hidden="1" x14ac:dyDescent="0.2">
      <c r="B325" s="62">
        <f t="shared" si="9"/>
        <v>2024</v>
      </c>
      <c r="C325" s="49">
        <v>45444</v>
      </c>
      <c r="D325" s="3" t="s">
        <v>25</v>
      </c>
      <c r="E325" s="29" t="s">
        <v>7</v>
      </c>
      <c r="F325" s="43">
        <v>215.1</v>
      </c>
      <c r="G325" s="28" t="s">
        <v>303</v>
      </c>
      <c r="H325" s="31">
        <f t="shared" si="10"/>
        <v>0.1741</v>
      </c>
      <c r="I325" s="31">
        <f>Table36[[#This Row],[Inflation (%)2]]/H353-1</f>
        <v>-6.0949298813376518E-2</v>
      </c>
      <c r="J325" s="60">
        <f>IFERROR(VLOOKUP(D325,Table6[[Categories]:[Weights]],5,FALSE),0)</f>
        <v>1.7299999999999999E-2</v>
      </c>
      <c r="K325" s="44">
        <f>$K$1802*(1+Table36[[#This Row],[Inflation (%)2]])</f>
        <v>117.41</v>
      </c>
      <c r="L325" s="44">
        <f>IFERROR(Table36[[#This Row],[Prices]]*Table36[[#This Row],[Weights]],0)</f>
        <v>2.031193</v>
      </c>
    </row>
    <row r="326" spans="2:12" hidden="1" x14ac:dyDescent="0.2">
      <c r="B326" s="62">
        <f t="shared" si="9"/>
        <v>2024</v>
      </c>
      <c r="C326" s="49">
        <v>45444</v>
      </c>
      <c r="D326" s="3" t="s">
        <v>27</v>
      </c>
      <c r="E326" s="29" t="s">
        <v>7</v>
      </c>
      <c r="F326" s="43">
        <v>132.1</v>
      </c>
      <c r="G326" s="28" t="s">
        <v>304</v>
      </c>
      <c r="H326" s="31">
        <f t="shared" si="10"/>
        <v>5.7599999999999998E-2</v>
      </c>
      <c r="I326" s="31">
        <f>Table36[[#This Row],[Inflation (%)2]]/H354-1</f>
        <v>6.9930069930068672E-3</v>
      </c>
      <c r="J326" s="60">
        <f>IFERROR(VLOOKUP(D326,Table6[[Categories]:[Weights]],5,FALSE),0)</f>
        <v>9.7000000000000003E-3</v>
      </c>
      <c r="K326" s="44">
        <f>$K$1802*(1+Table36[[#This Row],[Inflation (%)2]])</f>
        <v>105.76</v>
      </c>
      <c r="L326" s="44">
        <f>IFERROR(Table36[[#This Row],[Prices]]*Table36[[#This Row],[Weights]],0)</f>
        <v>1.0258720000000001</v>
      </c>
    </row>
    <row r="327" spans="2:12" hidden="1" x14ac:dyDescent="0.2">
      <c r="B327" s="62">
        <f t="shared" si="9"/>
        <v>2024</v>
      </c>
      <c r="C327" s="49">
        <v>45444</v>
      </c>
      <c r="D327" s="3" t="s">
        <v>29</v>
      </c>
      <c r="E327" s="29" t="s">
        <v>7</v>
      </c>
      <c r="F327" s="43">
        <v>224.8</v>
      </c>
      <c r="G327" s="28" t="s">
        <v>18</v>
      </c>
      <c r="H327" s="31">
        <f t="shared" si="10"/>
        <v>3.6899999999999995E-2</v>
      </c>
      <c r="I327" s="31">
        <f>Table36[[#This Row],[Inflation (%)2]]/H355-1</f>
        <v>-0.33152173913043481</v>
      </c>
      <c r="J327" s="60">
        <f>IFERROR(VLOOKUP(D327,Table6[[Categories]:[Weights]],5,FALSE),0)</f>
        <v>1.7899999999999999E-2</v>
      </c>
      <c r="K327" s="44">
        <f>$K$1802*(1+Table36[[#This Row],[Inflation (%)2]])</f>
        <v>103.69</v>
      </c>
      <c r="L327" s="44">
        <f>IFERROR(Table36[[#This Row],[Prices]]*Table36[[#This Row],[Weights]],0)</f>
        <v>1.8560509999999999</v>
      </c>
    </row>
    <row r="328" spans="2:12" hidden="1" x14ac:dyDescent="0.2">
      <c r="B328" s="62">
        <f t="shared" ref="B328:B391" si="11">YEAR(C328)</f>
        <v>2024</v>
      </c>
      <c r="C328" s="49">
        <v>45444</v>
      </c>
      <c r="D328" s="3" t="s">
        <v>31</v>
      </c>
      <c r="E328" s="29" t="s">
        <v>7</v>
      </c>
      <c r="F328" s="43">
        <v>171.3</v>
      </c>
      <c r="G328" s="28" t="s">
        <v>205</v>
      </c>
      <c r="H328" s="31">
        <f t="shared" ref="H328:H391" si="12">G328/10000*100</f>
        <v>2.76E-2</v>
      </c>
      <c r="I328" s="31">
        <f>Table36[[#This Row],[Inflation (%)2]]/H356-1</f>
        <v>-6.4406779661017044E-2</v>
      </c>
      <c r="J328" s="60">
        <f>IFERROR(VLOOKUP(D328,Table6[[Categories]:[Weights]],5,FALSE),0)</f>
        <v>1.1299999999999999E-2</v>
      </c>
      <c r="K328" s="44">
        <f>$K$1802*(1+Table36[[#This Row],[Inflation (%)2]])</f>
        <v>102.76</v>
      </c>
      <c r="L328" s="44">
        <f>IFERROR(Table36[[#This Row],[Prices]]*Table36[[#This Row],[Weights]],0)</f>
        <v>1.1611879999999999</v>
      </c>
    </row>
    <row r="329" spans="2:12" hidden="1" x14ac:dyDescent="0.2">
      <c r="B329" s="62">
        <f t="shared" si="11"/>
        <v>2024</v>
      </c>
      <c r="C329" s="49">
        <v>45444</v>
      </c>
      <c r="D329" s="3" t="s">
        <v>33</v>
      </c>
      <c r="E329" s="29" t="s">
        <v>7</v>
      </c>
      <c r="F329" s="43">
        <v>206.4</v>
      </c>
      <c r="G329" s="28" t="s">
        <v>305</v>
      </c>
      <c r="H329" s="31">
        <f t="shared" si="12"/>
        <v>4.0300000000000002E-2</v>
      </c>
      <c r="I329" s="31">
        <f>Table36[[#This Row],[Inflation (%)2]]/H357-1</f>
        <v>2.0253164556962133E-2</v>
      </c>
      <c r="J329" s="60">
        <f>IFERROR(VLOOKUP(D329,Table6[[Categories]:[Weights]],5,FALSE),0)</f>
        <v>5.5399999999999998E-2</v>
      </c>
      <c r="K329" s="44">
        <f>$K$1802*(1+Table36[[#This Row],[Inflation (%)2]])</f>
        <v>104.03</v>
      </c>
      <c r="L329" s="44">
        <f>IFERROR(Table36[[#This Row],[Prices]]*Table36[[#This Row],[Weights]],0)</f>
        <v>5.7632620000000001</v>
      </c>
    </row>
    <row r="330" spans="2:12" hidden="1" x14ac:dyDescent="0.2">
      <c r="B330" s="62">
        <f t="shared" si="11"/>
        <v>2024</v>
      </c>
      <c r="C330" s="49">
        <v>45444</v>
      </c>
      <c r="D330" s="3" t="s">
        <v>35</v>
      </c>
      <c r="E330" s="29" t="s">
        <v>7</v>
      </c>
      <c r="F330" s="43">
        <v>212.1</v>
      </c>
      <c r="G330" s="28" t="s">
        <v>306</v>
      </c>
      <c r="H330" s="31">
        <f t="shared" si="12"/>
        <v>3.6699999999999997E-2</v>
      </c>
      <c r="I330" s="31">
        <f>Table36[[#This Row],[Inflation (%)2]]/H358-1</f>
        <v>2.8011204481792618E-2</v>
      </c>
      <c r="J330" s="60">
        <f>IFERROR(VLOOKUP(D330,Table6[[Categories]:[Weights]],5,FALSE),0)</f>
        <v>1.3600000000000001E-2</v>
      </c>
      <c r="K330" s="44">
        <f>$K$1802*(1+Table36[[#This Row],[Inflation (%)2]])</f>
        <v>103.67</v>
      </c>
      <c r="L330" s="44">
        <f>IFERROR(Table36[[#This Row],[Prices]]*Table36[[#This Row],[Weights]],0)</f>
        <v>1.4099120000000001</v>
      </c>
    </row>
    <row r="331" spans="2:12" hidden="1" x14ac:dyDescent="0.2">
      <c r="B331" s="62">
        <f t="shared" si="11"/>
        <v>2024</v>
      </c>
      <c r="C331" s="49">
        <v>45444</v>
      </c>
      <c r="D331" s="3" t="s">
        <v>37</v>
      </c>
      <c r="E331" s="29" t="s">
        <v>7</v>
      </c>
      <c r="F331" s="43">
        <v>185.1</v>
      </c>
      <c r="G331" s="28" t="s">
        <v>40</v>
      </c>
      <c r="H331" s="31">
        <f t="shared" si="12"/>
        <v>2.8900000000000002E-2</v>
      </c>
      <c r="I331" s="31">
        <f>Table36[[#This Row],[Inflation (%)2]]/H359-1</f>
        <v>-3.9867109634551423E-2</v>
      </c>
      <c r="J331" s="60">
        <f>IFERROR(VLOOKUP(D331,Table6[[Categories]:[Weights]],5,FALSE),0)</f>
        <v>5.57E-2</v>
      </c>
      <c r="K331" s="44">
        <f>$K$1802*(1+Table36[[#This Row],[Inflation (%)2]])</f>
        <v>102.88999999999999</v>
      </c>
      <c r="L331" s="44">
        <f>IFERROR(Table36[[#This Row],[Prices]]*Table36[[#This Row],[Weights]],0)</f>
        <v>5.7309729999999988</v>
      </c>
    </row>
    <row r="332" spans="2:12" hidden="1" x14ac:dyDescent="0.2">
      <c r="B332" s="62">
        <f t="shared" si="11"/>
        <v>2024</v>
      </c>
      <c r="C332" s="49">
        <v>45444</v>
      </c>
      <c r="D332" s="3" t="s">
        <v>39</v>
      </c>
      <c r="E332" s="29" t="s">
        <v>7</v>
      </c>
      <c r="F332" s="43">
        <v>187.3</v>
      </c>
      <c r="G332" s="28" t="s">
        <v>106</v>
      </c>
      <c r="H332" s="31">
        <f t="shared" si="12"/>
        <v>2.9100000000000001E-2</v>
      </c>
      <c r="I332" s="31">
        <f>Table36[[#This Row],[Inflation (%)2]]/H360-1</f>
        <v>-2.3489932885905951E-2</v>
      </c>
      <c r="J332" s="60">
        <f>IFERROR(VLOOKUP(D332,Table6[[Categories]:[Weights]],5,FALSE),0)</f>
        <v>4.7199999999999999E-2</v>
      </c>
      <c r="K332" s="44">
        <f>$K$1802*(1+Table36[[#This Row],[Inflation (%)2]])</f>
        <v>102.91</v>
      </c>
      <c r="L332" s="44">
        <f>IFERROR(Table36[[#This Row],[Prices]]*Table36[[#This Row],[Weights]],0)</f>
        <v>4.8573519999999997</v>
      </c>
    </row>
    <row r="333" spans="2:12" hidden="1" x14ac:dyDescent="0.2">
      <c r="B333" s="62">
        <f t="shared" si="11"/>
        <v>2024</v>
      </c>
      <c r="C333" s="49">
        <v>45444</v>
      </c>
      <c r="D333" s="3" t="s">
        <v>41</v>
      </c>
      <c r="E333" s="29" t="s">
        <v>7</v>
      </c>
      <c r="F333" s="43">
        <v>173.3</v>
      </c>
      <c r="G333" s="28" t="s">
        <v>162</v>
      </c>
      <c r="H333" s="31">
        <f t="shared" si="12"/>
        <v>2.8499999999999998E-2</v>
      </c>
      <c r="I333" s="31">
        <f>Table36[[#This Row],[Inflation (%)2]]/H361-1</f>
        <v>-2.0618556701031077E-2</v>
      </c>
      <c r="J333" s="60">
        <f>IFERROR(VLOOKUP(D333,Table6[[Categories]:[Weights]],5,FALSE),0)</f>
        <v>8.5000000000000006E-3</v>
      </c>
      <c r="K333" s="44">
        <f>$K$1802*(1+Table36[[#This Row],[Inflation (%)2]])</f>
        <v>102.85</v>
      </c>
      <c r="L333" s="44">
        <f>IFERROR(Table36[[#This Row],[Prices]]*Table36[[#This Row],[Weights]],0)</f>
        <v>0.87422500000000003</v>
      </c>
    </row>
    <row r="334" spans="2:12" hidden="1" x14ac:dyDescent="0.2">
      <c r="B334" s="62">
        <f t="shared" si="11"/>
        <v>2024</v>
      </c>
      <c r="C334" s="49">
        <v>45444</v>
      </c>
      <c r="D334" s="3" t="s">
        <v>43</v>
      </c>
      <c r="E334" s="29" t="s">
        <v>7</v>
      </c>
      <c r="F334" s="43">
        <v>179.1</v>
      </c>
      <c r="G334" s="28" t="s">
        <v>307</v>
      </c>
      <c r="H334" s="31">
        <f t="shared" si="12"/>
        <v>2.6899999999999997E-2</v>
      </c>
      <c r="I334" s="31">
        <f>Table36[[#This Row],[Inflation (%)2]]/H362-1</f>
        <v>5.078125E-2</v>
      </c>
      <c r="J334" s="60">
        <f>IFERROR(VLOOKUP(D334,Table6[[Categories]:[Weights]],5,FALSE),0)</f>
        <v>0.2167</v>
      </c>
      <c r="K334" s="44">
        <f>$K$1802*(1+Table36[[#This Row],[Inflation (%)2]])</f>
        <v>102.69</v>
      </c>
      <c r="L334" s="44">
        <f>IFERROR(Table36[[#This Row],[Prices]]*Table36[[#This Row],[Weights]],0)</f>
        <v>22.252922999999999</v>
      </c>
    </row>
    <row r="335" spans="2:12" hidden="1" x14ac:dyDescent="0.2">
      <c r="B335" s="62">
        <f t="shared" si="11"/>
        <v>2024</v>
      </c>
      <c r="C335" s="49">
        <v>45444</v>
      </c>
      <c r="D335" s="3" t="s">
        <v>45</v>
      </c>
      <c r="E335" s="29" t="s">
        <v>7</v>
      </c>
      <c r="F335" s="43">
        <v>169.3</v>
      </c>
      <c r="G335" s="28" t="s">
        <v>308</v>
      </c>
      <c r="H335" s="31">
        <f t="shared" si="12"/>
        <v>-8.3400000000000002E-2</v>
      </c>
      <c r="I335" s="31">
        <f>Table36[[#This Row],[Inflation (%)2]]/H363-1</f>
        <v>8.452535760728197E-2</v>
      </c>
      <c r="J335" s="60">
        <f>IFERROR(VLOOKUP(D335,Table6[[Categories]:[Weights]],5,FALSE),0)</f>
        <v>5.5800000000000002E-2</v>
      </c>
      <c r="K335" s="44">
        <f>$K$1802*(1+Table36[[#This Row],[Inflation (%)2]])</f>
        <v>91.66</v>
      </c>
      <c r="L335" s="44">
        <f>IFERROR(Table36[[#This Row],[Prices]]*Table36[[#This Row],[Weights]],0)</f>
        <v>5.1146279999999997</v>
      </c>
    </row>
    <row r="336" spans="2:12" hidden="1" x14ac:dyDescent="0.2">
      <c r="B336" s="62">
        <f t="shared" si="11"/>
        <v>2024</v>
      </c>
      <c r="C336" s="49">
        <v>45444</v>
      </c>
      <c r="D336" s="3" t="s">
        <v>47</v>
      </c>
      <c r="E336" s="29" t="s">
        <v>7</v>
      </c>
      <c r="F336" s="43">
        <v>177.9</v>
      </c>
      <c r="G336" s="28" t="s">
        <v>209</v>
      </c>
      <c r="H336" s="31">
        <f t="shared" si="12"/>
        <v>3.3100000000000004E-2</v>
      </c>
      <c r="I336" s="31">
        <f>Table36[[#This Row],[Inflation (%)2]]/H364-1</f>
        <v>-3.0120481927710108E-3</v>
      </c>
      <c r="J336" s="60">
        <f>IFERROR(VLOOKUP(D336,Table6[[Categories]:[Weights]],5,FALSE),0)</f>
        <v>0.29530000000000001</v>
      </c>
      <c r="K336" s="44">
        <f>$K$1802*(1+Table36[[#This Row],[Inflation (%)2]])</f>
        <v>103.30999999999999</v>
      </c>
      <c r="L336" s="44">
        <f>IFERROR(Table36[[#This Row],[Prices]]*Table36[[#This Row],[Weights]],0)</f>
        <v>30.507442999999999</v>
      </c>
    </row>
    <row r="337" spans="2:12" hidden="1" x14ac:dyDescent="0.2">
      <c r="B337" s="62">
        <f t="shared" si="11"/>
        <v>2024</v>
      </c>
      <c r="C337" s="49">
        <v>45444</v>
      </c>
      <c r="D337" s="3" t="s">
        <v>49</v>
      </c>
      <c r="E337" s="29" t="s">
        <v>7</v>
      </c>
      <c r="F337" s="43">
        <v>175.2</v>
      </c>
      <c r="G337" s="28" t="s">
        <v>38</v>
      </c>
      <c r="H337" s="31">
        <f t="shared" si="12"/>
        <v>2.8199999999999996E-2</v>
      </c>
      <c r="I337" s="31">
        <f>Table36[[#This Row],[Inflation (%)2]]/H365-1</f>
        <v>2.1739130434782483E-2</v>
      </c>
      <c r="J337" s="60">
        <f>IFERROR(VLOOKUP(D337,Table6[[Categories]:[Weights]],5,FALSE),0)</f>
        <v>3.8699999999999998E-2</v>
      </c>
      <c r="K337" s="44">
        <f>$K$1802*(1+Table36[[#This Row],[Inflation (%)2]])</f>
        <v>102.82</v>
      </c>
      <c r="L337" s="44">
        <f>IFERROR(Table36[[#This Row],[Prices]]*Table36[[#This Row],[Weights]],0)</f>
        <v>3.9791339999999997</v>
      </c>
    </row>
    <row r="338" spans="2:12" hidden="1" x14ac:dyDescent="0.2">
      <c r="B338" s="62">
        <f t="shared" si="11"/>
        <v>2024</v>
      </c>
      <c r="C338" s="49">
        <v>45444</v>
      </c>
      <c r="D338" s="3" t="s">
        <v>51</v>
      </c>
      <c r="E338" s="29" t="s">
        <v>7</v>
      </c>
      <c r="F338" s="43">
        <v>190.7</v>
      </c>
      <c r="G338" s="28" t="s">
        <v>86</v>
      </c>
      <c r="H338" s="31">
        <f t="shared" si="12"/>
        <v>4.3200000000000002E-2</v>
      </c>
      <c r="I338" s="31">
        <f>Table36[[#This Row],[Inflation (%)2]]/H366-1</f>
        <v>9.3457943925232545E-3</v>
      </c>
      <c r="J338" s="60">
        <f>IFERROR(VLOOKUP(D338,Table6[[Categories]:[Weights]],5,FALSE),0)</f>
        <v>4.8099999999999997E-2</v>
      </c>
      <c r="K338" s="44">
        <f>$K$1802*(1+Table36[[#This Row],[Inflation (%)2]])</f>
        <v>104.32</v>
      </c>
      <c r="L338" s="44">
        <f>IFERROR(Table36[[#This Row],[Prices]]*Table36[[#This Row],[Weights]],0)</f>
        <v>5.0177919999999991</v>
      </c>
    </row>
    <row r="339" spans="2:12" hidden="1" x14ac:dyDescent="0.2">
      <c r="B339" s="62">
        <f t="shared" si="11"/>
        <v>2024</v>
      </c>
      <c r="C339" s="49">
        <v>45444</v>
      </c>
      <c r="D339" s="3" t="s">
        <v>53</v>
      </c>
      <c r="E339" s="29" t="s">
        <v>7</v>
      </c>
      <c r="F339" s="43">
        <v>161.9</v>
      </c>
      <c r="G339" s="28" t="s">
        <v>309</v>
      </c>
      <c r="H339" s="31">
        <f t="shared" si="12"/>
        <v>6.7999999999999996E-3</v>
      </c>
      <c r="I339" s="31">
        <f>Table36[[#This Row],[Inflation (%)2]]/H367-1</f>
        <v>-1.449275362318847E-2</v>
      </c>
      <c r="J339" s="60">
        <f>IFERROR(VLOOKUP(D339,Table6[[Categories]:[Weights]],5,FALSE),0)</f>
        <v>9.7299999999999998E-2</v>
      </c>
      <c r="K339" s="44">
        <f>$K$1802*(1+Table36[[#This Row],[Inflation (%)2]])</f>
        <v>100.67999999999999</v>
      </c>
      <c r="L339" s="44">
        <f>IFERROR(Table36[[#This Row],[Prices]]*Table36[[#This Row],[Weights]],0)</f>
        <v>9.7961639999999992</v>
      </c>
    </row>
    <row r="340" spans="2:12" hidden="1" x14ac:dyDescent="0.2">
      <c r="B340" s="62">
        <f t="shared" si="11"/>
        <v>2024</v>
      </c>
      <c r="C340" s="49">
        <v>45444</v>
      </c>
      <c r="D340" s="3" t="s">
        <v>55</v>
      </c>
      <c r="E340" s="29" t="s">
        <v>7</v>
      </c>
      <c r="F340" s="43">
        <v>173.7</v>
      </c>
      <c r="G340" s="28" t="s">
        <v>293</v>
      </c>
      <c r="H340" s="31">
        <f t="shared" si="12"/>
        <v>2.3E-2</v>
      </c>
      <c r="I340" s="31">
        <f>Table36[[#This Row],[Inflation (%)2]]/H368-1</f>
        <v>-4.9586776859504078E-2</v>
      </c>
      <c r="J340" s="60">
        <f>IFERROR(VLOOKUP(D340,Table6[[Categories]:[Weights]],5,FALSE),0)</f>
        <v>2.0400000000000001E-2</v>
      </c>
      <c r="K340" s="44">
        <f>$K$1802*(1+Table36[[#This Row],[Inflation (%)2]])</f>
        <v>102.3</v>
      </c>
      <c r="L340" s="44">
        <f>IFERROR(Table36[[#This Row],[Prices]]*Table36[[#This Row],[Weights]],0)</f>
        <v>2.0869200000000001</v>
      </c>
    </row>
    <row r="341" spans="2:12" hidden="1" x14ac:dyDescent="0.2">
      <c r="B341" s="62">
        <f t="shared" si="11"/>
        <v>2024</v>
      </c>
      <c r="C341" s="49">
        <v>45444</v>
      </c>
      <c r="D341" s="3" t="s">
        <v>57</v>
      </c>
      <c r="E341" s="29" t="s">
        <v>7</v>
      </c>
      <c r="F341" s="43">
        <v>183.7</v>
      </c>
      <c r="G341" s="28" t="s">
        <v>278</v>
      </c>
      <c r="H341" s="31">
        <f t="shared" si="12"/>
        <v>3.73E-2</v>
      </c>
      <c r="I341" s="31">
        <f>Table36[[#This Row],[Inflation (%)2]]/H369-1</f>
        <v>-0.14252873563218382</v>
      </c>
      <c r="J341" s="60">
        <f>IFERROR(VLOOKUP(D341,Table6[[Categories]:[Weights]],5,FALSE),0)</f>
        <v>5.62E-2</v>
      </c>
      <c r="K341" s="44">
        <f>$K$1802*(1+Table36[[#This Row],[Inflation (%)2]])</f>
        <v>103.73000000000002</v>
      </c>
      <c r="L341" s="44">
        <f>IFERROR(Table36[[#This Row],[Prices]]*Table36[[#This Row],[Weights]],0)</f>
        <v>5.8296260000000011</v>
      </c>
    </row>
    <row r="342" spans="2:12" hidden="1" x14ac:dyDescent="0.2">
      <c r="B342" s="62">
        <f t="shared" si="11"/>
        <v>2024</v>
      </c>
      <c r="C342" s="49">
        <v>45444</v>
      </c>
      <c r="D342" s="3" t="s">
        <v>59</v>
      </c>
      <c r="E342" s="29" t="s">
        <v>7</v>
      </c>
      <c r="F342" s="43">
        <v>200.8</v>
      </c>
      <c r="G342" s="28" t="s">
        <v>310</v>
      </c>
      <c r="H342" s="31">
        <f t="shared" si="12"/>
        <v>8.4199999999999997E-2</v>
      </c>
      <c r="I342" s="31">
        <f>Table36[[#This Row],[Inflation (%)2]]/H370-1</f>
        <v>4.2079207920792117E-2</v>
      </c>
      <c r="J342" s="60">
        <f>IFERROR(VLOOKUP(D342,Table6[[Categories]:[Weights]],5,FALSE),0)</f>
        <v>3.4700000000000002E-2</v>
      </c>
      <c r="K342" s="44">
        <f>$K$1802*(1+Table36[[#This Row],[Inflation (%)2]])</f>
        <v>108.42</v>
      </c>
      <c r="L342" s="44">
        <f>IFERROR(Table36[[#This Row],[Prices]]*Table36[[#This Row],[Weights]],0)</f>
        <v>3.7621740000000004</v>
      </c>
    </row>
    <row r="343" spans="2:12" hidden="1" x14ac:dyDescent="0.2">
      <c r="B343" s="62">
        <f t="shared" si="11"/>
        <v>2024</v>
      </c>
      <c r="C343" s="49">
        <v>45444</v>
      </c>
      <c r="D343" s="3" t="s">
        <v>61</v>
      </c>
      <c r="E343" s="29" t="s">
        <v>7</v>
      </c>
      <c r="F343" s="43">
        <v>204.3</v>
      </c>
      <c r="G343" s="28" t="s">
        <v>311</v>
      </c>
      <c r="H343" s="31">
        <f t="shared" si="12"/>
        <v>9.5999999999999988E-2</v>
      </c>
      <c r="I343" s="31">
        <f>Table36[[#This Row],[Inflation (%)2]]/H371-1</f>
        <v>8.720271800679491E-2</v>
      </c>
      <c r="J343" s="60">
        <f>IFERROR(VLOOKUP(D343,Table6[[Categories]:[Weights]],5,FALSE),0)</f>
        <v>0</v>
      </c>
      <c r="K343" s="44">
        <f>$K$1802*(1+Table36[[#This Row],[Inflation (%)2]])</f>
        <v>109.60000000000001</v>
      </c>
      <c r="L343" s="44">
        <f>IFERROR(Table36[[#This Row],[Prices]]*Table36[[#This Row],[Weights]],0)</f>
        <v>0</v>
      </c>
    </row>
    <row r="344" spans="2:12" x14ac:dyDescent="0.2">
      <c r="B344" s="62">
        <f t="shared" si="11"/>
        <v>2024</v>
      </c>
      <c r="C344" s="49">
        <v>45413</v>
      </c>
      <c r="D344" s="3" t="s">
        <v>6</v>
      </c>
      <c r="E344" s="29" t="s">
        <v>7</v>
      </c>
      <c r="F344" s="43">
        <v>185.7</v>
      </c>
      <c r="G344" s="28" t="s">
        <v>313</v>
      </c>
      <c r="H344" s="31">
        <f t="shared" si="12"/>
        <v>4.2099999999999999E-2</v>
      </c>
      <c r="I344" s="31">
        <f>Table36[[#This Row],[Inflation (%)2]]/H372-1</f>
        <v>2.4330900243308751E-2</v>
      </c>
      <c r="J344" s="60">
        <f>IFERROR(VLOOKUP(D344,Table6[[Categories]:[Weights]],5,FALSE),0)</f>
        <v>1</v>
      </c>
      <c r="K344" s="44">
        <f>$K$1802*(1+Table36[[#This Row],[Inflation (%)2]])</f>
        <v>104.21000000000001</v>
      </c>
      <c r="L344" s="44">
        <f>IFERROR(Table36[[#This Row],[Prices]]*Table36[[#This Row],[Weights]],0)</f>
        <v>104.21000000000001</v>
      </c>
    </row>
    <row r="345" spans="2:12" hidden="1" x14ac:dyDescent="0.2">
      <c r="B345" s="62">
        <f t="shared" si="11"/>
        <v>2024</v>
      </c>
      <c r="C345" s="49">
        <v>45413</v>
      </c>
      <c r="D345" s="3" t="s">
        <v>9</v>
      </c>
      <c r="E345" s="29" t="s">
        <v>7</v>
      </c>
      <c r="F345" s="43">
        <v>197.6</v>
      </c>
      <c r="G345" s="28" t="s">
        <v>314</v>
      </c>
      <c r="H345" s="31">
        <f t="shared" si="12"/>
        <v>7.9199999999999993E-2</v>
      </c>
      <c r="I345" s="31">
        <f>Table36[[#This Row],[Inflation (%)2]]/H373-1</f>
        <v>2.9908972691807367E-2</v>
      </c>
      <c r="J345" s="60">
        <f>IFERROR(VLOOKUP(D345,Table6[[Categories]:[Weights]],5,FALSE),0)</f>
        <v>0.3629</v>
      </c>
      <c r="K345" s="44">
        <f>$K$1802*(1+Table36[[#This Row],[Inflation (%)2]])</f>
        <v>107.91999999999999</v>
      </c>
      <c r="L345" s="44">
        <f>IFERROR(Table36[[#This Row],[Prices]]*Table36[[#This Row],[Weights]],0)</f>
        <v>39.164167999999997</v>
      </c>
    </row>
    <row r="346" spans="2:12" hidden="1" x14ac:dyDescent="0.2">
      <c r="B346" s="62">
        <f t="shared" si="11"/>
        <v>2024</v>
      </c>
      <c r="C346" s="49">
        <v>45413</v>
      </c>
      <c r="D346" s="3" t="s">
        <v>11</v>
      </c>
      <c r="E346" s="29" t="s">
        <v>7</v>
      </c>
      <c r="F346" s="43">
        <v>189</v>
      </c>
      <c r="G346" s="28" t="s">
        <v>315</v>
      </c>
      <c r="H346" s="31">
        <f t="shared" si="12"/>
        <v>8.1900000000000001E-2</v>
      </c>
      <c r="I346" s="31">
        <f>Table36[[#This Row],[Inflation (%)2]]/H374-1</f>
        <v>1.4869888475836479E-2</v>
      </c>
      <c r="J346" s="60">
        <f>IFERROR(VLOOKUP(D346,Table6[[Categories]:[Weights]],5,FALSE),0)</f>
        <v>6.59E-2</v>
      </c>
      <c r="K346" s="44">
        <f>$K$1802*(1+Table36[[#This Row],[Inflation (%)2]])</f>
        <v>108.19000000000001</v>
      </c>
      <c r="L346" s="44">
        <f>IFERROR(Table36[[#This Row],[Prices]]*Table36[[#This Row],[Weights]],0)</f>
        <v>7.1297210000000009</v>
      </c>
    </row>
    <row r="347" spans="2:12" hidden="1" x14ac:dyDescent="0.2">
      <c r="B347" s="62">
        <f t="shared" si="11"/>
        <v>2024</v>
      </c>
      <c r="C347" s="49">
        <v>45413</v>
      </c>
      <c r="D347" s="3" t="s">
        <v>13</v>
      </c>
      <c r="E347" s="29" t="s">
        <v>7</v>
      </c>
      <c r="F347" s="43">
        <v>236.3</v>
      </c>
      <c r="G347" s="28" t="s">
        <v>316</v>
      </c>
      <c r="H347" s="31">
        <f t="shared" si="12"/>
        <v>7.7000000000000013E-2</v>
      </c>
      <c r="I347" s="31">
        <f>Table36[[#This Row],[Inflation (%)2]]/H375-1</f>
        <v>-0.13870246085011162</v>
      </c>
      <c r="J347" s="60">
        <f>IFERROR(VLOOKUP(D347,Table6[[Categories]:[Weights]],5,FALSE),0)</f>
        <v>2.7300000000000001E-2</v>
      </c>
      <c r="K347" s="44">
        <f>$K$1802*(1+Table36[[#This Row],[Inflation (%)2]])</f>
        <v>107.69999999999999</v>
      </c>
      <c r="L347" s="44">
        <f>IFERROR(Table36[[#This Row],[Prices]]*Table36[[#This Row],[Weights]],0)</f>
        <v>2.94021</v>
      </c>
    </row>
    <row r="348" spans="2:12" hidden="1" x14ac:dyDescent="0.2">
      <c r="B348" s="62">
        <f t="shared" si="11"/>
        <v>2024</v>
      </c>
      <c r="C348" s="49">
        <v>45413</v>
      </c>
      <c r="D348" s="3" t="s">
        <v>15</v>
      </c>
      <c r="E348" s="29" t="s">
        <v>7</v>
      </c>
      <c r="F348" s="43">
        <v>189.1</v>
      </c>
      <c r="G348" s="28" t="s">
        <v>317</v>
      </c>
      <c r="H348" s="31">
        <f t="shared" si="12"/>
        <v>7.0199999999999999E-2</v>
      </c>
      <c r="I348" s="31">
        <f>Table36[[#This Row],[Inflation (%)2]]/H376-1</f>
        <v>2.631578947368407E-2</v>
      </c>
      <c r="J348" s="60">
        <f>IFERROR(VLOOKUP(D348,Table6[[Categories]:[Weights]],5,FALSE),0)</f>
        <v>3.5999999999999999E-3</v>
      </c>
      <c r="K348" s="44">
        <f>$K$1802*(1+Table36[[#This Row],[Inflation (%)2]])</f>
        <v>107.02000000000001</v>
      </c>
      <c r="L348" s="44">
        <f>IFERROR(Table36[[#This Row],[Prices]]*Table36[[#This Row],[Weights]],0)</f>
        <v>0.385272</v>
      </c>
    </row>
    <row r="349" spans="2:12" hidden="1" x14ac:dyDescent="0.2">
      <c r="B349" s="62">
        <f t="shared" si="11"/>
        <v>2024</v>
      </c>
      <c r="C349" s="49">
        <v>45413</v>
      </c>
      <c r="D349" s="3" t="s">
        <v>17</v>
      </c>
      <c r="E349" s="29" t="s">
        <v>7</v>
      </c>
      <c r="F349" s="43">
        <v>184.3</v>
      </c>
      <c r="G349" s="28" t="s">
        <v>157</v>
      </c>
      <c r="H349" s="31">
        <f t="shared" si="12"/>
        <v>2.7300000000000001E-2</v>
      </c>
      <c r="I349" s="31">
        <f>Table36[[#This Row],[Inflation (%)2]]/H377-1</f>
        <v>-6.1855670103092786E-2</v>
      </c>
      <c r="J349" s="60">
        <f>IFERROR(VLOOKUP(D349,Table6[[Categories]:[Weights]],5,FALSE),0)</f>
        <v>5.33E-2</v>
      </c>
      <c r="K349" s="44">
        <f>$K$1802*(1+Table36[[#This Row],[Inflation (%)2]])</f>
        <v>102.73</v>
      </c>
      <c r="L349" s="44">
        <f>IFERROR(Table36[[#This Row],[Prices]]*Table36[[#This Row],[Weights]],0)</f>
        <v>5.4755090000000006</v>
      </c>
    </row>
    <row r="350" spans="2:12" hidden="1" x14ac:dyDescent="0.2">
      <c r="B350" s="62">
        <f t="shared" si="11"/>
        <v>2024</v>
      </c>
      <c r="C350" s="49">
        <v>45413</v>
      </c>
      <c r="D350" s="3" t="s">
        <v>19</v>
      </c>
      <c r="E350" s="29" t="s">
        <v>7</v>
      </c>
      <c r="F350" s="43">
        <v>155.19999999999999</v>
      </c>
      <c r="G350" s="28" t="s">
        <v>318</v>
      </c>
      <c r="H350" s="31">
        <f t="shared" si="12"/>
        <v>-5.5999999999999994E-2</v>
      </c>
      <c r="I350" s="31">
        <f>Table36[[#This Row],[Inflation (%)2]]/H378-1</f>
        <v>-0.31540342298288515</v>
      </c>
      <c r="J350" s="60">
        <f>IFERROR(VLOOKUP(D350,Table6[[Categories]:[Weights]],5,FALSE),0)</f>
        <v>2.81E-2</v>
      </c>
      <c r="K350" s="44">
        <f>$K$1802*(1+Table36[[#This Row],[Inflation (%)2]])</f>
        <v>94.399999999999991</v>
      </c>
      <c r="L350" s="44">
        <f>IFERROR(Table36[[#This Row],[Prices]]*Table36[[#This Row],[Weights]],0)</f>
        <v>2.6526399999999999</v>
      </c>
    </row>
    <row r="351" spans="2:12" hidden="1" x14ac:dyDescent="0.2">
      <c r="B351" s="62">
        <f t="shared" si="11"/>
        <v>2024</v>
      </c>
      <c r="C351" s="49">
        <v>45413</v>
      </c>
      <c r="D351" s="3" t="s">
        <v>21</v>
      </c>
      <c r="E351" s="29" t="s">
        <v>7</v>
      </c>
      <c r="F351" s="43">
        <v>187.4</v>
      </c>
      <c r="G351" s="28" t="s">
        <v>319</v>
      </c>
      <c r="H351" s="31">
        <f t="shared" si="12"/>
        <v>6.6000000000000003E-2</v>
      </c>
      <c r="I351" s="31">
        <f>Table36[[#This Row],[Inflation (%)2]]/H379-1</f>
        <v>0.25714285714285734</v>
      </c>
      <c r="J351" s="60">
        <f>IFERROR(VLOOKUP(D351,Table6[[Categories]:[Weights]],5,FALSE),0)</f>
        <v>2.8999999999999998E-2</v>
      </c>
      <c r="K351" s="44">
        <f>$K$1802*(1+Table36[[#This Row],[Inflation (%)2]])</f>
        <v>106.60000000000001</v>
      </c>
      <c r="L351" s="44">
        <f>IFERROR(Table36[[#This Row],[Prices]]*Table36[[#This Row],[Weights]],0)</f>
        <v>3.0914000000000001</v>
      </c>
    </row>
    <row r="352" spans="2:12" hidden="1" x14ac:dyDescent="0.2">
      <c r="B352" s="62">
        <f t="shared" si="11"/>
        <v>2024</v>
      </c>
      <c r="C352" s="49">
        <v>45413</v>
      </c>
      <c r="D352" s="3" t="s">
        <v>23</v>
      </c>
      <c r="E352" s="29" t="s">
        <v>7</v>
      </c>
      <c r="F352" s="43">
        <v>233.2</v>
      </c>
      <c r="G352" s="28" t="s">
        <v>320</v>
      </c>
      <c r="H352" s="31">
        <f t="shared" si="12"/>
        <v>0.26050000000000001</v>
      </c>
      <c r="I352" s="31">
        <f>Table36[[#This Row],[Inflation (%)2]]/H380-1</f>
        <v>3.0051403716884195E-2</v>
      </c>
      <c r="J352" s="60">
        <f>IFERROR(VLOOKUP(D352,Table6[[Categories]:[Weights]],5,FALSE),0)</f>
        <v>4.41E-2</v>
      </c>
      <c r="K352" s="44">
        <f>$K$1802*(1+Table36[[#This Row],[Inflation (%)2]])</f>
        <v>126.05</v>
      </c>
      <c r="L352" s="44">
        <f>IFERROR(Table36[[#This Row],[Prices]]*Table36[[#This Row],[Weights]],0)</f>
        <v>5.5588049999999996</v>
      </c>
    </row>
    <row r="353" spans="2:12" hidden="1" x14ac:dyDescent="0.2">
      <c r="B353" s="62">
        <f t="shared" si="11"/>
        <v>2024</v>
      </c>
      <c r="C353" s="49">
        <v>45413</v>
      </c>
      <c r="D353" s="3" t="s">
        <v>25</v>
      </c>
      <c r="E353" s="29" t="s">
        <v>7</v>
      </c>
      <c r="F353" s="43">
        <v>209.7</v>
      </c>
      <c r="G353" s="28" t="s">
        <v>321</v>
      </c>
      <c r="H353" s="31">
        <f t="shared" si="12"/>
        <v>0.18540000000000001</v>
      </c>
      <c r="I353" s="31">
        <f>Table36[[#This Row],[Inflation (%)2]]/H381-1</f>
        <v>2.8286189683860208E-2</v>
      </c>
      <c r="J353" s="60">
        <f>IFERROR(VLOOKUP(D353,Table6[[Categories]:[Weights]],5,FALSE),0)</f>
        <v>1.7299999999999999E-2</v>
      </c>
      <c r="K353" s="44">
        <f>$K$1802*(1+Table36[[#This Row],[Inflation (%)2]])</f>
        <v>118.54</v>
      </c>
      <c r="L353" s="44">
        <f>IFERROR(Table36[[#This Row],[Prices]]*Table36[[#This Row],[Weights]],0)</f>
        <v>2.0507420000000001</v>
      </c>
    </row>
    <row r="354" spans="2:12" hidden="1" x14ac:dyDescent="0.2">
      <c r="B354" s="62">
        <f t="shared" si="11"/>
        <v>2024</v>
      </c>
      <c r="C354" s="49">
        <v>45413</v>
      </c>
      <c r="D354" s="3" t="s">
        <v>27</v>
      </c>
      <c r="E354" s="29" t="s">
        <v>7</v>
      </c>
      <c r="F354" s="43">
        <v>131.30000000000001</v>
      </c>
      <c r="G354" s="28" t="s">
        <v>322</v>
      </c>
      <c r="H354" s="31">
        <f t="shared" si="12"/>
        <v>5.7200000000000001E-2</v>
      </c>
      <c r="I354" s="31">
        <f>Table36[[#This Row],[Inflation (%)2]]/H382-1</f>
        <v>-8.6655112651645716E-3</v>
      </c>
      <c r="J354" s="60">
        <f>IFERROR(VLOOKUP(D354,Table6[[Categories]:[Weights]],5,FALSE),0)</f>
        <v>9.7000000000000003E-3</v>
      </c>
      <c r="K354" s="44">
        <f>$K$1802*(1+Table36[[#This Row],[Inflation (%)2]])</f>
        <v>105.72</v>
      </c>
      <c r="L354" s="44">
        <f>IFERROR(Table36[[#This Row],[Prices]]*Table36[[#This Row],[Weights]],0)</f>
        <v>1.0254840000000001</v>
      </c>
    </row>
    <row r="355" spans="2:12" hidden="1" x14ac:dyDescent="0.2">
      <c r="B355" s="62">
        <f t="shared" si="11"/>
        <v>2024</v>
      </c>
      <c r="C355" s="49">
        <v>45413</v>
      </c>
      <c r="D355" s="3" t="s">
        <v>29</v>
      </c>
      <c r="E355" s="29" t="s">
        <v>7</v>
      </c>
      <c r="F355" s="43">
        <v>223.6</v>
      </c>
      <c r="G355" s="28" t="s">
        <v>92</v>
      </c>
      <c r="H355" s="31">
        <f t="shared" si="12"/>
        <v>5.5199999999999999E-2</v>
      </c>
      <c r="I355" s="31">
        <f>Table36[[#This Row],[Inflation (%)2]]/H383-1</f>
        <v>-0.3210332103321033</v>
      </c>
      <c r="J355" s="60">
        <f>IFERROR(VLOOKUP(D355,Table6[[Categories]:[Weights]],5,FALSE),0)</f>
        <v>1.7899999999999999E-2</v>
      </c>
      <c r="K355" s="44">
        <f>$K$1802*(1+Table36[[#This Row],[Inflation (%)2]])</f>
        <v>105.52</v>
      </c>
      <c r="L355" s="44">
        <f>IFERROR(Table36[[#This Row],[Prices]]*Table36[[#This Row],[Weights]],0)</f>
        <v>1.8888079999999998</v>
      </c>
    </row>
    <row r="356" spans="2:12" hidden="1" x14ac:dyDescent="0.2">
      <c r="B356" s="62">
        <f t="shared" si="11"/>
        <v>2024</v>
      </c>
      <c r="C356" s="49">
        <v>45413</v>
      </c>
      <c r="D356" s="3" t="s">
        <v>31</v>
      </c>
      <c r="E356" s="29" t="s">
        <v>7</v>
      </c>
      <c r="F356" s="43">
        <v>170.8</v>
      </c>
      <c r="G356" s="28" t="s">
        <v>80</v>
      </c>
      <c r="H356" s="31">
        <f t="shared" si="12"/>
        <v>2.9500000000000002E-2</v>
      </c>
      <c r="I356" s="31">
        <f>Table36[[#This Row],[Inflation (%)2]]/H384-1</f>
        <v>-2.3178807947019875E-2</v>
      </c>
      <c r="J356" s="60">
        <f>IFERROR(VLOOKUP(D356,Table6[[Categories]:[Weights]],5,FALSE),0)</f>
        <v>1.1299999999999999E-2</v>
      </c>
      <c r="K356" s="44">
        <f>$K$1802*(1+Table36[[#This Row],[Inflation (%)2]])</f>
        <v>102.95</v>
      </c>
      <c r="L356" s="44">
        <f>IFERROR(Table36[[#This Row],[Prices]]*Table36[[#This Row],[Weights]],0)</f>
        <v>1.163335</v>
      </c>
    </row>
    <row r="357" spans="2:12" hidden="1" x14ac:dyDescent="0.2">
      <c r="B357" s="62">
        <f t="shared" si="11"/>
        <v>2024</v>
      </c>
      <c r="C357" s="49">
        <v>45413</v>
      </c>
      <c r="D357" s="3" t="s">
        <v>33</v>
      </c>
      <c r="E357" s="29" t="s">
        <v>7</v>
      </c>
      <c r="F357" s="43">
        <v>205.5</v>
      </c>
      <c r="G357" s="28" t="s">
        <v>323</v>
      </c>
      <c r="H357" s="31">
        <f t="shared" si="12"/>
        <v>3.95E-2</v>
      </c>
      <c r="I357" s="31">
        <f>Table36[[#This Row],[Inflation (%)2]]/H385-1</f>
        <v>-1.4962593516209433E-2</v>
      </c>
      <c r="J357" s="60">
        <f>IFERROR(VLOOKUP(D357,Table6[[Categories]:[Weights]],5,FALSE),0)</f>
        <v>5.5399999999999998E-2</v>
      </c>
      <c r="K357" s="44">
        <f>$K$1802*(1+Table36[[#This Row],[Inflation (%)2]])</f>
        <v>103.95</v>
      </c>
      <c r="L357" s="44">
        <f>IFERROR(Table36[[#This Row],[Prices]]*Table36[[#This Row],[Weights]],0)</f>
        <v>5.7588299999999997</v>
      </c>
    </row>
    <row r="358" spans="2:12" hidden="1" x14ac:dyDescent="0.2">
      <c r="B358" s="62">
        <f t="shared" si="11"/>
        <v>2024</v>
      </c>
      <c r="C358" s="49">
        <v>45413</v>
      </c>
      <c r="D358" s="3" t="s">
        <v>35</v>
      </c>
      <c r="E358" s="29" t="s">
        <v>7</v>
      </c>
      <c r="F358" s="43">
        <v>211.5</v>
      </c>
      <c r="G358" s="28" t="s">
        <v>324</v>
      </c>
      <c r="H358" s="31">
        <f t="shared" si="12"/>
        <v>3.5700000000000003E-2</v>
      </c>
      <c r="I358" s="31">
        <f>Table36[[#This Row],[Inflation (%)2]]/H386-1</f>
        <v>-5.5555555555555469E-2</v>
      </c>
      <c r="J358" s="60">
        <f>IFERROR(VLOOKUP(D358,Table6[[Categories]:[Weights]],5,FALSE),0)</f>
        <v>1.3600000000000001E-2</v>
      </c>
      <c r="K358" s="44">
        <f>$K$1802*(1+Table36[[#This Row],[Inflation (%)2]])</f>
        <v>103.57000000000001</v>
      </c>
      <c r="L358" s="44">
        <f>IFERROR(Table36[[#This Row],[Prices]]*Table36[[#This Row],[Weights]],0)</f>
        <v>1.4085520000000002</v>
      </c>
    </row>
    <row r="359" spans="2:12" hidden="1" x14ac:dyDescent="0.2">
      <c r="B359" s="62">
        <f t="shared" si="11"/>
        <v>2024</v>
      </c>
      <c r="C359" s="49">
        <v>45413</v>
      </c>
      <c r="D359" s="3" t="s">
        <v>37</v>
      </c>
      <c r="E359" s="29" t="s">
        <v>7</v>
      </c>
      <c r="F359" s="43">
        <v>184.7</v>
      </c>
      <c r="G359" s="28" t="s">
        <v>325</v>
      </c>
      <c r="H359" s="31">
        <f t="shared" si="12"/>
        <v>3.0099999999999998E-2</v>
      </c>
      <c r="I359" s="31">
        <f>Table36[[#This Row],[Inflation (%)2]]/H387-1</f>
        <v>1.6891891891891886E-2</v>
      </c>
      <c r="J359" s="60">
        <f>IFERROR(VLOOKUP(D359,Table6[[Categories]:[Weights]],5,FALSE),0)</f>
        <v>5.57E-2</v>
      </c>
      <c r="K359" s="44">
        <f>$K$1802*(1+Table36[[#This Row],[Inflation (%)2]])</f>
        <v>103.01</v>
      </c>
      <c r="L359" s="44">
        <f>IFERROR(Table36[[#This Row],[Prices]]*Table36[[#This Row],[Weights]],0)</f>
        <v>5.7376570000000005</v>
      </c>
    </row>
    <row r="360" spans="2:12" hidden="1" x14ac:dyDescent="0.2">
      <c r="B360" s="62">
        <f t="shared" si="11"/>
        <v>2024</v>
      </c>
      <c r="C360" s="49">
        <v>45413</v>
      </c>
      <c r="D360" s="3" t="s">
        <v>39</v>
      </c>
      <c r="E360" s="29" t="s">
        <v>7</v>
      </c>
      <c r="F360" s="43">
        <v>186.7</v>
      </c>
      <c r="G360" s="28" t="s">
        <v>276</v>
      </c>
      <c r="H360" s="31">
        <f t="shared" si="12"/>
        <v>2.9799999999999997E-2</v>
      </c>
      <c r="I360" s="31">
        <f>Table36[[#This Row],[Inflation (%)2]]/H388-1</f>
        <v>1.7064846416382062E-2</v>
      </c>
      <c r="J360" s="60">
        <f>IFERROR(VLOOKUP(D360,Table6[[Categories]:[Weights]],5,FALSE),0)</f>
        <v>4.7199999999999999E-2</v>
      </c>
      <c r="K360" s="44">
        <f>$K$1802*(1+Table36[[#This Row],[Inflation (%)2]])</f>
        <v>102.98</v>
      </c>
      <c r="L360" s="44">
        <f>IFERROR(Table36[[#This Row],[Prices]]*Table36[[#This Row],[Weights]],0)</f>
        <v>4.8606559999999996</v>
      </c>
    </row>
    <row r="361" spans="2:12" hidden="1" x14ac:dyDescent="0.2">
      <c r="B361" s="62">
        <f t="shared" si="11"/>
        <v>2024</v>
      </c>
      <c r="C361" s="49">
        <v>45413</v>
      </c>
      <c r="D361" s="3" t="s">
        <v>41</v>
      </c>
      <c r="E361" s="29" t="s">
        <v>7</v>
      </c>
      <c r="F361" s="43">
        <v>173</v>
      </c>
      <c r="G361" s="28" t="s">
        <v>106</v>
      </c>
      <c r="H361" s="31">
        <f t="shared" si="12"/>
        <v>2.9100000000000001E-2</v>
      </c>
      <c r="I361" s="31">
        <f>Table36[[#This Row],[Inflation (%)2]]/H389-1</f>
        <v>-4.2763157894736947E-2</v>
      </c>
      <c r="J361" s="60">
        <f>IFERROR(VLOOKUP(D361,Table6[[Categories]:[Weights]],5,FALSE),0)</f>
        <v>8.5000000000000006E-3</v>
      </c>
      <c r="K361" s="44">
        <f>$K$1802*(1+Table36[[#This Row],[Inflation (%)2]])</f>
        <v>102.91</v>
      </c>
      <c r="L361" s="44">
        <f>IFERROR(Table36[[#This Row],[Prices]]*Table36[[#This Row],[Weights]],0)</f>
        <v>0.87473500000000004</v>
      </c>
    </row>
    <row r="362" spans="2:12" hidden="1" x14ac:dyDescent="0.2">
      <c r="B362" s="62">
        <f t="shared" si="11"/>
        <v>2024</v>
      </c>
      <c r="C362" s="49">
        <v>45413</v>
      </c>
      <c r="D362" s="3" t="s">
        <v>43</v>
      </c>
      <c r="E362" s="29" t="s">
        <v>7</v>
      </c>
      <c r="F362" s="43">
        <v>180.1</v>
      </c>
      <c r="G362" s="28" t="s">
        <v>326</v>
      </c>
      <c r="H362" s="31">
        <f t="shared" si="12"/>
        <v>2.5599999999999998E-2</v>
      </c>
      <c r="I362" s="31">
        <f>Table36[[#This Row],[Inflation (%)2]]/H390-1</f>
        <v>-4.4776119402985204E-2</v>
      </c>
      <c r="J362" s="60">
        <f>IFERROR(VLOOKUP(D362,Table6[[Categories]:[Weights]],5,FALSE),0)</f>
        <v>0.2167</v>
      </c>
      <c r="K362" s="44">
        <f>$K$1802*(1+Table36[[#This Row],[Inflation (%)2]])</f>
        <v>102.56</v>
      </c>
      <c r="L362" s="44">
        <f>IFERROR(Table36[[#This Row],[Prices]]*Table36[[#This Row],[Weights]],0)</f>
        <v>22.224752000000002</v>
      </c>
    </row>
    <row r="363" spans="2:12" hidden="1" x14ac:dyDescent="0.2">
      <c r="B363" s="62">
        <f t="shared" si="11"/>
        <v>2024</v>
      </c>
      <c r="C363" s="49">
        <v>45413</v>
      </c>
      <c r="D363" s="3" t="s">
        <v>45</v>
      </c>
      <c r="E363" s="29" t="s">
        <v>7</v>
      </c>
      <c r="F363" s="43">
        <v>169.3</v>
      </c>
      <c r="G363" s="28" t="s">
        <v>327</v>
      </c>
      <c r="H363" s="31">
        <f t="shared" si="12"/>
        <v>-7.690000000000001E-2</v>
      </c>
      <c r="I363" s="31">
        <f>Table36[[#This Row],[Inflation (%)2]]/H391-1</f>
        <v>-0.13009049773755654</v>
      </c>
      <c r="J363" s="60">
        <f>IFERROR(VLOOKUP(D363,Table6[[Categories]:[Weights]],5,FALSE),0)</f>
        <v>5.5800000000000002E-2</v>
      </c>
      <c r="K363" s="44">
        <f>$K$1802*(1+Table36[[#This Row],[Inflation (%)2]])</f>
        <v>92.31</v>
      </c>
      <c r="L363" s="44">
        <f>IFERROR(Table36[[#This Row],[Prices]]*Table36[[#This Row],[Weights]],0)</f>
        <v>5.1508980000000006</v>
      </c>
    </row>
    <row r="364" spans="2:12" hidden="1" x14ac:dyDescent="0.2">
      <c r="B364" s="62">
        <f t="shared" si="11"/>
        <v>2024</v>
      </c>
      <c r="C364" s="49">
        <v>45413</v>
      </c>
      <c r="D364" s="3" t="s">
        <v>47</v>
      </c>
      <c r="E364" s="29" t="s">
        <v>7</v>
      </c>
      <c r="F364" s="43">
        <v>177.3</v>
      </c>
      <c r="G364" s="28" t="s">
        <v>119</v>
      </c>
      <c r="H364" s="31">
        <f t="shared" si="12"/>
        <v>3.32E-2</v>
      </c>
      <c r="I364" s="31">
        <f>Table36[[#This Row],[Inflation (%)2]]/H392-1</f>
        <v>-3.7681159420289934E-2</v>
      </c>
      <c r="J364" s="60">
        <f>IFERROR(VLOOKUP(D364,Table6[[Categories]:[Weights]],5,FALSE),0)</f>
        <v>0.29530000000000001</v>
      </c>
      <c r="K364" s="44">
        <f>$K$1802*(1+Table36[[#This Row],[Inflation (%)2]])</f>
        <v>103.32</v>
      </c>
      <c r="L364" s="44">
        <f>IFERROR(Table36[[#This Row],[Prices]]*Table36[[#This Row],[Weights]],0)</f>
        <v>30.510396</v>
      </c>
    </row>
    <row r="365" spans="2:12" hidden="1" x14ac:dyDescent="0.2">
      <c r="B365" s="62">
        <f t="shared" si="11"/>
        <v>2024</v>
      </c>
      <c r="C365" s="49">
        <v>45413</v>
      </c>
      <c r="D365" s="3" t="s">
        <v>49</v>
      </c>
      <c r="E365" s="29" t="s">
        <v>7</v>
      </c>
      <c r="F365" s="43">
        <v>174.8</v>
      </c>
      <c r="G365" s="28" t="s">
        <v>205</v>
      </c>
      <c r="H365" s="31">
        <f t="shared" si="12"/>
        <v>2.76E-2</v>
      </c>
      <c r="I365" s="31">
        <f>Table36[[#This Row],[Inflation (%)2]]/H393-1</f>
        <v>-2.4734982332155431E-2</v>
      </c>
      <c r="J365" s="60">
        <f>IFERROR(VLOOKUP(D365,Table6[[Categories]:[Weights]],5,FALSE),0)</f>
        <v>3.8699999999999998E-2</v>
      </c>
      <c r="K365" s="44">
        <f>$K$1802*(1+Table36[[#This Row],[Inflation (%)2]])</f>
        <v>102.76</v>
      </c>
      <c r="L365" s="44">
        <f>IFERROR(Table36[[#This Row],[Prices]]*Table36[[#This Row],[Weights]],0)</f>
        <v>3.9768120000000002</v>
      </c>
    </row>
    <row r="366" spans="2:12" hidden="1" x14ac:dyDescent="0.2">
      <c r="B366" s="62">
        <f t="shared" si="11"/>
        <v>2024</v>
      </c>
      <c r="C366" s="49">
        <v>45413</v>
      </c>
      <c r="D366" s="3" t="s">
        <v>51</v>
      </c>
      <c r="E366" s="29" t="s">
        <v>7</v>
      </c>
      <c r="F366" s="43">
        <v>190</v>
      </c>
      <c r="G366" s="28" t="s">
        <v>58</v>
      </c>
      <c r="H366" s="31">
        <f t="shared" si="12"/>
        <v>4.2800000000000005E-2</v>
      </c>
      <c r="I366" s="31">
        <f>Table36[[#This Row],[Inflation (%)2]]/H394-1</f>
        <v>-4.0358744394618729E-2</v>
      </c>
      <c r="J366" s="60">
        <f>IFERROR(VLOOKUP(D366,Table6[[Categories]:[Weights]],5,FALSE),0)</f>
        <v>4.8099999999999997E-2</v>
      </c>
      <c r="K366" s="44">
        <f>$K$1802*(1+Table36[[#This Row],[Inflation (%)2]])</f>
        <v>104.28</v>
      </c>
      <c r="L366" s="44">
        <f>IFERROR(Table36[[#This Row],[Prices]]*Table36[[#This Row],[Weights]],0)</f>
        <v>5.0158679999999993</v>
      </c>
    </row>
    <row r="367" spans="2:12" hidden="1" x14ac:dyDescent="0.2">
      <c r="B367" s="62">
        <f t="shared" si="11"/>
        <v>2024</v>
      </c>
      <c r="C367" s="49">
        <v>45413</v>
      </c>
      <c r="D367" s="3" t="s">
        <v>53</v>
      </c>
      <c r="E367" s="29" t="s">
        <v>7</v>
      </c>
      <c r="F367" s="43">
        <v>161.5</v>
      </c>
      <c r="G367" s="28" t="s">
        <v>328</v>
      </c>
      <c r="H367" s="31">
        <f t="shared" si="12"/>
        <v>6.8999999999999999E-3</v>
      </c>
      <c r="I367" s="31">
        <f>Table36[[#This Row],[Inflation (%)2]]/H395-1</f>
        <v>-0.14814814814814814</v>
      </c>
      <c r="J367" s="60">
        <f>IFERROR(VLOOKUP(D367,Table6[[Categories]:[Weights]],5,FALSE),0)</f>
        <v>9.7299999999999998E-2</v>
      </c>
      <c r="K367" s="44">
        <f>$K$1802*(1+Table36[[#This Row],[Inflation (%)2]])</f>
        <v>100.69</v>
      </c>
      <c r="L367" s="44">
        <f>IFERROR(Table36[[#This Row],[Prices]]*Table36[[#This Row],[Weights]],0)</f>
        <v>9.7971369999999993</v>
      </c>
    </row>
    <row r="368" spans="2:12" hidden="1" x14ac:dyDescent="0.2">
      <c r="B368" s="62">
        <f t="shared" si="11"/>
        <v>2024</v>
      </c>
      <c r="C368" s="49">
        <v>45413</v>
      </c>
      <c r="D368" s="3" t="s">
        <v>55</v>
      </c>
      <c r="E368" s="29" t="s">
        <v>7</v>
      </c>
      <c r="F368" s="43">
        <v>173.3</v>
      </c>
      <c r="G368" s="28" t="s">
        <v>329</v>
      </c>
      <c r="H368" s="31">
        <f t="shared" si="12"/>
        <v>2.4199999999999999E-2</v>
      </c>
      <c r="I368" s="31">
        <f>Table36[[#This Row],[Inflation (%)2]]/H396-1</f>
        <v>-2.8112449799196915E-2</v>
      </c>
      <c r="J368" s="60">
        <f>IFERROR(VLOOKUP(D368,Table6[[Categories]:[Weights]],5,FALSE),0)</f>
        <v>2.0400000000000001E-2</v>
      </c>
      <c r="K368" s="44">
        <f>$K$1802*(1+Table36[[#This Row],[Inflation (%)2]])</f>
        <v>102.42</v>
      </c>
      <c r="L368" s="44">
        <f>IFERROR(Table36[[#This Row],[Prices]]*Table36[[#This Row],[Weights]],0)</f>
        <v>2.0893680000000003</v>
      </c>
    </row>
    <row r="369" spans="2:12" hidden="1" x14ac:dyDescent="0.2">
      <c r="B369" s="62">
        <f t="shared" si="11"/>
        <v>2024</v>
      </c>
      <c r="C369" s="49">
        <v>45413</v>
      </c>
      <c r="D369" s="3" t="s">
        <v>57</v>
      </c>
      <c r="E369" s="29" t="s">
        <v>7</v>
      </c>
      <c r="F369" s="43">
        <v>182.4</v>
      </c>
      <c r="G369" s="28" t="s">
        <v>330</v>
      </c>
      <c r="H369" s="31">
        <f t="shared" si="12"/>
        <v>4.3499999999999997E-2</v>
      </c>
      <c r="I369" s="31">
        <f>Table36[[#This Row],[Inflation (%)2]]/H397-1</f>
        <v>-2.2935779816514179E-3</v>
      </c>
      <c r="J369" s="60">
        <f>IFERROR(VLOOKUP(D369,Table6[[Categories]:[Weights]],5,FALSE),0)</f>
        <v>5.62E-2</v>
      </c>
      <c r="K369" s="44">
        <f>$K$1802*(1+Table36[[#This Row],[Inflation (%)2]])</f>
        <v>104.35000000000001</v>
      </c>
      <c r="L369" s="44">
        <f>IFERROR(Table36[[#This Row],[Prices]]*Table36[[#This Row],[Weights]],0)</f>
        <v>5.8644700000000007</v>
      </c>
    </row>
    <row r="370" spans="2:12" hidden="1" x14ac:dyDescent="0.2">
      <c r="B370" s="62">
        <f t="shared" si="11"/>
        <v>2024</v>
      </c>
      <c r="C370" s="49">
        <v>45413</v>
      </c>
      <c r="D370" s="3" t="s">
        <v>59</v>
      </c>
      <c r="E370" s="29" t="s">
        <v>7</v>
      </c>
      <c r="F370" s="43">
        <v>200.6</v>
      </c>
      <c r="G370" s="28" t="s">
        <v>331</v>
      </c>
      <c r="H370" s="31">
        <f t="shared" si="12"/>
        <v>8.0799999999999997E-2</v>
      </c>
      <c r="I370" s="31">
        <f>Table36[[#This Row],[Inflation (%)2]]/H398-1</f>
        <v>3.4571062740076819E-2</v>
      </c>
      <c r="J370" s="60">
        <f>IFERROR(VLOOKUP(D370,Table6[[Categories]:[Weights]],5,FALSE),0)</f>
        <v>3.4700000000000002E-2</v>
      </c>
      <c r="K370" s="44">
        <f>$K$1802*(1+Table36[[#This Row],[Inflation (%)2]])</f>
        <v>108.08</v>
      </c>
      <c r="L370" s="44">
        <f>IFERROR(Table36[[#This Row],[Prices]]*Table36[[#This Row],[Weights]],0)</f>
        <v>3.7503760000000002</v>
      </c>
    </row>
    <row r="371" spans="2:12" hidden="1" x14ac:dyDescent="0.2">
      <c r="B371" s="62">
        <f t="shared" si="11"/>
        <v>2024</v>
      </c>
      <c r="C371" s="49">
        <v>45413</v>
      </c>
      <c r="D371" s="3" t="s">
        <v>61</v>
      </c>
      <c r="E371" s="29" t="s">
        <v>7</v>
      </c>
      <c r="F371" s="43">
        <v>197.1</v>
      </c>
      <c r="G371" s="28" t="s">
        <v>332</v>
      </c>
      <c r="H371" s="31">
        <f t="shared" si="12"/>
        <v>8.8300000000000003E-2</v>
      </c>
      <c r="I371" s="31">
        <f>Table36[[#This Row],[Inflation (%)2]]/H399-1</f>
        <v>3.1542056074766345E-2</v>
      </c>
      <c r="J371" s="60">
        <f>IFERROR(VLOOKUP(D371,Table6[[Categories]:[Weights]],5,FALSE),0)</f>
        <v>0</v>
      </c>
      <c r="K371" s="44">
        <f>$K$1802*(1+Table36[[#This Row],[Inflation (%)2]])</f>
        <v>108.83</v>
      </c>
      <c r="L371" s="44">
        <f>IFERROR(Table36[[#This Row],[Prices]]*Table36[[#This Row],[Weights]],0)</f>
        <v>0</v>
      </c>
    </row>
    <row r="372" spans="2:12" x14ac:dyDescent="0.2">
      <c r="B372" s="62">
        <f t="shared" si="11"/>
        <v>2024</v>
      </c>
      <c r="C372" s="49">
        <v>45383</v>
      </c>
      <c r="D372" s="3" t="s">
        <v>6</v>
      </c>
      <c r="E372" s="29" t="s">
        <v>7</v>
      </c>
      <c r="F372" s="43">
        <v>184.7</v>
      </c>
      <c r="G372" s="28" t="s">
        <v>334</v>
      </c>
      <c r="H372" s="31">
        <f t="shared" si="12"/>
        <v>4.1100000000000005E-2</v>
      </c>
      <c r="I372" s="31">
        <f>Table36[[#This Row],[Inflation (%)2]]/H400-1</f>
        <v>-7.2463768115941241E-3</v>
      </c>
      <c r="J372" s="60">
        <f>IFERROR(VLOOKUP(D372,Table6[[Categories]:[Weights]],5,FALSE),0)</f>
        <v>1</v>
      </c>
      <c r="K372" s="44">
        <f>$K$1802*(1+Table36[[#This Row],[Inflation (%)2]])</f>
        <v>104.10999999999999</v>
      </c>
      <c r="L372" s="44">
        <f>IFERROR(Table36[[#This Row],[Prices]]*Table36[[#This Row],[Weights]],0)</f>
        <v>104.10999999999999</v>
      </c>
    </row>
    <row r="373" spans="2:12" hidden="1" x14ac:dyDescent="0.2">
      <c r="B373" s="62">
        <f t="shared" si="11"/>
        <v>2024</v>
      </c>
      <c r="C373" s="49">
        <v>45383</v>
      </c>
      <c r="D373" s="3" t="s">
        <v>9</v>
      </c>
      <c r="E373" s="29" t="s">
        <v>7</v>
      </c>
      <c r="F373" s="43">
        <v>196.1</v>
      </c>
      <c r="G373" s="28" t="s">
        <v>335</v>
      </c>
      <c r="H373" s="31">
        <f t="shared" si="12"/>
        <v>7.690000000000001E-2</v>
      </c>
      <c r="I373" s="31">
        <f>Table36[[#This Row],[Inflation (%)2]]/H401-1</f>
        <v>2.2606382978723749E-2</v>
      </c>
      <c r="J373" s="60">
        <f>IFERROR(VLOOKUP(D373,Table6[[Categories]:[Weights]],5,FALSE),0)</f>
        <v>0.3629</v>
      </c>
      <c r="K373" s="44">
        <f>$K$1802*(1+Table36[[#This Row],[Inflation (%)2]])</f>
        <v>107.69</v>
      </c>
      <c r="L373" s="44">
        <f>IFERROR(Table36[[#This Row],[Prices]]*Table36[[#This Row],[Weights]],0)</f>
        <v>39.080700999999998</v>
      </c>
    </row>
    <row r="374" spans="2:12" hidden="1" x14ac:dyDescent="0.2">
      <c r="B374" s="62">
        <f t="shared" si="11"/>
        <v>2024</v>
      </c>
      <c r="C374" s="49">
        <v>45383</v>
      </c>
      <c r="D374" s="3" t="s">
        <v>11</v>
      </c>
      <c r="E374" s="29" t="s">
        <v>7</v>
      </c>
      <c r="F374" s="43">
        <v>188.9</v>
      </c>
      <c r="G374" s="28" t="s">
        <v>336</v>
      </c>
      <c r="H374" s="31">
        <f t="shared" si="12"/>
        <v>8.0699999999999994E-2</v>
      </c>
      <c r="I374" s="31">
        <f>Table36[[#This Row],[Inflation (%)2]]/H402-1</f>
        <v>2.1518987341772045E-2</v>
      </c>
      <c r="J374" s="60">
        <f>IFERROR(VLOOKUP(D374,Table6[[Categories]:[Weights]],5,FALSE),0)</f>
        <v>6.59E-2</v>
      </c>
      <c r="K374" s="44">
        <f>$K$1802*(1+Table36[[#This Row],[Inflation (%)2]])</f>
        <v>108.07</v>
      </c>
      <c r="L374" s="44">
        <f>IFERROR(Table36[[#This Row],[Prices]]*Table36[[#This Row],[Weights]],0)</f>
        <v>7.1218129999999995</v>
      </c>
    </row>
    <row r="375" spans="2:12" hidden="1" x14ac:dyDescent="0.2">
      <c r="B375" s="62">
        <f t="shared" si="11"/>
        <v>2024</v>
      </c>
      <c r="C375" s="49">
        <v>45383</v>
      </c>
      <c r="D375" s="3" t="s">
        <v>13</v>
      </c>
      <c r="E375" s="29" t="s">
        <v>7</v>
      </c>
      <c r="F375" s="43">
        <v>232.8</v>
      </c>
      <c r="G375" s="28" t="s">
        <v>337</v>
      </c>
      <c r="H375" s="31">
        <f t="shared" si="12"/>
        <v>8.9399999999999993E-2</v>
      </c>
      <c r="I375" s="31">
        <f>Table36[[#This Row],[Inflation (%)2]]/H403-1</f>
        <v>0.30893118594436308</v>
      </c>
      <c r="J375" s="60">
        <f>IFERROR(VLOOKUP(D375,Table6[[Categories]:[Weights]],5,FALSE),0)</f>
        <v>2.7300000000000001E-2</v>
      </c>
      <c r="K375" s="44">
        <f>$K$1802*(1+Table36[[#This Row],[Inflation (%)2]])</f>
        <v>108.94</v>
      </c>
      <c r="L375" s="44">
        <f>IFERROR(Table36[[#This Row],[Prices]]*Table36[[#This Row],[Weights]],0)</f>
        <v>2.974062</v>
      </c>
    </row>
    <row r="376" spans="2:12" hidden="1" x14ac:dyDescent="0.2">
      <c r="B376" s="62">
        <f t="shared" si="11"/>
        <v>2024</v>
      </c>
      <c r="C376" s="49">
        <v>45383</v>
      </c>
      <c r="D376" s="3" t="s">
        <v>15</v>
      </c>
      <c r="E376" s="29" t="s">
        <v>7</v>
      </c>
      <c r="F376" s="43">
        <v>184.2</v>
      </c>
      <c r="G376" s="28" t="s">
        <v>338</v>
      </c>
      <c r="H376" s="31">
        <f t="shared" si="12"/>
        <v>6.8400000000000002E-2</v>
      </c>
      <c r="I376" s="31">
        <f>Table36[[#This Row],[Inflation (%)2]]/H404-1</f>
        <v>-0.29119170984455955</v>
      </c>
      <c r="J376" s="60">
        <f>IFERROR(VLOOKUP(D376,Table6[[Categories]:[Weights]],5,FALSE),0)</f>
        <v>3.5999999999999999E-3</v>
      </c>
      <c r="K376" s="44">
        <f>$K$1802*(1+Table36[[#This Row],[Inflation (%)2]])</f>
        <v>106.84</v>
      </c>
      <c r="L376" s="44">
        <f>IFERROR(Table36[[#This Row],[Prices]]*Table36[[#This Row],[Weights]],0)</f>
        <v>0.38462400000000002</v>
      </c>
    </row>
    <row r="377" spans="2:12" hidden="1" x14ac:dyDescent="0.2">
      <c r="B377" s="62">
        <f t="shared" si="11"/>
        <v>2024</v>
      </c>
      <c r="C377" s="49">
        <v>45383</v>
      </c>
      <c r="D377" s="3" t="s">
        <v>17</v>
      </c>
      <c r="E377" s="29" t="s">
        <v>7</v>
      </c>
      <c r="F377" s="43">
        <v>184</v>
      </c>
      <c r="G377" s="28" t="s">
        <v>106</v>
      </c>
      <c r="H377" s="31">
        <f t="shared" si="12"/>
        <v>2.9100000000000001E-2</v>
      </c>
      <c r="I377" s="31">
        <f>Table36[[#This Row],[Inflation (%)2]]/H405-1</f>
        <v>-9.0624999999999956E-2</v>
      </c>
      <c r="J377" s="60">
        <f>IFERROR(VLOOKUP(D377,Table6[[Categories]:[Weights]],5,FALSE),0)</f>
        <v>5.33E-2</v>
      </c>
      <c r="K377" s="44">
        <f>$K$1802*(1+Table36[[#This Row],[Inflation (%)2]])</f>
        <v>102.91</v>
      </c>
      <c r="L377" s="44">
        <f>IFERROR(Table36[[#This Row],[Prices]]*Table36[[#This Row],[Weights]],0)</f>
        <v>5.4851029999999996</v>
      </c>
    </row>
    <row r="378" spans="2:12" hidden="1" x14ac:dyDescent="0.2">
      <c r="B378" s="62">
        <f t="shared" si="11"/>
        <v>2024</v>
      </c>
      <c r="C378" s="49">
        <v>45383</v>
      </c>
      <c r="D378" s="3" t="s">
        <v>19</v>
      </c>
      <c r="E378" s="29" t="s">
        <v>7</v>
      </c>
      <c r="F378" s="43">
        <v>154.9</v>
      </c>
      <c r="G378" s="28" t="s">
        <v>339</v>
      </c>
      <c r="H378" s="31">
        <f t="shared" si="12"/>
        <v>-8.1799999999999998E-2</v>
      </c>
      <c r="I378" s="31">
        <f>Table36[[#This Row],[Inflation (%)2]]/H406-1</f>
        <v>-0.19488188976377951</v>
      </c>
      <c r="J378" s="60">
        <f>IFERROR(VLOOKUP(D378,Table6[[Categories]:[Weights]],5,FALSE),0)</f>
        <v>2.81E-2</v>
      </c>
      <c r="K378" s="44">
        <f>$K$1802*(1+Table36[[#This Row],[Inflation (%)2]])</f>
        <v>91.820000000000007</v>
      </c>
      <c r="L378" s="44">
        <f>IFERROR(Table36[[#This Row],[Prices]]*Table36[[#This Row],[Weights]],0)</f>
        <v>2.5801420000000004</v>
      </c>
    </row>
    <row r="379" spans="2:12" hidden="1" x14ac:dyDescent="0.2">
      <c r="B379" s="62">
        <f t="shared" si="11"/>
        <v>2024</v>
      </c>
      <c r="C379" s="49">
        <v>45383</v>
      </c>
      <c r="D379" s="3" t="s">
        <v>21</v>
      </c>
      <c r="E379" s="29" t="s">
        <v>7</v>
      </c>
      <c r="F379" s="43">
        <v>188.6</v>
      </c>
      <c r="G379" s="28" t="s">
        <v>340</v>
      </c>
      <c r="H379" s="31">
        <f t="shared" si="12"/>
        <v>5.2499999999999998E-2</v>
      </c>
      <c r="I379" s="31">
        <f>Table36[[#This Row],[Inflation (%)2]]/H407-1</f>
        <v>0.96629213483146081</v>
      </c>
      <c r="J379" s="60">
        <f>IFERROR(VLOOKUP(D379,Table6[[Categories]:[Weights]],5,FALSE),0)</f>
        <v>2.8999999999999998E-2</v>
      </c>
      <c r="K379" s="44">
        <f>$K$1802*(1+Table36[[#This Row],[Inflation (%)2]])</f>
        <v>105.25</v>
      </c>
      <c r="L379" s="44">
        <f>IFERROR(Table36[[#This Row],[Prices]]*Table36[[#This Row],[Weights]],0)</f>
        <v>3.0522499999999999</v>
      </c>
    </row>
    <row r="380" spans="2:12" hidden="1" x14ac:dyDescent="0.2">
      <c r="B380" s="62">
        <f t="shared" si="11"/>
        <v>2024</v>
      </c>
      <c r="C380" s="49">
        <v>45383</v>
      </c>
      <c r="D380" s="3" t="s">
        <v>23</v>
      </c>
      <c r="E380" s="29" t="s">
        <v>7</v>
      </c>
      <c r="F380" s="43">
        <v>225.4</v>
      </c>
      <c r="G380" s="28" t="s">
        <v>341</v>
      </c>
      <c r="H380" s="31">
        <f t="shared" si="12"/>
        <v>0.25290000000000001</v>
      </c>
      <c r="I380" s="31">
        <f>Table36[[#This Row],[Inflation (%)2]]/H408-1</f>
        <v>-4.7457627118644097E-2</v>
      </c>
      <c r="J380" s="60">
        <f>IFERROR(VLOOKUP(D380,Table6[[Categories]:[Weights]],5,FALSE),0)</f>
        <v>4.41E-2</v>
      </c>
      <c r="K380" s="44">
        <f>$K$1802*(1+Table36[[#This Row],[Inflation (%)2]])</f>
        <v>125.28999999999999</v>
      </c>
      <c r="L380" s="44">
        <f>IFERROR(Table36[[#This Row],[Prices]]*Table36[[#This Row],[Weights]],0)</f>
        <v>5.5252889999999999</v>
      </c>
    </row>
    <row r="381" spans="2:12" hidden="1" x14ac:dyDescent="0.2">
      <c r="B381" s="62">
        <f t="shared" si="11"/>
        <v>2024</v>
      </c>
      <c r="C381" s="49">
        <v>45383</v>
      </c>
      <c r="D381" s="3" t="s">
        <v>25</v>
      </c>
      <c r="E381" s="29" t="s">
        <v>7</v>
      </c>
      <c r="F381" s="43">
        <v>206.2</v>
      </c>
      <c r="G381" s="28" t="s">
        <v>342</v>
      </c>
      <c r="H381" s="31">
        <f t="shared" si="12"/>
        <v>0.18030000000000002</v>
      </c>
      <c r="I381" s="31">
        <f>Table36[[#This Row],[Inflation (%)2]]/H409-1</f>
        <v>-5.3543307086614145E-2</v>
      </c>
      <c r="J381" s="60">
        <f>IFERROR(VLOOKUP(D381,Table6[[Categories]:[Weights]],5,FALSE),0)</f>
        <v>1.7299999999999999E-2</v>
      </c>
      <c r="K381" s="44">
        <f>$K$1802*(1+Table36[[#This Row],[Inflation (%)2]])</f>
        <v>118.02999999999999</v>
      </c>
      <c r="L381" s="44">
        <f>IFERROR(Table36[[#This Row],[Prices]]*Table36[[#This Row],[Weights]],0)</f>
        <v>2.0419189999999996</v>
      </c>
    </row>
    <row r="382" spans="2:12" hidden="1" x14ac:dyDescent="0.2">
      <c r="B382" s="62">
        <f t="shared" si="11"/>
        <v>2024</v>
      </c>
      <c r="C382" s="49">
        <v>45383</v>
      </c>
      <c r="D382" s="3" t="s">
        <v>27</v>
      </c>
      <c r="E382" s="29" t="s">
        <v>7</v>
      </c>
      <c r="F382" s="43">
        <v>130.19999999999999</v>
      </c>
      <c r="G382" s="28" t="s">
        <v>343</v>
      </c>
      <c r="H382" s="31">
        <f t="shared" si="12"/>
        <v>5.7699999999999994E-2</v>
      </c>
      <c r="I382" s="31">
        <f>Table36[[#This Row],[Inflation (%)2]]/H410-1</f>
        <v>-0.14264487369985168</v>
      </c>
      <c r="J382" s="60">
        <f>IFERROR(VLOOKUP(D382,Table6[[Categories]:[Weights]],5,FALSE),0)</f>
        <v>9.7000000000000003E-3</v>
      </c>
      <c r="K382" s="44">
        <f>$K$1802*(1+Table36[[#This Row],[Inflation (%)2]])</f>
        <v>105.77000000000001</v>
      </c>
      <c r="L382" s="44">
        <f>IFERROR(Table36[[#This Row],[Prices]]*Table36[[#This Row],[Weights]],0)</f>
        <v>1.0259690000000001</v>
      </c>
    </row>
    <row r="383" spans="2:12" hidden="1" x14ac:dyDescent="0.2">
      <c r="B383" s="62">
        <f t="shared" si="11"/>
        <v>2024</v>
      </c>
      <c r="C383" s="49">
        <v>45383</v>
      </c>
      <c r="D383" s="3" t="s">
        <v>29</v>
      </c>
      <c r="E383" s="29" t="s">
        <v>7</v>
      </c>
      <c r="F383" s="43">
        <v>224.7</v>
      </c>
      <c r="G383" s="28" t="s">
        <v>344</v>
      </c>
      <c r="H383" s="31">
        <f t="shared" si="12"/>
        <v>8.1299999999999997E-2</v>
      </c>
      <c r="I383" s="31">
        <f>Table36[[#This Row],[Inflation (%)2]]/H411-1</f>
        <v>-0.28871391076115482</v>
      </c>
      <c r="J383" s="60">
        <f>IFERROR(VLOOKUP(D383,Table6[[Categories]:[Weights]],5,FALSE),0)</f>
        <v>1.7899999999999999E-2</v>
      </c>
      <c r="K383" s="44">
        <f>$K$1802*(1+Table36[[#This Row],[Inflation (%)2]])</f>
        <v>108.13</v>
      </c>
      <c r="L383" s="44">
        <f>IFERROR(Table36[[#This Row],[Prices]]*Table36[[#This Row],[Weights]],0)</f>
        <v>1.9355269999999998</v>
      </c>
    </row>
    <row r="384" spans="2:12" hidden="1" x14ac:dyDescent="0.2">
      <c r="B384" s="62">
        <f t="shared" si="11"/>
        <v>2024</v>
      </c>
      <c r="C384" s="49">
        <v>45383</v>
      </c>
      <c r="D384" s="3" t="s">
        <v>31</v>
      </c>
      <c r="E384" s="29" t="s">
        <v>7</v>
      </c>
      <c r="F384" s="43">
        <v>170.5</v>
      </c>
      <c r="G384" s="28" t="s">
        <v>195</v>
      </c>
      <c r="H384" s="31">
        <f t="shared" si="12"/>
        <v>3.0200000000000001E-2</v>
      </c>
      <c r="I384" s="31">
        <f>Table36[[#This Row],[Inflation (%)2]]/H412-1</f>
        <v>-7.6452599388379117E-2</v>
      </c>
      <c r="J384" s="60">
        <f>IFERROR(VLOOKUP(D384,Table6[[Categories]:[Weights]],5,FALSE),0)</f>
        <v>1.1299999999999999E-2</v>
      </c>
      <c r="K384" s="44">
        <f>$K$1802*(1+Table36[[#This Row],[Inflation (%)2]])</f>
        <v>103.02</v>
      </c>
      <c r="L384" s="44">
        <f>IFERROR(Table36[[#This Row],[Prices]]*Table36[[#This Row],[Weights]],0)</f>
        <v>1.1641259999999998</v>
      </c>
    </row>
    <row r="385" spans="2:12" hidden="1" x14ac:dyDescent="0.2">
      <c r="B385" s="62">
        <f t="shared" si="11"/>
        <v>2024</v>
      </c>
      <c r="C385" s="49">
        <v>45383</v>
      </c>
      <c r="D385" s="3" t="s">
        <v>33</v>
      </c>
      <c r="E385" s="29" t="s">
        <v>7</v>
      </c>
      <c r="F385" s="43">
        <v>204.9</v>
      </c>
      <c r="G385" s="28" t="s">
        <v>345</v>
      </c>
      <c r="H385" s="31">
        <f t="shared" si="12"/>
        <v>4.0099999999999997E-2</v>
      </c>
      <c r="I385" s="31">
        <f>Table36[[#This Row],[Inflation (%)2]]/H413-1</f>
        <v>-1.4742014742014864E-2</v>
      </c>
      <c r="J385" s="60">
        <f>IFERROR(VLOOKUP(D385,Table6[[Categories]:[Weights]],5,FALSE),0)</f>
        <v>5.5399999999999998E-2</v>
      </c>
      <c r="K385" s="44">
        <f>$K$1802*(1+Table36[[#This Row],[Inflation (%)2]])</f>
        <v>104.01</v>
      </c>
      <c r="L385" s="44">
        <f>IFERROR(Table36[[#This Row],[Prices]]*Table36[[#This Row],[Weights]],0)</f>
        <v>5.7621539999999998</v>
      </c>
    </row>
    <row r="386" spans="2:12" hidden="1" x14ac:dyDescent="0.2">
      <c r="B386" s="62">
        <f t="shared" si="11"/>
        <v>2024</v>
      </c>
      <c r="C386" s="49">
        <v>45383</v>
      </c>
      <c r="D386" s="3" t="s">
        <v>35</v>
      </c>
      <c r="E386" s="29" t="s">
        <v>7</v>
      </c>
      <c r="F386" s="43">
        <v>211.2</v>
      </c>
      <c r="G386" s="28" t="s">
        <v>346</v>
      </c>
      <c r="H386" s="31">
        <f t="shared" si="12"/>
        <v>3.78E-2</v>
      </c>
      <c r="I386" s="31">
        <f>Table36[[#This Row],[Inflation (%)2]]/H414-1</f>
        <v>2.1621621621621623E-2</v>
      </c>
      <c r="J386" s="60">
        <f>IFERROR(VLOOKUP(D386,Table6[[Categories]:[Weights]],5,FALSE),0)</f>
        <v>1.3600000000000001E-2</v>
      </c>
      <c r="K386" s="44">
        <f>$K$1802*(1+Table36[[#This Row],[Inflation (%)2]])</f>
        <v>103.78</v>
      </c>
      <c r="L386" s="44">
        <f>IFERROR(Table36[[#This Row],[Prices]]*Table36[[#This Row],[Weights]],0)</f>
        <v>1.4114080000000002</v>
      </c>
    </row>
    <row r="387" spans="2:12" hidden="1" x14ac:dyDescent="0.2">
      <c r="B387" s="62">
        <f t="shared" si="11"/>
        <v>2024</v>
      </c>
      <c r="C387" s="49">
        <v>45383</v>
      </c>
      <c r="D387" s="3" t="s">
        <v>37</v>
      </c>
      <c r="E387" s="29" t="s">
        <v>7</v>
      </c>
      <c r="F387" s="43">
        <v>184.2</v>
      </c>
      <c r="G387" s="28" t="s">
        <v>171</v>
      </c>
      <c r="H387" s="31">
        <f t="shared" si="12"/>
        <v>2.9599999999999998E-2</v>
      </c>
      <c r="I387" s="31">
        <f>Table36[[#This Row],[Inflation (%)2]]/H415-1</f>
        <v>-5.7324840764331197E-2</v>
      </c>
      <c r="J387" s="60">
        <f>IFERROR(VLOOKUP(D387,Table6[[Categories]:[Weights]],5,FALSE),0)</f>
        <v>5.57E-2</v>
      </c>
      <c r="K387" s="44">
        <f>$K$1802*(1+Table36[[#This Row],[Inflation (%)2]])</f>
        <v>102.96000000000001</v>
      </c>
      <c r="L387" s="44">
        <f>IFERROR(Table36[[#This Row],[Prices]]*Table36[[#This Row],[Weights]],0)</f>
        <v>5.7348720000000002</v>
      </c>
    </row>
    <row r="388" spans="2:12" hidden="1" x14ac:dyDescent="0.2">
      <c r="B388" s="62">
        <f t="shared" si="11"/>
        <v>2024</v>
      </c>
      <c r="C388" s="49">
        <v>45383</v>
      </c>
      <c r="D388" s="3" t="s">
        <v>39</v>
      </c>
      <c r="E388" s="29" t="s">
        <v>7</v>
      </c>
      <c r="F388" s="43">
        <v>186.3</v>
      </c>
      <c r="G388" s="28" t="s">
        <v>79</v>
      </c>
      <c r="H388" s="31">
        <f t="shared" si="12"/>
        <v>2.9300000000000003E-2</v>
      </c>
      <c r="I388" s="31">
        <f>Table36[[#This Row],[Inflation (%)2]]/H416-1</f>
        <v>-5.7877813504822906E-2</v>
      </c>
      <c r="J388" s="60">
        <f>IFERROR(VLOOKUP(D388,Table6[[Categories]:[Weights]],5,FALSE),0)</f>
        <v>4.7199999999999999E-2</v>
      </c>
      <c r="K388" s="44">
        <f>$K$1802*(1+Table36[[#This Row],[Inflation (%)2]])</f>
        <v>102.93</v>
      </c>
      <c r="L388" s="44">
        <f>IFERROR(Table36[[#This Row],[Prices]]*Table36[[#This Row],[Weights]],0)</f>
        <v>4.8582960000000002</v>
      </c>
    </row>
    <row r="389" spans="2:12" hidden="1" x14ac:dyDescent="0.2">
      <c r="B389" s="62">
        <f t="shared" si="11"/>
        <v>2024</v>
      </c>
      <c r="C389" s="49">
        <v>45383</v>
      </c>
      <c r="D389" s="3" t="s">
        <v>41</v>
      </c>
      <c r="E389" s="29" t="s">
        <v>7</v>
      </c>
      <c r="F389" s="43">
        <v>172.8</v>
      </c>
      <c r="G389" s="28" t="s">
        <v>270</v>
      </c>
      <c r="H389" s="31">
        <f t="shared" si="12"/>
        <v>3.0400000000000003E-2</v>
      </c>
      <c r="I389" s="31">
        <f>Table36[[#This Row],[Inflation (%)2]]/H417-1</f>
        <v>-4.1009463722397332E-2</v>
      </c>
      <c r="J389" s="60">
        <f>IFERROR(VLOOKUP(D389,Table6[[Categories]:[Weights]],5,FALSE),0)</f>
        <v>8.5000000000000006E-3</v>
      </c>
      <c r="K389" s="44">
        <f>$K$1802*(1+Table36[[#This Row],[Inflation (%)2]])</f>
        <v>103.03999999999999</v>
      </c>
      <c r="L389" s="44">
        <f>IFERROR(Table36[[#This Row],[Prices]]*Table36[[#This Row],[Weights]],0)</f>
        <v>0.87583999999999995</v>
      </c>
    </row>
    <row r="390" spans="2:12" hidden="1" x14ac:dyDescent="0.2">
      <c r="B390" s="62">
        <f t="shared" si="11"/>
        <v>2024</v>
      </c>
      <c r="C390" s="49">
        <v>45383</v>
      </c>
      <c r="D390" s="3" t="s">
        <v>43</v>
      </c>
      <c r="E390" s="29" t="s">
        <v>7</v>
      </c>
      <c r="F390" s="43">
        <v>179.9</v>
      </c>
      <c r="G390" s="28" t="s">
        <v>211</v>
      </c>
      <c r="H390" s="31">
        <f t="shared" si="12"/>
        <v>2.6800000000000001E-2</v>
      </c>
      <c r="I390" s="31">
        <f>Table36[[#This Row],[Inflation (%)2]]/H418-1</f>
        <v>-1.1070110701106972E-2</v>
      </c>
      <c r="J390" s="60">
        <f>IFERROR(VLOOKUP(D390,Table6[[Categories]:[Weights]],5,FALSE),0)</f>
        <v>0.2167</v>
      </c>
      <c r="K390" s="44">
        <f>$K$1802*(1+Table36[[#This Row],[Inflation (%)2]])</f>
        <v>102.67999999999999</v>
      </c>
      <c r="L390" s="44">
        <f>IFERROR(Table36[[#This Row],[Prices]]*Table36[[#This Row],[Weights]],0)</f>
        <v>22.250755999999999</v>
      </c>
    </row>
    <row r="391" spans="2:12" hidden="1" x14ac:dyDescent="0.2">
      <c r="B391" s="62">
        <f t="shared" si="11"/>
        <v>2024</v>
      </c>
      <c r="C391" s="49">
        <v>45383</v>
      </c>
      <c r="D391" s="3" t="s">
        <v>45</v>
      </c>
      <c r="E391" s="29" t="s">
        <v>7</v>
      </c>
      <c r="F391" s="43">
        <v>166</v>
      </c>
      <c r="G391" s="28" t="s">
        <v>347</v>
      </c>
      <c r="H391" s="31">
        <f t="shared" si="12"/>
        <v>-8.8400000000000006E-2</v>
      </c>
      <c r="I391" s="31">
        <f>Table36[[#This Row],[Inflation (%)2]]/H419-1</f>
        <v>6.25E-2</v>
      </c>
      <c r="J391" s="60">
        <f>IFERROR(VLOOKUP(D391,Table6[[Categories]:[Weights]],5,FALSE),0)</f>
        <v>5.5800000000000002E-2</v>
      </c>
      <c r="K391" s="44">
        <f>$K$1802*(1+Table36[[#This Row],[Inflation (%)2]])</f>
        <v>91.16</v>
      </c>
      <c r="L391" s="44">
        <f>IFERROR(Table36[[#This Row],[Prices]]*Table36[[#This Row],[Weights]],0)</f>
        <v>5.0867279999999999</v>
      </c>
    </row>
    <row r="392" spans="2:12" hidden="1" x14ac:dyDescent="0.2">
      <c r="B392" s="62">
        <f t="shared" ref="B392:B455" si="13">YEAR(C392)</f>
        <v>2024</v>
      </c>
      <c r="C392" s="49">
        <v>45383</v>
      </c>
      <c r="D392" s="3" t="s">
        <v>47</v>
      </c>
      <c r="E392" s="29" t="s">
        <v>7</v>
      </c>
      <c r="F392" s="43">
        <v>176.8</v>
      </c>
      <c r="G392" s="28" t="s">
        <v>348</v>
      </c>
      <c r="H392" s="31">
        <f t="shared" ref="H392:H455" si="14">G392/10000*100</f>
        <v>3.4500000000000003E-2</v>
      </c>
      <c r="I392" s="31">
        <f>Table36[[#This Row],[Inflation (%)2]]/H420-1</f>
        <v>-2.2662889518413443E-2</v>
      </c>
      <c r="J392" s="60">
        <f>IFERROR(VLOOKUP(D392,Table6[[Categories]:[Weights]],5,FALSE),0)</f>
        <v>0.29530000000000001</v>
      </c>
      <c r="K392" s="44">
        <f>$K$1802*(1+Table36[[#This Row],[Inflation (%)2]])</f>
        <v>103.45</v>
      </c>
      <c r="L392" s="44">
        <f>IFERROR(Table36[[#This Row],[Prices]]*Table36[[#This Row],[Weights]],0)</f>
        <v>30.548785000000002</v>
      </c>
    </row>
    <row r="393" spans="2:12" hidden="1" x14ac:dyDescent="0.2">
      <c r="B393" s="62">
        <f t="shared" si="13"/>
        <v>2024</v>
      </c>
      <c r="C393" s="49">
        <v>45383</v>
      </c>
      <c r="D393" s="3" t="s">
        <v>49</v>
      </c>
      <c r="E393" s="29" t="s">
        <v>7</v>
      </c>
      <c r="F393" s="43">
        <v>174.4</v>
      </c>
      <c r="G393" s="28" t="s">
        <v>105</v>
      </c>
      <c r="H393" s="31">
        <f t="shared" si="14"/>
        <v>2.8299999999999999E-2</v>
      </c>
      <c r="I393" s="31">
        <f>Table36[[#This Row],[Inflation (%)2]]/H421-1</f>
        <v>-3.5211267605632646E-3</v>
      </c>
      <c r="J393" s="60">
        <f>IFERROR(VLOOKUP(D393,Table6[[Categories]:[Weights]],5,FALSE),0)</f>
        <v>3.8699999999999998E-2</v>
      </c>
      <c r="K393" s="44">
        <f>$K$1802*(1+Table36[[#This Row],[Inflation (%)2]])</f>
        <v>102.83</v>
      </c>
      <c r="L393" s="44">
        <f>IFERROR(Table36[[#This Row],[Prices]]*Table36[[#This Row],[Weights]],0)</f>
        <v>3.9795209999999996</v>
      </c>
    </row>
    <row r="394" spans="2:12" hidden="1" x14ac:dyDescent="0.2">
      <c r="B394" s="62">
        <f t="shared" si="13"/>
        <v>2024</v>
      </c>
      <c r="C394" s="49">
        <v>45383</v>
      </c>
      <c r="D394" s="3" t="s">
        <v>51</v>
      </c>
      <c r="E394" s="29" t="s">
        <v>7</v>
      </c>
      <c r="F394" s="43">
        <v>189.6</v>
      </c>
      <c r="G394" s="28" t="s">
        <v>202</v>
      </c>
      <c r="H394" s="31">
        <f t="shared" si="14"/>
        <v>4.4600000000000001E-2</v>
      </c>
      <c r="I394" s="31">
        <f>Table36[[#This Row],[Inflation (%)2]]/H422-1</f>
        <v>-2.8322440087145906E-2</v>
      </c>
      <c r="J394" s="60">
        <f>IFERROR(VLOOKUP(D394,Table6[[Categories]:[Weights]],5,FALSE),0)</f>
        <v>4.8099999999999997E-2</v>
      </c>
      <c r="K394" s="44">
        <f>$K$1802*(1+Table36[[#This Row],[Inflation (%)2]])</f>
        <v>104.46</v>
      </c>
      <c r="L394" s="44">
        <f>IFERROR(Table36[[#This Row],[Prices]]*Table36[[#This Row],[Weights]],0)</f>
        <v>5.0245259999999989</v>
      </c>
    </row>
    <row r="395" spans="2:12" hidden="1" x14ac:dyDescent="0.2">
      <c r="B395" s="62">
        <f t="shared" si="13"/>
        <v>2024</v>
      </c>
      <c r="C395" s="49">
        <v>45383</v>
      </c>
      <c r="D395" s="3" t="s">
        <v>53</v>
      </c>
      <c r="E395" s="29" t="s">
        <v>7</v>
      </c>
      <c r="F395" s="43">
        <v>161.4</v>
      </c>
      <c r="G395" s="28" t="s">
        <v>349</v>
      </c>
      <c r="H395" s="31">
        <f t="shared" si="14"/>
        <v>8.0999999999999996E-3</v>
      </c>
      <c r="I395" s="31">
        <f>Table36[[#This Row],[Inflation (%)2]]/H423-1</f>
        <v>-0.38167938931297718</v>
      </c>
      <c r="J395" s="60">
        <f>IFERROR(VLOOKUP(D395,Table6[[Categories]:[Weights]],5,FALSE),0)</f>
        <v>9.7299999999999998E-2</v>
      </c>
      <c r="K395" s="44">
        <f>$K$1802*(1+Table36[[#This Row],[Inflation (%)2]])</f>
        <v>100.81</v>
      </c>
      <c r="L395" s="44">
        <f>IFERROR(Table36[[#This Row],[Prices]]*Table36[[#This Row],[Weights]],0)</f>
        <v>9.8088130000000007</v>
      </c>
    </row>
    <row r="396" spans="2:12" hidden="1" x14ac:dyDescent="0.2">
      <c r="B396" s="62">
        <f t="shared" si="13"/>
        <v>2024</v>
      </c>
      <c r="C396" s="49">
        <v>45383</v>
      </c>
      <c r="D396" s="3" t="s">
        <v>55</v>
      </c>
      <c r="E396" s="29" t="s">
        <v>7</v>
      </c>
      <c r="F396" s="43">
        <v>173</v>
      </c>
      <c r="G396" s="28" t="s">
        <v>81</v>
      </c>
      <c r="H396" s="31">
        <f t="shared" si="14"/>
        <v>2.4900000000000002E-2</v>
      </c>
      <c r="I396" s="31">
        <f>Table36[[#This Row],[Inflation (%)2]]/H424-1</f>
        <v>-4.5977011494252817E-2</v>
      </c>
      <c r="J396" s="60">
        <f>IFERROR(VLOOKUP(D396,Table6[[Categories]:[Weights]],5,FALSE),0)</f>
        <v>2.0400000000000001E-2</v>
      </c>
      <c r="K396" s="44">
        <f>$K$1802*(1+Table36[[#This Row],[Inflation (%)2]])</f>
        <v>102.49</v>
      </c>
      <c r="L396" s="44">
        <f>IFERROR(Table36[[#This Row],[Prices]]*Table36[[#This Row],[Weights]],0)</f>
        <v>2.0907960000000001</v>
      </c>
    </row>
    <row r="397" spans="2:12" hidden="1" x14ac:dyDescent="0.2">
      <c r="B397" s="62">
        <f t="shared" si="13"/>
        <v>2024</v>
      </c>
      <c r="C397" s="49">
        <v>45383</v>
      </c>
      <c r="D397" s="3" t="s">
        <v>57</v>
      </c>
      <c r="E397" s="29" t="s">
        <v>7</v>
      </c>
      <c r="F397" s="43">
        <v>181.8</v>
      </c>
      <c r="G397" s="28" t="s">
        <v>130</v>
      </c>
      <c r="H397" s="31">
        <f t="shared" si="14"/>
        <v>4.36E-2</v>
      </c>
      <c r="I397" s="31">
        <f>Table36[[#This Row],[Inflation (%)2]]/H425-1</f>
        <v>-0.13492063492063489</v>
      </c>
      <c r="J397" s="60">
        <f>IFERROR(VLOOKUP(D397,Table6[[Categories]:[Weights]],5,FALSE),0)</f>
        <v>5.62E-2</v>
      </c>
      <c r="K397" s="44">
        <f>$K$1802*(1+Table36[[#This Row],[Inflation (%)2]])</f>
        <v>104.36000000000001</v>
      </c>
      <c r="L397" s="44">
        <f>IFERROR(Table36[[#This Row],[Prices]]*Table36[[#This Row],[Weights]],0)</f>
        <v>5.8650320000000011</v>
      </c>
    </row>
    <row r="398" spans="2:12" hidden="1" x14ac:dyDescent="0.2">
      <c r="B398" s="62">
        <f t="shared" si="13"/>
        <v>2024</v>
      </c>
      <c r="C398" s="49">
        <v>45383</v>
      </c>
      <c r="D398" s="3" t="s">
        <v>59</v>
      </c>
      <c r="E398" s="29" t="s">
        <v>7</v>
      </c>
      <c r="F398" s="43">
        <v>198.8</v>
      </c>
      <c r="G398" s="28" t="s">
        <v>350</v>
      </c>
      <c r="H398" s="31">
        <f t="shared" si="14"/>
        <v>7.8100000000000003E-2</v>
      </c>
      <c r="I398" s="31">
        <f>Table36[[#This Row],[Inflation (%)2]]/H426-1</f>
        <v>0.25361155698234339</v>
      </c>
      <c r="J398" s="60">
        <f>IFERROR(VLOOKUP(D398,Table6[[Categories]:[Weights]],5,FALSE),0)</f>
        <v>3.4700000000000002E-2</v>
      </c>
      <c r="K398" s="44">
        <f>$K$1802*(1+Table36[[#This Row],[Inflation (%)2]])</f>
        <v>107.81</v>
      </c>
      <c r="L398" s="44">
        <f>IFERROR(Table36[[#This Row],[Prices]]*Table36[[#This Row],[Weights]],0)</f>
        <v>3.7410070000000002</v>
      </c>
    </row>
    <row r="399" spans="2:12" hidden="1" x14ac:dyDescent="0.2">
      <c r="B399" s="62">
        <f t="shared" si="13"/>
        <v>2024</v>
      </c>
      <c r="C399" s="49">
        <v>45383</v>
      </c>
      <c r="D399" s="3" t="s">
        <v>61</v>
      </c>
      <c r="E399" s="29" t="s">
        <v>7</v>
      </c>
      <c r="F399" s="43">
        <v>195.4</v>
      </c>
      <c r="G399" s="28" t="s">
        <v>351</v>
      </c>
      <c r="H399" s="31">
        <f t="shared" si="14"/>
        <v>8.5600000000000009E-2</v>
      </c>
      <c r="I399" s="31">
        <f>Table36[[#This Row],[Inflation (%)2]]/H427-1</f>
        <v>1.7835909631391145E-2</v>
      </c>
      <c r="J399" s="60">
        <f>IFERROR(VLOOKUP(D399,Table6[[Categories]:[Weights]],5,FALSE),0)</f>
        <v>0</v>
      </c>
      <c r="K399" s="44">
        <f>$K$1802*(1+Table36[[#This Row],[Inflation (%)2]])</f>
        <v>108.55999999999999</v>
      </c>
      <c r="L399" s="44">
        <f>IFERROR(Table36[[#This Row],[Prices]]*Table36[[#This Row],[Weights]],0)</f>
        <v>0</v>
      </c>
    </row>
    <row r="400" spans="2:12" x14ac:dyDescent="0.2">
      <c r="B400" s="62">
        <f t="shared" si="13"/>
        <v>2024</v>
      </c>
      <c r="C400" s="49">
        <v>45352</v>
      </c>
      <c r="D400" s="3" t="s">
        <v>6</v>
      </c>
      <c r="E400" s="29" t="s">
        <v>7</v>
      </c>
      <c r="F400" s="43">
        <v>183.6</v>
      </c>
      <c r="G400" s="28" t="s">
        <v>353</v>
      </c>
      <c r="H400" s="31">
        <f t="shared" si="14"/>
        <v>4.1399999999999999E-2</v>
      </c>
      <c r="I400" s="31">
        <f>Table36[[#This Row],[Inflation (%)2]]/H428-1</f>
        <v>-0.13389121338912136</v>
      </c>
      <c r="J400" s="60">
        <f>IFERROR(VLOOKUP(D400,Table6[[Categories]:[Weights]],5,FALSE),0)</f>
        <v>1</v>
      </c>
      <c r="K400" s="44">
        <f>$K$1802*(1+Table36[[#This Row],[Inflation (%)2]])</f>
        <v>104.14000000000001</v>
      </c>
      <c r="L400" s="44">
        <f>IFERROR(Table36[[#This Row],[Prices]]*Table36[[#This Row],[Weights]],0)</f>
        <v>104.14000000000001</v>
      </c>
    </row>
    <row r="401" spans="2:12" hidden="1" x14ac:dyDescent="0.2">
      <c r="B401" s="62">
        <f t="shared" si="13"/>
        <v>2024</v>
      </c>
      <c r="C401" s="49">
        <v>45352</v>
      </c>
      <c r="D401" s="3" t="s">
        <v>9</v>
      </c>
      <c r="E401" s="29" t="s">
        <v>7</v>
      </c>
      <c r="F401" s="43">
        <v>194.4</v>
      </c>
      <c r="G401" s="28" t="s">
        <v>354</v>
      </c>
      <c r="H401" s="31">
        <f t="shared" si="14"/>
        <v>7.5199999999999989E-2</v>
      </c>
      <c r="I401" s="31">
        <f>Table36[[#This Row],[Inflation (%)2]]/H429-1</f>
        <v>-8.6269744835966278E-2</v>
      </c>
      <c r="J401" s="60">
        <f>IFERROR(VLOOKUP(D401,Table6[[Categories]:[Weights]],5,FALSE),0)</f>
        <v>0.3629</v>
      </c>
      <c r="K401" s="44">
        <f>$K$1802*(1+Table36[[#This Row],[Inflation (%)2]])</f>
        <v>107.52</v>
      </c>
      <c r="L401" s="44">
        <f>IFERROR(Table36[[#This Row],[Prices]]*Table36[[#This Row],[Weights]],0)</f>
        <v>39.019007999999999</v>
      </c>
    </row>
    <row r="402" spans="2:12" hidden="1" x14ac:dyDescent="0.2">
      <c r="B402" s="62">
        <f t="shared" si="13"/>
        <v>2024</v>
      </c>
      <c r="C402" s="49">
        <v>45352</v>
      </c>
      <c r="D402" s="3" t="s">
        <v>11</v>
      </c>
      <c r="E402" s="29" t="s">
        <v>7</v>
      </c>
      <c r="F402" s="43">
        <v>188.5</v>
      </c>
      <c r="G402" s="28" t="s">
        <v>190</v>
      </c>
      <c r="H402" s="31">
        <f t="shared" si="14"/>
        <v>7.9000000000000001E-2</v>
      </c>
      <c r="I402" s="31">
        <f>Table36[[#This Row],[Inflation (%)2]]/H430-1</f>
        <v>2.3316062176165664E-2</v>
      </c>
      <c r="J402" s="60">
        <f>IFERROR(VLOOKUP(D402,Table6[[Categories]:[Weights]],5,FALSE),0)</f>
        <v>6.59E-2</v>
      </c>
      <c r="K402" s="44">
        <f>$K$1802*(1+Table36[[#This Row],[Inflation (%)2]])</f>
        <v>107.89999999999999</v>
      </c>
      <c r="L402" s="44">
        <f>IFERROR(Table36[[#This Row],[Prices]]*Table36[[#This Row],[Weights]],0)</f>
        <v>7.1106099999999994</v>
      </c>
    </row>
    <row r="403" spans="2:12" hidden="1" x14ac:dyDescent="0.2">
      <c r="B403" s="62">
        <f t="shared" si="13"/>
        <v>2024</v>
      </c>
      <c r="C403" s="49">
        <v>45352</v>
      </c>
      <c r="D403" s="3" t="s">
        <v>13</v>
      </c>
      <c r="E403" s="29" t="s">
        <v>7</v>
      </c>
      <c r="F403" s="43">
        <v>226.7</v>
      </c>
      <c r="G403" s="28" t="s">
        <v>355</v>
      </c>
      <c r="H403" s="31">
        <f t="shared" si="14"/>
        <v>6.83E-2</v>
      </c>
      <c r="I403" s="31">
        <f>Table36[[#This Row],[Inflation (%)2]]/H431-1</f>
        <v>0.19614711033274967</v>
      </c>
      <c r="J403" s="60">
        <f>IFERROR(VLOOKUP(D403,Table6[[Categories]:[Weights]],5,FALSE),0)</f>
        <v>2.7300000000000001E-2</v>
      </c>
      <c r="K403" s="44">
        <f>$K$1802*(1+Table36[[#This Row],[Inflation (%)2]])</f>
        <v>106.83</v>
      </c>
      <c r="L403" s="44">
        <f>IFERROR(Table36[[#This Row],[Prices]]*Table36[[#This Row],[Weights]],0)</f>
        <v>2.9164590000000001</v>
      </c>
    </row>
    <row r="404" spans="2:12" hidden="1" x14ac:dyDescent="0.2">
      <c r="B404" s="62">
        <f t="shared" si="13"/>
        <v>2024</v>
      </c>
      <c r="C404" s="49">
        <v>45352</v>
      </c>
      <c r="D404" s="3" t="s">
        <v>15</v>
      </c>
      <c r="E404" s="29" t="s">
        <v>7</v>
      </c>
      <c r="F404" s="43">
        <v>194.3</v>
      </c>
      <c r="G404" s="28" t="s">
        <v>356</v>
      </c>
      <c r="H404" s="31">
        <f t="shared" si="14"/>
        <v>9.6500000000000002E-2</v>
      </c>
      <c r="I404" s="31">
        <f>Table36[[#This Row],[Inflation (%)2]]/H432-1</f>
        <v>-0.11386593204775031</v>
      </c>
      <c r="J404" s="60">
        <f>IFERROR(VLOOKUP(D404,Table6[[Categories]:[Weights]],5,FALSE),0)</f>
        <v>3.5999999999999999E-3</v>
      </c>
      <c r="K404" s="44">
        <f>$K$1802*(1+Table36[[#This Row],[Inflation (%)2]])</f>
        <v>109.65</v>
      </c>
      <c r="L404" s="44">
        <f>IFERROR(Table36[[#This Row],[Prices]]*Table36[[#This Row],[Weights]],0)</f>
        <v>0.39474000000000004</v>
      </c>
    </row>
    <row r="405" spans="2:12" hidden="1" x14ac:dyDescent="0.2">
      <c r="B405" s="62">
        <f t="shared" si="13"/>
        <v>2024</v>
      </c>
      <c r="C405" s="49">
        <v>45352</v>
      </c>
      <c r="D405" s="3" t="s">
        <v>17</v>
      </c>
      <c r="E405" s="29" t="s">
        <v>7</v>
      </c>
      <c r="F405" s="43">
        <v>183.6</v>
      </c>
      <c r="G405" s="28" t="s">
        <v>226</v>
      </c>
      <c r="H405" s="31">
        <f t="shared" si="14"/>
        <v>3.2000000000000001E-2</v>
      </c>
      <c r="I405" s="31">
        <f>Table36[[#This Row],[Inflation (%)2]]/H433-1</f>
        <v>-0.101123595505618</v>
      </c>
      <c r="J405" s="60">
        <f>IFERROR(VLOOKUP(D405,Table6[[Categories]:[Weights]],5,FALSE),0)</f>
        <v>5.33E-2</v>
      </c>
      <c r="K405" s="44">
        <f>$K$1802*(1+Table36[[#This Row],[Inflation (%)2]])</f>
        <v>103.2</v>
      </c>
      <c r="L405" s="44">
        <f>IFERROR(Table36[[#This Row],[Prices]]*Table36[[#This Row],[Weights]],0)</f>
        <v>5.5005600000000001</v>
      </c>
    </row>
    <row r="406" spans="2:12" hidden="1" x14ac:dyDescent="0.2">
      <c r="B406" s="62">
        <f t="shared" si="13"/>
        <v>2024</v>
      </c>
      <c r="C406" s="49">
        <v>45352</v>
      </c>
      <c r="D406" s="3" t="s">
        <v>19</v>
      </c>
      <c r="E406" s="29" t="s">
        <v>7</v>
      </c>
      <c r="F406" s="43">
        <v>154.69999999999999</v>
      </c>
      <c r="G406" s="28" t="s">
        <v>357</v>
      </c>
      <c r="H406" s="31">
        <f t="shared" si="14"/>
        <v>-0.1016</v>
      </c>
      <c r="I406" s="31">
        <f>Table36[[#This Row],[Inflation (%)2]]/H434-1</f>
        <v>-0.12939160239931458</v>
      </c>
      <c r="J406" s="60">
        <f>IFERROR(VLOOKUP(D406,Table6[[Categories]:[Weights]],5,FALSE),0)</f>
        <v>2.81E-2</v>
      </c>
      <c r="K406" s="44">
        <f>$K$1802*(1+Table36[[#This Row],[Inflation (%)2]])</f>
        <v>89.84</v>
      </c>
      <c r="L406" s="44">
        <f>IFERROR(Table36[[#This Row],[Prices]]*Table36[[#This Row],[Weights]],0)</f>
        <v>2.5245040000000003</v>
      </c>
    </row>
    <row r="407" spans="2:12" hidden="1" x14ac:dyDescent="0.2">
      <c r="B407" s="62">
        <f t="shared" si="13"/>
        <v>2024</v>
      </c>
      <c r="C407" s="49">
        <v>45352</v>
      </c>
      <c r="D407" s="3" t="s">
        <v>21</v>
      </c>
      <c r="E407" s="29" t="s">
        <v>7</v>
      </c>
      <c r="F407" s="43">
        <v>176.7</v>
      </c>
      <c r="G407" s="28" t="s">
        <v>358</v>
      </c>
      <c r="H407" s="31">
        <f t="shared" si="14"/>
        <v>2.6699999999999998E-2</v>
      </c>
      <c r="I407" s="31">
        <f>Table36[[#This Row],[Inflation (%)2]]/H435-1</f>
        <v>-0.43907563025210083</v>
      </c>
      <c r="J407" s="60">
        <f>IFERROR(VLOOKUP(D407,Table6[[Categories]:[Weights]],5,FALSE),0)</f>
        <v>2.8999999999999998E-2</v>
      </c>
      <c r="K407" s="44">
        <f>$K$1802*(1+Table36[[#This Row],[Inflation (%)2]])</f>
        <v>102.66999999999999</v>
      </c>
      <c r="L407" s="44">
        <f>IFERROR(Table36[[#This Row],[Prices]]*Table36[[#This Row],[Weights]],0)</f>
        <v>2.9774299999999996</v>
      </c>
    </row>
    <row r="408" spans="2:12" hidden="1" x14ac:dyDescent="0.2">
      <c r="B408" s="62">
        <f t="shared" si="13"/>
        <v>2024</v>
      </c>
      <c r="C408" s="49">
        <v>45352</v>
      </c>
      <c r="D408" s="3" t="s">
        <v>23</v>
      </c>
      <c r="E408" s="29" t="s">
        <v>7</v>
      </c>
      <c r="F408" s="43">
        <v>222.6</v>
      </c>
      <c r="G408" s="28" t="s">
        <v>359</v>
      </c>
      <c r="H408" s="31">
        <f t="shared" si="14"/>
        <v>0.26550000000000001</v>
      </c>
      <c r="I408" s="31">
        <f>Table36[[#This Row],[Inflation (%)2]]/H436-1</f>
        <v>-0.1539196940726576</v>
      </c>
      <c r="J408" s="60">
        <f>IFERROR(VLOOKUP(D408,Table6[[Categories]:[Weights]],5,FALSE),0)</f>
        <v>4.41E-2</v>
      </c>
      <c r="K408" s="44">
        <f>$K$1802*(1+Table36[[#This Row],[Inflation (%)2]])</f>
        <v>126.55000000000001</v>
      </c>
      <c r="L408" s="44">
        <f>IFERROR(Table36[[#This Row],[Prices]]*Table36[[#This Row],[Weights]],0)</f>
        <v>5.5808550000000006</v>
      </c>
    </row>
    <row r="409" spans="2:12" hidden="1" x14ac:dyDescent="0.2">
      <c r="B409" s="62">
        <f t="shared" si="13"/>
        <v>2024</v>
      </c>
      <c r="C409" s="49">
        <v>45352</v>
      </c>
      <c r="D409" s="3" t="s">
        <v>25</v>
      </c>
      <c r="E409" s="29" t="s">
        <v>7</v>
      </c>
      <c r="F409" s="43">
        <v>205</v>
      </c>
      <c r="G409" s="28" t="s">
        <v>360</v>
      </c>
      <c r="H409" s="31">
        <f t="shared" si="14"/>
        <v>0.1905</v>
      </c>
      <c r="I409" s="31">
        <f>Table36[[#This Row],[Inflation (%)2]]/H437-1</f>
        <v>-6.9369809477283662E-2</v>
      </c>
      <c r="J409" s="60">
        <f>IFERROR(VLOOKUP(D409,Table6[[Categories]:[Weights]],5,FALSE),0)</f>
        <v>1.7299999999999999E-2</v>
      </c>
      <c r="K409" s="44">
        <f>$K$1802*(1+Table36[[#This Row],[Inflation (%)2]])</f>
        <v>119.05000000000001</v>
      </c>
      <c r="L409" s="44">
        <f>IFERROR(Table36[[#This Row],[Prices]]*Table36[[#This Row],[Weights]],0)</f>
        <v>2.0595650000000001</v>
      </c>
    </row>
    <row r="410" spans="2:12" hidden="1" x14ac:dyDescent="0.2">
      <c r="B410" s="62">
        <f t="shared" si="13"/>
        <v>2024</v>
      </c>
      <c r="C410" s="49">
        <v>45352</v>
      </c>
      <c r="D410" s="3" t="s">
        <v>27</v>
      </c>
      <c r="E410" s="29" t="s">
        <v>7</v>
      </c>
      <c r="F410" s="43">
        <v>130.1</v>
      </c>
      <c r="G410" s="28" t="s">
        <v>262</v>
      </c>
      <c r="H410" s="31">
        <f t="shared" si="14"/>
        <v>6.7300000000000013E-2</v>
      </c>
      <c r="I410" s="31">
        <f>Table36[[#This Row],[Inflation (%)2]]/H438-1</f>
        <v>-3.3045977011494032E-2</v>
      </c>
      <c r="J410" s="60">
        <f>IFERROR(VLOOKUP(D410,Table6[[Categories]:[Weights]],5,FALSE),0)</f>
        <v>9.7000000000000003E-3</v>
      </c>
      <c r="K410" s="44">
        <f>$K$1802*(1+Table36[[#This Row],[Inflation (%)2]])</f>
        <v>106.72999999999999</v>
      </c>
      <c r="L410" s="44">
        <f>IFERROR(Table36[[#This Row],[Prices]]*Table36[[#This Row],[Weights]],0)</f>
        <v>1.0352809999999999</v>
      </c>
    </row>
    <row r="411" spans="2:12" hidden="1" x14ac:dyDescent="0.2">
      <c r="B411" s="62">
        <f t="shared" si="13"/>
        <v>2024</v>
      </c>
      <c r="C411" s="49">
        <v>45352</v>
      </c>
      <c r="D411" s="3" t="s">
        <v>29</v>
      </c>
      <c r="E411" s="29" t="s">
        <v>7</v>
      </c>
      <c r="F411" s="43">
        <v>228.2</v>
      </c>
      <c r="G411" s="28" t="s">
        <v>361</v>
      </c>
      <c r="H411" s="31">
        <f t="shared" si="14"/>
        <v>0.11429999999999998</v>
      </c>
      <c r="I411" s="31">
        <f>Table36[[#This Row],[Inflation (%)2]]/H439-1</f>
        <v>-0.13930722891566272</v>
      </c>
      <c r="J411" s="60">
        <f>IFERROR(VLOOKUP(D411,Table6[[Categories]:[Weights]],5,FALSE),0)</f>
        <v>1.7899999999999999E-2</v>
      </c>
      <c r="K411" s="44">
        <f>$K$1802*(1+Table36[[#This Row],[Inflation (%)2]])</f>
        <v>111.43</v>
      </c>
      <c r="L411" s="44">
        <f>IFERROR(Table36[[#This Row],[Prices]]*Table36[[#This Row],[Weights]],0)</f>
        <v>1.994597</v>
      </c>
    </row>
    <row r="412" spans="2:12" hidden="1" x14ac:dyDescent="0.2">
      <c r="B412" s="62">
        <f t="shared" si="13"/>
        <v>2024</v>
      </c>
      <c r="C412" s="49">
        <v>45352</v>
      </c>
      <c r="D412" s="3" t="s">
        <v>31</v>
      </c>
      <c r="E412" s="29" t="s">
        <v>7</v>
      </c>
      <c r="F412" s="43">
        <v>170.3</v>
      </c>
      <c r="G412" s="28" t="s">
        <v>362</v>
      </c>
      <c r="H412" s="31">
        <f t="shared" si="14"/>
        <v>3.27E-2</v>
      </c>
      <c r="I412" s="31">
        <f>Table36[[#This Row],[Inflation (%)2]]/H440-1</f>
        <v>-4.1055718475073277E-2</v>
      </c>
      <c r="J412" s="60">
        <f>IFERROR(VLOOKUP(D412,Table6[[Categories]:[Weights]],5,FALSE),0)</f>
        <v>1.1299999999999999E-2</v>
      </c>
      <c r="K412" s="44">
        <f>$K$1802*(1+Table36[[#This Row],[Inflation (%)2]])</f>
        <v>103.27</v>
      </c>
      <c r="L412" s="44">
        <f>IFERROR(Table36[[#This Row],[Prices]]*Table36[[#This Row],[Weights]],0)</f>
        <v>1.1669509999999998</v>
      </c>
    </row>
    <row r="413" spans="2:12" hidden="1" x14ac:dyDescent="0.2">
      <c r="B413" s="62">
        <f t="shared" si="13"/>
        <v>2024</v>
      </c>
      <c r="C413" s="49">
        <v>45352</v>
      </c>
      <c r="D413" s="3" t="s">
        <v>33</v>
      </c>
      <c r="E413" s="29" t="s">
        <v>7</v>
      </c>
      <c r="F413" s="43">
        <v>204.6</v>
      </c>
      <c r="G413" s="28" t="s">
        <v>363</v>
      </c>
      <c r="H413" s="31">
        <f t="shared" si="14"/>
        <v>4.07E-2</v>
      </c>
      <c r="I413" s="31">
        <f>Table36[[#This Row],[Inflation (%)2]]/H441-1</f>
        <v>-4.0094339622641528E-2</v>
      </c>
      <c r="J413" s="60">
        <f>IFERROR(VLOOKUP(D413,Table6[[Categories]:[Weights]],5,FALSE),0)</f>
        <v>5.5399999999999998E-2</v>
      </c>
      <c r="K413" s="44">
        <f>$K$1802*(1+Table36[[#This Row],[Inflation (%)2]])</f>
        <v>104.07</v>
      </c>
      <c r="L413" s="44">
        <f>IFERROR(Table36[[#This Row],[Prices]]*Table36[[#This Row],[Weights]],0)</f>
        <v>5.765477999999999</v>
      </c>
    </row>
    <row r="414" spans="2:12" hidden="1" x14ac:dyDescent="0.2">
      <c r="B414" s="62">
        <f t="shared" si="13"/>
        <v>2024</v>
      </c>
      <c r="C414" s="49">
        <v>45352</v>
      </c>
      <c r="D414" s="3" t="s">
        <v>35</v>
      </c>
      <c r="E414" s="29" t="s">
        <v>7</v>
      </c>
      <c r="F414" s="43">
        <v>210.2</v>
      </c>
      <c r="G414" s="28" t="s">
        <v>292</v>
      </c>
      <c r="H414" s="31">
        <f t="shared" si="14"/>
        <v>3.6999999999999998E-2</v>
      </c>
      <c r="I414" s="31">
        <f>Table36[[#This Row],[Inflation (%)2]]/H442-1</f>
        <v>2.4930747922437657E-2</v>
      </c>
      <c r="J414" s="60">
        <f>IFERROR(VLOOKUP(D414,Table6[[Categories]:[Weights]],5,FALSE),0)</f>
        <v>1.3600000000000001E-2</v>
      </c>
      <c r="K414" s="44">
        <f>$K$1802*(1+Table36[[#This Row],[Inflation (%)2]])</f>
        <v>103.69999999999999</v>
      </c>
      <c r="L414" s="44">
        <f>IFERROR(Table36[[#This Row],[Prices]]*Table36[[#This Row],[Weights]],0)</f>
        <v>1.41032</v>
      </c>
    </row>
    <row r="415" spans="2:12" hidden="1" x14ac:dyDescent="0.2">
      <c r="B415" s="62">
        <f t="shared" si="13"/>
        <v>2024</v>
      </c>
      <c r="C415" s="49">
        <v>45352</v>
      </c>
      <c r="D415" s="3" t="s">
        <v>37</v>
      </c>
      <c r="E415" s="29" t="s">
        <v>7</v>
      </c>
      <c r="F415" s="43">
        <v>183.8</v>
      </c>
      <c r="G415" s="28" t="s">
        <v>260</v>
      </c>
      <c r="H415" s="31">
        <f t="shared" si="14"/>
        <v>3.1399999999999997E-2</v>
      </c>
      <c r="I415" s="31">
        <f>Table36[[#This Row],[Inflation (%)2]]/H443-1</f>
        <v>-7.1005917159763343E-2</v>
      </c>
      <c r="J415" s="60">
        <f>IFERROR(VLOOKUP(D415,Table6[[Categories]:[Weights]],5,FALSE),0)</f>
        <v>5.57E-2</v>
      </c>
      <c r="K415" s="44">
        <f>$K$1802*(1+Table36[[#This Row],[Inflation (%)2]])</f>
        <v>103.14000000000001</v>
      </c>
      <c r="L415" s="44">
        <f>IFERROR(Table36[[#This Row],[Prices]]*Table36[[#This Row],[Weights]],0)</f>
        <v>5.7448980000000009</v>
      </c>
    </row>
    <row r="416" spans="2:12" hidden="1" x14ac:dyDescent="0.2">
      <c r="B416" s="62">
        <f t="shared" si="13"/>
        <v>2024</v>
      </c>
      <c r="C416" s="49">
        <v>45352</v>
      </c>
      <c r="D416" s="3" t="s">
        <v>39</v>
      </c>
      <c r="E416" s="29" t="s">
        <v>7</v>
      </c>
      <c r="F416" s="43">
        <v>185.8</v>
      </c>
      <c r="G416" s="28" t="s">
        <v>364</v>
      </c>
      <c r="H416" s="31">
        <f t="shared" si="14"/>
        <v>3.1099999999999996E-2</v>
      </c>
      <c r="I416" s="31">
        <f>Table36[[#This Row],[Inflation (%)2]]/H444-1</f>
        <v>-8.5294117647058854E-2</v>
      </c>
      <c r="J416" s="60">
        <f>IFERROR(VLOOKUP(D416,Table6[[Categories]:[Weights]],5,FALSE),0)</f>
        <v>4.7199999999999999E-2</v>
      </c>
      <c r="K416" s="44">
        <f>$K$1802*(1+Table36[[#This Row],[Inflation (%)2]])</f>
        <v>103.10999999999999</v>
      </c>
      <c r="L416" s="44">
        <f>IFERROR(Table36[[#This Row],[Prices]]*Table36[[#This Row],[Weights]],0)</f>
        <v>4.8667919999999993</v>
      </c>
    </row>
    <row r="417" spans="2:12" hidden="1" x14ac:dyDescent="0.2">
      <c r="B417" s="62">
        <f t="shared" si="13"/>
        <v>2024</v>
      </c>
      <c r="C417" s="49">
        <v>45352</v>
      </c>
      <c r="D417" s="3" t="s">
        <v>41</v>
      </c>
      <c r="E417" s="29" t="s">
        <v>7</v>
      </c>
      <c r="F417" s="43">
        <v>172.3</v>
      </c>
      <c r="G417" s="28" t="s">
        <v>365</v>
      </c>
      <c r="H417" s="31">
        <f t="shared" si="14"/>
        <v>3.1699999999999999E-2</v>
      </c>
      <c r="I417" s="31">
        <f>Table36[[#This Row],[Inflation (%)2]]/H445-1</f>
        <v>-9.1690544412607489E-2</v>
      </c>
      <c r="J417" s="60">
        <f>IFERROR(VLOOKUP(D417,Table6[[Categories]:[Weights]],5,FALSE),0)</f>
        <v>8.5000000000000006E-3</v>
      </c>
      <c r="K417" s="44">
        <f>$K$1802*(1+Table36[[#This Row],[Inflation (%)2]])</f>
        <v>103.17</v>
      </c>
      <c r="L417" s="44">
        <f>IFERROR(Table36[[#This Row],[Prices]]*Table36[[#This Row],[Weights]],0)</f>
        <v>0.87694500000000009</v>
      </c>
    </row>
    <row r="418" spans="2:12" hidden="1" x14ac:dyDescent="0.2">
      <c r="B418" s="62">
        <f t="shared" si="13"/>
        <v>2024</v>
      </c>
      <c r="C418" s="49">
        <v>45352</v>
      </c>
      <c r="D418" s="3" t="s">
        <v>43</v>
      </c>
      <c r="E418" s="29" t="s">
        <v>7</v>
      </c>
      <c r="F418" s="43">
        <v>178.2</v>
      </c>
      <c r="G418" s="28" t="s">
        <v>183</v>
      </c>
      <c r="H418" s="31">
        <f t="shared" si="14"/>
        <v>2.7099999999999999E-2</v>
      </c>
      <c r="I418" s="31">
        <f>Table36[[#This Row],[Inflation (%)2]]/H446-1</f>
        <v>-5.902777777777779E-2</v>
      </c>
      <c r="J418" s="60">
        <f>IFERROR(VLOOKUP(D418,Table6[[Categories]:[Weights]],5,FALSE),0)</f>
        <v>0.2167</v>
      </c>
      <c r="K418" s="44">
        <f>$K$1802*(1+Table36[[#This Row],[Inflation (%)2]])</f>
        <v>102.71</v>
      </c>
      <c r="L418" s="44">
        <f>IFERROR(Table36[[#This Row],[Prices]]*Table36[[#This Row],[Weights]],0)</f>
        <v>22.257256999999999</v>
      </c>
    </row>
    <row r="419" spans="2:12" hidden="1" x14ac:dyDescent="0.2">
      <c r="B419" s="62">
        <f t="shared" si="13"/>
        <v>2024</v>
      </c>
      <c r="C419" s="49">
        <v>45352</v>
      </c>
      <c r="D419" s="3" t="s">
        <v>45</v>
      </c>
      <c r="E419" s="29" t="s">
        <v>7</v>
      </c>
      <c r="F419" s="43">
        <v>167.4</v>
      </c>
      <c r="G419" s="28" t="s">
        <v>366</v>
      </c>
      <c r="H419" s="31">
        <f t="shared" si="14"/>
        <v>-8.320000000000001E-2</v>
      </c>
      <c r="I419" s="31">
        <f>Table36[[#This Row],[Inflation (%)2]]/H447-1</f>
        <v>1.9503546099290787</v>
      </c>
      <c r="J419" s="60">
        <f>IFERROR(VLOOKUP(D419,Table6[[Categories]:[Weights]],5,FALSE),0)</f>
        <v>5.5800000000000002E-2</v>
      </c>
      <c r="K419" s="44">
        <f>$K$1802*(1+Table36[[#This Row],[Inflation (%)2]])</f>
        <v>91.679999999999993</v>
      </c>
      <c r="L419" s="44">
        <f>IFERROR(Table36[[#This Row],[Prices]]*Table36[[#This Row],[Weights]],0)</f>
        <v>5.1157439999999994</v>
      </c>
    </row>
    <row r="420" spans="2:12" hidden="1" x14ac:dyDescent="0.2">
      <c r="B420" s="62">
        <f t="shared" si="13"/>
        <v>2024</v>
      </c>
      <c r="C420" s="49">
        <v>45352</v>
      </c>
      <c r="D420" s="3" t="s">
        <v>47</v>
      </c>
      <c r="E420" s="29" t="s">
        <v>7</v>
      </c>
      <c r="F420" s="43">
        <v>176</v>
      </c>
      <c r="G420" s="28" t="s">
        <v>87</v>
      </c>
      <c r="H420" s="31">
        <f t="shared" si="14"/>
        <v>3.5299999999999998E-2</v>
      </c>
      <c r="I420" s="31">
        <f>Table36[[#This Row],[Inflation (%)2]]/H448-1</f>
        <v>-2.8248587570621764E-3</v>
      </c>
      <c r="J420" s="60">
        <f>IFERROR(VLOOKUP(D420,Table6[[Categories]:[Weights]],5,FALSE),0)</f>
        <v>0.29530000000000001</v>
      </c>
      <c r="K420" s="44">
        <f>$K$1802*(1+Table36[[#This Row],[Inflation (%)2]])</f>
        <v>103.52999999999999</v>
      </c>
      <c r="L420" s="44">
        <f>IFERROR(Table36[[#This Row],[Prices]]*Table36[[#This Row],[Weights]],0)</f>
        <v>30.572408999999997</v>
      </c>
    </row>
    <row r="421" spans="2:12" hidden="1" x14ac:dyDescent="0.2">
      <c r="B421" s="62">
        <f t="shared" si="13"/>
        <v>2024</v>
      </c>
      <c r="C421" s="49">
        <v>45352</v>
      </c>
      <c r="D421" s="3" t="s">
        <v>49</v>
      </c>
      <c r="E421" s="29" t="s">
        <v>7</v>
      </c>
      <c r="F421" s="43">
        <v>174</v>
      </c>
      <c r="G421" s="28" t="s">
        <v>114</v>
      </c>
      <c r="H421" s="31">
        <f t="shared" si="14"/>
        <v>2.8399999999999995E-2</v>
      </c>
      <c r="I421" s="31">
        <f>Table36[[#This Row],[Inflation (%)2]]/H449-1</f>
        <v>6.367041198501866E-2</v>
      </c>
      <c r="J421" s="60">
        <f>IFERROR(VLOOKUP(D421,Table6[[Categories]:[Weights]],5,FALSE),0)</f>
        <v>3.8699999999999998E-2</v>
      </c>
      <c r="K421" s="44">
        <f>$K$1802*(1+Table36[[#This Row],[Inflation (%)2]])</f>
        <v>102.84</v>
      </c>
      <c r="L421" s="44">
        <f>IFERROR(Table36[[#This Row],[Prices]]*Table36[[#This Row],[Weights]],0)</f>
        <v>3.979908</v>
      </c>
    </row>
    <row r="422" spans="2:12" hidden="1" x14ac:dyDescent="0.2">
      <c r="B422" s="62">
        <f t="shared" si="13"/>
        <v>2024</v>
      </c>
      <c r="C422" s="49">
        <v>45352</v>
      </c>
      <c r="D422" s="3" t="s">
        <v>51</v>
      </c>
      <c r="E422" s="29" t="s">
        <v>7</v>
      </c>
      <c r="F422" s="43">
        <v>189.1</v>
      </c>
      <c r="G422" s="28" t="s">
        <v>179</v>
      </c>
      <c r="H422" s="31">
        <f t="shared" si="14"/>
        <v>4.5899999999999996E-2</v>
      </c>
      <c r="I422" s="31">
        <f>Table36[[#This Row],[Inflation (%)2]]/H450-1</f>
        <v>-1.7130620985010725E-2</v>
      </c>
      <c r="J422" s="60">
        <f>IFERROR(VLOOKUP(D422,Table6[[Categories]:[Weights]],5,FALSE),0)</f>
        <v>4.8099999999999997E-2</v>
      </c>
      <c r="K422" s="44">
        <f>$K$1802*(1+Table36[[#This Row],[Inflation (%)2]])</f>
        <v>104.59</v>
      </c>
      <c r="L422" s="44">
        <f>IFERROR(Table36[[#This Row],[Prices]]*Table36[[#This Row],[Weights]],0)</f>
        <v>5.0307789999999999</v>
      </c>
    </row>
    <row r="423" spans="2:12" hidden="1" x14ac:dyDescent="0.2">
      <c r="B423" s="62">
        <f t="shared" si="13"/>
        <v>2024</v>
      </c>
      <c r="C423" s="49">
        <v>45352</v>
      </c>
      <c r="D423" s="3" t="s">
        <v>53</v>
      </c>
      <c r="E423" s="29" t="s">
        <v>7</v>
      </c>
      <c r="F423" s="43">
        <v>161.9</v>
      </c>
      <c r="G423" s="28" t="s">
        <v>367</v>
      </c>
      <c r="H423" s="31">
        <f t="shared" si="14"/>
        <v>1.3100000000000001E-2</v>
      </c>
      <c r="I423" s="31">
        <f>Table36[[#This Row],[Inflation (%)2]]/H451-1</f>
        <v>-0.19631901840490784</v>
      </c>
      <c r="J423" s="60">
        <f>IFERROR(VLOOKUP(D423,Table6[[Categories]:[Weights]],5,FALSE),0)</f>
        <v>9.7299999999999998E-2</v>
      </c>
      <c r="K423" s="44">
        <f>$K$1802*(1+Table36[[#This Row],[Inflation (%)2]])</f>
        <v>101.31000000000002</v>
      </c>
      <c r="L423" s="44">
        <f>IFERROR(Table36[[#This Row],[Prices]]*Table36[[#This Row],[Weights]],0)</f>
        <v>9.857463000000001</v>
      </c>
    </row>
    <row r="424" spans="2:12" hidden="1" x14ac:dyDescent="0.2">
      <c r="B424" s="62">
        <f t="shared" si="13"/>
        <v>2024</v>
      </c>
      <c r="C424" s="49">
        <v>45352</v>
      </c>
      <c r="D424" s="3" t="s">
        <v>55</v>
      </c>
      <c r="E424" s="29" t="s">
        <v>7</v>
      </c>
      <c r="F424" s="43">
        <v>172.8</v>
      </c>
      <c r="G424" s="28" t="s">
        <v>95</v>
      </c>
      <c r="H424" s="31">
        <f t="shared" si="14"/>
        <v>2.6100000000000002E-2</v>
      </c>
      <c r="I424" s="31">
        <f>Table36[[#This Row],[Inflation (%)2]]/H452-1</f>
        <v>-3.8167938931297218E-3</v>
      </c>
      <c r="J424" s="60">
        <f>IFERROR(VLOOKUP(D424,Table6[[Categories]:[Weights]],5,FALSE),0)</f>
        <v>2.0400000000000001E-2</v>
      </c>
      <c r="K424" s="44">
        <f>$K$1802*(1+Table36[[#This Row],[Inflation (%)2]])</f>
        <v>102.61</v>
      </c>
      <c r="L424" s="44">
        <f>IFERROR(Table36[[#This Row],[Prices]]*Table36[[#This Row],[Weights]],0)</f>
        <v>2.0932440000000003</v>
      </c>
    </row>
    <row r="425" spans="2:12" hidden="1" x14ac:dyDescent="0.2">
      <c r="B425" s="62">
        <f t="shared" si="13"/>
        <v>2024</v>
      </c>
      <c r="C425" s="49">
        <v>45352</v>
      </c>
      <c r="D425" s="3" t="s">
        <v>57</v>
      </c>
      <c r="E425" s="29" t="s">
        <v>7</v>
      </c>
      <c r="F425" s="43">
        <v>181.2</v>
      </c>
      <c r="G425" s="28" t="s">
        <v>368</v>
      </c>
      <c r="H425" s="31">
        <f t="shared" si="14"/>
        <v>5.04E-2</v>
      </c>
      <c r="I425" s="31">
        <f>Table36[[#This Row],[Inflation (%)2]]/H453-1</f>
        <v>-1.980198019801982E-3</v>
      </c>
      <c r="J425" s="60">
        <f>IFERROR(VLOOKUP(D425,Table6[[Categories]:[Weights]],5,FALSE),0)</f>
        <v>5.62E-2</v>
      </c>
      <c r="K425" s="44">
        <f>$K$1802*(1+Table36[[#This Row],[Inflation (%)2]])</f>
        <v>105.04</v>
      </c>
      <c r="L425" s="44">
        <f>IFERROR(Table36[[#This Row],[Prices]]*Table36[[#This Row],[Weights]],0)</f>
        <v>5.9032480000000005</v>
      </c>
    </row>
    <row r="426" spans="2:12" hidden="1" x14ac:dyDescent="0.2">
      <c r="B426" s="62">
        <f t="shared" si="13"/>
        <v>2024</v>
      </c>
      <c r="C426" s="49">
        <v>45352</v>
      </c>
      <c r="D426" s="3" t="s">
        <v>59</v>
      </c>
      <c r="E426" s="29" t="s">
        <v>7</v>
      </c>
      <c r="F426" s="43">
        <v>192.8</v>
      </c>
      <c r="G426" s="28" t="s">
        <v>369</v>
      </c>
      <c r="H426" s="31">
        <f t="shared" si="14"/>
        <v>6.2300000000000008E-2</v>
      </c>
      <c r="I426" s="31">
        <f>Table36[[#This Row],[Inflation (%)2]]/H454-1</f>
        <v>0.12252252252252283</v>
      </c>
      <c r="J426" s="60">
        <f>IFERROR(VLOOKUP(D426,Table6[[Categories]:[Weights]],5,FALSE),0)</f>
        <v>3.4700000000000002E-2</v>
      </c>
      <c r="K426" s="44">
        <f>$K$1802*(1+Table36[[#This Row],[Inflation (%)2]])</f>
        <v>106.23</v>
      </c>
      <c r="L426" s="44">
        <f>IFERROR(Table36[[#This Row],[Prices]]*Table36[[#This Row],[Weights]],0)</f>
        <v>3.6861810000000004</v>
      </c>
    </row>
    <row r="427" spans="2:12" hidden="1" x14ac:dyDescent="0.2">
      <c r="B427" s="62">
        <f t="shared" si="13"/>
        <v>2024</v>
      </c>
      <c r="C427" s="49">
        <v>45352</v>
      </c>
      <c r="D427" s="3" t="s">
        <v>61</v>
      </c>
      <c r="E427" s="29" t="s">
        <v>7</v>
      </c>
      <c r="F427" s="43">
        <v>193.4</v>
      </c>
      <c r="G427" s="28" t="s">
        <v>370</v>
      </c>
      <c r="H427" s="31">
        <f t="shared" si="14"/>
        <v>8.4100000000000008E-2</v>
      </c>
      <c r="I427" s="31">
        <f>Table36[[#This Row],[Inflation (%)2]]/H455-1</f>
        <v>-8.4874863982589588E-2</v>
      </c>
      <c r="J427" s="60">
        <f>IFERROR(VLOOKUP(D427,Table6[[Categories]:[Weights]],5,FALSE),0)</f>
        <v>0</v>
      </c>
      <c r="K427" s="44">
        <f>$K$1802*(1+Table36[[#This Row],[Inflation (%)2]])</f>
        <v>108.41000000000001</v>
      </c>
      <c r="L427" s="44">
        <f>IFERROR(Table36[[#This Row],[Prices]]*Table36[[#This Row],[Weights]],0)</f>
        <v>0</v>
      </c>
    </row>
    <row r="428" spans="2:12" x14ac:dyDescent="0.2">
      <c r="B428" s="62">
        <f t="shared" si="13"/>
        <v>2024</v>
      </c>
      <c r="C428" s="49">
        <v>45323</v>
      </c>
      <c r="D428" s="3" t="s">
        <v>6</v>
      </c>
      <c r="E428" s="29" t="s">
        <v>7</v>
      </c>
      <c r="F428" s="43">
        <v>184</v>
      </c>
      <c r="G428" s="28" t="s">
        <v>372</v>
      </c>
      <c r="H428" s="31">
        <f t="shared" si="14"/>
        <v>4.7800000000000002E-2</v>
      </c>
      <c r="I428" s="31">
        <f>Table36[[#This Row],[Inflation (%)2]]/H456-1</f>
        <v>-2.8455284552845517E-2</v>
      </c>
      <c r="J428" s="60">
        <f>IFERROR(VLOOKUP(D428,Table6[[Categories]:[Weights]],5,FALSE),0)</f>
        <v>1</v>
      </c>
      <c r="K428" s="44">
        <f>$K$1802*(1+Table36[[#This Row],[Inflation (%)2]])</f>
        <v>104.78</v>
      </c>
      <c r="L428" s="44">
        <f>IFERROR(Table36[[#This Row],[Prices]]*Table36[[#This Row],[Weights]],0)</f>
        <v>104.78</v>
      </c>
    </row>
    <row r="429" spans="2:12" hidden="1" x14ac:dyDescent="0.2">
      <c r="B429" s="62">
        <f t="shared" si="13"/>
        <v>2024</v>
      </c>
      <c r="C429" s="49">
        <v>45323</v>
      </c>
      <c r="D429" s="3" t="s">
        <v>9</v>
      </c>
      <c r="E429" s="29" t="s">
        <v>7</v>
      </c>
      <c r="F429" s="43">
        <v>194.6</v>
      </c>
      <c r="G429" s="28" t="s">
        <v>373</v>
      </c>
      <c r="H429" s="31">
        <f t="shared" si="14"/>
        <v>8.2300000000000012E-2</v>
      </c>
      <c r="I429" s="31">
        <f>Table36[[#This Row],[Inflation (%)2]]/H457-1</f>
        <v>4.8840048840050887E-3</v>
      </c>
      <c r="J429" s="60">
        <f>IFERROR(VLOOKUP(D429,Table6[[Categories]:[Weights]],5,FALSE),0)</f>
        <v>0.3629</v>
      </c>
      <c r="K429" s="44">
        <f>$K$1802*(1+Table36[[#This Row],[Inflation (%)2]])</f>
        <v>108.23</v>
      </c>
      <c r="L429" s="44">
        <f>IFERROR(Table36[[#This Row],[Prices]]*Table36[[#This Row],[Weights]],0)</f>
        <v>39.276667000000003</v>
      </c>
    </row>
    <row r="430" spans="2:12" hidden="1" x14ac:dyDescent="0.2">
      <c r="B430" s="62">
        <f t="shared" si="13"/>
        <v>2024</v>
      </c>
      <c r="C430" s="49">
        <v>45323</v>
      </c>
      <c r="D430" s="3" t="s">
        <v>11</v>
      </c>
      <c r="E430" s="29" t="s">
        <v>7</v>
      </c>
      <c r="F430" s="43">
        <v>188.3</v>
      </c>
      <c r="G430" s="28" t="s">
        <v>374</v>
      </c>
      <c r="H430" s="31">
        <f t="shared" si="14"/>
        <v>7.7200000000000005E-2</v>
      </c>
      <c r="I430" s="31">
        <f>Table36[[#This Row],[Inflation (%)2]]/H458-1</f>
        <v>-3.0150753768844241E-2</v>
      </c>
      <c r="J430" s="60">
        <f>IFERROR(VLOOKUP(D430,Table6[[Categories]:[Weights]],5,FALSE),0)</f>
        <v>6.59E-2</v>
      </c>
      <c r="K430" s="44">
        <f>$K$1802*(1+Table36[[#This Row],[Inflation (%)2]])</f>
        <v>107.72</v>
      </c>
      <c r="L430" s="44">
        <f>IFERROR(Table36[[#This Row],[Prices]]*Table36[[#This Row],[Weights]],0)</f>
        <v>7.0987479999999996</v>
      </c>
    </row>
    <row r="431" spans="2:12" hidden="1" x14ac:dyDescent="0.2">
      <c r="B431" s="62">
        <f t="shared" si="13"/>
        <v>2024</v>
      </c>
      <c r="C431" s="49">
        <v>45323</v>
      </c>
      <c r="D431" s="3" t="s">
        <v>13</v>
      </c>
      <c r="E431" s="29" t="s">
        <v>7</v>
      </c>
      <c r="F431" s="43">
        <v>223.9</v>
      </c>
      <c r="G431" s="28" t="s">
        <v>375</v>
      </c>
      <c r="H431" s="31">
        <f t="shared" si="14"/>
        <v>5.7099999999999998E-2</v>
      </c>
      <c r="I431" s="31">
        <f>Table36[[#This Row],[Inflation (%)2]]/H459-1</f>
        <v>1.928205128205128</v>
      </c>
      <c r="J431" s="60">
        <f>IFERROR(VLOOKUP(D431,Table6[[Categories]:[Weights]],5,FALSE),0)</f>
        <v>2.7300000000000001E-2</v>
      </c>
      <c r="K431" s="44">
        <f>$K$1802*(1+Table36[[#This Row],[Inflation (%)2]])</f>
        <v>105.71</v>
      </c>
      <c r="L431" s="44">
        <f>IFERROR(Table36[[#This Row],[Prices]]*Table36[[#This Row],[Weights]],0)</f>
        <v>2.8858829999999998</v>
      </c>
    </row>
    <row r="432" spans="2:12" hidden="1" x14ac:dyDescent="0.2">
      <c r="B432" s="62">
        <f t="shared" si="13"/>
        <v>2024</v>
      </c>
      <c r="C432" s="49">
        <v>45323</v>
      </c>
      <c r="D432" s="3" t="s">
        <v>15</v>
      </c>
      <c r="E432" s="29" t="s">
        <v>7</v>
      </c>
      <c r="F432" s="43">
        <v>204.7</v>
      </c>
      <c r="G432" s="28" t="s">
        <v>376</v>
      </c>
      <c r="H432" s="31">
        <f t="shared" si="14"/>
        <v>0.10890000000000001</v>
      </c>
      <c r="I432" s="31">
        <f>Table36[[#This Row],[Inflation (%)2]]/H460-1</f>
        <v>1.3571428571428577</v>
      </c>
      <c r="J432" s="60">
        <f>IFERROR(VLOOKUP(D432,Table6[[Categories]:[Weights]],5,FALSE),0)</f>
        <v>3.5999999999999999E-3</v>
      </c>
      <c r="K432" s="44">
        <f>$K$1802*(1+Table36[[#This Row],[Inflation (%)2]])</f>
        <v>110.89</v>
      </c>
      <c r="L432" s="44">
        <f>IFERROR(Table36[[#This Row],[Prices]]*Table36[[#This Row],[Weights]],0)</f>
        <v>0.399204</v>
      </c>
    </row>
    <row r="433" spans="2:12" hidden="1" x14ac:dyDescent="0.2">
      <c r="B433" s="62">
        <f t="shared" si="13"/>
        <v>2024</v>
      </c>
      <c r="C433" s="49">
        <v>45323</v>
      </c>
      <c r="D433" s="3" t="s">
        <v>17</v>
      </c>
      <c r="E433" s="29" t="s">
        <v>7</v>
      </c>
      <c r="F433" s="43">
        <v>183.2</v>
      </c>
      <c r="G433" s="28" t="s">
        <v>377</v>
      </c>
      <c r="H433" s="31">
        <f t="shared" si="14"/>
        <v>3.56E-2</v>
      </c>
      <c r="I433" s="31">
        <f>Table36[[#This Row],[Inflation (%)2]]/H461-1</f>
        <v>-0.17972350230414746</v>
      </c>
      <c r="J433" s="60">
        <f>IFERROR(VLOOKUP(D433,Table6[[Categories]:[Weights]],5,FALSE),0)</f>
        <v>5.33E-2</v>
      </c>
      <c r="K433" s="44">
        <f>$K$1802*(1+Table36[[#This Row],[Inflation (%)2]])</f>
        <v>103.56</v>
      </c>
      <c r="L433" s="44">
        <f>IFERROR(Table36[[#This Row],[Prices]]*Table36[[#This Row],[Weights]],0)</f>
        <v>5.5197479999999999</v>
      </c>
    </row>
    <row r="434" spans="2:12" hidden="1" x14ac:dyDescent="0.2">
      <c r="B434" s="62">
        <f t="shared" si="13"/>
        <v>2024</v>
      </c>
      <c r="C434" s="49">
        <v>45323</v>
      </c>
      <c r="D434" s="3" t="s">
        <v>19</v>
      </c>
      <c r="E434" s="29" t="s">
        <v>7</v>
      </c>
      <c r="F434" s="43">
        <v>155.1</v>
      </c>
      <c r="G434" s="28" t="s">
        <v>378</v>
      </c>
      <c r="H434" s="31">
        <f t="shared" si="14"/>
        <v>-0.11670000000000001</v>
      </c>
      <c r="I434" s="31">
        <f>Table36[[#This Row],[Inflation (%)2]]/H462-1</f>
        <v>-6.4153969526864363E-2</v>
      </c>
      <c r="J434" s="60">
        <f>IFERROR(VLOOKUP(D434,Table6[[Categories]:[Weights]],5,FALSE),0)</f>
        <v>2.81E-2</v>
      </c>
      <c r="K434" s="44">
        <f>$K$1802*(1+Table36[[#This Row],[Inflation (%)2]])</f>
        <v>88.33</v>
      </c>
      <c r="L434" s="44">
        <f>IFERROR(Table36[[#This Row],[Prices]]*Table36[[#This Row],[Weights]],0)</f>
        <v>2.4820729999999998</v>
      </c>
    </row>
    <row r="435" spans="2:12" hidden="1" x14ac:dyDescent="0.2">
      <c r="B435" s="62">
        <f t="shared" si="13"/>
        <v>2024</v>
      </c>
      <c r="C435" s="49">
        <v>45323</v>
      </c>
      <c r="D435" s="3" t="s">
        <v>21</v>
      </c>
      <c r="E435" s="29" t="s">
        <v>7</v>
      </c>
      <c r="F435" s="43">
        <v>174</v>
      </c>
      <c r="G435" s="28" t="s">
        <v>379</v>
      </c>
      <c r="H435" s="31">
        <f t="shared" si="14"/>
        <v>4.7599999999999996E-2</v>
      </c>
      <c r="I435" s="31">
        <f>Table36[[#This Row],[Inflation (%)2]]/H463-1</f>
        <v>-0.45412844036697253</v>
      </c>
      <c r="J435" s="60">
        <f>IFERROR(VLOOKUP(D435,Table6[[Categories]:[Weights]],5,FALSE),0)</f>
        <v>2.8999999999999998E-2</v>
      </c>
      <c r="K435" s="44">
        <f>$K$1802*(1+Table36[[#This Row],[Inflation (%)2]])</f>
        <v>104.76</v>
      </c>
      <c r="L435" s="44">
        <f>IFERROR(Table36[[#This Row],[Prices]]*Table36[[#This Row],[Weights]],0)</f>
        <v>3.0380400000000001</v>
      </c>
    </row>
    <row r="436" spans="2:12" hidden="1" x14ac:dyDescent="0.2">
      <c r="B436" s="62">
        <f t="shared" si="13"/>
        <v>2024</v>
      </c>
      <c r="C436" s="49">
        <v>45323</v>
      </c>
      <c r="D436" s="3" t="s">
        <v>23</v>
      </c>
      <c r="E436" s="29" t="s">
        <v>7</v>
      </c>
      <c r="F436" s="43">
        <v>226.1</v>
      </c>
      <c r="G436" s="28" t="s">
        <v>380</v>
      </c>
      <c r="H436" s="31">
        <f t="shared" si="14"/>
        <v>0.31379999999999997</v>
      </c>
      <c r="I436" s="31">
        <f>Table36[[#This Row],[Inflation (%)2]]/H464-1</f>
        <v>8.0578512396694224E-2</v>
      </c>
      <c r="J436" s="60">
        <f>IFERROR(VLOOKUP(D436,Table6[[Categories]:[Weights]],5,FALSE),0)</f>
        <v>4.41E-2</v>
      </c>
      <c r="K436" s="44">
        <f>$K$1802*(1+Table36[[#This Row],[Inflation (%)2]])</f>
        <v>131.38</v>
      </c>
      <c r="L436" s="44">
        <f>IFERROR(Table36[[#This Row],[Prices]]*Table36[[#This Row],[Weights]],0)</f>
        <v>5.7938580000000002</v>
      </c>
    </row>
    <row r="437" spans="2:12" hidden="1" x14ac:dyDescent="0.2">
      <c r="B437" s="62">
        <f t="shared" si="13"/>
        <v>2024</v>
      </c>
      <c r="C437" s="49">
        <v>45323</v>
      </c>
      <c r="D437" s="3" t="s">
        <v>25</v>
      </c>
      <c r="E437" s="29" t="s">
        <v>7</v>
      </c>
      <c r="F437" s="43">
        <v>206</v>
      </c>
      <c r="G437" s="28" t="s">
        <v>381</v>
      </c>
      <c r="H437" s="31">
        <f t="shared" si="14"/>
        <v>0.20469999999999997</v>
      </c>
      <c r="I437" s="31">
        <f>Table36[[#This Row],[Inflation (%)2]]/H465-1</f>
        <v>-3.9868667917448697E-2</v>
      </c>
      <c r="J437" s="60">
        <f>IFERROR(VLOOKUP(D437,Table6[[Categories]:[Weights]],5,FALSE),0)</f>
        <v>1.7299999999999999E-2</v>
      </c>
      <c r="K437" s="44">
        <f>$K$1802*(1+Table36[[#This Row],[Inflation (%)2]])</f>
        <v>120.46999999999998</v>
      </c>
      <c r="L437" s="44">
        <f>IFERROR(Table36[[#This Row],[Prices]]*Table36[[#This Row],[Weights]],0)</f>
        <v>2.0841309999999997</v>
      </c>
    </row>
    <row r="438" spans="2:12" hidden="1" x14ac:dyDescent="0.2">
      <c r="B438" s="62">
        <f t="shared" si="13"/>
        <v>2024</v>
      </c>
      <c r="C438" s="49">
        <v>45323</v>
      </c>
      <c r="D438" s="3" t="s">
        <v>27</v>
      </c>
      <c r="E438" s="29" t="s">
        <v>7</v>
      </c>
      <c r="F438" s="43">
        <v>130.69999999999999</v>
      </c>
      <c r="G438" s="28" t="s">
        <v>382</v>
      </c>
      <c r="H438" s="31">
        <f t="shared" si="14"/>
        <v>6.9599999999999995E-2</v>
      </c>
      <c r="I438" s="31">
        <f>Table36[[#This Row],[Inflation (%)2]]/H466-1</f>
        <v>2.9585798816567976E-2</v>
      </c>
      <c r="J438" s="60">
        <f>IFERROR(VLOOKUP(D438,Table6[[Categories]:[Weights]],5,FALSE),0)</f>
        <v>9.7000000000000003E-3</v>
      </c>
      <c r="K438" s="44">
        <f>$K$1802*(1+Table36[[#This Row],[Inflation (%)2]])</f>
        <v>106.96</v>
      </c>
      <c r="L438" s="44">
        <f>IFERROR(Table36[[#This Row],[Prices]]*Table36[[#This Row],[Weights]],0)</f>
        <v>1.037512</v>
      </c>
    </row>
    <row r="439" spans="2:12" hidden="1" x14ac:dyDescent="0.2">
      <c r="B439" s="62">
        <f t="shared" si="13"/>
        <v>2024</v>
      </c>
      <c r="C439" s="49">
        <v>45323</v>
      </c>
      <c r="D439" s="3" t="s">
        <v>29</v>
      </c>
      <c r="E439" s="29" t="s">
        <v>7</v>
      </c>
      <c r="F439" s="43">
        <v>232</v>
      </c>
      <c r="G439" s="28" t="s">
        <v>383</v>
      </c>
      <c r="H439" s="31">
        <f t="shared" si="14"/>
        <v>0.1328</v>
      </c>
      <c r="I439" s="31">
        <f>Table36[[#This Row],[Inflation (%)2]]/H467-1</f>
        <v>-0.13032089063523244</v>
      </c>
      <c r="J439" s="60">
        <f>IFERROR(VLOOKUP(D439,Table6[[Categories]:[Weights]],5,FALSE),0)</f>
        <v>1.7899999999999999E-2</v>
      </c>
      <c r="K439" s="44">
        <f>$K$1802*(1+Table36[[#This Row],[Inflation (%)2]])</f>
        <v>113.28</v>
      </c>
      <c r="L439" s="44">
        <f>IFERROR(Table36[[#This Row],[Prices]]*Table36[[#This Row],[Weights]],0)</f>
        <v>2.0277119999999997</v>
      </c>
    </row>
    <row r="440" spans="2:12" hidden="1" x14ac:dyDescent="0.2">
      <c r="B440" s="62">
        <f t="shared" si="13"/>
        <v>2024</v>
      </c>
      <c r="C440" s="49">
        <v>45323</v>
      </c>
      <c r="D440" s="3" t="s">
        <v>31</v>
      </c>
      <c r="E440" s="29" t="s">
        <v>7</v>
      </c>
      <c r="F440" s="43">
        <v>169.9</v>
      </c>
      <c r="G440" s="28" t="s">
        <v>218</v>
      </c>
      <c r="H440" s="31">
        <f t="shared" si="14"/>
        <v>3.4099999999999998E-2</v>
      </c>
      <c r="I440" s="31">
        <f>Table36[[#This Row],[Inflation (%)2]]/H468-1</f>
        <v>-8.5790884718498717E-2</v>
      </c>
      <c r="J440" s="60">
        <f>IFERROR(VLOOKUP(D440,Table6[[Categories]:[Weights]],5,FALSE),0)</f>
        <v>1.1299999999999999E-2</v>
      </c>
      <c r="K440" s="44">
        <f>$K$1802*(1+Table36[[#This Row],[Inflation (%)2]])</f>
        <v>103.41</v>
      </c>
      <c r="L440" s="44">
        <f>IFERROR(Table36[[#This Row],[Prices]]*Table36[[#This Row],[Weights]],0)</f>
        <v>1.1685329999999998</v>
      </c>
    </row>
    <row r="441" spans="2:12" hidden="1" x14ac:dyDescent="0.2">
      <c r="B441" s="62">
        <f t="shared" si="13"/>
        <v>2024</v>
      </c>
      <c r="C441" s="49">
        <v>45323</v>
      </c>
      <c r="D441" s="3" t="s">
        <v>33</v>
      </c>
      <c r="E441" s="29" t="s">
        <v>7</v>
      </c>
      <c r="F441" s="43">
        <v>204</v>
      </c>
      <c r="G441" s="28" t="s">
        <v>88</v>
      </c>
      <c r="H441" s="31">
        <f t="shared" si="14"/>
        <v>4.24E-2</v>
      </c>
      <c r="I441" s="31">
        <f>Table36[[#This Row],[Inflation (%)2]]/H469-1</f>
        <v>-6.4017660044150104E-2</v>
      </c>
      <c r="J441" s="60">
        <f>IFERROR(VLOOKUP(D441,Table6[[Categories]:[Weights]],5,FALSE),0)</f>
        <v>5.5399999999999998E-2</v>
      </c>
      <c r="K441" s="44">
        <f>$K$1802*(1+Table36[[#This Row],[Inflation (%)2]])</f>
        <v>104.24</v>
      </c>
      <c r="L441" s="44">
        <f>IFERROR(Table36[[#This Row],[Prices]]*Table36[[#This Row],[Weights]],0)</f>
        <v>5.7748959999999991</v>
      </c>
    </row>
    <row r="442" spans="2:12" hidden="1" x14ac:dyDescent="0.2">
      <c r="B442" s="62">
        <f t="shared" si="13"/>
        <v>2024</v>
      </c>
      <c r="C442" s="49">
        <v>45323</v>
      </c>
      <c r="D442" s="3" t="s">
        <v>35</v>
      </c>
      <c r="E442" s="29" t="s">
        <v>7</v>
      </c>
      <c r="F442" s="43">
        <v>209.5</v>
      </c>
      <c r="G442" s="28" t="s">
        <v>384</v>
      </c>
      <c r="H442" s="31">
        <f t="shared" si="14"/>
        <v>3.61E-2</v>
      </c>
      <c r="I442" s="31">
        <f>Table36[[#This Row],[Inflation (%)2]]/H470-1</f>
        <v>-2.7624309392265678E-3</v>
      </c>
      <c r="J442" s="60">
        <f>IFERROR(VLOOKUP(D442,Table6[[Categories]:[Weights]],5,FALSE),0)</f>
        <v>1.3600000000000001E-2</v>
      </c>
      <c r="K442" s="44">
        <f>$K$1802*(1+Table36[[#This Row],[Inflation (%)2]])</f>
        <v>103.61</v>
      </c>
      <c r="L442" s="44">
        <f>IFERROR(Table36[[#This Row],[Prices]]*Table36[[#This Row],[Weights]],0)</f>
        <v>1.4090960000000001</v>
      </c>
    </row>
    <row r="443" spans="2:12" hidden="1" x14ac:dyDescent="0.2">
      <c r="B443" s="62">
        <f t="shared" si="13"/>
        <v>2024</v>
      </c>
      <c r="C443" s="49">
        <v>45323</v>
      </c>
      <c r="D443" s="3" t="s">
        <v>37</v>
      </c>
      <c r="E443" s="29" t="s">
        <v>7</v>
      </c>
      <c r="F443" s="43">
        <v>183.4</v>
      </c>
      <c r="G443" s="28" t="s">
        <v>385</v>
      </c>
      <c r="H443" s="31">
        <f t="shared" si="14"/>
        <v>3.3799999999999997E-2</v>
      </c>
      <c r="I443" s="31">
        <f>Table36[[#This Row],[Inflation (%)2]]/H471-1</f>
        <v>-8.1521739130434812E-2</v>
      </c>
      <c r="J443" s="60">
        <f>IFERROR(VLOOKUP(D443,Table6[[Categories]:[Weights]],5,FALSE),0)</f>
        <v>5.57E-2</v>
      </c>
      <c r="K443" s="44">
        <f>$K$1802*(1+Table36[[#This Row],[Inflation (%)2]])</f>
        <v>103.38000000000001</v>
      </c>
      <c r="L443" s="44">
        <f>IFERROR(Table36[[#This Row],[Prices]]*Table36[[#This Row],[Weights]],0)</f>
        <v>5.7582660000000008</v>
      </c>
    </row>
    <row r="444" spans="2:12" hidden="1" x14ac:dyDescent="0.2">
      <c r="B444" s="62">
        <f t="shared" si="13"/>
        <v>2024</v>
      </c>
      <c r="C444" s="49">
        <v>45323</v>
      </c>
      <c r="D444" s="3" t="s">
        <v>39</v>
      </c>
      <c r="E444" s="29" t="s">
        <v>7</v>
      </c>
      <c r="F444" s="43">
        <v>185.5</v>
      </c>
      <c r="G444" s="28" t="s">
        <v>386</v>
      </c>
      <c r="H444" s="31">
        <f t="shared" si="14"/>
        <v>3.3999999999999996E-2</v>
      </c>
      <c r="I444" s="31">
        <f>Table36[[#This Row],[Inflation (%)2]]/H472-1</f>
        <v>-5.0279329608938772E-2</v>
      </c>
      <c r="J444" s="60">
        <f>IFERROR(VLOOKUP(D444,Table6[[Categories]:[Weights]],5,FALSE),0)</f>
        <v>4.7199999999999999E-2</v>
      </c>
      <c r="K444" s="44">
        <f>$K$1802*(1+Table36[[#This Row],[Inflation (%)2]])</f>
        <v>103.4</v>
      </c>
      <c r="L444" s="44">
        <f>IFERROR(Table36[[#This Row],[Prices]]*Table36[[#This Row],[Weights]],0)</f>
        <v>4.8804800000000004</v>
      </c>
    </row>
    <row r="445" spans="2:12" hidden="1" x14ac:dyDescent="0.2">
      <c r="B445" s="62">
        <f t="shared" si="13"/>
        <v>2024</v>
      </c>
      <c r="C445" s="49">
        <v>45323</v>
      </c>
      <c r="D445" s="3" t="s">
        <v>41</v>
      </c>
      <c r="E445" s="29" t="s">
        <v>7</v>
      </c>
      <c r="F445" s="43">
        <v>172</v>
      </c>
      <c r="G445" s="28" t="s">
        <v>283</v>
      </c>
      <c r="H445" s="31">
        <f t="shared" si="14"/>
        <v>3.49E-2</v>
      </c>
      <c r="I445" s="31">
        <f>Table36[[#This Row],[Inflation (%)2]]/H473-1</f>
        <v>-0.11195928753180662</v>
      </c>
      <c r="J445" s="60">
        <f>IFERROR(VLOOKUP(D445,Table6[[Categories]:[Weights]],5,FALSE),0)</f>
        <v>8.5000000000000006E-3</v>
      </c>
      <c r="K445" s="44">
        <f>$K$1802*(1+Table36[[#This Row],[Inflation (%)2]])</f>
        <v>103.49</v>
      </c>
      <c r="L445" s="44">
        <f>IFERROR(Table36[[#This Row],[Prices]]*Table36[[#This Row],[Weights]],0)</f>
        <v>0.87966500000000003</v>
      </c>
    </row>
    <row r="446" spans="2:12" hidden="1" x14ac:dyDescent="0.2">
      <c r="B446" s="62">
        <f t="shared" si="13"/>
        <v>2024</v>
      </c>
      <c r="C446" s="49">
        <v>45323</v>
      </c>
      <c r="D446" s="3" t="s">
        <v>43</v>
      </c>
      <c r="E446" s="29" t="s">
        <v>7</v>
      </c>
      <c r="F446" s="43">
        <v>178.5</v>
      </c>
      <c r="G446" s="28" t="s">
        <v>69</v>
      </c>
      <c r="H446" s="31">
        <f t="shared" si="14"/>
        <v>2.8799999999999999E-2</v>
      </c>
      <c r="I446" s="31">
        <f>Table36[[#This Row],[Inflation (%)2]]/H474-1</f>
        <v>-0.10000000000000009</v>
      </c>
      <c r="J446" s="60">
        <f>IFERROR(VLOOKUP(D446,Table6[[Categories]:[Weights]],5,FALSE),0)</f>
        <v>0.2167</v>
      </c>
      <c r="K446" s="44">
        <f>$K$1802*(1+Table36[[#This Row],[Inflation (%)2]])</f>
        <v>102.88</v>
      </c>
      <c r="L446" s="44">
        <f>IFERROR(Table36[[#This Row],[Prices]]*Table36[[#This Row],[Weights]],0)</f>
        <v>22.294096</v>
      </c>
    </row>
    <row r="447" spans="2:12" hidden="1" x14ac:dyDescent="0.2">
      <c r="B447" s="62">
        <f t="shared" si="13"/>
        <v>2024</v>
      </c>
      <c r="C447" s="49">
        <v>45323</v>
      </c>
      <c r="D447" s="3" t="s">
        <v>45</v>
      </c>
      <c r="E447" s="29" t="s">
        <v>7</v>
      </c>
      <c r="F447" s="43">
        <v>175.6</v>
      </c>
      <c r="G447" s="28" t="s">
        <v>387</v>
      </c>
      <c r="H447" s="31">
        <f t="shared" si="14"/>
        <v>-2.8199999999999996E-2</v>
      </c>
      <c r="I447" s="31">
        <f>Table36[[#This Row],[Inflation (%)2]]/H475-1</f>
        <v>0.15573770491803263</v>
      </c>
      <c r="J447" s="60">
        <f>IFERROR(VLOOKUP(D447,Table6[[Categories]:[Weights]],5,FALSE),0)</f>
        <v>5.5800000000000002E-2</v>
      </c>
      <c r="K447" s="44">
        <f>$K$1802*(1+Table36[[#This Row],[Inflation (%)2]])</f>
        <v>97.18</v>
      </c>
      <c r="L447" s="44">
        <f>IFERROR(Table36[[#This Row],[Prices]]*Table36[[#This Row],[Weights]],0)</f>
        <v>5.4226440000000009</v>
      </c>
    </row>
    <row r="448" spans="2:12" hidden="1" x14ac:dyDescent="0.2">
      <c r="B448" s="62">
        <f t="shared" si="13"/>
        <v>2024</v>
      </c>
      <c r="C448" s="49">
        <v>45323</v>
      </c>
      <c r="D448" s="3" t="s">
        <v>47</v>
      </c>
      <c r="E448" s="29" t="s">
        <v>7</v>
      </c>
      <c r="F448" s="43">
        <v>175.5</v>
      </c>
      <c r="G448" s="28" t="s">
        <v>388</v>
      </c>
      <c r="H448" s="31">
        <f t="shared" si="14"/>
        <v>3.5400000000000001E-2</v>
      </c>
      <c r="I448" s="31">
        <f>Table36[[#This Row],[Inflation (%)2]]/H476-1</f>
        <v>-5.0938337801608502E-2</v>
      </c>
      <c r="J448" s="60">
        <f>IFERROR(VLOOKUP(D448,Table6[[Categories]:[Weights]],5,FALSE),0)</f>
        <v>0.29530000000000001</v>
      </c>
      <c r="K448" s="44">
        <f>$K$1802*(1+Table36[[#This Row],[Inflation (%)2]])</f>
        <v>103.54</v>
      </c>
      <c r="L448" s="44">
        <f>IFERROR(Table36[[#This Row],[Prices]]*Table36[[#This Row],[Weights]],0)</f>
        <v>30.575362000000002</v>
      </c>
    </row>
    <row r="449" spans="2:12" hidden="1" x14ac:dyDescent="0.2">
      <c r="B449" s="62">
        <f t="shared" si="13"/>
        <v>2024</v>
      </c>
      <c r="C449" s="49">
        <v>45323</v>
      </c>
      <c r="D449" s="3" t="s">
        <v>49</v>
      </c>
      <c r="E449" s="29" t="s">
        <v>7</v>
      </c>
      <c r="F449" s="43">
        <v>173.3</v>
      </c>
      <c r="G449" s="28" t="s">
        <v>358</v>
      </c>
      <c r="H449" s="31">
        <f t="shared" si="14"/>
        <v>2.6699999999999998E-2</v>
      </c>
      <c r="I449" s="31">
        <f>Table36[[#This Row],[Inflation (%)2]]/H477-1</f>
        <v>-0.10402684563758391</v>
      </c>
      <c r="J449" s="60">
        <f>IFERROR(VLOOKUP(D449,Table6[[Categories]:[Weights]],5,FALSE),0)</f>
        <v>3.8699999999999998E-2</v>
      </c>
      <c r="K449" s="44">
        <f>$K$1802*(1+Table36[[#This Row],[Inflation (%)2]])</f>
        <v>102.66999999999999</v>
      </c>
      <c r="L449" s="44">
        <f>IFERROR(Table36[[#This Row],[Prices]]*Table36[[#This Row],[Weights]],0)</f>
        <v>3.9733289999999992</v>
      </c>
    </row>
    <row r="450" spans="2:12" hidden="1" x14ac:dyDescent="0.2">
      <c r="B450" s="62">
        <f t="shared" si="13"/>
        <v>2024</v>
      </c>
      <c r="C450" s="49">
        <v>45323</v>
      </c>
      <c r="D450" s="3" t="s">
        <v>51</v>
      </c>
      <c r="E450" s="29" t="s">
        <v>7</v>
      </c>
      <c r="F450" s="43">
        <v>188.3</v>
      </c>
      <c r="G450" s="28" t="s">
        <v>389</v>
      </c>
      <c r="H450" s="31">
        <f t="shared" si="14"/>
        <v>4.6699999999999998E-2</v>
      </c>
      <c r="I450" s="31">
        <f>Table36[[#This Row],[Inflation (%)2]]/H478-1</f>
        <v>-0.10364683301343569</v>
      </c>
      <c r="J450" s="60">
        <f>IFERROR(VLOOKUP(D450,Table6[[Categories]:[Weights]],5,FALSE),0)</f>
        <v>4.8099999999999997E-2</v>
      </c>
      <c r="K450" s="44">
        <f>$K$1802*(1+Table36[[#This Row],[Inflation (%)2]])</f>
        <v>104.67</v>
      </c>
      <c r="L450" s="44">
        <f>IFERROR(Table36[[#This Row],[Prices]]*Table36[[#This Row],[Weights]],0)</f>
        <v>5.0346269999999995</v>
      </c>
    </row>
    <row r="451" spans="2:12" hidden="1" x14ac:dyDescent="0.2">
      <c r="B451" s="62">
        <f t="shared" si="13"/>
        <v>2024</v>
      </c>
      <c r="C451" s="49">
        <v>45323</v>
      </c>
      <c r="D451" s="3" t="s">
        <v>53</v>
      </c>
      <c r="E451" s="29" t="s">
        <v>7</v>
      </c>
      <c r="F451" s="43">
        <v>162.30000000000001</v>
      </c>
      <c r="G451" s="28" t="s">
        <v>390</v>
      </c>
      <c r="H451" s="31">
        <f t="shared" si="14"/>
        <v>1.6299999999999999E-2</v>
      </c>
      <c r="I451" s="31">
        <f>Table36[[#This Row],[Inflation (%)2]]/H479-1</f>
        <v>0</v>
      </c>
      <c r="J451" s="60">
        <f>IFERROR(VLOOKUP(D451,Table6[[Categories]:[Weights]],5,FALSE),0)</f>
        <v>9.7299999999999998E-2</v>
      </c>
      <c r="K451" s="44">
        <f>$K$1802*(1+Table36[[#This Row],[Inflation (%)2]])</f>
        <v>101.63</v>
      </c>
      <c r="L451" s="44">
        <f>IFERROR(Table36[[#This Row],[Prices]]*Table36[[#This Row],[Weights]],0)</f>
        <v>9.8885989999999993</v>
      </c>
    </row>
    <row r="452" spans="2:12" hidden="1" x14ac:dyDescent="0.2">
      <c r="B452" s="62">
        <f t="shared" si="13"/>
        <v>2024</v>
      </c>
      <c r="C452" s="49">
        <v>45323</v>
      </c>
      <c r="D452" s="3" t="s">
        <v>55</v>
      </c>
      <c r="E452" s="29" t="s">
        <v>7</v>
      </c>
      <c r="F452" s="43">
        <v>172.5</v>
      </c>
      <c r="G452" s="28" t="s">
        <v>391</v>
      </c>
      <c r="H452" s="31">
        <f t="shared" si="14"/>
        <v>2.6200000000000001E-2</v>
      </c>
      <c r="I452" s="31">
        <f>Table36[[#This Row],[Inflation (%)2]]/H480-1</f>
        <v>0</v>
      </c>
      <c r="J452" s="60">
        <f>IFERROR(VLOOKUP(D452,Table6[[Categories]:[Weights]],5,FALSE),0)</f>
        <v>2.0400000000000001E-2</v>
      </c>
      <c r="K452" s="44">
        <f>$K$1802*(1+Table36[[#This Row],[Inflation (%)2]])</f>
        <v>102.62</v>
      </c>
      <c r="L452" s="44">
        <f>IFERROR(Table36[[#This Row],[Prices]]*Table36[[#This Row],[Weights]],0)</f>
        <v>2.0934480000000004</v>
      </c>
    </row>
    <row r="453" spans="2:12" hidden="1" x14ac:dyDescent="0.2">
      <c r="B453" s="62">
        <f t="shared" si="13"/>
        <v>2024</v>
      </c>
      <c r="C453" s="49">
        <v>45323</v>
      </c>
      <c r="D453" s="3" t="s">
        <v>57</v>
      </c>
      <c r="E453" s="29" t="s">
        <v>7</v>
      </c>
      <c r="F453" s="43">
        <v>180.9</v>
      </c>
      <c r="G453" s="28" t="s">
        <v>236</v>
      </c>
      <c r="H453" s="31">
        <f t="shared" si="14"/>
        <v>5.0500000000000003E-2</v>
      </c>
      <c r="I453" s="31">
        <f>Table36[[#This Row],[Inflation (%)2]]/H481-1</f>
        <v>-3.6259541984732802E-2</v>
      </c>
      <c r="J453" s="60">
        <f>IFERROR(VLOOKUP(D453,Table6[[Categories]:[Weights]],5,FALSE),0)</f>
        <v>5.62E-2</v>
      </c>
      <c r="K453" s="44">
        <f>$K$1802*(1+Table36[[#This Row],[Inflation (%)2]])</f>
        <v>105.05</v>
      </c>
      <c r="L453" s="44">
        <f>IFERROR(Table36[[#This Row],[Prices]]*Table36[[#This Row],[Weights]],0)</f>
        <v>5.90381</v>
      </c>
    </row>
    <row r="454" spans="2:12" hidden="1" x14ac:dyDescent="0.2">
      <c r="B454" s="62">
        <f t="shared" si="13"/>
        <v>2024</v>
      </c>
      <c r="C454" s="49">
        <v>45323</v>
      </c>
      <c r="D454" s="3" t="s">
        <v>59</v>
      </c>
      <c r="E454" s="29" t="s">
        <v>7</v>
      </c>
      <c r="F454" s="43">
        <v>190.1</v>
      </c>
      <c r="G454" s="28" t="s">
        <v>392</v>
      </c>
      <c r="H454" s="31">
        <f t="shared" si="14"/>
        <v>5.5499999999999994E-2</v>
      </c>
      <c r="I454" s="31">
        <f>Table36[[#This Row],[Inflation (%)2]]/H482-1</f>
        <v>-0.10628019323671511</v>
      </c>
      <c r="J454" s="60">
        <f>IFERROR(VLOOKUP(D454,Table6[[Categories]:[Weights]],5,FALSE),0)</f>
        <v>3.4700000000000002E-2</v>
      </c>
      <c r="K454" s="44">
        <f>$K$1802*(1+Table36[[#This Row],[Inflation (%)2]])</f>
        <v>105.54999999999998</v>
      </c>
      <c r="L454" s="44">
        <f>IFERROR(Table36[[#This Row],[Prices]]*Table36[[#This Row],[Weights]],0)</f>
        <v>3.6625849999999995</v>
      </c>
    </row>
    <row r="455" spans="2:12" hidden="1" x14ac:dyDescent="0.2">
      <c r="B455" s="62">
        <f t="shared" si="13"/>
        <v>2024</v>
      </c>
      <c r="C455" s="49">
        <v>45323</v>
      </c>
      <c r="D455" s="3" t="s">
        <v>61</v>
      </c>
      <c r="E455" s="29" t="s">
        <v>7</v>
      </c>
      <c r="F455" s="43">
        <v>193.7</v>
      </c>
      <c r="G455" s="28" t="s">
        <v>393</v>
      </c>
      <c r="H455" s="31">
        <f t="shared" si="14"/>
        <v>9.1899999999999996E-2</v>
      </c>
      <c r="I455" s="31">
        <f>Table36[[#This Row],[Inflation (%)2]]/H483-1</f>
        <v>1.8847006651884879E-2</v>
      </c>
      <c r="J455" s="60">
        <f>IFERROR(VLOOKUP(D455,Table6[[Categories]:[Weights]],5,FALSE),0)</f>
        <v>0</v>
      </c>
      <c r="K455" s="44">
        <f>$K$1802*(1+Table36[[#This Row],[Inflation (%)2]])</f>
        <v>109.19000000000001</v>
      </c>
      <c r="L455" s="44">
        <f>IFERROR(Table36[[#This Row],[Prices]]*Table36[[#This Row],[Weights]],0)</f>
        <v>0</v>
      </c>
    </row>
    <row r="456" spans="2:12" x14ac:dyDescent="0.2">
      <c r="B456" s="62">
        <f t="shared" ref="B456:B519" si="15">YEAR(C456)</f>
        <v>2024</v>
      </c>
      <c r="C456" s="49">
        <v>45292</v>
      </c>
      <c r="D456" s="3" t="s">
        <v>6</v>
      </c>
      <c r="E456" s="29" t="s">
        <v>7</v>
      </c>
      <c r="F456" s="43">
        <v>183.5</v>
      </c>
      <c r="G456" s="28" t="s">
        <v>395</v>
      </c>
      <c r="H456" s="31">
        <f t="shared" ref="H456:H519" si="16">G456/10000*100</f>
        <v>4.9200000000000001E-2</v>
      </c>
      <c r="I456" s="31">
        <f>Table36[[#This Row],[Inflation (%)2]]/H484-1</f>
        <v>-9.8901098901098883E-2</v>
      </c>
      <c r="J456" s="60">
        <f>IFERROR(VLOOKUP(D456,Table6[[Categories]:[Weights]],5,FALSE),0)</f>
        <v>1</v>
      </c>
      <c r="K456" s="44">
        <f>$K$1802*(1+Table36[[#This Row],[Inflation (%)2]])</f>
        <v>104.91999999999999</v>
      </c>
      <c r="L456" s="44">
        <f>IFERROR(Table36[[#This Row],[Prices]]*Table36[[#This Row],[Weights]],0)</f>
        <v>104.91999999999999</v>
      </c>
    </row>
    <row r="457" spans="2:12" hidden="1" x14ac:dyDescent="0.2">
      <c r="B457" s="62">
        <f t="shared" si="15"/>
        <v>2024</v>
      </c>
      <c r="C457" s="49">
        <v>45292</v>
      </c>
      <c r="D457" s="3" t="s">
        <v>9</v>
      </c>
      <c r="E457" s="29" t="s">
        <v>7</v>
      </c>
      <c r="F457" s="43">
        <v>194.2</v>
      </c>
      <c r="G457" s="28" t="s">
        <v>315</v>
      </c>
      <c r="H457" s="31">
        <f t="shared" si="16"/>
        <v>8.1900000000000001E-2</v>
      </c>
      <c r="I457" s="31">
        <f>Table36[[#This Row],[Inflation (%)2]]/H485-1</f>
        <v>-0.12406417112299462</v>
      </c>
      <c r="J457" s="60">
        <f>IFERROR(VLOOKUP(D457,Table6[[Categories]:[Weights]],5,FALSE),0)</f>
        <v>0.3629</v>
      </c>
      <c r="K457" s="44">
        <f>$K$1802*(1+Table36[[#This Row],[Inflation (%)2]])</f>
        <v>108.19000000000001</v>
      </c>
      <c r="L457" s="44">
        <f>IFERROR(Table36[[#This Row],[Prices]]*Table36[[#This Row],[Weights]],0)</f>
        <v>39.262151000000003</v>
      </c>
    </row>
    <row r="458" spans="2:12" hidden="1" x14ac:dyDescent="0.2">
      <c r="B458" s="62">
        <f t="shared" si="15"/>
        <v>2024</v>
      </c>
      <c r="C458" s="49">
        <v>45292</v>
      </c>
      <c r="D458" s="3" t="s">
        <v>11</v>
      </c>
      <c r="E458" s="29" t="s">
        <v>7</v>
      </c>
      <c r="F458" s="43">
        <v>187.1</v>
      </c>
      <c r="G458" s="28" t="s">
        <v>396</v>
      </c>
      <c r="H458" s="31">
        <f t="shared" si="16"/>
        <v>7.9600000000000004E-2</v>
      </c>
      <c r="I458" s="31">
        <f>Table36[[#This Row],[Inflation (%)2]]/H486-1</f>
        <v>-0.12044198895027636</v>
      </c>
      <c r="J458" s="60">
        <f>IFERROR(VLOOKUP(D458,Table6[[Categories]:[Weights]],5,FALSE),0)</f>
        <v>6.59E-2</v>
      </c>
      <c r="K458" s="44">
        <f>$K$1802*(1+Table36[[#This Row],[Inflation (%)2]])</f>
        <v>107.96000000000001</v>
      </c>
      <c r="L458" s="44">
        <f>IFERROR(Table36[[#This Row],[Prices]]*Table36[[#This Row],[Weights]],0)</f>
        <v>7.1145640000000006</v>
      </c>
    </row>
    <row r="459" spans="2:12" hidden="1" x14ac:dyDescent="0.2">
      <c r="B459" s="62">
        <f t="shared" si="15"/>
        <v>2024</v>
      </c>
      <c r="C459" s="49">
        <v>45292</v>
      </c>
      <c r="D459" s="3" t="s">
        <v>13</v>
      </c>
      <c r="E459" s="29" t="s">
        <v>7</v>
      </c>
      <c r="F459" s="43">
        <v>219.4</v>
      </c>
      <c r="G459" s="28" t="s">
        <v>397</v>
      </c>
      <c r="H459" s="31">
        <f t="shared" si="16"/>
        <v>1.95E-2</v>
      </c>
      <c r="I459" s="31">
        <f>Table36[[#This Row],[Inflation (%)2]]/H487-1</f>
        <v>-9.7222222222222321E-2</v>
      </c>
      <c r="J459" s="60">
        <f>IFERROR(VLOOKUP(D459,Table6[[Categories]:[Weights]],5,FALSE),0)</f>
        <v>2.7300000000000001E-2</v>
      </c>
      <c r="K459" s="44">
        <f>$K$1802*(1+Table36[[#This Row],[Inflation (%)2]])</f>
        <v>101.95</v>
      </c>
      <c r="L459" s="44">
        <f>IFERROR(Table36[[#This Row],[Prices]]*Table36[[#This Row],[Weights]],0)</f>
        <v>2.7832350000000003</v>
      </c>
    </row>
    <row r="460" spans="2:12" hidden="1" x14ac:dyDescent="0.2">
      <c r="B460" s="62">
        <f t="shared" si="15"/>
        <v>2024</v>
      </c>
      <c r="C460" s="49">
        <v>45292</v>
      </c>
      <c r="D460" s="3" t="s">
        <v>15</v>
      </c>
      <c r="E460" s="29" t="s">
        <v>7</v>
      </c>
      <c r="F460" s="43">
        <v>206.1</v>
      </c>
      <c r="G460" s="28" t="s">
        <v>398</v>
      </c>
      <c r="H460" s="31">
        <f t="shared" si="16"/>
        <v>4.6199999999999998E-2</v>
      </c>
      <c r="I460" s="31">
        <f>Table36[[#This Row],[Inflation (%)2]]/H488-1</f>
        <v>-4.3103448275861878E-3</v>
      </c>
      <c r="J460" s="60">
        <f>IFERROR(VLOOKUP(D460,Table6[[Categories]:[Weights]],5,FALSE),0)</f>
        <v>3.5999999999999999E-3</v>
      </c>
      <c r="K460" s="44">
        <f>$K$1802*(1+Table36[[#This Row],[Inflation (%)2]])</f>
        <v>104.62</v>
      </c>
      <c r="L460" s="44">
        <f>IFERROR(Table36[[#This Row],[Prices]]*Table36[[#This Row],[Weights]],0)</f>
        <v>0.37663200000000002</v>
      </c>
    </row>
    <row r="461" spans="2:12" hidden="1" x14ac:dyDescent="0.2">
      <c r="B461" s="62">
        <f t="shared" si="15"/>
        <v>2024</v>
      </c>
      <c r="C461" s="49">
        <v>45292</v>
      </c>
      <c r="D461" s="3" t="s">
        <v>17</v>
      </c>
      <c r="E461" s="29" t="s">
        <v>7</v>
      </c>
      <c r="F461" s="43">
        <v>182.8</v>
      </c>
      <c r="G461" s="28" t="s">
        <v>399</v>
      </c>
      <c r="H461" s="31">
        <f t="shared" si="16"/>
        <v>4.3400000000000001E-2</v>
      </c>
      <c r="I461" s="31">
        <f>Table36[[#This Row],[Inflation (%)2]]/H489-1</f>
        <v>-0.12323232323232325</v>
      </c>
      <c r="J461" s="60">
        <f>IFERROR(VLOOKUP(D461,Table6[[Categories]:[Weights]],5,FALSE),0)</f>
        <v>5.33E-2</v>
      </c>
      <c r="K461" s="44">
        <f>$K$1802*(1+Table36[[#This Row],[Inflation (%)2]])</f>
        <v>104.34</v>
      </c>
      <c r="L461" s="44">
        <f>IFERROR(Table36[[#This Row],[Prices]]*Table36[[#This Row],[Weights]],0)</f>
        <v>5.5613220000000005</v>
      </c>
    </row>
    <row r="462" spans="2:12" hidden="1" x14ac:dyDescent="0.2">
      <c r="B462" s="62">
        <f t="shared" si="15"/>
        <v>2024</v>
      </c>
      <c r="C462" s="49">
        <v>45292</v>
      </c>
      <c r="D462" s="3" t="s">
        <v>19</v>
      </c>
      <c r="E462" s="29" t="s">
        <v>7</v>
      </c>
      <c r="F462" s="43">
        <v>155.80000000000001</v>
      </c>
      <c r="G462" s="28" t="s">
        <v>400</v>
      </c>
      <c r="H462" s="31">
        <f t="shared" si="16"/>
        <v>-0.12470000000000001</v>
      </c>
      <c r="I462" s="31">
        <f>Table36[[#This Row],[Inflation (%)2]]/H490-1</f>
        <v>-3.1974420463627418E-3</v>
      </c>
      <c r="J462" s="60">
        <f>IFERROR(VLOOKUP(D462,Table6[[Categories]:[Weights]],5,FALSE),0)</f>
        <v>2.81E-2</v>
      </c>
      <c r="K462" s="44">
        <f>$K$1802*(1+Table36[[#This Row],[Inflation (%)2]])</f>
        <v>87.53</v>
      </c>
      <c r="L462" s="44">
        <f>IFERROR(Table36[[#This Row],[Prices]]*Table36[[#This Row],[Weights]],0)</f>
        <v>2.4595929999999999</v>
      </c>
    </row>
    <row r="463" spans="2:12" hidden="1" x14ac:dyDescent="0.2">
      <c r="B463" s="62">
        <f t="shared" si="15"/>
        <v>2024</v>
      </c>
      <c r="C463" s="49">
        <v>45292</v>
      </c>
      <c r="D463" s="3" t="s">
        <v>21</v>
      </c>
      <c r="E463" s="29" t="s">
        <v>7</v>
      </c>
      <c r="F463" s="43">
        <v>174.5</v>
      </c>
      <c r="G463" s="28" t="s">
        <v>401</v>
      </c>
      <c r="H463" s="31">
        <f t="shared" si="16"/>
        <v>8.72E-2</v>
      </c>
      <c r="I463" s="31">
        <f>Table36[[#This Row],[Inflation (%)2]]/H491-1</f>
        <v>-0.28289473684210531</v>
      </c>
      <c r="J463" s="60">
        <f>IFERROR(VLOOKUP(D463,Table6[[Categories]:[Weights]],5,FALSE),0)</f>
        <v>2.8999999999999998E-2</v>
      </c>
      <c r="K463" s="44">
        <f>$K$1802*(1+Table36[[#This Row],[Inflation (%)2]])</f>
        <v>108.72</v>
      </c>
      <c r="L463" s="44">
        <f>IFERROR(Table36[[#This Row],[Prices]]*Table36[[#This Row],[Weights]],0)</f>
        <v>3.1528799999999997</v>
      </c>
    </row>
    <row r="464" spans="2:12" hidden="1" x14ac:dyDescent="0.2">
      <c r="B464" s="62">
        <f t="shared" si="15"/>
        <v>2024</v>
      </c>
      <c r="C464" s="49">
        <v>45292</v>
      </c>
      <c r="D464" s="3" t="s">
        <v>23</v>
      </c>
      <c r="E464" s="29" t="s">
        <v>7</v>
      </c>
      <c r="F464" s="43">
        <v>226.2</v>
      </c>
      <c r="G464" s="28" t="s">
        <v>402</v>
      </c>
      <c r="H464" s="31">
        <f t="shared" si="16"/>
        <v>0.29039999999999999</v>
      </c>
      <c r="I464" s="31">
        <f>Table36[[#This Row],[Inflation (%)2]]/H492-1</f>
        <v>-7.1611253196931068E-2</v>
      </c>
      <c r="J464" s="60">
        <f>IFERROR(VLOOKUP(D464,Table6[[Categories]:[Weights]],5,FALSE),0)</f>
        <v>4.41E-2</v>
      </c>
      <c r="K464" s="44">
        <f>$K$1802*(1+Table36[[#This Row],[Inflation (%)2]])</f>
        <v>129.04</v>
      </c>
      <c r="L464" s="44">
        <f>IFERROR(Table36[[#This Row],[Prices]]*Table36[[#This Row],[Weights]],0)</f>
        <v>5.6906639999999999</v>
      </c>
    </row>
    <row r="465" spans="2:12" hidden="1" x14ac:dyDescent="0.2">
      <c r="B465" s="62">
        <f t="shared" si="15"/>
        <v>2024</v>
      </c>
      <c r="C465" s="49">
        <v>45292</v>
      </c>
      <c r="D465" s="3" t="s">
        <v>25</v>
      </c>
      <c r="E465" s="29" t="s">
        <v>7</v>
      </c>
      <c r="F465" s="43">
        <v>207.7</v>
      </c>
      <c r="G465" s="28" t="s">
        <v>403</v>
      </c>
      <c r="H465" s="31">
        <f t="shared" si="16"/>
        <v>0.21320000000000003</v>
      </c>
      <c r="I465" s="31">
        <f>Table36[[#This Row],[Inflation (%)2]]/H493-1</f>
        <v>-5.8719646799116787E-2</v>
      </c>
      <c r="J465" s="60">
        <f>IFERROR(VLOOKUP(D465,Table6[[Categories]:[Weights]],5,FALSE),0)</f>
        <v>1.7299999999999999E-2</v>
      </c>
      <c r="K465" s="44">
        <f>$K$1802*(1+Table36[[#This Row],[Inflation (%)2]])</f>
        <v>121.32000000000001</v>
      </c>
      <c r="L465" s="44">
        <f>IFERROR(Table36[[#This Row],[Prices]]*Table36[[#This Row],[Weights]],0)</f>
        <v>2.0988359999999999</v>
      </c>
    </row>
    <row r="466" spans="2:12" hidden="1" x14ac:dyDescent="0.2">
      <c r="B466" s="62">
        <f t="shared" si="15"/>
        <v>2024</v>
      </c>
      <c r="C466" s="49">
        <v>45292</v>
      </c>
      <c r="D466" s="3" t="s">
        <v>27</v>
      </c>
      <c r="E466" s="29" t="s">
        <v>7</v>
      </c>
      <c r="F466" s="43">
        <v>131</v>
      </c>
      <c r="G466" s="28" t="s">
        <v>404</v>
      </c>
      <c r="H466" s="31">
        <f t="shared" si="16"/>
        <v>6.7599999999999993E-2</v>
      </c>
      <c r="I466" s="31">
        <f>Table36[[#This Row],[Inflation (%)2]]/H494-1</f>
        <v>2.9673590504448732E-3</v>
      </c>
      <c r="J466" s="60">
        <f>IFERROR(VLOOKUP(D466,Table6[[Categories]:[Weights]],5,FALSE),0)</f>
        <v>9.7000000000000003E-3</v>
      </c>
      <c r="K466" s="44">
        <f>$K$1802*(1+Table36[[#This Row],[Inflation (%)2]])</f>
        <v>106.76</v>
      </c>
      <c r="L466" s="44">
        <f>IFERROR(Table36[[#This Row],[Prices]]*Table36[[#This Row],[Weights]],0)</f>
        <v>1.0355720000000002</v>
      </c>
    </row>
    <row r="467" spans="2:12" hidden="1" x14ac:dyDescent="0.2">
      <c r="B467" s="62">
        <f t="shared" si="15"/>
        <v>2024</v>
      </c>
      <c r="C467" s="49">
        <v>45292</v>
      </c>
      <c r="D467" s="3" t="s">
        <v>29</v>
      </c>
      <c r="E467" s="29" t="s">
        <v>7</v>
      </c>
      <c r="F467" s="43">
        <v>235.5</v>
      </c>
      <c r="G467" s="28" t="s">
        <v>405</v>
      </c>
      <c r="H467" s="31">
        <f t="shared" si="16"/>
        <v>0.1527</v>
      </c>
      <c r="I467" s="31">
        <f>Table36[[#This Row],[Inflation (%)2]]/H495-1</f>
        <v>-0.19842519685039373</v>
      </c>
      <c r="J467" s="60">
        <f>IFERROR(VLOOKUP(D467,Table6[[Categories]:[Weights]],5,FALSE),0)</f>
        <v>1.7899999999999999E-2</v>
      </c>
      <c r="K467" s="44">
        <f>$K$1802*(1+Table36[[#This Row],[Inflation (%)2]])</f>
        <v>115.27000000000001</v>
      </c>
      <c r="L467" s="44">
        <f>IFERROR(Table36[[#This Row],[Prices]]*Table36[[#This Row],[Weights]],0)</f>
        <v>2.0633330000000001</v>
      </c>
    </row>
    <row r="468" spans="2:12" hidden="1" x14ac:dyDescent="0.2">
      <c r="B468" s="62">
        <f t="shared" si="15"/>
        <v>2024</v>
      </c>
      <c r="C468" s="49">
        <v>45292</v>
      </c>
      <c r="D468" s="3" t="s">
        <v>31</v>
      </c>
      <c r="E468" s="29" t="s">
        <v>7</v>
      </c>
      <c r="F468" s="43">
        <v>169.8</v>
      </c>
      <c r="G468" s="28" t="s">
        <v>278</v>
      </c>
      <c r="H468" s="31">
        <f t="shared" si="16"/>
        <v>3.73E-2</v>
      </c>
      <c r="I468" s="31">
        <f>Table36[[#This Row],[Inflation (%)2]]/H496-1</f>
        <v>-5.0890585241730291E-2</v>
      </c>
      <c r="J468" s="60">
        <f>IFERROR(VLOOKUP(D468,Table6[[Categories]:[Weights]],5,FALSE),0)</f>
        <v>1.1299999999999999E-2</v>
      </c>
      <c r="K468" s="44">
        <f>$K$1802*(1+Table36[[#This Row],[Inflation (%)2]])</f>
        <v>103.73000000000002</v>
      </c>
      <c r="L468" s="44">
        <f>IFERROR(Table36[[#This Row],[Prices]]*Table36[[#This Row],[Weights]],0)</f>
        <v>1.1721490000000001</v>
      </c>
    </row>
    <row r="469" spans="2:12" hidden="1" x14ac:dyDescent="0.2">
      <c r="B469" s="62">
        <f t="shared" si="15"/>
        <v>2024</v>
      </c>
      <c r="C469" s="49">
        <v>45292</v>
      </c>
      <c r="D469" s="3" t="s">
        <v>33</v>
      </c>
      <c r="E469" s="29" t="s">
        <v>7</v>
      </c>
      <c r="F469" s="43">
        <v>203.1</v>
      </c>
      <c r="G469" s="28" t="s">
        <v>52</v>
      </c>
      <c r="H469" s="31">
        <f t="shared" si="16"/>
        <v>4.53E-2</v>
      </c>
      <c r="I469" s="31">
        <f>Table36[[#This Row],[Inflation (%)2]]/H497-1</f>
        <v>-3.8216560509554243E-2</v>
      </c>
      <c r="J469" s="60">
        <f>IFERROR(VLOOKUP(D469,Table6[[Categories]:[Weights]],5,FALSE),0)</f>
        <v>5.5399999999999998E-2</v>
      </c>
      <c r="K469" s="44">
        <f>$K$1802*(1+Table36[[#This Row],[Inflation (%)2]])</f>
        <v>104.52999999999999</v>
      </c>
      <c r="L469" s="44">
        <f>IFERROR(Table36[[#This Row],[Prices]]*Table36[[#This Row],[Weights]],0)</f>
        <v>5.7909619999999986</v>
      </c>
    </row>
    <row r="470" spans="2:12" hidden="1" x14ac:dyDescent="0.2">
      <c r="B470" s="62">
        <f t="shared" si="15"/>
        <v>2024</v>
      </c>
      <c r="C470" s="49">
        <v>45292</v>
      </c>
      <c r="D470" s="3" t="s">
        <v>35</v>
      </c>
      <c r="E470" s="29" t="s">
        <v>7</v>
      </c>
      <c r="F470" s="43">
        <v>208.9</v>
      </c>
      <c r="G470" s="28" t="s">
        <v>406</v>
      </c>
      <c r="H470" s="31">
        <f t="shared" si="16"/>
        <v>3.6200000000000003E-2</v>
      </c>
      <c r="I470" s="31">
        <f>Table36[[#This Row],[Inflation (%)2]]/H498-1</f>
        <v>-2.7548209366390353E-3</v>
      </c>
      <c r="J470" s="60">
        <f>IFERROR(VLOOKUP(D470,Table6[[Categories]:[Weights]],5,FALSE),0)</f>
        <v>1.3600000000000001E-2</v>
      </c>
      <c r="K470" s="44">
        <f>$K$1802*(1+Table36[[#This Row],[Inflation (%)2]])</f>
        <v>103.62</v>
      </c>
      <c r="L470" s="44">
        <f>IFERROR(Table36[[#This Row],[Prices]]*Table36[[#This Row],[Weights]],0)</f>
        <v>1.4092320000000003</v>
      </c>
    </row>
    <row r="471" spans="2:12" hidden="1" x14ac:dyDescent="0.2">
      <c r="B471" s="62">
        <f t="shared" si="15"/>
        <v>2024</v>
      </c>
      <c r="C471" s="49">
        <v>45292</v>
      </c>
      <c r="D471" s="3" t="s">
        <v>37</v>
      </c>
      <c r="E471" s="29" t="s">
        <v>7</v>
      </c>
      <c r="F471" s="43">
        <v>183.1</v>
      </c>
      <c r="G471" s="28" t="s">
        <v>407</v>
      </c>
      <c r="H471" s="31">
        <f t="shared" si="16"/>
        <v>3.6799999999999999E-2</v>
      </c>
      <c r="I471" s="31">
        <f>Table36[[#This Row],[Inflation (%)2]]/H499-1</f>
        <v>-7.5376884422110657E-2</v>
      </c>
      <c r="J471" s="60">
        <f>IFERROR(VLOOKUP(D471,Table6[[Categories]:[Weights]],5,FALSE),0)</f>
        <v>5.57E-2</v>
      </c>
      <c r="K471" s="44">
        <f>$K$1802*(1+Table36[[#This Row],[Inflation (%)2]])</f>
        <v>103.67999999999999</v>
      </c>
      <c r="L471" s="44">
        <f>IFERROR(Table36[[#This Row],[Prices]]*Table36[[#This Row],[Weights]],0)</f>
        <v>5.7749759999999997</v>
      </c>
    </row>
    <row r="472" spans="2:12" hidden="1" x14ac:dyDescent="0.2">
      <c r="B472" s="62">
        <f t="shared" si="15"/>
        <v>2024</v>
      </c>
      <c r="C472" s="49">
        <v>45292</v>
      </c>
      <c r="D472" s="3" t="s">
        <v>39</v>
      </c>
      <c r="E472" s="29" t="s">
        <v>7</v>
      </c>
      <c r="F472" s="43">
        <v>185.1</v>
      </c>
      <c r="G472" s="28" t="s">
        <v>408</v>
      </c>
      <c r="H472" s="31">
        <f t="shared" si="16"/>
        <v>3.5800000000000005E-2</v>
      </c>
      <c r="I472" s="31">
        <f>Table36[[#This Row],[Inflation (%)2]]/H500-1</f>
        <v>-0.10499999999999987</v>
      </c>
      <c r="J472" s="60">
        <f>IFERROR(VLOOKUP(D472,Table6[[Categories]:[Weights]],5,FALSE),0)</f>
        <v>4.7199999999999999E-2</v>
      </c>
      <c r="K472" s="44">
        <f>$K$1802*(1+Table36[[#This Row],[Inflation (%)2]])</f>
        <v>103.58000000000001</v>
      </c>
      <c r="L472" s="44">
        <f>IFERROR(Table36[[#This Row],[Prices]]*Table36[[#This Row],[Weights]],0)</f>
        <v>4.8889760000000004</v>
      </c>
    </row>
    <row r="473" spans="2:12" hidden="1" x14ac:dyDescent="0.2">
      <c r="B473" s="62">
        <f t="shared" si="15"/>
        <v>2024</v>
      </c>
      <c r="C473" s="49">
        <v>45292</v>
      </c>
      <c r="D473" s="3" t="s">
        <v>41</v>
      </c>
      <c r="E473" s="29" t="s">
        <v>7</v>
      </c>
      <c r="F473" s="43">
        <v>171.8</v>
      </c>
      <c r="G473" s="28" t="s">
        <v>409</v>
      </c>
      <c r="H473" s="31">
        <f t="shared" si="16"/>
        <v>3.9300000000000002E-2</v>
      </c>
      <c r="I473" s="31">
        <f>Table36[[#This Row],[Inflation (%)2]]/H501-1</f>
        <v>-3.4398034398034349E-2</v>
      </c>
      <c r="J473" s="60">
        <f>IFERROR(VLOOKUP(D473,Table6[[Categories]:[Weights]],5,FALSE),0)</f>
        <v>8.5000000000000006E-3</v>
      </c>
      <c r="K473" s="44">
        <f>$K$1802*(1+Table36[[#This Row],[Inflation (%)2]])</f>
        <v>103.92999999999999</v>
      </c>
      <c r="L473" s="44">
        <f>IFERROR(Table36[[#This Row],[Prices]]*Table36[[#This Row],[Weights]],0)</f>
        <v>0.883405</v>
      </c>
    </row>
    <row r="474" spans="2:12" hidden="1" x14ac:dyDescent="0.2">
      <c r="B474" s="62">
        <f t="shared" si="15"/>
        <v>2024</v>
      </c>
      <c r="C474" s="49">
        <v>45292</v>
      </c>
      <c r="D474" s="3" t="s">
        <v>43</v>
      </c>
      <c r="E474" s="29" t="s">
        <v>7</v>
      </c>
      <c r="F474" s="43">
        <v>177.6</v>
      </c>
      <c r="G474" s="28" t="s">
        <v>226</v>
      </c>
      <c r="H474" s="31">
        <f t="shared" si="16"/>
        <v>3.2000000000000001E-2</v>
      </c>
      <c r="I474" s="31">
        <f>Table36[[#This Row],[Inflation (%)2]]/H502-1</f>
        <v>-0.11845730027548207</v>
      </c>
      <c r="J474" s="60">
        <f>IFERROR(VLOOKUP(D474,Table6[[Categories]:[Weights]],5,FALSE),0)</f>
        <v>0.2167</v>
      </c>
      <c r="K474" s="44">
        <f>$K$1802*(1+Table36[[#This Row],[Inflation (%)2]])</f>
        <v>103.2</v>
      </c>
      <c r="L474" s="44">
        <f>IFERROR(Table36[[#This Row],[Prices]]*Table36[[#This Row],[Weights]],0)</f>
        <v>22.363440000000001</v>
      </c>
    </row>
    <row r="475" spans="2:12" hidden="1" x14ac:dyDescent="0.2">
      <c r="B475" s="62">
        <f t="shared" si="15"/>
        <v>2024</v>
      </c>
      <c r="C475" s="49">
        <v>45292</v>
      </c>
      <c r="D475" s="3" t="s">
        <v>45</v>
      </c>
      <c r="E475" s="29" t="s">
        <v>7</v>
      </c>
      <c r="F475" s="43">
        <v>175.7</v>
      </c>
      <c r="G475" s="28" t="s">
        <v>410</v>
      </c>
      <c r="H475" s="31">
        <f t="shared" si="16"/>
        <v>-2.4399999999999998E-2</v>
      </c>
      <c r="I475" s="31">
        <f>Table36[[#This Row],[Inflation (%)2]]/H503-1</f>
        <v>-0.13475177304964536</v>
      </c>
      <c r="J475" s="60">
        <f>IFERROR(VLOOKUP(D475,Table6[[Categories]:[Weights]],5,FALSE),0)</f>
        <v>5.5800000000000002E-2</v>
      </c>
      <c r="K475" s="44">
        <f>$K$1802*(1+Table36[[#This Row],[Inflation (%)2]])</f>
        <v>97.56</v>
      </c>
      <c r="L475" s="44">
        <f>IFERROR(Table36[[#This Row],[Prices]]*Table36[[#This Row],[Weights]],0)</f>
        <v>5.443848</v>
      </c>
    </row>
    <row r="476" spans="2:12" hidden="1" x14ac:dyDescent="0.2">
      <c r="B476" s="62">
        <f t="shared" si="15"/>
        <v>2024</v>
      </c>
      <c r="C476" s="49">
        <v>45292</v>
      </c>
      <c r="D476" s="3" t="s">
        <v>47</v>
      </c>
      <c r="E476" s="29" t="s">
        <v>7</v>
      </c>
      <c r="F476" s="43">
        <v>175.2</v>
      </c>
      <c r="G476" s="28" t="s">
        <v>278</v>
      </c>
      <c r="H476" s="31">
        <f t="shared" si="16"/>
        <v>3.73E-2</v>
      </c>
      <c r="I476" s="31">
        <f>Table36[[#This Row],[Inflation (%)2]]/H504-1</f>
        <v>-4.8469387755102011E-2</v>
      </c>
      <c r="J476" s="60">
        <f>IFERROR(VLOOKUP(D476,Table6[[Categories]:[Weights]],5,FALSE),0)</f>
        <v>0.29530000000000001</v>
      </c>
      <c r="K476" s="44">
        <f>$K$1802*(1+Table36[[#This Row],[Inflation (%)2]])</f>
        <v>103.73000000000002</v>
      </c>
      <c r="L476" s="44">
        <f>IFERROR(Table36[[#This Row],[Prices]]*Table36[[#This Row],[Weights]],0)</f>
        <v>30.631469000000006</v>
      </c>
    </row>
    <row r="477" spans="2:12" hidden="1" x14ac:dyDescent="0.2">
      <c r="B477" s="62">
        <f t="shared" si="15"/>
        <v>2024</v>
      </c>
      <c r="C477" s="49">
        <v>45292</v>
      </c>
      <c r="D477" s="3" t="s">
        <v>49</v>
      </c>
      <c r="E477" s="29" t="s">
        <v>7</v>
      </c>
      <c r="F477" s="43">
        <v>173</v>
      </c>
      <c r="G477" s="28" t="s">
        <v>276</v>
      </c>
      <c r="H477" s="31">
        <f t="shared" si="16"/>
        <v>2.9799999999999997E-2</v>
      </c>
      <c r="I477" s="31">
        <f>Table36[[#This Row],[Inflation (%)2]]/H505-1</f>
        <v>-7.7399380804953677E-2</v>
      </c>
      <c r="J477" s="60">
        <f>IFERROR(VLOOKUP(D477,Table6[[Categories]:[Weights]],5,FALSE),0)</f>
        <v>3.8699999999999998E-2</v>
      </c>
      <c r="K477" s="44">
        <f>$K$1802*(1+Table36[[#This Row],[Inflation (%)2]])</f>
        <v>102.98</v>
      </c>
      <c r="L477" s="44">
        <f>IFERROR(Table36[[#This Row],[Prices]]*Table36[[#This Row],[Weights]],0)</f>
        <v>3.9853260000000001</v>
      </c>
    </row>
    <row r="478" spans="2:12" hidden="1" x14ac:dyDescent="0.2">
      <c r="B478" s="62">
        <f t="shared" si="15"/>
        <v>2024</v>
      </c>
      <c r="C478" s="49">
        <v>45292</v>
      </c>
      <c r="D478" s="3" t="s">
        <v>51</v>
      </c>
      <c r="E478" s="29" t="s">
        <v>7</v>
      </c>
      <c r="F478" s="43">
        <v>187.8</v>
      </c>
      <c r="G478" s="28" t="s">
        <v>411</v>
      </c>
      <c r="H478" s="31">
        <f t="shared" si="16"/>
        <v>5.21E-2</v>
      </c>
      <c r="I478" s="31">
        <f>Table36[[#This Row],[Inflation (%)2]]/H506-1</f>
        <v>-3.8745387453874458E-2</v>
      </c>
      <c r="J478" s="60">
        <f>IFERROR(VLOOKUP(D478,Table6[[Categories]:[Weights]],5,FALSE),0)</f>
        <v>4.8099999999999997E-2</v>
      </c>
      <c r="K478" s="44">
        <f>$K$1802*(1+Table36[[#This Row],[Inflation (%)2]])</f>
        <v>105.21000000000001</v>
      </c>
      <c r="L478" s="44">
        <f>IFERROR(Table36[[#This Row],[Prices]]*Table36[[#This Row],[Weights]],0)</f>
        <v>5.0606010000000001</v>
      </c>
    </row>
    <row r="479" spans="2:12" hidden="1" x14ac:dyDescent="0.2">
      <c r="B479" s="62">
        <f t="shared" si="15"/>
        <v>2024</v>
      </c>
      <c r="C479" s="49">
        <v>45292</v>
      </c>
      <c r="D479" s="3" t="s">
        <v>53</v>
      </c>
      <c r="E479" s="29" t="s">
        <v>7</v>
      </c>
      <c r="F479" s="43">
        <v>162.1</v>
      </c>
      <c r="G479" s="28" t="s">
        <v>390</v>
      </c>
      <c r="H479" s="31">
        <f t="shared" si="16"/>
        <v>1.6299999999999999E-2</v>
      </c>
      <c r="I479" s="31">
        <f>Table36[[#This Row],[Inflation (%)2]]/H507-1</f>
        <v>3.8216560509554132E-2</v>
      </c>
      <c r="J479" s="60">
        <f>IFERROR(VLOOKUP(D479,Table6[[Categories]:[Weights]],5,FALSE),0)</f>
        <v>9.7299999999999998E-2</v>
      </c>
      <c r="K479" s="44">
        <f>$K$1802*(1+Table36[[#This Row],[Inflation (%)2]])</f>
        <v>101.63</v>
      </c>
      <c r="L479" s="44">
        <f>IFERROR(Table36[[#This Row],[Prices]]*Table36[[#This Row],[Weights]],0)</f>
        <v>9.8885989999999993</v>
      </c>
    </row>
    <row r="480" spans="2:12" hidden="1" x14ac:dyDescent="0.2">
      <c r="B480" s="62">
        <f t="shared" si="15"/>
        <v>2024</v>
      </c>
      <c r="C480" s="49">
        <v>45292</v>
      </c>
      <c r="D480" s="3" t="s">
        <v>55</v>
      </c>
      <c r="E480" s="29" t="s">
        <v>7</v>
      </c>
      <c r="F480" s="43">
        <v>172.2</v>
      </c>
      <c r="G480" s="28" t="s">
        <v>391</v>
      </c>
      <c r="H480" s="31">
        <f t="shared" si="16"/>
        <v>2.6200000000000001E-2</v>
      </c>
      <c r="I480" s="31">
        <f>Table36[[#This Row],[Inflation (%)2]]/H508-1</f>
        <v>-8.7108013937282291E-2</v>
      </c>
      <c r="J480" s="60">
        <f>IFERROR(VLOOKUP(D480,Table6[[Categories]:[Weights]],5,FALSE),0)</f>
        <v>2.0400000000000001E-2</v>
      </c>
      <c r="K480" s="44">
        <f>$K$1802*(1+Table36[[#This Row],[Inflation (%)2]])</f>
        <v>102.62</v>
      </c>
      <c r="L480" s="44">
        <f>IFERROR(Table36[[#This Row],[Prices]]*Table36[[#This Row],[Weights]],0)</f>
        <v>2.0934480000000004</v>
      </c>
    </row>
    <row r="481" spans="2:12" hidden="1" x14ac:dyDescent="0.2">
      <c r="B481" s="62">
        <f t="shared" si="15"/>
        <v>2024</v>
      </c>
      <c r="C481" s="49">
        <v>45292</v>
      </c>
      <c r="D481" s="3" t="s">
        <v>57</v>
      </c>
      <c r="E481" s="29" t="s">
        <v>7</v>
      </c>
      <c r="F481" s="43">
        <v>180.8</v>
      </c>
      <c r="G481" s="28" t="s">
        <v>412</v>
      </c>
      <c r="H481" s="31">
        <f t="shared" si="16"/>
        <v>5.2400000000000002E-2</v>
      </c>
      <c r="I481" s="31">
        <f>Table36[[#This Row],[Inflation (%)2]]/H509-1</f>
        <v>3.5573122529644507E-2</v>
      </c>
      <c r="J481" s="60">
        <f>IFERROR(VLOOKUP(D481,Table6[[Categories]:[Weights]],5,FALSE),0)</f>
        <v>5.62E-2</v>
      </c>
      <c r="K481" s="44">
        <f>$K$1802*(1+Table36[[#This Row],[Inflation (%)2]])</f>
        <v>105.24</v>
      </c>
      <c r="L481" s="44">
        <f>IFERROR(Table36[[#This Row],[Prices]]*Table36[[#This Row],[Weights]],0)</f>
        <v>5.9144879999999995</v>
      </c>
    </row>
    <row r="482" spans="2:12" hidden="1" x14ac:dyDescent="0.2">
      <c r="B482" s="62">
        <f t="shared" si="15"/>
        <v>2024</v>
      </c>
      <c r="C482" s="49">
        <v>45292</v>
      </c>
      <c r="D482" s="3" t="s">
        <v>59</v>
      </c>
      <c r="E482" s="29" t="s">
        <v>7</v>
      </c>
      <c r="F482" s="43">
        <v>189.9</v>
      </c>
      <c r="G482" s="28" t="s">
        <v>413</v>
      </c>
      <c r="H482" s="31">
        <f t="shared" si="16"/>
        <v>6.2100000000000002E-2</v>
      </c>
      <c r="I482" s="31">
        <f>Table36[[#This Row],[Inflation (%)2]]/H510-1</f>
        <v>-0.18396846254927723</v>
      </c>
      <c r="J482" s="60">
        <f>IFERROR(VLOOKUP(D482,Table6[[Categories]:[Weights]],5,FALSE),0)</f>
        <v>3.4700000000000002E-2</v>
      </c>
      <c r="K482" s="44">
        <f>$K$1802*(1+Table36[[#This Row],[Inflation (%)2]])</f>
        <v>106.21000000000001</v>
      </c>
      <c r="L482" s="44">
        <f>IFERROR(Table36[[#This Row],[Prices]]*Table36[[#This Row],[Weights]],0)</f>
        <v>3.6854870000000006</v>
      </c>
    </row>
    <row r="483" spans="2:12" hidden="1" x14ac:dyDescent="0.2">
      <c r="B483" s="62">
        <f t="shared" si="15"/>
        <v>2024</v>
      </c>
      <c r="C483" s="49">
        <v>45292</v>
      </c>
      <c r="D483" s="3" t="s">
        <v>61</v>
      </c>
      <c r="E483" s="29" t="s">
        <v>7</v>
      </c>
      <c r="F483" s="43">
        <v>193.4</v>
      </c>
      <c r="G483" s="28" t="s">
        <v>414</v>
      </c>
      <c r="H483" s="31">
        <f t="shared" si="16"/>
        <v>9.0199999999999989E-2</v>
      </c>
      <c r="I483" s="31">
        <f>Table36[[#This Row],[Inflation (%)2]]/H511-1</f>
        <v>-0.13435700575815746</v>
      </c>
      <c r="J483" s="60">
        <f>IFERROR(VLOOKUP(D483,Table6[[Categories]:[Weights]],5,FALSE),0)</f>
        <v>0</v>
      </c>
      <c r="K483" s="44">
        <f>$K$1802*(1+Table36[[#This Row],[Inflation (%)2]])</f>
        <v>109.02000000000001</v>
      </c>
      <c r="L483" s="44">
        <f>IFERROR(Table36[[#This Row],[Prices]]*Table36[[#This Row],[Weights]],0)</f>
        <v>0</v>
      </c>
    </row>
    <row r="484" spans="2:12" x14ac:dyDescent="0.2">
      <c r="B484" s="62">
        <f t="shared" si="15"/>
        <v>2023</v>
      </c>
      <c r="C484" s="49">
        <v>45261</v>
      </c>
      <c r="D484" s="3" t="s">
        <v>6</v>
      </c>
      <c r="E484" s="29" t="s">
        <v>7</v>
      </c>
      <c r="F484" s="43">
        <v>183.6</v>
      </c>
      <c r="G484" s="28" t="s">
        <v>416</v>
      </c>
      <c r="H484" s="31">
        <f t="shared" si="16"/>
        <v>5.4600000000000003E-2</v>
      </c>
      <c r="I484" s="31">
        <f>Table36[[#This Row],[Inflation (%)2]]/H512-1</f>
        <v>3.8022813688213031E-2</v>
      </c>
      <c r="J484" s="60">
        <f>IFERROR(VLOOKUP(D484,Table6[[Categories]:[Weights]],5,FALSE),0)</f>
        <v>1</v>
      </c>
      <c r="K484" s="44">
        <f>$K$1802*(1+Table36[[#This Row],[Inflation (%)2]])</f>
        <v>105.46</v>
      </c>
      <c r="L484" s="44">
        <f>IFERROR(Table36[[#This Row],[Prices]]*Table36[[#This Row],[Weights]],0)</f>
        <v>105.46</v>
      </c>
    </row>
    <row r="485" spans="2:12" hidden="1" x14ac:dyDescent="0.2">
      <c r="B485" s="62">
        <f t="shared" si="15"/>
        <v>2023</v>
      </c>
      <c r="C485" s="49">
        <v>45261</v>
      </c>
      <c r="D485" s="3" t="s">
        <v>9</v>
      </c>
      <c r="E485" s="29" t="s">
        <v>7</v>
      </c>
      <c r="F485" s="43">
        <v>195.3</v>
      </c>
      <c r="G485" s="28" t="s">
        <v>417</v>
      </c>
      <c r="H485" s="31">
        <f t="shared" si="16"/>
        <v>9.35E-2</v>
      </c>
      <c r="I485" s="31">
        <f>Table36[[#This Row],[Inflation (%)2]]/H513-1</f>
        <v>0.10781990521327023</v>
      </c>
      <c r="J485" s="60">
        <f>IFERROR(VLOOKUP(D485,Table6[[Categories]:[Weights]],5,FALSE),0)</f>
        <v>0.3629</v>
      </c>
      <c r="K485" s="44">
        <f>$K$1802*(1+Table36[[#This Row],[Inflation (%)2]])</f>
        <v>109.35</v>
      </c>
      <c r="L485" s="44">
        <f>IFERROR(Table36[[#This Row],[Prices]]*Table36[[#This Row],[Weights]],0)</f>
        <v>39.683115000000001</v>
      </c>
    </row>
    <row r="486" spans="2:12" hidden="1" x14ac:dyDescent="0.2">
      <c r="B486" s="62">
        <f t="shared" si="15"/>
        <v>2023</v>
      </c>
      <c r="C486" s="49">
        <v>45261</v>
      </c>
      <c r="D486" s="3" t="s">
        <v>11</v>
      </c>
      <c r="E486" s="29" t="s">
        <v>7</v>
      </c>
      <c r="F486" s="43">
        <v>185.6</v>
      </c>
      <c r="G486" s="28" t="s">
        <v>418</v>
      </c>
      <c r="H486" s="31">
        <f t="shared" si="16"/>
        <v>9.0500000000000011E-2</v>
      </c>
      <c r="I486" s="31">
        <f>Table36[[#This Row],[Inflation (%)2]]/H514-1</f>
        <v>-3.518123667377393E-2</v>
      </c>
      <c r="J486" s="60">
        <f>IFERROR(VLOOKUP(D486,Table6[[Categories]:[Weights]],5,FALSE),0)</f>
        <v>6.59E-2</v>
      </c>
      <c r="K486" s="44">
        <f>$K$1802*(1+Table36[[#This Row],[Inflation (%)2]])</f>
        <v>109.05</v>
      </c>
      <c r="L486" s="44">
        <f>IFERROR(Table36[[#This Row],[Prices]]*Table36[[#This Row],[Weights]],0)</f>
        <v>7.1863950000000001</v>
      </c>
    </row>
    <row r="487" spans="2:12" hidden="1" x14ac:dyDescent="0.2">
      <c r="B487" s="62">
        <f t="shared" si="15"/>
        <v>2023</v>
      </c>
      <c r="C487" s="49">
        <v>45261</v>
      </c>
      <c r="D487" s="3" t="s">
        <v>13</v>
      </c>
      <c r="E487" s="29" t="s">
        <v>7</v>
      </c>
      <c r="F487" s="43">
        <v>217.5</v>
      </c>
      <c r="G487" s="28" t="s">
        <v>419</v>
      </c>
      <c r="H487" s="31">
        <f t="shared" si="16"/>
        <v>2.1600000000000001E-2</v>
      </c>
      <c r="I487" s="31">
        <f>Table36[[#This Row],[Inflation (%)2]]/H515-1</f>
        <v>-0.25773195876288657</v>
      </c>
      <c r="J487" s="60">
        <f>IFERROR(VLOOKUP(D487,Table6[[Categories]:[Weights]],5,FALSE),0)</f>
        <v>2.7300000000000001E-2</v>
      </c>
      <c r="K487" s="44">
        <f>$K$1802*(1+Table36[[#This Row],[Inflation (%)2]])</f>
        <v>102.16000000000001</v>
      </c>
      <c r="L487" s="44">
        <f>IFERROR(Table36[[#This Row],[Prices]]*Table36[[#This Row],[Weights]],0)</f>
        <v>2.7889680000000006</v>
      </c>
    </row>
    <row r="488" spans="2:12" hidden="1" x14ac:dyDescent="0.2">
      <c r="B488" s="62">
        <f t="shared" si="15"/>
        <v>2023</v>
      </c>
      <c r="C488" s="49">
        <v>45261</v>
      </c>
      <c r="D488" s="3" t="s">
        <v>15</v>
      </c>
      <c r="E488" s="29" t="s">
        <v>7</v>
      </c>
      <c r="F488" s="43">
        <v>200.8</v>
      </c>
      <c r="G488" s="28" t="s">
        <v>194</v>
      </c>
      <c r="H488" s="31">
        <f t="shared" si="16"/>
        <v>4.6399999999999997E-2</v>
      </c>
      <c r="I488" s="31">
        <f>Table36[[#This Row],[Inflation (%)2]]/H516-1</f>
        <v>-0.26698262243285942</v>
      </c>
      <c r="J488" s="60">
        <f>IFERROR(VLOOKUP(D488,Table6[[Categories]:[Weights]],5,FALSE),0)</f>
        <v>3.5999999999999999E-3</v>
      </c>
      <c r="K488" s="44">
        <f>$K$1802*(1+Table36[[#This Row],[Inflation (%)2]])</f>
        <v>104.64</v>
      </c>
      <c r="L488" s="44">
        <f>IFERROR(Table36[[#This Row],[Prices]]*Table36[[#This Row],[Weights]],0)</f>
        <v>0.37670399999999998</v>
      </c>
    </row>
    <row r="489" spans="2:12" hidden="1" x14ac:dyDescent="0.2">
      <c r="B489" s="62">
        <f t="shared" si="15"/>
        <v>2023</v>
      </c>
      <c r="C489" s="49">
        <v>45261</v>
      </c>
      <c r="D489" s="3" t="s">
        <v>17</v>
      </c>
      <c r="E489" s="29" t="s">
        <v>7</v>
      </c>
      <c r="F489" s="43">
        <v>182.5</v>
      </c>
      <c r="G489" s="28" t="s">
        <v>420</v>
      </c>
      <c r="H489" s="31">
        <f t="shared" si="16"/>
        <v>4.9500000000000002E-2</v>
      </c>
      <c r="I489" s="31">
        <f>Table36[[#This Row],[Inflation (%)2]]/H517-1</f>
        <v>-0.14655172413793105</v>
      </c>
      <c r="J489" s="60">
        <f>IFERROR(VLOOKUP(D489,Table6[[Categories]:[Weights]],5,FALSE),0)</f>
        <v>5.33E-2</v>
      </c>
      <c r="K489" s="44">
        <f>$K$1802*(1+Table36[[#This Row],[Inflation (%)2]])</f>
        <v>104.95000000000002</v>
      </c>
      <c r="L489" s="44">
        <f>IFERROR(Table36[[#This Row],[Prices]]*Table36[[#This Row],[Weights]],0)</f>
        <v>5.5938350000000012</v>
      </c>
    </row>
    <row r="490" spans="2:12" hidden="1" x14ac:dyDescent="0.2">
      <c r="B490" s="62">
        <f t="shared" si="15"/>
        <v>2023</v>
      </c>
      <c r="C490" s="49">
        <v>45261</v>
      </c>
      <c r="D490" s="3" t="s">
        <v>19</v>
      </c>
      <c r="E490" s="29" t="s">
        <v>7</v>
      </c>
      <c r="F490" s="43">
        <v>156.69999999999999</v>
      </c>
      <c r="G490" s="28" t="s">
        <v>421</v>
      </c>
      <c r="H490" s="31">
        <f t="shared" si="16"/>
        <v>-0.12509999999999999</v>
      </c>
      <c r="I490" s="31">
        <f>Table36[[#This Row],[Inflation (%)2]]/H518-1</f>
        <v>-3.3230293663060517E-2</v>
      </c>
      <c r="J490" s="60">
        <f>IFERROR(VLOOKUP(D490,Table6[[Categories]:[Weights]],5,FALSE),0)</f>
        <v>2.81E-2</v>
      </c>
      <c r="K490" s="44">
        <f>$K$1802*(1+Table36[[#This Row],[Inflation (%)2]])</f>
        <v>87.49</v>
      </c>
      <c r="L490" s="44">
        <f>IFERROR(Table36[[#This Row],[Prices]]*Table36[[#This Row],[Weights]],0)</f>
        <v>2.458469</v>
      </c>
    </row>
    <row r="491" spans="2:12" hidden="1" x14ac:dyDescent="0.2">
      <c r="B491" s="62">
        <f t="shared" si="15"/>
        <v>2023</v>
      </c>
      <c r="C491" s="49">
        <v>45261</v>
      </c>
      <c r="D491" s="3" t="s">
        <v>21</v>
      </c>
      <c r="E491" s="29" t="s">
        <v>7</v>
      </c>
      <c r="F491" s="43">
        <v>178.9</v>
      </c>
      <c r="G491" s="28" t="s">
        <v>422</v>
      </c>
      <c r="H491" s="31">
        <f t="shared" si="16"/>
        <v>0.12160000000000001</v>
      </c>
      <c r="I491" s="31">
        <f>Table36[[#This Row],[Inflation (%)2]]/H519-1</f>
        <v>-1.6181229773462591E-2</v>
      </c>
      <c r="J491" s="60">
        <f>IFERROR(VLOOKUP(D491,Table6[[Categories]:[Weights]],5,FALSE),0)</f>
        <v>2.8999999999999998E-2</v>
      </c>
      <c r="K491" s="44">
        <f>$K$1802*(1+Table36[[#This Row],[Inflation (%)2]])</f>
        <v>112.16</v>
      </c>
      <c r="L491" s="44">
        <f>IFERROR(Table36[[#This Row],[Prices]]*Table36[[#This Row],[Weights]],0)</f>
        <v>3.2526399999999995</v>
      </c>
    </row>
    <row r="492" spans="2:12" hidden="1" x14ac:dyDescent="0.2">
      <c r="B492" s="62">
        <f t="shared" si="15"/>
        <v>2023</v>
      </c>
      <c r="C492" s="49">
        <v>45261</v>
      </c>
      <c r="D492" s="3" t="s">
        <v>23</v>
      </c>
      <c r="E492" s="29" t="s">
        <v>7</v>
      </c>
      <c r="F492" s="43">
        <v>234.6</v>
      </c>
      <c r="G492" s="28" t="s">
        <v>423</v>
      </c>
      <c r="H492" s="31">
        <f t="shared" si="16"/>
        <v>0.31280000000000002</v>
      </c>
      <c r="I492" s="31">
        <f>Table36[[#This Row],[Inflation (%)2]]/H520-1</f>
        <v>0.58701166920345016</v>
      </c>
      <c r="J492" s="60">
        <f>IFERROR(VLOOKUP(D492,Table6[[Categories]:[Weights]],5,FALSE),0)</f>
        <v>4.41E-2</v>
      </c>
      <c r="K492" s="44">
        <f>$K$1802*(1+Table36[[#This Row],[Inflation (%)2]])</f>
        <v>131.28</v>
      </c>
      <c r="L492" s="44">
        <f>IFERROR(Table36[[#This Row],[Prices]]*Table36[[#This Row],[Weights]],0)</f>
        <v>5.7894480000000001</v>
      </c>
    </row>
    <row r="493" spans="2:12" hidden="1" x14ac:dyDescent="0.2">
      <c r="B493" s="62">
        <f t="shared" si="15"/>
        <v>2023</v>
      </c>
      <c r="C493" s="49">
        <v>45261</v>
      </c>
      <c r="D493" s="3" t="s">
        <v>25</v>
      </c>
      <c r="E493" s="29" t="s">
        <v>7</v>
      </c>
      <c r="F493" s="43">
        <v>210.1</v>
      </c>
      <c r="G493" s="28" t="s">
        <v>424</v>
      </c>
      <c r="H493" s="31">
        <f t="shared" si="16"/>
        <v>0.22649999999999998</v>
      </c>
      <c r="I493" s="31">
        <f>Table36[[#This Row],[Inflation (%)2]]/H521-1</f>
        <v>1.1160714285714191E-2</v>
      </c>
      <c r="J493" s="60">
        <f>IFERROR(VLOOKUP(D493,Table6[[Categories]:[Weights]],5,FALSE),0)</f>
        <v>1.7299999999999999E-2</v>
      </c>
      <c r="K493" s="44">
        <f>$K$1802*(1+Table36[[#This Row],[Inflation (%)2]])</f>
        <v>122.64999999999999</v>
      </c>
      <c r="L493" s="44">
        <f>IFERROR(Table36[[#This Row],[Prices]]*Table36[[#This Row],[Weights]],0)</f>
        <v>2.121845</v>
      </c>
    </row>
    <row r="494" spans="2:12" hidden="1" x14ac:dyDescent="0.2">
      <c r="B494" s="62">
        <f t="shared" si="15"/>
        <v>2023</v>
      </c>
      <c r="C494" s="49">
        <v>45261</v>
      </c>
      <c r="D494" s="3" t="s">
        <v>27</v>
      </c>
      <c r="E494" s="29" t="s">
        <v>7</v>
      </c>
      <c r="F494" s="43">
        <v>131.4</v>
      </c>
      <c r="G494" s="28" t="s">
        <v>425</v>
      </c>
      <c r="H494" s="31">
        <f t="shared" si="16"/>
        <v>6.7400000000000002E-2</v>
      </c>
      <c r="I494" s="31">
        <f>Table36[[#This Row],[Inflation (%)2]]/H522-1</f>
        <v>0.10855263157894735</v>
      </c>
      <c r="J494" s="60">
        <f>IFERROR(VLOOKUP(D494,Table6[[Categories]:[Weights]],5,FALSE),0)</f>
        <v>9.7000000000000003E-3</v>
      </c>
      <c r="K494" s="44">
        <f>$K$1802*(1+Table36[[#This Row],[Inflation (%)2]])</f>
        <v>106.74</v>
      </c>
      <c r="L494" s="44">
        <f>IFERROR(Table36[[#This Row],[Prices]]*Table36[[#This Row],[Weights]],0)</f>
        <v>1.0353779999999999</v>
      </c>
    </row>
    <row r="495" spans="2:12" hidden="1" x14ac:dyDescent="0.2">
      <c r="B495" s="62">
        <f t="shared" si="15"/>
        <v>2023</v>
      </c>
      <c r="C495" s="49">
        <v>45261</v>
      </c>
      <c r="D495" s="3" t="s">
        <v>29</v>
      </c>
      <c r="E495" s="29" t="s">
        <v>7</v>
      </c>
      <c r="F495" s="43">
        <v>238.7</v>
      </c>
      <c r="G495" s="28" t="s">
        <v>360</v>
      </c>
      <c r="H495" s="31">
        <f t="shared" si="16"/>
        <v>0.1905</v>
      </c>
      <c r="I495" s="31">
        <f>Table36[[#This Row],[Inflation (%)2]]/H523-1</f>
        <v>-7.3894020418084683E-2</v>
      </c>
      <c r="J495" s="60">
        <f>IFERROR(VLOOKUP(D495,Table6[[Categories]:[Weights]],5,FALSE),0)</f>
        <v>1.7899999999999999E-2</v>
      </c>
      <c r="K495" s="44">
        <f>$K$1802*(1+Table36[[#This Row],[Inflation (%)2]])</f>
        <v>119.05000000000001</v>
      </c>
      <c r="L495" s="44">
        <f>IFERROR(Table36[[#This Row],[Prices]]*Table36[[#This Row],[Weights]],0)</f>
        <v>2.130995</v>
      </c>
    </row>
    <row r="496" spans="2:12" hidden="1" x14ac:dyDescent="0.2">
      <c r="B496" s="62">
        <f t="shared" si="15"/>
        <v>2023</v>
      </c>
      <c r="C496" s="49">
        <v>45261</v>
      </c>
      <c r="D496" s="3" t="s">
        <v>31</v>
      </c>
      <c r="E496" s="29" t="s">
        <v>7</v>
      </c>
      <c r="F496" s="43">
        <v>169.2</v>
      </c>
      <c r="G496" s="28" t="s">
        <v>409</v>
      </c>
      <c r="H496" s="31">
        <f t="shared" si="16"/>
        <v>3.9300000000000002E-2</v>
      </c>
      <c r="I496" s="31">
        <f>Table36[[#This Row],[Inflation (%)2]]/H524-1</f>
        <v>-7.7464788732394263E-2</v>
      </c>
      <c r="J496" s="60">
        <f>IFERROR(VLOOKUP(D496,Table6[[Categories]:[Weights]],5,FALSE),0)</f>
        <v>1.1299999999999999E-2</v>
      </c>
      <c r="K496" s="44">
        <f>$K$1802*(1+Table36[[#This Row],[Inflation (%)2]])</f>
        <v>103.92999999999999</v>
      </c>
      <c r="L496" s="44">
        <f>IFERROR(Table36[[#This Row],[Prices]]*Table36[[#This Row],[Weights]],0)</f>
        <v>1.1744089999999998</v>
      </c>
    </row>
    <row r="497" spans="2:12" hidden="1" x14ac:dyDescent="0.2">
      <c r="B497" s="62">
        <f t="shared" si="15"/>
        <v>2023</v>
      </c>
      <c r="C497" s="49">
        <v>45261</v>
      </c>
      <c r="D497" s="3" t="s">
        <v>33</v>
      </c>
      <c r="E497" s="29" t="s">
        <v>7</v>
      </c>
      <c r="F497" s="43">
        <v>202.4</v>
      </c>
      <c r="G497" s="28" t="s">
        <v>426</v>
      </c>
      <c r="H497" s="31">
        <f t="shared" si="16"/>
        <v>4.7100000000000003E-2</v>
      </c>
      <c r="I497" s="31">
        <f>Table36[[#This Row],[Inflation (%)2]]/H525-1</f>
        <v>-3.6809815950920144E-2</v>
      </c>
      <c r="J497" s="60">
        <f>IFERROR(VLOOKUP(D497,Table6[[Categories]:[Weights]],5,FALSE),0)</f>
        <v>5.5399999999999998E-2</v>
      </c>
      <c r="K497" s="44">
        <f>$K$1802*(1+Table36[[#This Row],[Inflation (%)2]])</f>
        <v>104.71</v>
      </c>
      <c r="L497" s="44">
        <f>IFERROR(Table36[[#This Row],[Prices]]*Table36[[#This Row],[Weights]],0)</f>
        <v>5.8009339999999998</v>
      </c>
    </row>
    <row r="498" spans="2:12" hidden="1" x14ac:dyDescent="0.2">
      <c r="B498" s="62">
        <f t="shared" si="15"/>
        <v>2023</v>
      </c>
      <c r="C498" s="49">
        <v>45261</v>
      </c>
      <c r="D498" s="3" t="s">
        <v>35</v>
      </c>
      <c r="E498" s="29" t="s">
        <v>7</v>
      </c>
      <c r="F498" s="43">
        <v>208.4</v>
      </c>
      <c r="G498" s="28" t="s">
        <v>427</v>
      </c>
      <c r="H498" s="31">
        <f t="shared" si="16"/>
        <v>3.6299999999999999E-2</v>
      </c>
      <c r="I498" s="31">
        <f>Table36[[#This Row],[Inflation (%)2]]/H526-1</f>
        <v>-7.8680203045685237E-2</v>
      </c>
      <c r="J498" s="60">
        <f>IFERROR(VLOOKUP(D498,Table6[[Categories]:[Weights]],5,FALSE),0)</f>
        <v>1.3600000000000001E-2</v>
      </c>
      <c r="K498" s="44">
        <f>$K$1802*(1+Table36[[#This Row],[Inflation (%)2]])</f>
        <v>103.63</v>
      </c>
      <c r="L498" s="44">
        <f>IFERROR(Table36[[#This Row],[Prices]]*Table36[[#This Row],[Weights]],0)</f>
        <v>1.409368</v>
      </c>
    </row>
    <row r="499" spans="2:12" hidden="1" x14ac:dyDescent="0.2">
      <c r="B499" s="62">
        <f t="shared" si="15"/>
        <v>2023</v>
      </c>
      <c r="C499" s="49">
        <v>45261</v>
      </c>
      <c r="D499" s="3" t="s">
        <v>37</v>
      </c>
      <c r="E499" s="29" t="s">
        <v>7</v>
      </c>
      <c r="F499" s="43">
        <v>182.7</v>
      </c>
      <c r="G499" s="28" t="s">
        <v>163</v>
      </c>
      <c r="H499" s="31">
        <f t="shared" si="16"/>
        <v>3.9800000000000002E-2</v>
      </c>
      <c r="I499" s="31">
        <f>Table36[[#This Row],[Inflation (%)2]]/H527-1</f>
        <v>-9.7505668934240508E-2</v>
      </c>
      <c r="J499" s="60">
        <f>IFERROR(VLOOKUP(D499,Table6[[Categories]:[Weights]],5,FALSE),0)</f>
        <v>5.57E-2</v>
      </c>
      <c r="K499" s="44">
        <f>$K$1802*(1+Table36[[#This Row],[Inflation (%)2]])</f>
        <v>103.98</v>
      </c>
      <c r="L499" s="44">
        <f>IFERROR(Table36[[#This Row],[Prices]]*Table36[[#This Row],[Weights]],0)</f>
        <v>5.7916860000000003</v>
      </c>
    </row>
    <row r="500" spans="2:12" hidden="1" x14ac:dyDescent="0.2">
      <c r="B500" s="62">
        <f t="shared" si="15"/>
        <v>2023</v>
      </c>
      <c r="C500" s="49">
        <v>45261</v>
      </c>
      <c r="D500" s="3" t="s">
        <v>39</v>
      </c>
      <c r="E500" s="29" t="s">
        <v>7</v>
      </c>
      <c r="F500" s="43">
        <v>184.8</v>
      </c>
      <c r="G500" s="28" t="s">
        <v>154</v>
      </c>
      <c r="H500" s="31">
        <f t="shared" si="16"/>
        <v>0.04</v>
      </c>
      <c r="I500" s="31">
        <f>Table36[[#This Row],[Inflation (%)2]]/H528-1</f>
        <v>-9.2970521541950291E-2</v>
      </c>
      <c r="J500" s="60">
        <f>IFERROR(VLOOKUP(D500,Table6[[Categories]:[Weights]],5,FALSE),0)</f>
        <v>4.7199999999999999E-2</v>
      </c>
      <c r="K500" s="44">
        <f>$K$1802*(1+Table36[[#This Row],[Inflation (%)2]])</f>
        <v>104</v>
      </c>
      <c r="L500" s="44">
        <f>IFERROR(Table36[[#This Row],[Prices]]*Table36[[#This Row],[Weights]],0)</f>
        <v>4.9088000000000003</v>
      </c>
    </row>
    <row r="501" spans="2:12" hidden="1" x14ac:dyDescent="0.2">
      <c r="B501" s="62">
        <f t="shared" si="15"/>
        <v>2023</v>
      </c>
      <c r="C501" s="49">
        <v>45261</v>
      </c>
      <c r="D501" s="3" t="s">
        <v>41</v>
      </c>
      <c r="E501" s="29" t="s">
        <v>7</v>
      </c>
      <c r="F501" s="43">
        <v>171.2</v>
      </c>
      <c r="G501" s="28" t="s">
        <v>363</v>
      </c>
      <c r="H501" s="31">
        <f t="shared" si="16"/>
        <v>4.07E-2</v>
      </c>
      <c r="I501" s="31">
        <f>Table36[[#This Row],[Inflation (%)2]]/H529-1</f>
        <v>-0.11328976034858385</v>
      </c>
      <c r="J501" s="60">
        <f>IFERROR(VLOOKUP(D501,Table6[[Categories]:[Weights]],5,FALSE),0)</f>
        <v>8.5000000000000006E-3</v>
      </c>
      <c r="K501" s="44">
        <f>$K$1802*(1+Table36[[#This Row],[Inflation (%)2]])</f>
        <v>104.07</v>
      </c>
      <c r="L501" s="44">
        <f>IFERROR(Table36[[#This Row],[Prices]]*Table36[[#This Row],[Weights]],0)</f>
        <v>0.88459500000000002</v>
      </c>
    </row>
    <row r="502" spans="2:12" hidden="1" x14ac:dyDescent="0.2">
      <c r="B502" s="62">
        <f t="shared" si="15"/>
        <v>2023</v>
      </c>
      <c r="C502" s="49">
        <v>45261</v>
      </c>
      <c r="D502" s="3" t="s">
        <v>43</v>
      </c>
      <c r="E502" s="29" t="s">
        <v>7</v>
      </c>
      <c r="F502" s="43">
        <v>176.9</v>
      </c>
      <c r="G502" s="28" t="s">
        <v>427</v>
      </c>
      <c r="H502" s="31">
        <f t="shared" si="16"/>
        <v>3.6299999999999999E-2</v>
      </c>
      <c r="I502" s="31">
        <f>Table36[[#This Row],[Inflation (%)2]]/H530-1</f>
        <v>2.2535211267605604E-2</v>
      </c>
      <c r="J502" s="60">
        <f>IFERROR(VLOOKUP(D502,Table6[[Categories]:[Weights]],5,FALSE),0)</f>
        <v>0.2167</v>
      </c>
      <c r="K502" s="44">
        <f>$K$1802*(1+Table36[[#This Row],[Inflation (%)2]])</f>
        <v>103.63</v>
      </c>
      <c r="L502" s="44">
        <f>IFERROR(Table36[[#This Row],[Prices]]*Table36[[#This Row],[Weights]],0)</f>
        <v>22.456620999999998</v>
      </c>
    </row>
    <row r="503" spans="2:12" hidden="1" x14ac:dyDescent="0.2">
      <c r="B503" s="62">
        <f t="shared" si="15"/>
        <v>2023</v>
      </c>
      <c r="C503" s="49">
        <v>45261</v>
      </c>
      <c r="D503" s="3" t="s">
        <v>45</v>
      </c>
      <c r="E503" s="29" t="s">
        <v>7</v>
      </c>
      <c r="F503" s="43">
        <v>175.5</v>
      </c>
      <c r="G503" s="28" t="s">
        <v>387</v>
      </c>
      <c r="H503" s="31">
        <f t="shared" si="16"/>
        <v>-2.8199999999999996E-2</v>
      </c>
      <c r="I503" s="31">
        <f>Table36[[#This Row],[Inflation (%)2]]/H531-1</f>
        <v>0.12799999999999967</v>
      </c>
      <c r="J503" s="60">
        <f>IFERROR(VLOOKUP(D503,Table6[[Categories]:[Weights]],5,FALSE),0)</f>
        <v>5.5800000000000002E-2</v>
      </c>
      <c r="K503" s="44">
        <f>$K$1802*(1+Table36[[#This Row],[Inflation (%)2]])</f>
        <v>97.18</v>
      </c>
      <c r="L503" s="44">
        <f>IFERROR(Table36[[#This Row],[Prices]]*Table36[[#This Row],[Weights]],0)</f>
        <v>5.4226440000000009</v>
      </c>
    </row>
    <row r="504" spans="2:12" hidden="1" x14ac:dyDescent="0.2">
      <c r="B504" s="62">
        <f t="shared" si="15"/>
        <v>2023</v>
      </c>
      <c r="C504" s="49">
        <v>45261</v>
      </c>
      <c r="D504" s="3" t="s">
        <v>47</v>
      </c>
      <c r="E504" s="29" t="s">
        <v>7</v>
      </c>
      <c r="F504" s="43">
        <v>174.8</v>
      </c>
      <c r="G504" s="28" t="s">
        <v>428</v>
      </c>
      <c r="H504" s="31">
        <f t="shared" si="16"/>
        <v>3.9199999999999999E-2</v>
      </c>
      <c r="I504" s="31">
        <f>Table36[[#This Row],[Inflation (%)2]]/H532-1</f>
        <v>-6.2200956937799035E-2</v>
      </c>
      <c r="J504" s="60">
        <f>IFERROR(VLOOKUP(D504,Table6[[Categories]:[Weights]],5,FALSE),0)</f>
        <v>0.29530000000000001</v>
      </c>
      <c r="K504" s="44">
        <f>$K$1802*(1+Table36[[#This Row],[Inflation (%)2]])</f>
        <v>103.91999999999999</v>
      </c>
      <c r="L504" s="44">
        <f>IFERROR(Table36[[#This Row],[Prices]]*Table36[[#This Row],[Weights]],0)</f>
        <v>30.687575999999996</v>
      </c>
    </row>
    <row r="505" spans="2:12" hidden="1" x14ac:dyDescent="0.2">
      <c r="B505" s="62">
        <f t="shared" si="15"/>
        <v>2023</v>
      </c>
      <c r="C505" s="49">
        <v>45261</v>
      </c>
      <c r="D505" s="3" t="s">
        <v>49</v>
      </c>
      <c r="E505" s="29" t="s">
        <v>7</v>
      </c>
      <c r="F505" s="43">
        <v>172.7</v>
      </c>
      <c r="G505" s="28" t="s">
        <v>429</v>
      </c>
      <c r="H505" s="31">
        <f t="shared" si="16"/>
        <v>3.2300000000000002E-2</v>
      </c>
      <c r="I505" s="31">
        <f>Table36[[#This Row],[Inflation (%)2]]/H533-1</f>
        <v>-3.0864197530863224E-3</v>
      </c>
      <c r="J505" s="60">
        <f>IFERROR(VLOOKUP(D505,Table6[[Categories]:[Weights]],5,FALSE),0)</f>
        <v>3.8699999999999998E-2</v>
      </c>
      <c r="K505" s="44">
        <f>$K$1802*(1+Table36[[#This Row],[Inflation (%)2]])</f>
        <v>103.23</v>
      </c>
      <c r="L505" s="44">
        <f>IFERROR(Table36[[#This Row],[Prices]]*Table36[[#This Row],[Weights]],0)</f>
        <v>3.9950009999999998</v>
      </c>
    </row>
    <row r="506" spans="2:12" hidden="1" x14ac:dyDescent="0.2">
      <c r="B506" s="62">
        <f t="shared" si="15"/>
        <v>2023</v>
      </c>
      <c r="C506" s="49">
        <v>45261</v>
      </c>
      <c r="D506" s="3" t="s">
        <v>51</v>
      </c>
      <c r="E506" s="29" t="s">
        <v>7</v>
      </c>
      <c r="F506" s="43">
        <v>186.8</v>
      </c>
      <c r="G506" s="28" t="s">
        <v>430</v>
      </c>
      <c r="H506" s="31">
        <f t="shared" si="16"/>
        <v>5.4199999999999998E-2</v>
      </c>
      <c r="I506" s="31">
        <f>Table36[[#This Row],[Inflation (%)2]]/H534-1</f>
        <v>-8.4459459459459429E-2</v>
      </c>
      <c r="J506" s="60">
        <f>IFERROR(VLOOKUP(D506,Table6[[Categories]:[Weights]],5,FALSE),0)</f>
        <v>4.8099999999999997E-2</v>
      </c>
      <c r="K506" s="44">
        <f>$K$1802*(1+Table36[[#This Row],[Inflation (%)2]])</f>
        <v>105.42</v>
      </c>
      <c r="L506" s="44">
        <f>IFERROR(Table36[[#This Row],[Prices]]*Table36[[#This Row],[Weights]],0)</f>
        <v>5.0707019999999998</v>
      </c>
    </row>
    <row r="507" spans="2:12" hidden="1" x14ac:dyDescent="0.2">
      <c r="B507" s="62">
        <f t="shared" si="15"/>
        <v>2023</v>
      </c>
      <c r="C507" s="49">
        <v>45261</v>
      </c>
      <c r="D507" s="3" t="s">
        <v>53</v>
      </c>
      <c r="E507" s="29" t="s">
        <v>7</v>
      </c>
      <c r="F507" s="43">
        <v>161.9</v>
      </c>
      <c r="G507" s="28" t="s">
        <v>431</v>
      </c>
      <c r="H507" s="31">
        <f t="shared" si="16"/>
        <v>1.5699999999999999E-2</v>
      </c>
      <c r="I507" s="31">
        <f>Table36[[#This Row],[Inflation (%)2]]/H535-1</f>
        <v>-0.10795454545454564</v>
      </c>
      <c r="J507" s="60">
        <f>IFERROR(VLOOKUP(D507,Table6[[Categories]:[Weights]],5,FALSE),0)</f>
        <v>9.7299999999999998E-2</v>
      </c>
      <c r="K507" s="44">
        <f>$K$1802*(1+Table36[[#This Row],[Inflation (%)2]])</f>
        <v>101.57000000000001</v>
      </c>
      <c r="L507" s="44">
        <f>IFERROR(Table36[[#This Row],[Prices]]*Table36[[#This Row],[Weights]],0)</f>
        <v>9.8827610000000004</v>
      </c>
    </row>
    <row r="508" spans="2:12" hidden="1" x14ac:dyDescent="0.2">
      <c r="B508" s="62">
        <f t="shared" si="15"/>
        <v>2023</v>
      </c>
      <c r="C508" s="49">
        <v>45261</v>
      </c>
      <c r="D508" s="3" t="s">
        <v>55</v>
      </c>
      <c r="E508" s="29" t="s">
        <v>7</v>
      </c>
      <c r="F508" s="43">
        <v>171.9</v>
      </c>
      <c r="G508" s="28" t="s">
        <v>207</v>
      </c>
      <c r="H508" s="31">
        <f t="shared" si="16"/>
        <v>2.8700000000000003E-2</v>
      </c>
      <c r="I508" s="31">
        <f>Table36[[#This Row],[Inflation (%)2]]/H536-1</f>
        <v>-6.2091503267973858E-2</v>
      </c>
      <c r="J508" s="60">
        <f>IFERROR(VLOOKUP(D508,Table6[[Categories]:[Weights]],5,FALSE),0)</f>
        <v>2.0400000000000001E-2</v>
      </c>
      <c r="K508" s="44">
        <f>$K$1802*(1+Table36[[#This Row],[Inflation (%)2]])</f>
        <v>102.86999999999999</v>
      </c>
      <c r="L508" s="44">
        <f>IFERROR(Table36[[#This Row],[Prices]]*Table36[[#This Row],[Weights]],0)</f>
        <v>2.0985480000000001</v>
      </c>
    </row>
    <row r="509" spans="2:12" hidden="1" x14ac:dyDescent="0.2">
      <c r="B509" s="62">
        <f t="shared" si="15"/>
        <v>2023</v>
      </c>
      <c r="C509" s="49">
        <v>45261</v>
      </c>
      <c r="D509" s="3" t="s">
        <v>57</v>
      </c>
      <c r="E509" s="29" t="s">
        <v>7</v>
      </c>
      <c r="F509" s="43">
        <v>180.5</v>
      </c>
      <c r="G509" s="28" t="s">
        <v>34</v>
      </c>
      <c r="H509" s="31">
        <f t="shared" si="16"/>
        <v>5.0599999999999992E-2</v>
      </c>
      <c r="I509" s="31">
        <f>Table36[[#This Row],[Inflation (%)2]]/H537-1</f>
        <v>-2.5048169556840305E-2</v>
      </c>
      <c r="J509" s="60">
        <f>IFERROR(VLOOKUP(D509,Table6[[Categories]:[Weights]],5,FALSE),0)</f>
        <v>5.62E-2</v>
      </c>
      <c r="K509" s="44">
        <f>$K$1802*(1+Table36[[#This Row],[Inflation (%)2]])</f>
        <v>105.06</v>
      </c>
      <c r="L509" s="44">
        <f>IFERROR(Table36[[#This Row],[Prices]]*Table36[[#This Row],[Weights]],0)</f>
        <v>5.9043720000000004</v>
      </c>
    </row>
    <row r="510" spans="2:12" hidden="1" x14ac:dyDescent="0.2">
      <c r="B510" s="62">
        <f t="shared" si="15"/>
        <v>2023</v>
      </c>
      <c r="C510" s="49">
        <v>45261</v>
      </c>
      <c r="D510" s="3" t="s">
        <v>59</v>
      </c>
      <c r="E510" s="29" t="s">
        <v>7</v>
      </c>
      <c r="F510" s="43">
        <v>189.4</v>
      </c>
      <c r="G510" s="28" t="s">
        <v>432</v>
      </c>
      <c r="H510" s="31">
        <f t="shared" si="16"/>
        <v>7.6100000000000001E-2</v>
      </c>
      <c r="I510" s="31">
        <f>Table36[[#This Row],[Inflation (%)2]]/H538-1</f>
        <v>-6.1652281134401909E-2</v>
      </c>
      <c r="J510" s="60">
        <f>IFERROR(VLOOKUP(D510,Table6[[Categories]:[Weights]],5,FALSE),0)</f>
        <v>3.4700000000000002E-2</v>
      </c>
      <c r="K510" s="44">
        <f>$K$1802*(1+Table36[[#This Row],[Inflation (%)2]])</f>
        <v>107.61</v>
      </c>
      <c r="L510" s="44">
        <f>IFERROR(Table36[[#This Row],[Prices]]*Table36[[#This Row],[Weights]],0)</f>
        <v>3.734067</v>
      </c>
    </row>
    <row r="511" spans="2:12" hidden="1" x14ac:dyDescent="0.2">
      <c r="B511" s="62">
        <f t="shared" si="15"/>
        <v>2023</v>
      </c>
      <c r="C511" s="49">
        <v>45261</v>
      </c>
      <c r="D511" s="3" t="s">
        <v>61</v>
      </c>
      <c r="E511" s="29" t="s">
        <v>7</v>
      </c>
      <c r="F511" s="43">
        <v>194.9</v>
      </c>
      <c r="G511" s="28" t="s">
        <v>433</v>
      </c>
      <c r="H511" s="31">
        <f t="shared" si="16"/>
        <v>0.1042</v>
      </c>
      <c r="I511" s="31">
        <f>Table36[[#This Row],[Inflation (%)2]]/H539-1</f>
        <v>0.11682743837084675</v>
      </c>
      <c r="J511" s="60">
        <f>IFERROR(VLOOKUP(D511,Table6[[Categories]:[Weights]],5,FALSE),0)</f>
        <v>0</v>
      </c>
      <c r="K511" s="44">
        <f>$K$1802*(1+Table36[[#This Row],[Inflation (%)2]])</f>
        <v>110.42</v>
      </c>
      <c r="L511" s="44">
        <f>IFERROR(Table36[[#This Row],[Prices]]*Table36[[#This Row],[Weights]],0)</f>
        <v>0</v>
      </c>
    </row>
    <row r="512" spans="2:12" x14ac:dyDescent="0.2">
      <c r="B512" s="62">
        <f t="shared" si="15"/>
        <v>2023</v>
      </c>
      <c r="C512" s="49">
        <v>45231</v>
      </c>
      <c r="D512" s="3" t="s">
        <v>6</v>
      </c>
      <c r="E512" s="29" t="s">
        <v>7</v>
      </c>
      <c r="F512" s="43">
        <v>184.2</v>
      </c>
      <c r="G512" s="28" t="s">
        <v>435</v>
      </c>
      <c r="H512" s="31">
        <f t="shared" si="16"/>
        <v>5.2600000000000001E-2</v>
      </c>
      <c r="I512" s="31">
        <f>Table36[[#This Row],[Inflation (%)2]]/H540-1</f>
        <v>0.1385281385281385</v>
      </c>
      <c r="J512" s="60">
        <f>IFERROR(VLOOKUP(D512,Table6[[Categories]:[Weights]],5,FALSE),0)</f>
        <v>1</v>
      </c>
      <c r="K512" s="44">
        <f>$K$1802*(1+Table36[[#This Row],[Inflation (%)2]])</f>
        <v>105.25999999999999</v>
      </c>
      <c r="L512" s="44">
        <f>IFERROR(Table36[[#This Row],[Prices]]*Table36[[#This Row],[Weights]],0)</f>
        <v>105.25999999999999</v>
      </c>
    </row>
    <row r="513" spans="2:12" hidden="1" x14ac:dyDescent="0.2">
      <c r="B513" s="62">
        <f t="shared" si="15"/>
        <v>2023</v>
      </c>
      <c r="C513" s="49">
        <v>45231</v>
      </c>
      <c r="D513" s="3" t="s">
        <v>9</v>
      </c>
      <c r="E513" s="29" t="s">
        <v>7</v>
      </c>
      <c r="F513" s="43">
        <v>196.6</v>
      </c>
      <c r="G513" s="28" t="s">
        <v>436</v>
      </c>
      <c r="H513" s="31">
        <f t="shared" si="16"/>
        <v>8.4399999999999989E-2</v>
      </c>
      <c r="I513" s="31">
        <f>Table36[[#This Row],[Inflation (%)2]]/H541-1</f>
        <v>0.33333333333333326</v>
      </c>
      <c r="J513" s="60">
        <f>IFERROR(VLOOKUP(D513,Table6[[Categories]:[Weights]],5,FALSE),0)</f>
        <v>0.3629</v>
      </c>
      <c r="K513" s="44">
        <f>$K$1802*(1+Table36[[#This Row],[Inflation (%)2]])</f>
        <v>108.44</v>
      </c>
      <c r="L513" s="44">
        <f>IFERROR(Table36[[#This Row],[Prices]]*Table36[[#This Row],[Weights]],0)</f>
        <v>39.352876000000002</v>
      </c>
    </row>
    <row r="514" spans="2:12" hidden="1" x14ac:dyDescent="0.2">
      <c r="B514" s="62">
        <f t="shared" si="15"/>
        <v>2023</v>
      </c>
      <c r="C514" s="49">
        <v>45231</v>
      </c>
      <c r="D514" s="3" t="s">
        <v>11</v>
      </c>
      <c r="E514" s="29" t="s">
        <v>7</v>
      </c>
      <c r="F514" s="43">
        <v>184.2</v>
      </c>
      <c r="G514" s="28" t="s">
        <v>437</v>
      </c>
      <c r="H514" s="31">
        <f t="shared" si="16"/>
        <v>9.3800000000000008E-2</v>
      </c>
      <c r="I514" s="31">
        <f>Table36[[#This Row],[Inflation (%)2]]/H542-1</f>
        <v>-4.2857142857142816E-2</v>
      </c>
      <c r="J514" s="60">
        <f>IFERROR(VLOOKUP(D514,Table6[[Categories]:[Weights]],5,FALSE),0)</f>
        <v>6.59E-2</v>
      </c>
      <c r="K514" s="44">
        <f>$K$1802*(1+Table36[[#This Row],[Inflation (%)2]])</f>
        <v>109.38000000000001</v>
      </c>
      <c r="L514" s="44">
        <f>IFERROR(Table36[[#This Row],[Prices]]*Table36[[#This Row],[Weights]],0)</f>
        <v>7.2081420000000005</v>
      </c>
    </row>
    <row r="515" spans="2:12" hidden="1" x14ac:dyDescent="0.2">
      <c r="B515" s="62">
        <f t="shared" si="15"/>
        <v>2023</v>
      </c>
      <c r="C515" s="49">
        <v>45231</v>
      </c>
      <c r="D515" s="3" t="s">
        <v>13</v>
      </c>
      <c r="E515" s="29" t="s">
        <v>7</v>
      </c>
      <c r="F515" s="43">
        <v>219.6</v>
      </c>
      <c r="G515" s="28" t="s">
        <v>106</v>
      </c>
      <c r="H515" s="31">
        <f t="shared" si="16"/>
        <v>2.9100000000000001E-2</v>
      </c>
      <c r="I515" s="31">
        <f>Table36[[#This Row],[Inflation (%)2]]/H543-1</f>
        <v>-0.217741935483871</v>
      </c>
      <c r="J515" s="60">
        <f>IFERROR(VLOOKUP(D515,Table6[[Categories]:[Weights]],5,FALSE),0)</f>
        <v>2.7300000000000001E-2</v>
      </c>
      <c r="K515" s="44">
        <f>$K$1802*(1+Table36[[#This Row],[Inflation (%)2]])</f>
        <v>102.91</v>
      </c>
      <c r="L515" s="44">
        <f>IFERROR(Table36[[#This Row],[Prices]]*Table36[[#This Row],[Weights]],0)</f>
        <v>2.8094429999999999</v>
      </c>
    </row>
    <row r="516" spans="2:12" hidden="1" x14ac:dyDescent="0.2">
      <c r="B516" s="62">
        <f t="shared" si="15"/>
        <v>2023</v>
      </c>
      <c r="C516" s="49">
        <v>45231</v>
      </c>
      <c r="D516" s="3" t="s">
        <v>15</v>
      </c>
      <c r="E516" s="29" t="s">
        <v>7</v>
      </c>
      <c r="F516" s="43">
        <v>194.8</v>
      </c>
      <c r="G516" s="28" t="s">
        <v>438</v>
      </c>
      <c r="H516" s="31">
        <f t="shared" si="16"/>
        <v>6.3299999999999995E-2</v>
      </c>
      <c r="I516" s="31">
        <f>Table36[[#This Row],[Inflation (%)2]]/H544-1</f>
        <v>-0.37450592885375489</v>
      </c>
      <c r="J516" s="60">
        <f>IFERROR(VLOOKUP(D516,Table6[[Categories]:[Weights]],5,FALSE),0)</f>
        <v>3.5999999999999999E-3</v>
      </c>
      <c r="K516" s="44">
        <f>$K$1802*(1+Table36[[#This Row],[Inflation (%)2]])</f>
        <v>106.32999999999998</v>
      </c>
      <c r="L516" s="44">
        <f>IFERROR(Table36[[#This Row],[Prices]]*Table36[[#This Row],[Weights]],0)</f>
        <v>0.38278799999999991</v>
      </c>
    </row>
    <row r="517" spans="2:12" hidden="1" x14ac:dyDescent="0.2">
      <c r="B517" s="62">
        <f t="shared" si="15"/>
        <v>2023</v>
      </c>
      <c r="C517" s="49">
        <v>45231</v>
      </c>
      <c r="D517" s="3" t="s">
        <v>17</v>
      </c>
      <c r="E517" s="29" t="s">
        <v>7</v>
      </c>
      <c r="F517" s="43">
        <v>182.3</v>
      </c>
      <c r="G517" s="28" t="s">
        <v>439</v>
      </c>
      <c r="H517" s="31">
        <f t="shared" si="16"/>
        <v>5.8000000000000003E-2</v>
      </c>
      <c r="I517" s="31">
        <f>Table36[[#This Row],[Inflation (%)2]]/H545-1</f>
        <v>-0.1145038167938931</v>
      </c>
      <c r="J517" s="60">
        <f>IFERROR(VLOOKUP(D517,Table6[[Categories]:[Weights]],5,FALSE),0)</f>
        <v>5.33E-2</v>
      </c>
      <c r="K517" s="44">
        <f>$K$1802*(1+Table36[[#This Row],[Inflation (%)2]])</f>
        <v>105.80000000000001</v>
      </c>
      <c r="L517" s="44">
        <f>IFERROR(Table36[[#This Row],[Prices]]*Table36[[#This Row],[Weights]],0)</f>
        <v>5.6391400000000003</v>
      </c>
    </row>
    <row r="518" spans="2:12" hidden="1" x14ac:dyDescent="0.2">
      <c r="B518" s="62">
        <f t="shared" si="15"/>
        <v>2023</v>
      </c>
      <c r="C518" s="49">
        <v>45231</v>
      </c>
      <c r="D518" s="3" t="s">
        <v>19</v>
      </c>
      <c r="E518" s="29" t="s">
        <v>7</v>
      </c>
      <c r="F518" s="43">
        <v>156.69999999999999</v>
      </c>
      <c r="G518" s="28" t="s">
        <v>440</v>
      </c>
      <c r="H518" s="31">
        <f t="shared" si="16"/>
        <v>-0.12940000000000002</v>
      </c>
      <c r="I518" s="31">
        <f>Table36[[#This Row],[Inflation (%)2]]/H546-1</f>
        <v>0.11072961373390555</v>
      </c>
      <c r="J518" s="60">
        <f>IFERROR(VLOOKUP(D518,Table6[[Categories]:[Weights]],5,FALSE),0)</f>
        <v>2.81E-2</v>
      </c>
      <c r="K518" s="44">
        <f>$K$1802*(1+Table36[[#This Row],[Inflation (%)2]])</f>
        <v>87.06</v>
      </c>
      <c r="L518" s="44">
        <f>IFERROR(Table36[[#This Row],[Prices]]*Table36[[#This Row],[Weights]],0)</f>
        <v>2.4463859999999999</v>
      </c>
    </row>
    <row r="519" spans="2:12" hidden="1" x14ac:dyDescent="0.2">
      <c r="B519" s="62">
        <f t="shared" si="15"/>
        <v>2023</v>
      </c>
      <c r="C519" s="49">
        <v>45231</v>
      </c>
      <c r="D519" s="3" t="s">
        <v>21</v>
      </c>
      <c r="E519" s="29" t="s">
        <v>7</v>
      </c>
      <c r="F519" s="43">
        <v>182.7</v>
      </c>
      <c r="G519" s="28" t="s">
        <v>441</v>
      </c>
      <c r="H519" s="31">
        <f t="shared" si="16"/>
        <v>0.12359999999999999</v>
      </c>
      <c r="I519" s="31">
        <f>Table36[[#This Row],[Inflation (%)2]]/H547-1</f>
        <v>0.13186813186813162</v>
      </c>
      <c r="J519" s="60">
        <f>IFERROR(VLOOKUP(D519,Table6[[Categories]:[Weights]],5,FALSE),0)</f>
        <v>2.8999999999999998E-2</v>
      </c>
      <c r="K519" s="44">
        <f>$K$1802*(1+Table36[[#This Row],[Inflation (%)2]])</f>
        <v>112.36</v>
      </c>
      <c r="L519" s="44">
        <f>IFERROR(Table36[[#This Row],[Prices]]*Table36[[#This Row],[Weights]],0)</f>
        <v>3.2584399999999998</v>
      </c>
    </row>
    <row r="520" spans="2:12" hidden="1" x14ac:dyDescent="0.2">
      <c r="B520" s="62">
        <f t="shared" ref="B520:B583" si="17">YEAR(C520)</f>
        <v>2023</v>
      </c>
      <c r="C520" s="49">
        <v>45231</v>
      </c>
      <c r="D520" s="3" t="s">
        <v>23</v>
      </c>
      <c r="E520" s="29" t="s">
        <v>7</v>
      </c>
      <c r="F520" s="43">
        <v>246</v>
      </c>
      <c r="G520" s="28" t="s">
        <v>442</v>
      </c>
      <c r="H520" s="31">
        <f t="shared" ref="H520:H583" si="18">G520/10000*100</f>
        <v>0.1971</v>
      </c>
      <c r="I520" s="31">
        <f>Table36[[#This Row],[Inflation (%)2]]/H548-1</f>
        <v>7.1784232365145222</v>
      </c>
      <c r="J520" s="60">
        <f>IFERROR(VLOOKUP(D520,Table6[[Categories]:[Weights]],5,FALSE),0)</f>
        <v>4.41E-2</v>
      </c>
      <c r="K520" s="44">
        <f>$K$1802*(1+Table36[[#This Row],[Inflation (%)2]])</f>
        <v>119.71000000000001</v>
      </c>
      <c r="L520" s="44">
        <f>IFERROR(Table36[[#This Row],[Prices]]*Table36[[#This Row],[Weights]],0)</f>
        <v>5.2792110000000001</v>
      </c>
    </row>
    <row r="521" spans="2:12" hidden="1" x14ac:dyDescent="0.2">
      <c r="B521" s="62">
        <f t="shared" si="17"/>
        <v>2023</v>
      </c>
      <c r="C521" s="49">
        <v>45231</v>
      </c>
      <c r="D521" s="3" t="s">
        <v>25</v>
      </c>
      <c r="E521" s="29" t="s">
        <v>7</v>
      </c>
      <c r="F521" s="43">
        <v>209.3</v>
      </c>
      <c r="G521" s="28" t="s">
        <v>443</v>
      </c>
      <c r="H521" s="31">
        <f t="shared" si="18"/>
        <v>0.22399999999999998</v>
      </c>
      <c r="I521" s="31">
        <f>Table36[[#This Row],[Inflation (%)2]]/H549-1</f>
        <v>6.3122923588039725E-2</v>
      </c>
      <c r="J521" s="60">
        <f>IFERROR(VLOOKUP(D521,Table6[[Categories]:[Weights]],5,FALSE),0)</f>
        <v>1.7299999999999999E-2</v>
      </c>
      <c r="K521" s="44">
        <f>$K$1802*(1+Table36[[#This Row],[Inflation (%)2]])</f>
        <v>122.39999999999999</v>
      </c>
      <c r="L521" s="44">
        <f>IFERROR(Table36[[#This Row],[Prices]]*Table36[[#This Row],[Weights]],0)</f>
        <v>2.1175199999999998</v>
      </c>
    </row>
    <row r="522" spans="2:12" hidden="1" x14ac:dyDescent="0.2">
      <c r="B522" s="62">
        <f t="shared" si="17"/>
        <v>2023</v>
      </c>
      <c r="C522" s="49">
        <v>45231</v>
      </c>
      <c r="D522" s="3" t="s">
        <v>27</v>
      </c>
      <c r="E522" s="29" t="s">
        <v>7</v>
      </c>
      <c r="F522" s="43">
        <v>130.9</v>
      </c>
      <c r="G522" s="28" t="s">
        <v>444</v>
      </c>
      <c r="H522" s="31">
        <f t="shared" si="18"/>
        <v>6.0800000000000007E-2</v>
      </c>
      <c r="I522" s="31">
        <f>Table36[[#This Row],[Inflation (%)2]]/H550-1</f>
        <v>0.18982387475538154</v>
      </c>
      <c r="J522" s="60">
        <f>IFERROR(VLOOKUP(D522,Table6[[Categories]:[Weights]],5,FALSE),0)</f>
        <v>9.7000000000000003E-3</v>
      </c>
      <c r="K522" s="44">
        <f>$K$1802*(1+Table36[[#This Row],[Inflation (%)2]])</f>
        <v>106.08</v>
      </c>
      <c r="L522" s="44">
        <f>IFERROR(Table36[[#This Row],[Prices]]*Table36[[#This Row],[Weights]],0)</f>
        <v>1.0289760000000001</v>
      </c>
    </row>
    <row r="523" spans="2:12" hidden="1" x14ac:dyDescent="0.2">
      <c r="B523" s="62">
        <f t="shared" si="17"/>
        <v>2023</v>
      </c>
      <c r="C523" s="49">
        <v>45231</v>
      </c>
      <c r="D523" s="3" t="s">
        <v>29</v>
      </c>
      <c r="E523" s="29" t="s">
        <v>7</v>
      </c>
      <c r="F523" s="43">
        <v>239.7</v>
      </c>
      <c r="G523" s="28" t="s">
        <v>445</v>
      </c>
      <c r="H523" s="31">
        <f t="shared" si="18"/>
        <v>0.20570000000000002</v>
      </c>
      <c r="I523" s="31">
        <f>Table36[[#This Row],[Inflation (%)2]]/H551-1</f>
        <v>-4.2810609585853698E-2</v>
      </c>
      <c r="J523" s="60">
        <f>IFERROR(VLOOKUP(D523,Table6[[Categories]:[Weights]],5,FALSE),0)</f>
        <v>1.7899999999999999E-2</v>
      </c>
      <c r="K523" s="44">
        <f>$K$1802*(1+Table36[[#This Row],[Inflation (%)2]])</f>
        <v>120.57</v>
      </c>
      <c r="L523" s="44">
        <f>IFERROR(Table36[[#This Row],[Prices]]*Table36[[#This Row],[Weights]],0)</f>
        <v>2.1582029999999999</v>
      </c>
    </row>
    <row r="524" spans="2:12" hidden="1" x14ac:dyDescent="0.2">
      <c r="B524" s="62">
        <f t="shared" si="17"/>
        <v>2023</v>
      </c>
      <c r="C524" s="49">
        <v>45231</v>
      </c>
      <c r="D524" s="3" t="s">
        <v>31</v>
      </c>
      <c r="E524" s="29" t="s">
        <v>7</v>
      </c>
      <c r="F524" s="43">
        <v>169</v>
      </c>
      <c r="G524" s="28" t="s">
        <v>446</v>
      </c>
      <c r="H524" s="31">
        <f t="shared" si="18"/>
        <v>4.2599999999999999E-2</v>
      </c>
      <c r="I524" s="31">
        <f>Table36[[#This Row],[Inflation (%)2]]/H552-1</f>
        <v>-1.6166281755196299E-2</v>
      </c>
      <c r="J524" s="60">
        <f>IFERROR(VLOOKUP(D524,Table6[[Categories]:[Weights]],5,FALSE),0)</f>
        <v>1.1299999999999999E-2</v>
      </c>
      <c r="K524" s="44">
        <f>$K$1802*(1+Table36[[#This Row],[Inflation (%)2]])</f>
        <v>104.25999999999999</v>
      </c>
      <c r="L524" s="44">
        <f>IFERROR(Table36[[#This Row],[Prices]]*Table36[[#This Row],[Weights]],0)</f>
        <v>1.1781379999999999</v>
      </c>
    </row>
    <row r="525" spans="2:12" hidden="1" x14ac:dyDescent="0.2">
      <c r="B525" s="62">
        <f t="shared" si="17"/>
        <v>2023</v>
      </c>
      <c r="C525" s="49">
        <v>45231</v>
      </c>
      <c r="D525" s="3" t="s">
        <v>33</v>
      </c>
      <c r="E525" s="29" t="s">
        <v>7</v>
      </c>
      <c r="F525" s="43">
        <v>201.8</v>
      </c>
      <c r="G525" s="28" t="s">
        <v>110</v>
      </c>
      <c r="H525" s="31">
        <f t="shared" si="18"/>
        <v>4.8899999999999999E-2</v>
      </c>
      <c r="I525" s="31">
        <f>Table36[[#This Row],[Inflation (%)2]]/H553-1</f>
        <v>-5.4158607350096699E-2</v>
      </c>
      <c r="J525" s="60">
        <f>IFERROR(VLOOKUP(D525,Table6[[Categories]:[Weights]],5,FALSE),0)</f>
        <v>5.5399999999999998E-2</v>
      </c>
      <c r="K525" s="44">
        <f>$K$1802*(1+Table36[[#This Row],[Inflation (%)2]])</f>
        <v>104.89</v>
      </c>
      <c r="L525" s="44">
        <f>IFERROR(Table36[[#This Row],[Prices]]*Table36[[#This Row],[Weights]],0)</f>
        <v>5.8109060000000001</v>
      </c>
    </row>
    <row r="526" spans="2:12" hidden="1" x14ac:dyDescent="0.2">
      <c r="B526" s="62">
        <f t="shared" si="17"/>
        <v>2023</v>
      </c>
      <c r="C526" s="49">
        <v>45231</v>
      </c>
      <c r="D526" s="3" t="s">
        <v>35</v>
      </c>
      <c r="E526" s="29" t="s">
        <v>7</v>
      </c>
      <c r="F526" s="43">
        <v>208.5</v>
      </c>
      <c r="G526" s="28" t="s">
        <v>256</v>
      </c>
      <c r="H526" s="31">
        <f t="shared" si="18"/>
        <v>3.9399999999999998E-2</v>
      </c>
      <c r="I526" s="31">
        <f>Table36[[#This Row],[Inflation (%)2]]/H554-1</f>
        <v>2.3376623376623051E-2</v>
      </c>
      <c r="J526" s="60">
        <f>IFERROR(VLOOKUP(D526,Table6[[Categories]:[Weights]],5,FALSE),0)</f>
        <v>1.3600000000000001E-2</v>
      </c>
      <c r="K526" s="44">
        <f>$K$1802*(1+Table36[[#This Row],[Inflation (%)2]])</f>
        <v>103.94000000000001</v>
      </c>
      <c r="L526" s="44">
        <f>IFERROR(Table36[[#This Row],[Prices]]*Table36[[#This Row],[Weights]],0)</f>
        <v>1.4135840000000002</v>
      </c>
    </row>
    <row r="527" spans="2:12" hidden="1" x14ac:dyDescent="0.2">
      <c r="B527" s="62">
        <f t="shared" si="17"/>
        <v>2023</v>
      </c>
      <c r="C527" s="49">
        <v>45231</v>
      </c>
      <c r="D527" s="3" t="s">
        <v>37</v>
      </c>
      <c r="E527" s="29" t="s">
        <v>7</v>
      </c>
      <c r="F527" s="43">
        <v>182.4</v>
      </c>
      <c r="G527" s="28" t="s">
        <v>447</v>
      </c>
      <c r="H527" s="31">
        <f t="shared" si="18"/>
        <v>4.4100000000000007E-2</v>
      </c>
      <c r="I527" s="31">
        <f>Table36[[#This Row],[Inflation (%)2]]/H555-1</f>
        <v>-9.9999999999999867E-2</v>
      </c>
      <c r="J527" s="60">
        <f>IFERROR(VLOOKUP(D527,Table6[[Categories]:[Weights]],5,FALSE),0)</f>
        <v>5.57E-2</v>
      </c>
      <c r="K527" s="44">
        <f>$K$1802*(1+Table36[[#This Row],[Inflation (%)2]])</f>
        <v>104.41</v>
      </c>
      <c r="L527" s="44">
        <f>IFERROR(Table36[[#This Row],[Prices]]*Table36[[#This Row],[Weights]],0)</f>
        <v>5.8156369999999997</v>
      </c>
    </row>
    <row r="528" spans="2:12" hidden="1" x14ac:dyDescent="0.2">
      <c r="B528" s="62">
        <f t="shared" si="17"/>
        <v>2023</v>
      </c>
      <c r="C528" s="49">
        <v>45231</v>
      </c>
      <c r="D528" s="3" t="s">
        <v>39</v>
      </c>
      <c r="E528" s="29" t="s">
        <v>7</v>
      </c>
      <c r="F528" s="43">
        <v>184.5</v>
      </c>
      <c r="G528" s="28" t="s">
        <v>447</v>
      </c>
      <c r="H528" s="31">
        <f t="shared" si="18"/>
        <v>4.4100000000000007E-2</v>
      </c>
      <c r="I528" s="31">
        <f>Table36[[#This Row],[Inflation (%)2]]/H556-1</f>
        <v>-0.11088709677419351</v>
      </c>
      <c r="J528" s="60">
        <f>IFERROR(VLOOKUP(D528,Table6[[Categories]:[Weights]],5,FALSE),0)</f>
        <v>4.7199999999999999E-2</v>
      </c>
      <c r="K528" s="44">
        <f>$K$1802*(1+Table36[[#This Row],[Inflation (%)2]])</f>
        <v>104.41</v>
      </c>
      <c r="L528" s="44">
        <f>IFERROR(Table36[[#This Row],[Prices]]*Table36[[#This Row],[Weights]],0)</f>
        <v>4.9281519999999999</v>
      </c>
    </row>
    <row r="529" spans="2:12" hidden="1" x14ac:dyDescent="0.2">
      <c r="B529" s="62">
        <f t="shared" si="17"/>
        <v>2023</v>
      </c>
      <c r="C529" s="49">
        <v>45231</v>
      </c>
      <c r="D529" s="3" t="s">
        <v>41</v>
      </c>
      <c r="E529" s="29" t="s">
        <v>7</v>
      </c>
      <c r="F529" s="43">
        <v>171</v>
      </c>
      <c r="G529" s="28" t="s">
        <v>179</v>
      </c>
      <c r="H529" s="31">
        <f t="shared" si="18"/>
        <v>4.5899999999999996E-2</v>
      </c>
      <c r="I529" s="31">
        <f>Table36[[#This Row],[Inflation (%)2]]/H557-1</f>
        <v>-6.7073170731707377E-2</v>
      </c>
      <c r="J529" s="60">
        <f>IFERROR(VLOOKUP(D529,Table6[[Categories]:[Weights]],5,FALSE),0)</f>
        <v>8.5000000000000006E-3</v>
      </c>
      <c r="K529" s="44">
        <f>$K$1802*(1+Table36[[#This Row],[Inflation (%)2]])</f>
        <v>104.59</v>
      </c>
      <c r="L529" s="44">
        <f>IFERROR(Table36[[#This Row],[Prices]]*Table36[[#This Row],[Weights]],0)</f>
        <v>0.88901500000000011</v>
      </c>
    </row>
    <row r="530" spans="2:12" hidden="1" x14ac:dyDescent="0.2">
      <c r="B530" s="62">
        <f t="shared" si="17"/>
        <v>2023</v>
      </c>
      <c r="C530" s="49">
        <v>45231</v>
      </c>
      <c r="D530" s="3" t="s">
        <v>43</v>
      </c>
      <c r="E530" s="29" t="s">
        <v>7</v>
      </c>
      <c r="F530" s="43">
        <v>177.9</v>
      </c>
      <c r="G530" s="28" t="s">
        <v>448</v>
      </c>
      <c r="H530" s="31">
        <f t="shared" si="18"/>
        <v>3.5499999999999997E-2</v>
      </c>
      <c r="I530" s="31">
        <f>Table36[[#This Row],[Inflation (%)2]]/H558-1</f>
        <v>-6.578947368421062E-2</v>
      </c>
      <c r="J530" s="60">
        <f>IFERROR(VLOOKUP(D530,Table6[[Categories]:[Weights]],5,FALSE),0)</f>
        <v>0.2167</v>
      </c>
      <c r="K530" s="44">
        <f>$K$1802*(1+Table36[[#This Row],[Inflation (%)2]])</f>
        <v>103.55000000000001</v>
      </c>
      <c r="L530" s="44">
        <f>IFERROR(Table36[[#This Row],[Prices]]*Table36[[#This Row],[Weights]],0)</f>
        <v>22.439285000000002</v>
      </c>
    </row>
    <row r="531" spans="2:12" hidden="1" x14ac:dyDescent="0.2">
      <c r="B531" s="62">
        <f t="shared" si="17"/>
        <v>2023</v>
      </c>
      <c r="C531" s="49">
        <v>45231</v>
      </c>
      <c r="D531" s="3" t="s">
        <v>45</v>
      </c>
      <c r="E531" s="29" t="s">
        <v>7</v>
      </c>
      <c r="F531" s="43">
        <v>175.8</v>
      </c>
      <c r="G531" s="28" t="s">
        <v>449</v>
      </c>
      <c r="H531" s="31">
        <f t="shared" si="18"/>
        <v>-2.5000000000000001E-2</v>
      </c>
      <c r="I531" s="31">
        <f>Table36[[#This Row],[Inflation (%)2]]/H559-1</f>
        <v>4.6025104602510414E-2</v>
      </c>
      <c r="J531" s="60">
        <f>IFERROR(VLOOKUP(D531,Table6[[Categories]:[Weights]],5,FALSE),0)</f>
        <v>5.5800000000000002E-2</v>
      </c>
      <c r="K531" s="44">
        <f>$K$1802*(1+Table36[[#This Row],[Inflation (%)2]])</f>
        <v>97.5</v>
      </c>
      <c r="L531" s="44">
        <f>IFERROR(Table36[[#This Row],[Prices]]*Table36[[#This Row],[Weights]],0)</f>
        <v>5.4405000000000001</v>
      </c>
    </row>
    <row r="532" spans="2:12" hidden="1" x14ac:dyDescent="0.2">
      <c r="B532" s="62">
        <f t="shared" si="17"/>
        <v>2023</v>
      </c>
      <c r="C532" s="49">
        <v>45231</v>
      </c>
      <c r="D532" s="3" t="s">
        <v>47</v>
      </c>
      <c r="E532" s="29" t="s">
        <v>7</v>
      </c>
      <c r="F532" s="43">
        <v>174.4</v>
      </c>
      <c r="G532" s="28" t="s">
        <v>450</v>
      </c>
      <c r="H532" s="31">
        <f t="shared" si="18"/>
        <v>4.1799999999999997E-2</v>
      </c>
      <c r="I532" s="31">
        <f>Table36[[#This Row],[Inflation (%)2]]/H560-1</f>
        <v>-3.2407407407407551E-2</v>
      </c>
      <c r="J532" s="60">
        <f>IFERROR(VLOOKUP(D532,Table6[[Categories]:[Weights]],5,FALSE),0)</f>
        <v>0.29530000000000001</v>
      </c>
      <c r="K532" s="44">
        <f>$K$1802*(1+Table36[[#This Row],[Inflation (%)2]])</f>
        <v>104.18</v>
      </c>
      <c r="L532" s="44">
        <f>IFERROR(Table36[[#This Row],[Prices]]*Table36[[#This Row],[Weights]],0)</f>
        <v>30.764354000000004</v>
      </c>
    </row>
    <row r="533" spans="2:12" hidden="1" x14ac:dyDescent="0.2">
      <c r="B533" s="62">
        <f t="shared" si="17"/>
        <v>2023</v>
      </c>
      <c r="C533" s="49">
        <v>45231</v>
      </c>
      <c r="D533" s="3" t="s">
        <v>49</v>
      </c>
      <c r="E533" s="29" t="s">
        <v>7</v>
      </c>
      <c r="F533" s="43">
        <v>172.3</v>
      </c>
      <c r="G533" s="28" t="s">
        <v>186</v>
      </c>
      <c r="H533" s="31">
        <f t="shared" si="18"/>
        <v>3.2399999999999998E-2</v>
      </c>
      <c r="I533" s="31">
        <f>Table36[[#This Row],[Inflation (%)2]]/H561-1</f>
        <v>-8.7323943661971826E-2</v>
      </c>
      <c r="J533" s="60">
        <f>IFERROR(VLOOKUP(D533,Table6[[Categories]:[Weights]],5,FALSE),0)</f>
        <v>3.8699999999999998E-2</v>
      </c>
      <c r="K533" s="44">
        <f>$K$1802*(1+Table36[[#This Row],[Inflation (%)2]])</f>
        <v>103.24</v>
      </c>
      <c r="L533" s="44">
        <f>IFERROR(Table36[[#This Row],[Prices]]*Table36[[#This Row],[Weights]],0)</f>
        <v>3.9953879999999997</v>
      </c>
    </row>
    <row r="534" spans="2:12" hidden="1" x14ac:dyDescent="0.2">
      <c r="B534" s="62">
        <f t="shared" si="17"/>
        <v>2023</v>
      </c>
      <c r="C534" s="49">
        <v>45231</v>
      </c>
      <c r="D534" s="3" t="s">
        <v>51</v>
      </c>
      <c r="E534" s="29" t="s">
        <v>7</v>
      </c>
      <c r="F534" s="43">
        <v>186.2</v>
      </c>
      <c r="G534" s="28" t="s">
        <v>451</v>
      </c>
      <c r="H534" s="31">
        <f t="shared" si="18"/>
        <v>5.9199999999999996E-2</v>
      </c>
      <c r="I534" s="31">
        <f>Table36[[#This Row],[Inflation (%)2]]/H562-1</f>
        <v>-4.2071197411003181E-2</v>
      </c>
      <c r="J534" s="60">
        <f>IFERROR(VLOOKUP(D534,Table6[[Categories]:[Weights]],5,FALSE),0)</f>
        <v>4.8099999999999997E-2</v>
      </c>
      <c r="K534" s="44">
        <f>$K$1802*(1+Table36[[#This Row],[Inflation (%)2]])</f>
        <v>105.91999999999999</v>
      </c>
      <c r="L534" s="44">
        <f>IFERROR(Table36[[#This Row],[Prices]]*Table36[[#This Row],[Weights]],0)</f>
        <v>5.0947519999999988</v>
      </c>
    </row>
    <row r="535" spans="2:12" hidden="1" x14ac:dyDescent="0.2">
      <c r="B535" s="62">
        <f t="shared" si="17"/>
        <v>2023</v>
      </c>
      <c r="C535" s="49">
        <v>45231</v>
      </c>
      <c r="D535" s="3" t="s">
        <v>53</v>
      </c>
      <c r="E535" s="29" t="s">
        <v>7</v>
      </c>
      <c r="F535" s="43">
        <v>161.69999999999999</v>
      </c>
      <c r="G535" s="28" t="s">
        <v>199</v>
      </c>
      <c r="H535" s="31">
        <f t="shared" si="18"/>
        <v>1.7600000000000001E-2</v>
      </c>
      <c r="I535" s="31">
        <f>Table36[[#This Row],[Inflation (%)2]]/H563-1</f>
        <v>7.3170731707317138E-2</v>
      </c>
      <c r="J535" s="60">
        <f>IFERROR(VLOOKUP(D535,Table6[[Categories]:[Weights]],5,FALSE),0)</f>
        <v>9.7299999999999998E-2</v>
      </c>
      <c r="K535" s="44">
        <f>$K$1802*(1+Table36[[#This Row],[Inflation (%)2]])</f>
        <v>101.76</v>
      </c>
      <c r="L535" s="44">
        <f>IFERROR(Table36[[#This Row],[Prices]]*Table36[[#This Row],[Weights]],0)</f>
        <v>9.9012480000000007</v>
      </c>
    </row>
    <row r="536" spans="2:12" hidden="1" x14ac:dyDescent="0.2">
      <c r="B536" s="62">
        <f t="shared" si="17"/>
        <v>2023</v>
      </c>
      <c r="C536" s="49">
        <v>45231</v>
      </c>
      <c r="D536" s="3" t="s">
        <v>55</v>
      </c>
      <c r="E536" s="29" t="s">
        <v>7</v>
      </c>
      <c r="F536" s="43">
        <v>171.8</v>
      </c>
      <c r="G536" s="28" t="s">
        <v>82</v>
      </c>
      <c r="H536" s="31">
        <f t="shared" si="18"/>
        <v>3.0600000000000002E-2</v>
      </c>
      <c r="I536" s="31">
        <f>Table36[[#This Row],[Inflation (%)2]]/H564-1</f>
        <v>-5.8461538461538454E-2</v>
      </c>
      <c r="J536" s="60">
        <f>IFERROR(VLOOKUP(D536,Table6[[Categories]:[Weights]],5,FALSE),0)</f>
        <v>2.0400000000000001E-2</v>
      </c>
      <c r="K536" s="44">
        <f>$K$1802*(1+Table36[[#This Row],[Inflation (%)2]])</f>
        <v>103.06</v>
      </c>
      <c r="L536" s="44">
        <f>IFERROR(Table36[[#This Row],[Prices]]*Table36[[#This Row],[Weights]],0)</f>
        <v>2.1024240000000001</v>
      </c>
    </row>
    <row r="537" spans="2:12" hidden="1" x14ac:dyDescent="0.2">
      <c r="B537" s="62">
        <f t="shared" si="17"/>
        <v>2023</v>
      </c>
      <c r="C537" s="49">
        <v>45231</v>
      </c>
      <c r="D537" s="3" t="s">
        <v>57</v>
      </c>
      <c r="E537" s="29" t="s">
        <v>7</v>
      </c>
      <c r="F537" s="43">
        <v>180.4</v>
      </c>
      <c r="G537" s="28" t="s">
        <v>452</v>
      </c>
      <c r="H537" s="31">
        <f t="shared" si="18"/>
        <v>5.1900000000000002E-2</v>
      </c>
      <c r="I537" s="31">
        <f>Table36[[#This Row],[Inflation (%)2]]/H565-1</f>
        <v>-3.3519553072625774E-2</v>
      </c>
      <c r="J537" s="60">
        <f>IFERROR(VLOOKUP(D537,Table6[[Categories]:[Weights]],5,FALSE),0)</f>
        <v>5.62E-2</v>
      </c>
      <c r="K537" s="44">
        <f>$K$1802*(1+Table36[[#This Row],[Inflation (%)2]])</f>
        <v>105.19000000000001</v>
      </c>
      <c r="L537" s="44">
        <f>IFERROR(Table36[[#This Row],[Prices]]*Table36[[#This Row],[Weights]],0)</f>
        <v>5.9116780000000011</v>
      </c>
    </row>
    <row r="538" spans="2:12" hidden="1" x14ac:dyDescent="0.2">
      <c r="B538" s="62">
        <f t="shared" si="17"/>
        <v>2023</v>
      </c>
      <c r="C538" s="49">
        <v>45231</v>
      </c>
      <c r="D538" s="3" t="s">
        <v>59</v>
      </c>
      <c r="E538" s="29" t="s">
        <v>7</v>
      </c>
      <c r="F538" s="43">
        <v>187.9</v>
      </c>
      <c r="G538" s="28" t="s">
        <v>453</v>
      </c>
      <c r="H538" s="31">
        <f t="shared" si="18"/>
        <v>8.1099999999999992E-2</v>
      </c>
      <c r="I538" s="31">
        <f>Table36[[#This Row],[Inflation (%)2]]/H566-1</f>
        <v>4.956629491945419E-3</v>
      </c>
      <c r="J538" s="60">
        <f>IFERROR(VLOOKUP(D538,Table6[[Categories]:[Weights]],5,FALSE),0)</f>
        <v>3.4700000000000002E-2</v>
      </c>
      <c r="K538" s="44">
        <f>$K$1802*(1+Table36[[#This Row],[Inflation (%)2]])</f>
        <v>108.11</v>
      </c>
      <c r="L538" s="44">
        <f>IFERROR(Table36[[#This Row],[Prices]]*Table36[[#This Row],[Weights]],0)</f>
        <v>3.751417</v>
      </c>
    </row>
    <row r="539" spans="2:12" hidden="1" x14ac:dyDescent="0.2">
      <c r="B539" s="62">
        <f t="shared" si="17"/>
        <v>2023</v>
      </c>
      <c r="C539" s="49">
        <v>45231</v>
      </c>
      <c r="D539" s="3" t="s">
        <v>61</v>
      </c>
      <c r="E539" s="29" t="s">
        <v>7</v>
      </c>
      <c r="F539" s="43">
        <v>196.8</v>
      </c>
      <c r="G539" s="28" t="s">
        <v>454</v>
      </c>
      <c r="H539" s="31">
        <f t="shared" si="18"/>
        <v>9.3300000000000008E-2</v>
      </c>
      <c r="I539" s="31">
        <f>Table36[[#This Row],[Inflation (%)2]]/H567-1</f>
        <v>0.40723981900452499</v>
      </c>
      <c r="J539" s="60">
        <f>IFERROR(VLOOKUP(D539,Table6[[Categories]:[Weights]],5,FALSE),0)</f>
        <v>0</v>
      </c>
      <c r="K539" s="44">
        <f>$K$1802*(1+Table36[[#This Row],[Inflation (%)2]])</f>
        <v>109.33</v>
      </c>
      <c r="L539" s="44">
        <f>IFERROR(Table36[[#This Row],[Prices]]*Table36[[#This Row],[Weights]],0)</f>
        <v>0</v>
      </c>
    </row>
    <row r="540" spans="2:12" x14ac:dyDescent="0.2">
      <c r="B540" s="62">
        <f t="shared" si="17"/>
        <v>2023</v>
      </c>
      <c r="C540" s="49">
        <v>45200</v>
      </c>
      <c r="D540" s="3" t="s">
        <v>6</v>
      </c>
      <c r="E540" s="29" t="s">
        <v>7</v>
      </c>
      <c r="F540" s="43">
        <v>183.4</v>
      </c>
      <c r="G540" s="28" t="s">
        <v>398</v>
      </c>
      <c r="H540" s="31">
        <f t="shared" si="18"/>
        <v>4.6199999999999998E-2</v>
      </c>
      <c r="I540" s="31">
        <f>Table36[[#This Row],[Inflation (%)2]]/H568-1</f>
        <v>-6.4516129032258229E-3</v>
      </c>
      <c r="J540" s="60">
        <f>IFERROR(VLOOKUP(D540,Table6[[Categories]:[Weights]],5,FALSE),0)</f>
        <v>1</v>
      </c>
      <c r="K540" s="44">
        <f>$K$1802*(1+Table36[[#This Row],[Inflation (%)2]])</f>
        <v>104.62</v>
      </c>
      <c r="L540" s="44">
        <f>IFERROR(Table36[[#This Row],[Prices]]*Table36[[#This Row],[Weights]],0)</f>
        <v>104.62</v>
      </c>
    </row>
    <row r="541" spans="2:12" hidden="1" x14ac:dyDescent="0.2">
      <c r="B541" s="62">
        <f t="shared" si="17"/>
        <v>2023</v>
      </c>
      <c r="C541" s="49">
        <v>45200</v>
      </c>
      <c r="D541" s="3" t="s">
        <v>9</v>
      </c>
      <c r="E541" s="29" t="s">
        <v>7</v>
      </c>
      <c r="F541" s="43">
        <v>194.9</v>
      </c>
      <c r="G541" s="28" t="s">
        <v>438</v>
      </c>
      <c r="H541" s="31">
        <f t="shared" si="18"/>
        <v>6.3299999999999995E-2</v>
      </c>
      <c r="I541" s="31">
        <f>Table36[[#This Row],[Inflation (%)2]]/H569-1</f>
        <v>2.7597402597402398E-2</v>
      </c>
      <c r="J541" s="60">
        <f>IFERROR(VLOOKUP(D541,Table6[[Categories]:[Weights]],5,FALSE),0)</f>
        <v>0.3629</v>
      </c>
      <c r="K541" s="44">
        <f>$K$1802*(1+Table36[[#This Row],[Inflation (%)2]])</f>
        <v>106.32999999999998</v>
      </c>
      <c r="L541" s="44">
        <f>IFERROR(Table36[[#This Row],[Prices]]*Table36[[#This Row],[Weights]],0)</f>
        <v>38.587156999999998</v>
      </c>
    </row>
    <row r="542" spans="2:12" hidden="1" x14ac:dyDescent="0.2">
      <c r="B542" s="62">
        <f t="shared" si="17"/>
        <v>2023</v>
      </c>
      <c r="C542" s="49">
        <v>45200</v>
      </c>
      <c r="D542" s="3" t="s">
        <v>11</v>
      </c>
      <c r="E542" s="29" t="s">
        <v>7</v>
      </c>
      <c r="F542" s="43">
        <v>182.7</v>
      </c>
      <c r="G542" s="28" t="s">
        <v>243</v>
      </c>
      <c r="H542" s="31">
        <f t="shared" si="18"/>
        <v>9.8000000000000004E-2</v>
      </c>
      <c r="I542" s="31">
        <f>Table36[[#This Row],[Inflation (%)2]]/H570-1</f>
        <v>-1.5075376884422176E-2</v>
      </c>
      <c r="J542" s="60">
        <f>IFERROR(VLOOKUP(D542,Table6[[Categories]:[Weights]],5,FALSE),0)</f>
        <v>6.59E-2</v>
      </c>
      <c r="K542" s="44">
        <f>$K$1802*(1+Table36[[#This Row],[Inflation (%)2]])</f>
        <v>109.80000000000001</v>
      </c>
      <c r="L542" s="44">
        <f>IFERROR(Table36[[#This Row],[Prices]]*Table36[[#This Row],[Weights]],0)</f>
        <v>7.2358200000000004</v>
      </c>
    </row>
    <row r="543" spans="2:12" hidden="1" x14ac:dyDescent="0.2">
      <c r="B543" s="62">
        <f t="shared" si="17"/>
        <v>2023</v>
      </c>
      <c r="C543" s="49">
        <v>45200</v>
      </c>
      <c r="D543" s="3" t="s">
        <v>13</v>
      </c>
      <c r="E543" s="29" t="s">
        <v>7</v>
      </c>
      <c r="F543" s="43">
        <v>222.9</v>
      </c>
      <c r="G543" s="28" t="s">
        <v>178</v>
      </c>
      <c r="H543" s="31">
        <f t="shared" si="18"/>
        <v>3.7200000000000004E-2</v>
      </c>
      <c r="I543" s="31">
        <f>Table36[[#This Row],[Inflation (%)2]]/H571-1</f>
        <v>-0.20512820512820507</v>
      </c>
      <c r="J543" s="60">
        <f>IFERROR(VLOOKUP(D543,Table6[[Categories]:[Weights]],5,FALSE),0)</f>
        <v>2.7300000000000001E-2</v>
      </c>
      <c r="K543" s="44">
        <f>$K$1802*(1+Table36[[#This Row],[Inflation (%)2]])</f>
        <v>103.71999999999998</v>
      </c>
      <c r="L543" s="44">
        <f>IFERROR(Table36[[#This Row],[Prices]]*Table36[[#This Row],[Weights]],0)</f>
        <v>2.8315559999999995</v>
      </c>
    </row>
    <row r="544" spans="2:12" hidden="1" x14ac:dyDescent="0.2">
      <c r="B544" s="62">
        <f t="shared" si="17"/>
        <v>2023</v>
      </c>
      <c r="C544" s="49">
        <v>45200</v>
      </c>
      <c r="D544" s="3" t="s">
        <v>15</v>
      </c>
      <c r="E544" s="29" t="s">
        <v>7</v>
      </c>
      <c r="F544" s="43">
        <v>189.3</v>
      </c>
      <c r="G544" s="28" t="s">
        <v>456</v>
      </c>
      <c r="H544" s="31">
        <f t="shared" si="18"/>
        <v>0.10119999999999998</v>
      </c>
      <c r="I544" s="31">
        <f>Table36[[#This Row],[Inflation (%)2]]/H572-1</f>
        <v>0.30077120822622083</v>
      </c>
      <c r="J544" s="60">
        <f>IFERROR(VLOOKUP(D544,Table6[[Categories]:[Weights]],5,FALSE),0)</f>
        <v>3.5999999999999999E-3</v>
      </c>
      <c r="K544" s="44">
        <f>$K$1802*(1+Table36[[#This Row],[Inflation (%)2]])</f>
        <v>110.11999999999999</v>
      </c>
      <c r="L544" s="44">
        <f>IFERROR(Table36[[#This Row],[Prices]]*Table36[[#This Row],[Weights]],0)</f>
        <v>0.39643199999999995</v>
      </c>
    </row>
    <row r="545" spans="2:12" hidden="1" x14ac:dyDescent="0.2">
      <c r="B545" s="62">
        <f t="shared" si="17"/>
        <v>2023</v>
      </c>
      <c r="C545" s="49">
        <v>45200</v>
      </c>
      <c r="D545" s="3" t="s">
        <v>17</v>
      </c>
      <c r="E545" s="29" t="s">
        <v>7</v>
      </c>
      <c r="F545" s="43">
        <v>182.2</v>
      </c>
      <c r="G545" s="28" t="s">
        <v>457</v>
      </c>
      <c r="H545" s="31">
        <f t="shared" si="18"/>
        <v>6.5500000000000003E-2</v>
      </c>
      <c r="I545" s="31">
        <f>Table36[[#This Row],[Inflation (%)2]]/H573-1</f>
        <v>-3.1065088757396331E-2</v>
      </c>
      <c r="J545" s="60">
        <f>IFERROR(VLOOKUP(D545,Table6[[Categories]:[Weights]],5,FALSE),0)</f>
        <v>5.33E-2</v>
      </c>
      <c r="K545" s="44">
        <f>$K$1802*(1+Table36[[#This Row],[Inflation (%)2]])</f>
        <v>106.55000000000001</v>
      </c>
      <c r="L545" s="44">
        <f>IFERROR(Table36[[#This Row],[Prices]]*Table36[[#This Row],[Weights]],0)</f>
        <v>5.6791150000000004</v>
      </c>
    </row>
    <row r="546" spans="2:12" hidden="1" x14ac:dyDescent="0.2">
      <c r="B546" s="62">
        <f t="shared" si="17"/>
        <v>2023</v>
      </c>
      <c r="C546" s="49">
        <v>45200</v>
      </c>
      <c r="D546" s="3" t="s">
        <v>19</v>
      </c>
      <c r="E546" s="29" t="s">
        <v>7</v>
      </c>
      <c r="F546" s="43">
        <v>157</v>
      </c>
      <c r="G546" s="28" t="s">
        <v>458</v>
      </c>
      <c r="H546" s="31">
        <f t="shared" si="18"/>
        <v>-0.11650000000000001</v>
      </c>
      <c r="I546" s="31">
        <f>Table36[[#This Row],[Inflation (%)2]]/H574-1</f>
        <v>-5.1238257899232087E-3</v>
      </c>
      <c r="J546" s="60">
        <f>IFERROR(VLOOKUP(D546,Table6[[Categories]:[Weights]],5,FALSE),0)</f>
        <v>2.81E-2</v>
      </c>
      <c r="K546" s="44">
        <f>$K$1802*(1+Table36[[#This Row],[Inflation (%)2]])</f>
        <v>88.35</v>
      </c>
      <c r="L546" s="44">
        <f>IFERROR(Table36[[#This Row],[Prices]]*Table36[[#This Row],[Weights]],0)</f>
        <v>2.4826349999999997</v>
      </c>
    </row>
    <row r="547" spans="2:12" hidden="1" x14ac:dyDescent="0.2">
      <c r="B547" s="62">
        <f t="shared" si="17"/>
        <v>2023</v>
      </c>
      <c r="C547" s="49">
        <v>45200</v>
      </c>
      <c r="D547" s="3" t="s">
        <v>21</v>
      </c>
      <c r="E547" s="29" t="s">
        <v>7</v>
      </c>
      <c r="F547" s="43">
        <v>183.8</v>
      </c>
      <c r="G547" s="28" t="s">
        <v>459</v>
      </c>
      <c r="H547" s="31">
        <f t="shared" si="18"/>
        <v>0.10920000000000001</v>
      </c>
      <c r="I547" s="31">
        <f>Table36[[#This Row],[Inflation (%)2]]/H575-1</f>
        <v>0.20396912899669251</v>
      </c>
      <c r="J547" s="60">
        <f>IFERROR(VLOOKUP(D547,Table6[[Categories]:[Weights]],5,FALSE),0)</f>
        <v>2.8999999999999998E-2</v>
      </c>
      <c r="K547" s="44">
        <f>$K$1802*(1+Table36[[#This Row],[Inflation (%)2]])</f>
        <v>110.92</v>
      </c>
      <c r="L547" s="44">
        <f>IFERROR(Table36[[#This Row],[Prices]]*Table36[[#This Row],[Weights]],0)</f>
        <v>3.2166799999999998</v>
      </c>
    </row>
    <row r="548" spans="2:12" hidden="1" x14ac:dyDescent="0.2">
      <c r="B548" s="62">
        <f t="shared" si="17"/>
        <v>2023</v>
      </c>
      <c r="C548" s="49">
        <v>45200</v>
      </c>
      <c r="D548" s="3" t="s">
        <v>23</v>
      </c>
      <c r="E548" s="29" t="s">
        <v>7</v>
      </c>
      <c r="F548" s="43">
        <v>234.1</v>
      </c>
      <c r="G548" s="28" t="s">
        <v>187</v>
      </c>
      <c r="H548" s="31">
        <f t="shared" si="18"/>
        <v>2.41E-2</v>
      </c>
      <c r="I548" s="31">
        <f>Table36[[#This Row],[Inflation (%)2]]/H576-1</f>
        <v>0.13145539906103298</v>
      </c>
      <c r="J548" s="60">
        <f>IFERROR(VLOOKUP(D548,Table6[[Categories]:[Weights]],5,FALSE),0)</f>
        <v>4.41E-2</v>
      </c>
      <c r="K548" s="44">
        <f>$K$1802*(1+Table36[[#This Row],[Inflation (%)2]])</f>
        <v>102.41</v>
      </c>
      <c r="L548" s="44">
        <f>IFERROR(Table36[[#This Row],[Prices]]*Table36[[#This Row],[Weights]],0)</f>
        <v>4.5162810000000002</v>
      </c>
    </row>
    <row r="549" spans="2:12" hidden="1" x14ac:dyDescent="0.2">
      <c r="B549" s="62">
        <f t="shared" si="17"/>
        <v>2023</v>
      </c>
      <c r="C549" s="49">
        <v>45200</v>
      </c>
      <c r="D549" s="3" t="s">
        <v>25</v>
      </c>
      <c r="E549" s="29" t="s">
        <v>7</v>
      </c>
      <c r="F549" s="43">
        <v>205.7</v>
      </c>
      <c r="G549" s="28" t="s">
        <v>460</v>
      </c>
      <c r="H549" s="31">
        <f t="shared" si="18"/>
        <v>0.2107</v>
      </c>
      <c r="I549" s="31">
        <f>Table36[[#This Row],[Inflation (%)2]]/H577-1</f>
        <v>0.15388828039430447</v>
      </c>
      <c r="J549" s="60">
        <f>IFERROR(VLOOKUP(D549,Table6[[Categories]:[Weights]],5,FALSE),0)</f>
        <v>1.7299999999999999E-2</v>
      </c>
      <c r="K549" s="44">
        <f>$K$1802*(1+Table36[[#This Row],[Inflation (%)2]])</f>
        <v>121.07000000000001</v>
      </c>
      <c r="L549" s="44">
        <f>IFERROR(Table36[[#This Row],[Prices]]*Table36[[#This Row],[Weights]],0)</f>
        <v>2.0945110000000002</v>
      </c>
    </row>
    <row r="550" spans="2:12" hidden="1" x14ac:dyDescent="0.2">
      <c r="B550" s="62">
        <f t="shared" si="17"/>
        <v>2023</v>
      </c>
      <c r="C550" s="49">
        <v>45200</v>
      </c>
      <c r="D550" s="3" t="s">
        <v>27</v>
      </c>
      <c r="E550" s="29" t="s">
        <v>7</v>
      </c>
      <c r="F550" s="43">
        <v>129.69999999999999</v>
      </c>
      <c r="G550" s="28" t="s">
        <v>461</v>
      </c>
      <c r="H550" s="31">
        <f t="shared" si="18"/>
        <v>5.1100000000000007E-2</v>
      </c>
      <c r="I550" s="31">
        <f>Table36[[#This Row],[Inflation (%)2]]/H578-1</f>
        <v>0.18561484918793525</v>
      </c>
      <c r="J550" s="60">
        <f>IFERROR(VLOOKUP(D550,Table6[[Categories]:[Weights]],5,FALSE),0)</f>
        <v>9.7000000000000003E-3</v>
      </c>
      <c r="K550" s="44">
        <f>$K$1802*(1+Table36[[#This Row],[Inflation (%)2]])</f>
        <v>105.10999999999999</v>
      </c>
      <c r="L550" s="44">
        <f>IFERROR(Table36[[#This Row],[Prices]]*Table36[[#This Row],[Weights]],0)</f>
        <v>1.0195669999999999</v>
      </c>
    </row>
    <row r="551" spans="2:12" hidden="1" x14ac:dyDescent="0.2">
      <c r="B551" s="62">
        <f t="shared" si="17"/>
        <v>2023</v>
      </c>
      <c r="C551" s="49">
        <v>45200</v>
      </c>
      <c r="D551" s="3" t="s">
        <v>29</v>
      </c>
      <c r="E551" s="29" t="s">
        <v>7</v>
      </c>
      <c r="F551" s="43">
        <v>238.6</v>
      </c>
      <c r="G551" s="28" t="s">
        <v>462</v>
      </c>
      <c r="H551" s="31">
        <f t="shared" si="18"/>
        <v>0.21489999999999998</v>
      </c>
      <c r="I551" s="31">
        <f>Table36[[#This Row],[Inflation (%)2]]/H579-1</f>
        <v>-1.8721461187214627E-2</v>
      </c>
      <c r="J551" s="60">
        <f>IFERROR(VLOOKUP(D551,Table6[[Categories]:[Weights]],5,FALSE),0)</f>
        <v>1.7899999999999999E-2</v>
      </c>
      <c r="K551" s="44">
        <f>$K$1802*(1+Table36[[#This Row],[Inflation (%)2]])</f>
        <v>121.49000000000001</v>
      </c>
      <c r="L551" s="44">
        <f>IFERROR(Table36[[#This Row],[Prices]]*Table36[[#This Row],[Weights]],0)</f>
        <v>2.174671</v>
      </c>
    </row>
    <row r="552" spans="2:12" hidden="1" x14ac:dyDescent="0.2">
      <c r="B552" s="62">
        <f t="shared" si="17"/>
        <v>2023</v>
      </c>
      <c r="C552" s="49">
        <v>45200</v>
      </c>
      <c r="D552" s="3" t="s">
        <v>31</v>
      </c>
      <c r="E552" s="29" t="s">
        <v>7</v>
      </c>
      <c r="F552" s="43">
        <v>168.6</v>
      </c>
      <c r="G552" s="28" t="s">
        <v>463</v>
      </c>
      <c r="H552" s="31">
        <f t="shared" si="18"/>
        <v>4.3299999999999998E-2</v>
      </c>
      <c r="I552" s="31">
        <f>Table36[[#This Row],[Inflation (%)2]]/H580-1</f>
        <v>-1.8140589569161203E-2</v>
      </c>
      <c r="J552" s="60">
        <f>IFERROR(VLOOKUP(D552,Table6[[Categories]:[Weights]],5,FALSE),0)</f>
        <v>1.1299999999999999E-2</v>
      </c>
      <c r="K552" s="44">
        <f>$K$1802*(1+Table36[[#This Row],[Inflation (%)2]])</f>
        <v>104.32999999999998</v>
      </c>
      <c r="L552" s="44">
        <f>IFERROR(Table36[[#This Row],[Prices]]*Table36[[#This Row],[Weights]],0)</f>
        <v>1.1789289999999997</v>
      </c>
    </row>
    <row r="553" spans="2:12" hidden="1" x14ac:dyDescent="0.2">
      <c r="B553" s="62">
        <f t="shared" si="17"/>
        <v>2023</v>
      </c>
      <c r="C553" s="49">
        <v>45200</v>
      </c>
      <c r="D553" s="3" t="s">
        <v>33</v>
      </c>
      <c r="E553" s="29" t="s">
        <v>7</v>
      </c>
      <c r="F553" s="43">
        <v>201.4</v>
      </c>
      <c r="G553" s="28" t="s">
        <v>287</v>
      </c>
      <c r="H553" s="31">
        <f t="shared" si="18"/>
        <v>5.1699999999999996E-2</v>
      </c>
      <c r="I553" s="31">
        <f>Table36[[#This Row],[Inflation (%)2]]/H581-1</f>
        <v>-4.4362292051756125E-2</v>
      </c>
      <c r="J553" s="60">
        <f>IFERROR(VLOOKUP(D553,Table6[[Categories]:[Weights]],5,FALSE),0)</f>
        <v>5.5399999999999998E-2</v>
      </c>
      <c r="K553" s="44">
        <f>$K$1802*(1+Table36[[#This Row],[Inflation (%)2]])</f>
        <v>105.17</v>
      </c>
      <c r="L553" s="44">
        <f>IFERROR(Table36[[#This Row],[Prices]]*Table36[[#This Row],[Weights]],0)</f>
        <v>5.8264179999999994</v>
      </c>
    </row>
    <row r="554" spans="2:12" hidden="1" x14ac:dyDescent="0.2">
      <c r="B554" s="62">
        <f t="shared" si="17"/>
        <v>2023</v>
      </c>
      <c r="C554" s="49">
        <v>45200</v>
      </c>
      <c r="D554" s="3" t="s">
        <v>35</v>
      </c>
      <c r="E554" s="29" t="s">
        <v>7</v>
      </c>
      <c r="F554" s="43">
        <v>207.8</v>
      </c>
      <c r="G554" s="28" t="s">
        <v>464</v>
      </c>
      <c r="H554" s="31">
        <f t="shared" si="18"/>
        <v>3.8500000000000006E-2</v>
      </c>
      <c r="I554" s="31">
        <f>Table36[[#This Row],[Inflation (%)2]]/H582-1</f>
        <v>2.3936170212766283E-2</v>
      </c>
      <c r="J554" s="60">
        <f>IFERROR(VLOOKUP(D554,Table6[[Categories]:[Weights]],5,FALSE),0)</f>
        <v>1.3600000000000001E-2</v>
      </c>
      <c r="K554" s="44">
        <f>$K$1802*(1+Table36[[#This Row],[Inflation (%)2]])</f>
        <v>103.85</v>
      </c>
      <c r="L554" s="44">
        <f>IFERROR(Table36[[#This Row],[Prices]]*Table36[[#This Row],[Weights]],0)</f>
        <v>1.4123600000000001</v>
      </c>
    </row>
    <row r="555" spans="2:12" hidden="1" x14ac:dyDescent="0.2">
      <c r="B555" s="62">
        <f t="shared" si="17"/>
        <v>2023</v>
      </c>
      <c r="C555" s="49">
        <v>45200</v>
      </c>
      <c r="D555" s="3" t="s">
        <v>37</v>
      </c>
      <c r="E555" s="29" t="s">
        <v>7</v>
      </c>
      <c r="F555" s="43">
        <v>182.1</v>
      </c>
      <c r="G555" s="28" t="s">
        <v>131</v>
      </c>
      <c r="H555" s="31">
        <f t="shared" si="18"/>
        <v>4.9000000000000002E-2</v>
      </c>
      <c r="I555" s="31">
        <f>Table36[[#This Row],[Inflation (%)2]]/H583-1</f>
        <v>3.3755274261603407E-2</v>
      </c>
      <c r="J555" s="60">
        <f>IFERROR(VLOOKUP(D555,Table6[[Categories]:[Weights]],5,FALSE),0)</f>
        <v>5.57E-2</v>
      </c>
      <c r="K555" s="44">
        <f>$K$1802*(1+Table36[[#This Row],[Inflation (%)2]])</f>
        <v>104.89999999999999</v>
      </c>
      <c r="L555" s="44">
        <f>IFERROR(Table36[[#This Row],[Prices]]*Table36[[#This Row],[Weights]],0)</f>
        <v>5.8429299999999991</v>
      </c>
    </row>
    <row r="556" spans="2:12" hidden="1" x14ac:dyDescent="0.2">
      <c r="B556" s="62">
        <f t="shared" si="17"/>
        <v>2023</v>
      </c>
      <c r="C556" s="49">
        <v>45200</v>
      </c>
      <c r="D556" s="3" t="s">
        <v>39</v>
      </c>
      <c r="E556" s="29" t="s">
        <v>7</v>
      </c>
      <c r="F556" s="43">
        <v>184.2</v>
      </c>
      <c r="G556" s="28" t="s">
        <v>465</v>
      </c>
      <c r="H556" s="31">
        <f t="shared" si="18"/>
        <v>4.9600000000000005E-2</v>
      </c>
      <c r="I556" s="31">
        <f>Table36[[#This Row],[Inflation (%)2]]/H584-1</f>
        <v>5.7569296375266532E-2</v>
      </c>
      <c r="J556" s="60">
        <f>IFERROR(VLOOKUP(D556,Table6[[Categories]:[Weights]],5,FALSE),0)</f>
        <v>4.7199999999999999E-2</v>
      </c>
      <c r="K556" s="44">
        <f>$K$1802*(1+Table36[[#This Row],[Inflation (%)2]])</f>
        <v>104.96000000000001</v>
      </c>
      <c r="L556" s="44">
        <f>IFERROR(Table36[[#This Row],[Prices]]*Table36[[#This Row],[Weights]],0)</f>
        <v>4.9541120000000003</v>
      </c>
    </row>
    <row r="557" spans="2:12" hidden="1" x14ac:dyDescent="0.2">
      <c r="B557" s="62">
        <f t="shared" si="17"/>
        <v>2023</v>
      </c>
      <c r="C557" s="49">
        <v>45200</v>
      </c>
      <c r="D557" s="3" t="s">
        <v>41</v>
      </c>
      <c r="E557" s="29" t="s">
        <v>7</v>
      </c>
      <c r="F557" s="43">
        <v>170.6</v>
      </c>
      <c r="G557" s="28" t="s">
        <v>395</v>
      </c>
      <c r="H557" s="31">
        <f t="shared" si="18"/>
        <v>4.9200000000000001E-2</v>
      </c>
      <c r="I557" s="31">
        <f>Table36[[#This Row],[Inflation (%)2]]/H585-1</f>
        <v>-6.4638783269961975E-2</v>
      </c>
      <c r="J557" s="60">
        <f>IFERROR(VLOOKUP(D557,Table6[[Categories]:[Weights]],5,FALSE),0)</f>
        <v>8.5000000000000006E-3</v>
      </c>
      <c r="K557" s="44">
        <f>$K$1802*(1+Table36[[#This Row],[Inflation (%)2]])</f>
        <v>104.91999999999999</v>
      </c>
      <c r="L557" s="44">
        <f>IFERROR(Table36[[#This Row],[Prices]]*Table36[[#This Row],[Weights]],0)</f>
        <v>0.89181999999999995</v>
      </c>
    </row>
    <row r="558" spans="2:12" hidden="1" x14ac:dyDescent="0.2">
      <c r="B558" s="62">
        <f t="shared" si="17"/>
        <v>2023</v>
      </c>
      <c r="C558" s="49">
        <v>45200</v>
      </c>
      <c r="D558" s="3" t="s">
        <v>43</v>
      </c>
      <c r="E558" s="29" t="s">
        <v>7</v>
      </c>
      <c r="F558" s="43">
        <v>177.7</v>
      </c>
      <c r="G558" s="28" t="s">
        <v>466</v>
      </c>
      <c r="H558" s="31">
        <f t="shared" si="18"/>
        <v>3.7999999999999999E-2</v>
      </c>
      <c r="I558" s="31">
        <f>Table36[[#This Row],[Inflation (%)2]]/H586-1</f>
        <v>-3.7974683544303778E-2</v>
      </c>
      <c r="J558" s="60">
        <f>IFERROR(VLOOKUP(D558,Table6[[Categories]:[Weights]],5,FALSE),0)</f>
        <v>0.2167</v>
      </c>
      <c r="K558" s="44">
        <f>$K$1802*(1+Table36[[#This Row],[Inflation (%)2]])</f>
        <v>103.8</v>
      </c>
      <c r="L558" s="44">
        <f>IFERROR(Table36[[#This Row],[Prices]]*Table36[[#This Row],[Weights]],0)</f>
        <v>22.493459999999999</v>
      </c>
    </row>
    <row r="559" spans="2:12" hidden="1" x14ac:dyDescent="0.2">
      <c r="B559" s="62">
        <f t="shared" si="17"/>
        <v>2023</v>
      </c>
      <c r="C559" s="49">
        <v>45200</v>
      </c>
      <c r="D559" s="3" t="s">
        <v>45</v>
      </c>
      <c r="E559" s="29" t="s">
        <v>7</v>
      </c>
      <c r="F559" s="43">
        <v>175.7</v>
      </c>
      <c r="G559" s="28" t="s">
        <v>467</v>
      </c>
      <c r="H559" s="31">
        <f t="shared" si="18"/>
        <v>-2.3900000000000001E-2</v>
      </c>
      <c r="I559" s="31">
        <f>Table36[[#This Row],[Inflation (%)2]]/H587-1</f>
        <v>0.16019417475728148</v>
      </c>
      <c r="J559" s="60">
        <f>IFERROR(VLOOKUP(D559,Table6[[Categories]:[Weights]],5,FALSE),0)</f>
        <v>5.5800000000000002E-2</v>
      </c>
      <c r="K559" s="44">
        <f>$K$1802*(1+Table36[[#This Row],[Inflation (%)2]])</f>
        <v>97.61</v>
      </c>
      <c r="L559" s="44">
        <f>IFERROR(Table36[[#This Row],[Prices]]*Table36[[#This Row],[Weights]],0)</f>
        <v>5.4466380000000001</v>
      </c>
    </row>
    <row r="560" spans="2:12" hidden="1" x14ac:dyDescent="0.2">
      <c r="B560" s="62">
        <f t="shared" si="17"/>
        <v>2023</v>
      </c>
      <c r="C560" s="49">
        <v>45200</v>
      </c>
      <c r="D560" s="3" t="s">
        <v>47</v>
      </c>
      <c r="E560" s="29" t="s">
        <v>7</v>
      </c>
      <c r="F560" s="43">
        <v>174</v>
      </c>
      <c r="G560" s="28" t="s">
        <v>86</v>
      </c>
      <c r="H560" s="31">
        <f t="shared" si="18"/>
        <v>4.3200000000000002E-2</v>
      </c>
      <c r="I560" s="31">
        <f>Table36[[#This Row],[Inflation (%)2]]/H588-1</f>
        <v>-5.6768558951964976E-2</v>
      </c>
      <c r="J560" s="60">
        <f>IFERROR(VLOOKUP(D560,Table6[[Categories]:[Weights]],5,FALSE),0)</f>
        <v>0.29530000000000001</v>
      </c>
      <c r="K560" s="44">
        <f>$K$1802*(1+Table36[[#This Row],[Inflation (%)2]])</f>
        <v>104.32</v>
      </c>
      <c r="L560" s="44">
        <f>IFERROR(Table36[[#This Row],[Prices]]*Table36[[#This Row],[Weights]],0)</f>
        <v>30.805695999999998</v>
      </c>
    </row>
    <row r="561" spans="2:12" hidden="1" x14ac:dyDescent="0.2">
      <c r="B561" s="62">
        <f t="shared" si="17"/>
        <v>2023</v>
      </c>
      <c r="C561" s="49">
        <v>45200</v>
      </c>
      <c r="D561" s="3" t="s">
        <v>49</v>
      </c>
      <c r="E561" s="29" t="s">
        <v>7</v>
      </c>
      <c r="F561" s="43">
        <v>171.9</v>
      </c>
      <c r="G561" s="28" t="s">
        <v>448</v>
      </c>
      <c r="H561" s="31">
        <f t="shared" si="18"/>
        <v>3.5499999999999997E-2</v>
      </c>
      <c r="I561" s="31">
        <f>Table36[[#This Row],[Inflation (%)2]]/H589-1</f>
        <v>-0.12561576354679804</v>
      </c>
      <c r="J561" s="60">
        <f>IFERROR(VLOOKUP(D561,Table6[[Categories]:[Weights]],5,FALSE),0)</f>
        <v>3.8699999999999998E-2</v>
      </c>
      <c r="K561" s="44">
        <f>$K$1802*(1+Table36[[#This Row],[Inflation (%)2]])</f>
        <v>103.55000000000001</v>
      </c>
      <c r="L561" s="44">
        <f>IFERROR(Table36[[#This Row],[Prices]]*Table36[[#This Row],[Weights]],0)</f>
        <v>4.0073850000000002</v>
      </c>
    </row>
    <row r="562" spans="2:12" hidden="1" x14ac:dyDescent="0.2">
      <c r="B562" s="62">
        <f t="shared" si="17"/>
        <v>2023</v>
      </c>
      <c r="C562" s="49">
        <v>45200</v>
      </c>
      <c r="D562" s="3" t="s">
        <v>51</v>
      </c>
      <c r="E562" s="29" t="s">
        <v>7</v>
      </c>
      <c r="F562" s="43">
        <v>185.5</v>
      </c>
      <c r="G562" s="28" t="s">
        <v>468</v>
      </c>
      <c r="H562" s="31">
        <f t="shared" si="18"/>
        <v>6.1799999999999994E-2</v>
      </c>
      <c r="I562" s="31">
        <f>Table36[[#This Row],[Inflation (%)2]]/H590-1</f>
        <v>-3.2863849765258246E-2</v>
      </c>
      <c r="J562" s="60">
        <f>IFERROR(VLOOKUP(D562,Table6[[Categories]:[Weights]],5,FALSE),0)</f>
        <v>4.8099999999999997E-2</v>
      </c>
      <c r="K562" s="44">
        <f>$K$1802*(1+Table36[[#This Row],[Inflation (%)2]])</f>
        <v>106.18</v>
      </c>
      <c r="L562" s="44">
        <f>IFERROR(Table36[[#This Row],[Prices]]*Table36[[#This Row],[Weights]],0)</f>
        <v>5.1072579999999999</v>
      </c>
    </row>
    <row r="563" spans="2:12" hidden="1" x14ac:dyDescent="0.2">
      <c r="B563" s="62">
        <f t="shared" si="17"/>
        <v>2023</v>
      </c>
      <c r="C563" s="49">
        <v>45200</v>
      </c>
      <c r="D563" s="3" t="s">
        <v>53</v>
      </c>
      <c r="E563" s="29" t="s">
        <v>7</v>
      </c>
      <c r="F563" s="43">
        <v>161.4</v>
      </c>
      <c r="G563" s="28" t="s">
        <v>90</v>
      </c>
      <c r="H563" s="31">
        <f t="shared" si="18"/>
        <v>1.6400000000000001E-2</v>
      </c>
      <c r="I563" s="31">
        <f>Table36[[#This Row],[Inflation (%)2]]/H591-1</f>
        <v>-0.16326530612244883</v>
      </c>
      <c r="J563" s="60">
        <f>IFERROR(VLOOKUP(D563,Table6[[Categories]:[Weights]],5,FALSE),0)</f>
        <v>9.7299999999999998E-2</v>
      </c>
      <c r="K563" s="44">
        <f>$K$1802*(1+Table36[[#This Row],[Inflation (%)2]])</f>
        <v>101.64</v>
      </c>
      <c r="L563" s="44">
        <f>IFERROR(Table36[[#This Row],[Prices]]*Table36[[#This Row],[Weights]],0)</f>
        <v>9.8895719999999994</v>
      </c>
    </row>
    <row r="564" spans="2:12" hidden="1" x14ac:dyDescent="0.2">
      <c r="B564" s="62">
        <f t="shared" si="17"/>
        <v>2023</v>
      </c>
      <c r="C564" s="49">
        <v>45200</v>
      </c>
      <c r="D564" s="3" t="s">
        <v>55</v>
      </c>
      <c r="E564" s="29" t="s">
        <v>7</v>
      </c>
      <c r="F564" s="43">
        <v>171.7</v>
      </c>
      <c r="G564" s="28" t="s">
        <v>469</v>
      </c>
      <c r="H564" s="31">
        <f t="shared" si="18"/>
        <v>3.2500000000000001E-2</v>
      </c>
      <c r="I564" s="31">
        <f>Table36[[#This Row],[Inflation (%)2]]/H592-1</f>
        <v>-3.0674846625765584E-3</v>
      </c>
      <c r="J564" s="60">
        <f>IFERROR(VLOOKUP(D564,Table6[[Categories]:[Weights]],5,FALSE),0)</f>
        <v>2.0400000000000001E-2</v>
      </c>
      <c r="K564" s="44">
        <f>$K$1802*(1+Table36[[#This Row],[Inflation (%)2]])</f>
        <v>103.25</v>
      </c>
      <c r="L564" s="44">
        <f>IFERROR(Table36[[#This Row],[Prices]]*Table36[[#This Row],[Weights]],0)</f>
        <v>2.1063000000000001</v>
      </c>
    </row>
    <row r="565" spans="2:12" hidden="1" x14ac:dyDescent="0.2">
      <c r="B565" s="62">
        <f t="shared" si="17"/>
        <v>2023</v>
      </c>
      <c r="C565" s="49">
        <v>45200</v>
      </c>
      <c r="D565" s="3" t="s">
        <v>57</v>
      </c>
      <c r="E565" s="29" t="s">
        <v>7</v>
      </c>
      <c r="F565" s="43">
        <v>180.4</v>
      </c>
      <c r="G565" s="28" t="s">
        <v>470</v>
      </c>
      <c r="H565" s="31">
        <f t="shared" si="18"/>
        <v>5.3700000000000005E-2</v>
      </c>
      <c r="I565" s="31">
        <f>Table36[[#This Row],[Inflation (%)2]]/H593-1</f>
        <v>-2.3636363636363567E-2</v>
      </c>
      <c r="J565" s="60">
        <f>IFERROR(VLOOKUP(D565,Table6[[Categories]:[Weights]],5,FALSE),0)</f>
        <v>5.62E-2</v>
      </c>
      <c r="K565" s="44">
        <f>$K$1802*(1+Table36[[#This Row],[Inflation (%)2]])</f>
        <v>105.37</v>
      </c>
      <c r="L565" s="44">
        <f>IFERROR(Table36[[#This Row],[Prices]]*Table36[[#This Row],[Weights]],0)</f>
        <v>5.9217940000000002</v>
      </c>
    </row>
    <row r="566" spans="2:12" hidden="1" x14ac:dyDescent="0.2">
      <c r="B566" s="62">
        <f t="shared" si="17"/>
        <v>2023</v>
      </c>
      <c r="C566" s="49">
        <v>45200</v>
      </c>
      <c r="D566" s="3" t="s">
        <v>59</v>
      </c>
      <c r="E566" s="29" t="s">
        <v>7</v>
      </c>
      <c r="F566" s="43">
        <v>186.2</v>
      </c>
      <c r="G566" s="28" t="s">
        <v>336</v>
      </c>
      <c r="H566" s="31">
        <f t="shared" si="18"/>
        <v>8.0699999999999994E-2</v>
      </c>
      <c r="I566" s="31">
        <f>Table36[[#This Row],[Inflation (%)2]]/H594-1</f>
        <v>-7.9817559863169962E-2</v>
      </c>
      <c r="J566" s="60">
        <f>IFERROR(VLOOKUP(D566,Table6[[Categories]:[Weights]],5,FALSE),0)</f>
        <v>3.4700000000000002E-2</v>
      </c>
      <c r="K566" s="44">
        <f>$K$1802*(1+Table36[[#This Row],[Inflation (%)2]])</f>
        <v>108.07</v>
      </c>
      <c r="L566" s="44">
        <f>IFERROR(Table36[[#This Row],[Prices]]*Table36[[#This Row],[Weights]],0)</f>
        <v>3.7500290000000001</v>
      </c>
    </row>
    <row r="567" spans="2:12" hidden="1" x14ac:dyDescent="0.2">
      <c r="B567" s="62">
        <f t="shared" si="17"/>
        <v>2023</v>
      </c>
      <c r="C567" s="49">
        <v>45200</v>
      </c>
      <c r="D567" s="3" t="s">
        <v>61</v>
      </c>
      <c r="E567" s="29" t="s">
        <v>7</v>
      </c>
      <c r="F567" s="43">
        <v>194.7</v>
      </c>
      <c r="G567" s="28" t="s">
        <v>471</v>
      </c>
      <c r="H567" s="31">
        <f t="shared" si="18"/>
        <v>6.6299999999999998E-2</v>
      </c>
      <c r="I567" s="31">
        <f>Table36[[#This Row],[Inflation (%)2]]/H595-1</f>
        <v>4.4094488188976655E-2</v>
      </c>
      <c r="J567" s="60">
        <f>IFERROR(VLOOKUP(D567,Table6[[Categories]:[Weights]],5,FALSE),0)</f>
        <v>0</v>
      </c>
      <c r="K567" s="44">
        <f>$K$1802*(1+Table36[[#This Row],[Inflation (%)2]])</f>
        <v>106.63</v>
      </c>
      <c r="L567" s="44">
        <f>IFERROR(Table36[[#This Row],[Prices]]*Table36[[#This Row],[Weights]],0)</f>
        <v>0</v>
      </c>
    </row>
    <row r="568" spans="2:12" x14ac:dyDescent="0.2">
      <c r="B568" s="62">
        <f t="shared" si="17"/>
        <v>2023</v>
      </c>
      <c r="C568" s="49">
        <v>45170</v>
      </c>
      <c r="D568" s="3" t="s">
        <v>6</v>
      </c>
      <c r="E568" s="29" t="s">
        <v>7</v>
      </c>
      <c r="F568" s="43">
        <v>182.2</v>
      </c>
      <c r="G568" s="28" t="s">
        <v>473</v>
      </c>
      <c r="H568" s="31">
        <f t="shared" si="18"/>
        <v>4.65E-2</v>
      </c>
      <c r="I568" s="31">
        <f>Table36[[#This Row],[Inflation (%)2]]/H596-1</f>
        <v>-0.29438543247344462</v>
      </c>
      <c r="J568" s="60">
        <f>IFERROR(VLOOKUP(D568,Table6[[Categories]:[Weights]],5,FALSE),0)</f>
        <v>1</v>
      </c>
      <c r="K568" s="44">
        <f>$K$1802*(1+Table36[[#This Row],[Inflation (%)2]])</f>
        <v>104.65</v>
      </c>
      <c r="L568" s="44">
        <f>IFERROR(Table36[[#This Row],[Prices]]*Table36[[#This Row],[Weights]],0)</f>
        <v>104.65</v>
      </c>
    </row>
    <row r="569" spans="2:12" hidden="1" x14ac:dyDescent="0.2">
      <c r="B569" s="62">
        <f t="shared" si="17"/>
        <v>2023</v>
      </c>
      <c r="C569" s="49">
        <v>45170</v>
      </c>
      <c r="D569" s="3" t="s">
        <v>9</v>
      </c>
      <c r="E569" s="29" t="s">
        <v>7</v>
      </c>
      <c r="F569" s="43">
        <v>193</v>
      </c>
      <c r="G569" s="28" t="s">
        <v>474</v>
      </c>
      <c r="H569" s="31">
        <f t="shared" si="18"/>
        <v>6.1600000000000002E-2</v>
      </c>
      <c r="I569" s="31">
        <f>Table36[[#This Row],[Inflation (%)2]]/H597-1</f>
        <v>-0.35362014690451204</v>
      </c>
      <c r="J569" s="60">
        <f>IFERROR(VLOOKUP(D569,Table6[[Categories]:[Weights]],5,FALSE),0)</f>
        <v>0.3629</v>
      </c>
      <c r="K569" s="44">
        <f>$K$1802*(1+Table36[[#This Row],[Inflation (%)2]])</f>
        <v>106.16000000000001</v>
      </c>
      <c r="L569" s="44">
        <f>IFERROR(Table36[[#This Row],[Prices]]*Table36[[#This Row],[Weights]],0)</f>
        <v>38.525464000000007</v>
      </c>
    </row>
    <row r="570" spans="2:12" hidden="1" x14ac:dyDescent="0.2">
      <c r="B570" s="62">
        <f t="shared" si="17"/>
        <v>2023</v>
      </c>
      <c r="C570" s="49">
        <v>45170</v>
      </c>
      <c r="D570" s="3" t="s">
        <v>11</v>
      </c>
      <c r="E570" s="29" t="s">
        <v>7</v>
      </c>
      <c r="F570" s="43">
        <v>181.3</v>
      </c>
      <c r="G570" s="28" t="s">
        <v>475</v>
      </c>
      <c r="H570" s="31">
        <f t="shared" si="18"/>
        <v>9.9500000000000005E-2</v>
      </c>
      <c r="I570" s="31">
        <f>Table36[[#This Row],[Inflation (%)2]]/H598-1</f>
        <v>-8.8827838827838845E-2</v>
      </c>
      <c r="J570" s="60">
        <f>IFERROR(VLOOKUP(D570,Table6[[Categories]:[Weights]],5,FALSE),0)</f>
        <v>6.59E-2</v>
      </c>
      <c r="K570" s="44">
        <f>$K$1802*(1+Table36[[#This Row],[Inflation (%)2]])</f>
        <v>109.94999999999999</v>
      </c>
      <c r="L570" s="44">
        <f>IFERROR(Table36[[#This Row],[Prices]]*Table36[[#This Row],[Weights]],0)</f>
        <v>7.2457049999999992</v>
      </c>
    </row>
    <row r="571" spans="2:12" hidden="1" x14ac:dyDescent="0.2">
      <c r="B571" s="62">
        <f t="shared" si="17"/>
        <v>2023</v>
      </c>
      <c r="C571" s="49">
        <v>45170</v>
      </c>
      <c r="D571" s="3" t="s">
        <v>13</v>
      </c>
      <c r="E571" s="29" t="s">
        <v>7</v>
      </c>
      <c r="F571" s="43">
        <v>223.7</v>
      </c>
      <c r="G571" s="28" t="s">
        <v>476</v>
      </c>
      <c r="H571" s="31">
        <f t="shared" si="18"/>
        <v>4.6800000000000001E-2</v>
      </c>
      <c r="I571" s="31">
        <f>Table36[[#This Row],[Inflation (%)2]]/H599-1</f>
        <v>0.1223021582733812</v>
      </c>
      <c r="J571" s="60">
        <f>IFERROR(VLOOKUP(D571,Table6[[Categories]:[Weights]],5,FALSE),0)</f>
        <v>2.7300000000000001E-2</v>
      </c>
      <c r="K571" s="44">
        <f>$K$1802*(1+Table36[[#This Row],[Inflation (%)2]])</f>
        <v>104.67999999999999</v>
      </c>
      <c r="L571" s="44">
        <f>IFERROR(Table36[[#This Row],[Prices]]*Table36[[#This Row],[Weights]],0)</f>
        <v>2.857764</v>
      </c>
    </row>
    <row r="572" spans="2:12" hidden="1" x14ac:dyDescent="0.2">
      <c r="B572" s="62">
        <f t="shared" si="17"/>
        <v>2023</v>
      </c>
      <c r="C572" s="49">
        <v>45170</v>
      </c>
      <c r="D572" s="3" t="s">
        <v>15</v>
      </c>
      <c r="E572" s="29" t="s">
        <v>7</v>
      </c>
      <c r="F572" s="43">
        <v>184.2</v>
      </c>
      <c r="G572" s="28" t="s">
        <v>477</v>
      </c>
      <c r="H572" s="31">
        <f t="shared" si="18"/>
        <v>7.7800000000000008E-2</v>
      </c>
      <c r="I572" s="31">
        <f>Table36[[#This Row],[Inflation (%)2]]/H600-1</f>
        <v>0.39676840215439868</v>
      </c>
      <c r="J572" s="60">
        <f>IFERROR(VLOOKUP(D572,Table6[[Categories]:[Weights]],5,FALSE),0)</f>
        <v>3.5999999999999999E-3</v>
      </c>
      <c r="K572" s="44">
        <f>$K$1802*(1+Table36[[#This Row],[Inflation (%)2]])</f>
        <v>107.78000000000002</v>
      </c>
      <c r="L572" s="44">
        <f>IFERROR(Table36[[#This Row],[Prices]]*Table36[[#This Row],[Weights]],0)</f>
        <v>0.38800800000000002</v>
      </c>
    </row>
    <row r="573" spans="2:12" hidden="1" x14ac:dyDescent="0.2">
      <c r="B573" s="62">
        <f t="shared" si="17"/>
        <v>2023</v>
      </c>
      <c r="C573" s="49">
        <v>45170</v>
      </c>
      <c r="D573" s="3" t="s">
        <v>17</v>
      </c>
      <c r="E573" s="29" t="s">
        <v>7</v>
      </c>
      <c r="F573" s="43">
        <v>181.6</v>
      </c>
      <c r="G573" s="28" t="s">
        <v>404</v>
      </c>
      <c r="H573" s="31">
        <f t="shared" si="18"/>
        <v>6.7599999999999993E-2</v>
      </c>
      <c r="I573" s="31">
        <f>Table36[[#This Row],[Inflation (%)2]]/H601-1</f>
        <v>-0.10344827586206895</v>
      </c>
      <c r="J573" s="60">
        <f>IFERROR(VLOOKUP(D573,Table6[[Categories]:[Weights]],5,FALSE),0)</f>
        <v>5.33E-2</v>
      </c>
      <c r="K573" s="44">
        <f>$K$1802*(1+Table36[[#This Row],[Inflation (%)2]])</f>
        <v>106.76</v>
      </c>
      <c r="L573" s="44">
        <f>IFERROR(Table36[[#This Row],[Prices]]*Table36[[#This Row],[Weights]],0)</f>
        <v>5.6903079999999999</v>
      </c>
    </row>
    <row r="574" spans="2:12" hidden="1" x14ac:dyDescent="0.2">
      <c r="B574" s="62">
        <f t="shared" si="17"/>
        <v>2023</v>
      </c>
      <c r="C574" s="49">
        <v>45170</v>
      </c>
      <c r="D574" s="3" t="s">
        <v>19</v>
      </c>
      <c r="E574" s="29" t="s">
        <v>7</v>
      </c>
      <c r="F574" s="43">
        <v>158.30000000000001</v>
      </c>
      <c r="G574" s="28" t="s">
        <v>478</v>
      </c>
      <c r="H574" s="31">
        <f t="shared" si="18"/>
        <v>-0.11710000000000001</v>
      </c>
      <c r="I574" s="31">
        <f>Table36[[#This Row],[Inflation (%)2]]/H602-1</f>
        <v>-9.0838509316770066E-2</v>
      </c>
      <c r="J574" s="60">
        <f>IFERROR(VLOOKUP(D574,Table6[[Categories]:[Weights]],5,FALSE),0)</f>
        <v>2.81E-2</v>
      </c>
      <c r="K574" s="44">
        <f>$K$1802*(1+Table36[[#This Row],[Inflation (%)2]])</f>
        <v>88.29</v>
      </c>
      <c r="L574" s="44">
        <f>IFERROR(Table36[[#This Row],[Prices]]*Table36[[#This Row],[Weights]],0)</f>
        <v>2.4809490000000003</v>
      </c>
    </row>
    <row r="575" spans="2:12" hidden="1" x14ac:dyDescent="0.2">
      <c r="B575" s="62">
        <f t="shared" si="17"/>
        <v>2023</v>
      </c>
      <c r="C575" s="49">
        <v>45170</v>
      </c>
      <c r="D575" s="3" t="s">
        <v>21</v>
      </c>
      <c r="E575" s="29" t="s">
        <v>7</v>
      </c>
      <c r="F575" s="43">
        <v>182.7</v>
      </c>
      <c r="G575" s="28" t="s">
        <v>479</v>
      </c>
      <c r="H575" s="31">
        <f t="shared" si="18"/>
        <v>9.0700000000000003E-2</v>
      </c>
      <c r="I575" s="31">
        <f>Table36[[#This Row],[Inflation (%)2]]/H603-1</f>
        <v>0.76459143968871612</v>
      </c>
      <c r="J575" s="60">
        <f>IFERROR(VLOOKUP(D575,Table6[[Categories]:[Weights]],5,FALSE),0)</f>
        <v>2.8999999999999998E-2</v>
      </c>
      <c r="K575" s="44">
        <f>$K$1802*(1+Table36[[#This Row],[Inflation (%)2]])</f>
        <v>109.07</v>
      </c>
      <c r="L575" s="44">
        <f>IFERROR(Table36[[#This Row],[Prices]]*Table36[[#This Row],[Weights]],0)</f>
        <v>3.1630299999999996</v>
      </c>
    </row>
    <row r="576" spans="2:12" hidden="1" x14ac:dyDescent="0.2">
      <c r="B576" s="62">
        <f t="shared" si="17"/>
        <v>2023</v>
      </c>
      <c r="C576" s="49">
        <v>45170</v>
      </c>
      <c r="D576" s="3" t="s">
        <v>23</v>
      </c>
      <c r="E576" s="29" t="s">
        <v>7</v>
      </c>
      <c r="F576" s="43">
        <v>225.5</v>
      </c>
      <c r="G576" s="28" t="s">
        <v>480</v>
      </c>
      <c r="H576" s="31">
        <f t="shared" si="18"/>
        <v>2.1299999999999999E-2</v>
      </c>
      <c r="I576" s="31">
        <f>Table36[[#This Row],[Inflation (%)2]]/H604-1</f>
        <v>-0.92332613390928731</v>
      </c>
      <c r="J576" s="60">
        <f>IFERROR(VLOOKUP(D576,Table6[[Categories]:[Weights]],5,FALSE),0)</f>
        <v>4.41E-2</v>
      </c>
      <c r="K576" s="44">
        <f>$K$1802*(1+Table36[[#This Row],[Inflation (%)2]])</f>
        <v>102.13000000000001</v>
      </c>
      <c r="L576" s="44">
        <f>IFERROR(Table36[[#This Row],[Prices]]*Table36[[#This Row],[Weights]],0)</f>
        <v>4.5039330000000009</v>
      </c>
    </row>
    <row r="577" spans="2:12" hidden="1" x14ac:dyDescent="0.2">
      <c r="B577" s="62">
        <f t="shared" si="17"/>
        <v>2023</v>
      </c>
      <c r="C577" s="49">
        <v>45170</v>
      </c>
      <c r="D577" s="3" t="s">
        <v>25</v>
      </c>
      <c r="E577" s="29" t="s">
        <v>7</v>
      </c>
      <c r="F577" s="43">
        <v>200.1</v>
      </c>
      <c r="G577" s="28" t="s">
        <v>481</v>
      </c>
      <c r="H577" s="31">
        <f t="shared" si="18"/>
        <v>0.18260000000000001</v>
      </c>
      <c r="I577" s="31">
        <f>Table36[[#This Row],[Inflation (%)2]]/H605-1</f>
        <v>0.26192121630960608</v>
      </c>
      <c r="J577" s="60">
        <f>IFERROR(VLOOKUP(D577,Table6[[Categories]:[Weights]],5,FALSE),0)</f>
        <v>1.7299999999999999E-2</v>
      </c>
      <c r="K577" s="44">
        <f>$K$1802*(1+Table36[[#This Row],[Inflation (%)2]])</f>
        <v>118.26</v>
      </c>
      <c r="L577" s="44">
        <f>IFERROR(Table36[[#This Row],[Prices]]*Table36[[#This Row],[Weights]],0)</f>
        <v>2.0458980000000002</v>
      </c>
    </row>
    <row r="578" spans="2:12" hidden="1" x14ac:dyDescent="0.2">
      <c r="B578" s="62">
        <f t="shared" si="17"/>
        <v>2023</v>
      </c>
      <c r="C578" s="49">
        <v>45170</v>
      </c>
      <c r="D578" s="3" t="s">
        <v>27</v>
      </c>
      <c r="E578" s="29" t="s">
        <v>7</v>
      </c>
      <c r="F578" s="43">
        <v>128.4</v>
      </c>
      <c r="G578" s="28" t="s">
        <v>231</v>
      </c>
      <c r="H578" s="31">
        <f t="shared" si="18"/>
        <v>4.3099999999999999E-2</v>
      </c>
      <c r="I578" s="31">
        <f>Table36[[#This Row],[Inflation (%)2]]/H606-1</f>
        <v>9.6692111959287397E-2</v>
      </c>
      <c r="J578" s="60">
        <f>IFERROR(VLOOKUP(D578,Table6[[Categories]:[Weights]],5,FALSE),0)</f>
        <v>9.7000000000000003E-3</v>
      </c>
      <c r="K578" s="44">
        <f>$K$1802*(1+Table36[[#This Row],[Inflation (%)2]])</f>
        <v>104.30999999999999</v>
      </c>
      <c r="L578" s="44">
        <f>IFERROR(Table36[[#This Row],[Prices]]*Table36[[#This Row],[Weights]],0)</f>
        <v>1.0118069999999999</v>
      </c>
    </row>
    <row r="579" spans="2:12" hidden="1" x14ac:dyDescent="0.2">
      <c r="B579" s="62">
        <f t="shared" si="17"/>
        <v>2023</v>
      </c>
      <c r="C579" s="49">
        <v>45170</v>
      </c>
      <c r="D579" s="3" t="s">
        <v>29</v>
      </c>
      <c r="E579" s="29" t="s">
        <v>7</v>
      </c>
      <c r="F579" s="43">
        <v>236</v>
      </c>
      <c r="G579" s="28" t="s">
        <v>482</v>
      </c>
      <c r="H579" s="31">
        <f t="shared" si="18"/>
        <v>0.21899999999999997</v>
      </c>
      <c r="I579" s="31">
        <f>Table36[[#This Row],[Inflation (%)2]]/H607-1</f>
        <v>-3.6396724294814886E-3</v>
      </c>
      <c r="J579" s="60">
        <f>IFERROR(VLOOKUP(D579,Table6[[Categories]:[Weights]],5,FALSE),0)</f>
        <v>1.7899999999999999E-2</v>
      </c>
      <c r="K579" s="44">
        <f>$K$1802*(1+Table36[[#This Row],[Inflation (%)2]])</f>
        <v>121.89999999999999</v>
      </c>
      <c r="L579" s="44">
        <f>IFERROR(Table36[[#This Row],[Prices]]*Table36[[#This Row],[Weights]],0)</f>
        <v>2.1820099999999996</v>
      </c>
    </row>
    <row r="580" spans="2:12" hidden="1" x14ac:dyDescent="0.2">
      <c r="B580" s="62">
        <f t="shared" si="17"/>
        <v>2023</v>
      </c>
      <c r="C580" s="49">
        <v>45170</v>
      </c>
      <c r="D580" s="3" t="s">
        <v>31</v>
      </c>
      <c r="E580" s="29" t="s">
        <v>7</v>
      </c>
      <c r="F580" s="43">
        <v>168.2</v>
      </c>
      <c r="G580" s="28" t="s">
        <v>447</v>
      </c>
      <c r="H580" s="31">
        <f t="shared" si="18"/>
        <v>4.4100000000000007E-2</v>
      </c>
      <c r="I580" s="31">
        <f>Table36[[#This Row],[Inflation (%)2]]/H608-1</f>
        <v>-1.7817371937639104E-2</v>
      </c>
      <c r="J580" s="60">
        <f>IFERROR(VLOOKUP(D580,Table6[[Categories]:[Weights]],5,FALSE),0)</f>
        <v>1.1299999999999999E-2</v>
      </c>
      <c r="K580" s="44">
        <f>$K$1802*(1+Table36[[#This Row],[Inflation (%)2]])</f>
        <v>104.41</v>
      </c>
      <c r="L580" s="44">
        <f>IFERROR(Table36[[#This Row],[Prices]]*Table36[[#This Row],[Weights]],0)</f>
        <v>1.1798329999999999</v>
      </c>
    </row>
    <row r="581" spans="2:12" hidden="1" x14ac:dyDescent="0.2">
      <c r="B581" s="62">
        <f t="shared" si="17"/>
        <v>2023</v>
      </c>
      <c r="C581" s="49">
        <v>45170</v>
      </c>
      <c r="D581" s="3" t="s">
        <v>33</v>
      </c>
      <c r="E581" s="29" t="s">
        <v>7</v>
      </c>
      <c r="F581" s="43">
        <v>200.7</v>
      </c>
      <c r="G581" s="28" t="s">
        <v>483</v>
      </c>
      <c r="H581" s="31">
        <f t="shared" si="18"/>
        <v>5.4100000000000002E-2</v>
      </c>
      <c r="I581" s="31">
        <f>Table36[[#This Row],[Inflation (%)2]]/H609-1</f>
        <v>-7.9931972789115568E-2</v>
      </c>
      <c r="J581" s="60">
        <f>IFERROR(VLOOKUP(D581,Table6[[Categories]:[Weights]],5,FALSE),0)</f>
        <v>5.5399999999999998E-2</v>
      </c>
      <c r="K581" s="44">
        <f>$K$1802*(1+Table36[[#This Row],[Inflation (%)2]])</f>
        <v>105.41</v>
      </c>
      <c r="L581" s="44">
        <f>IFERROR(Table36[[#This Row],[Prices]]*Table36[[#This Row],[Weights]],0)</f>
        <v>5.8397139999999998</v>
      </c>
    </row>
    <row r="582" spans="2:12" hidden="1" x14ac:dyDescent="0.2">
      <c r="B582" s="62">
        <f t="shared" si="17"/>
        <v>2023</v>
      </c>
      <c r="C582" s="49">
        <v>45170</v>
      </c>
      <c r="D582" s="3" t="s">
        <v>35</v>
      </c>
      <c r="E582" s="29" t="s">
        <v>7</v>
      </c>
      <c r="F582" s="43">
        <v>207.2</v>
      </c>
      <c r="G582" s="28" t="s">
        <v>484</v>
      </c>
      <c r="H582" s="31">
        <f t="shared" si="18"/>
        <v>3.7599999999999995E-2</v>
      </c>
      <c r="I582" s="31">
        <f>Table36[[#This Row],[Inflation (%)2]]/H610-1</f>
        <v>-6.6997518610422024E-2</v>
      </c>
      <c r="J582" s="60">
        <f>IFERROR(VLOOKUP(D582,Table6[[Categories]:[Weights]],5,FALSE),0)</f>
        <v>1.3600000000000001E-2</v>
      </c>
      <c r="K582" s="44">
        <f>$K$1802*(1+Table36[[#This Row],[Inflation (%)2]])</f>
        <v>103.76</v>
      </c>
      <c r="L582" s="44">
        <f>IFERROR(Table36[[#This Row],[Prices]]*Table36[[#This Row],[Weights]],0)</f>
        <v>1.4111360000000002</v>
      </c>
    </row>
    <row r="583" spans="2:12" hidden="1" x14ac:dyDescent="0.2">
      <c r="B583" s="62">
        <f t="shared" si="17"/>
        <v>2023</v>
      </c>
      <c r="C583" s="49">
        <v>45170</v>
      </c>
      <c r="D583" s="3" t="s">
        <v>37</v>
      </c>
      <c r="E583" s="29" t="s">
        <v>7</v>
      </c>
      <c r="F583" s="43">
        <v>181.2</v>
      </c>
      <c r="G583" s="28" t="s">
        <v>485</v>
      </c>
      <c r="H583" s="31">
        <f t="shared" si="18"/>
        <v>4.7400000000000005E-2</v>
      </c>
      <c r="I583" s="31">
        <f>Table36[[#This Row],[Inflation (%)2]]/H611-1</f>
        <v>-0.11567164179104472</v>
      </c>
      <c r="J583" s="60">
        <f>IFERROR(VLOOKUP(D583,Table6[[Categories]:[Weights]],5,FALSE),0)</f>
        <v>5.57E-2</v>
      </c>
      <c r="K583" s="44">
        <f>$K$1802*(1+Table36[[#This Row],[Inflation (%)2]])</f>
        <v>104.74000000000001</v>
      </c>
      <c r="L583" s="44">
        <f>IFERROR(Table36[[#This Row],[Prices]]*Table36[[#This Row],[Weights]],0)</f>
        <v>5.8340180000000004</v>
      </c>
    </row>
    <row r="584" spans="2:12" hidden="1" x14ac:dyDescent="0.2">
      <c r="B584" s="62">
        <f t="shared" ref="B584:B647" si="19">YEAR(C584)</f>
        <v>2023</v>
      </c>
      <c r="C584" s="49">
        <v>45170</v>
      </c>
      <c r="D584" s="3" t="s">
        <v>39</v>
      </c>
      <c r="E584" s="29" t="s">
        <v>7</v>
      </c>
      <c r="F584" s="43">
        <v>183.2</v>
      </c>
      <c r="G584" s="28" t="s">
        <v>486</v>
      </c>
      <c r="H584" s="31">
        <f t="shared" ref="H584:H647" si="20">G584/10000*100</f>
        <v>4.6900000000000004E-2</v>
      </c>
      <c r="I584" s="31">
        <f>Table36[[#This Row],[Inflation (%)2]]/H612-1</f>
        <v>-0.10496183206106868</v>
      </c>
      <c r="J584" s="60">
        <f>IFERROR(VLOOKUP(D584,Table6[[Categories]:[Weights]],5,FALSE),0)</f>
        <v>4.7199999999999999E-2</v>
      </c>
      <c r="K584" s="44">
        <f>$K$1802*(1+Table36[[#This Row],[Inflation (%)2]])</f>
        <v>104.69</v>
      </c>
      <c r="L584" s="44">
        <f>IFERROR(Table36[[#This Row],[Prices]]*Table36[[#This Row],[Weights]],0)</f>
        <v>4.9413679999999998</v>
      </c>
    </row>
    <row r="585" spans="2:12" hidden="1" x14ac:dyDescent="0.2">
      <c r="B585" s="62">
        <f t="shared" si="19"/>
        <v>2023</v>
      </c>
      <c r="C585" s="49">
        <v>45170</v>
      </c>
      <c r="D585" s="3" t="s">
        <v>41</v>
      </c>
      <c r="E585" s="29" t="s">
        <v>7</v>
      </c>
      <c r="F585" s="43">
        <v>170.2</v>
      </c>
      <c r="G585" s="28" t="s">
        <v>435</v>
      </c>
      <c r="H585" s="31">
        <f t="shared" si="20"/>
        <v>5.2600000000000001E-2</v>
      </c>
      <c r="I585" s="31">
        <f>Table36[[#This Row],[Inflation (%)2]]/H613-1</f>
        <v>-0.13201320132013206</v>
      </c>
      <c r="J585" s="60">
        <f>IFERROR(VLOOKUP(D585,Table6[[Categories]:[Weights]],5,FALSE),0)</f>
        <v>8.5000000000000006E-3</v>
      </c>
      <c r="K585" s="44">
        <f>$K$1802*(1+Table36[[#This Row],[Inflation (%)2]])</f>
        <v>105.25999999999999</v>
      </c>
      <c r="L585" s="44">
        <f>IFERROR(Table36[[#This Row],[Prices]]*Table36[[#This Row],[Weights]],0)</f>
        <v>0.89471000000000001</v>
      </c>
    </row>
    <row r="586" spans="2:12" hidden="1" x14ac:dyDescent="0.2">
      <c r="B586" s="62">
        <f t="shared" si="19"/>
        <v>2023</v>
      </c>
      <c r="C586" s="49">
        <v>45170</v>
      </c>
      <c r="D586" s="3" t="s">
        <v>43</v>
      </c>
      <c r="E586" s="29" t="s">
        <v>7</v>
      </c>
      <c r="F586" s="43">
        <v>176.2</v>
      </c>
      <c r="G586" s="28" t="s">
        <v>323</v>
      </c>
      <c r="H586" s="31">
        <f t="shared" si="20"/>
        <v>3.95E-2</v>
      </c>
      <c r="I586" s="31">
        <f>Table36[[#This Row],[Inflation (%)2]]/H614-1</f>
        <v>-9.8173515981735071E-2</v>
      </c>
      <c r="J586" s="60">
        <f>IFERROR(VLOOKUP(D586,Table6[[Categories]:[Weights]],5,FALSE),0)</f>
        <v>0.2167</v>
      </c>
      <c r="K586" s="44">
        <f>$K$1802*(1+Table36[[#This Row],[Inflation (%)2]])</f>
        <v>103.95</v>
      </c>
      <c r="L586" s="44">
        <f>IFERROR(Table36[[#This Row],[Prices]]*Table36[[#This Row],[Weights]],0)</f>
        <v>22.525964999999999</v>
      </c>
    </row>
    <row r="587" spans="2:12" hidden="1" x14ac:dyDescent="0.2">
      <c r="B587" s="62">
        <f t="shared" si="19"/>
        <v>2023</v>
      </c>
      <c r="C587" s="49">
        <v>45170</v>
      </c>
      <c r="D587" s="3" t="s">
        <v>45</v>
      </c>
      <c r="E587" s="29" t="s">
        <v>7</v>
      </c>
      <c r="F587" s="43">
        <v>175.5</v>
      </c>
      <c r="G587" s="28" t="s">
        <v>487</v>
      </c>
      <c r="H587" s="31">
        <f t="shared" si="20"/>
        <v>-2.06E-2</v>
      </c>
      <c r="I587" s="31">
        <f>Table36[[#This Row],[Inflation (%)2]]/H615-1</f>
        <v>-1.4087301587301586</v>
      </c>
      <c r="J587" s="60">
        <f>IFERROR(VLOOKUP(D587,Table6[[Categories]:[Weights]],5,FALSE),0)</f>
        <v>5.5800000000000002E-2</v>
      </c>
      <c r="K587" s="44">
        <f>$K$1802*(1+Table36[[#This Row],[Inflation (%)2]])</f>
        <v>97.94</v>
      </c>
      <c r="L587" s="44">
        <f>IFERROR(Table36[[#This Row],[Prices]]*Table36[[#This Row],[Weights]],0)</f>
        <v>5.465052</v>
      </c>
    </row>
    <row r="588" spans="2:12" hidden="1" x14ac:dyDescent="0.2">
      <c r="B588" s="62">
        <f t="shared" si="19"/>
        <v>2023</v>
      </c>
      <c r="C588" s="49">
        <v>45170</v>
      </c>
      <c r="D588" s="3" t="s">
        <v>47</v>
      </c>
      <c r="E588" s="29" t="s">
        <v>7</v>
      </c>
      <c r="F588" s="43">
        <v>173.7</v>
      </c>
      <c r="G588" s="28" t="s">
        <v>102</v>
      </c>
      <c r="H588" s="31">
        <f t="shared" si="20"/>
        <v>4.58E-2</v>
      </c>
      <c r="I588" s="31">
        <f>Table36[[#This Row],[Inflation (%)2]]/H616-1</f>
        <v>-5.3719008264462742E-2</v>
      </c>
      <c r="J588" s="60">
        <f>IFERROR(VLOOKUP(D588,Table6[[Categories]:[Weights]],5,FALSE),0)</f>
        <v>0.29530000000000001</v>
      </c>
      <c r="K588" s="44">
        <f>$K$1802*(1+Table36[[#This Row],[Inflation (%)2]])</f>
        <v>104.58000000000001</v>
      </c>
      <c r="L588" s="44">
        <f>IFERROR(Table36[[#This Row],[Prices]]*Table36[[#This Row],[Weights]],0)</f>
        <v>30.882474000000006</v>
      </c>
    </row>
    <row r="589" spans="2:12" hidden="1" x14ac:dyDescent="0.2">
      <c r="B589" s="62">
        <f t="shared" si="19"/>
        <v>2023</v>
      </c>
      <c r="C589" s="49">
        <v>45170</v>
      </c>
      <c r="D589" s="3" t="s">
        <v>49</v>
      </c>
      <c r="E589" s="29" t="s">
        <v>7</v>
      </c>
      <c r="F589" s="43">
        <v>171.7</v>
      </c>
      <c r="G589" s="28" t="s">
        <v>488</v>
      </c>
      <c r="H589" s="31">
        <f t="shared" si="20"/>
        <v>4.0599999999999997E-2</v>
      </c>
      <c r="I589" s="31">
        <f>Table36[[#This Row],[Inflation (%)2]]/H617-1</f>
        <v>-6.0185185185185341E-2</v>
      </c>
      <c r="J589" s="60">
        <f>IFERROR(VLOOKUP(D589,Table6[[Categories]:[Weights]],5,FALSE),0)</f>
        <v>3.8699999999999998E-2</v>
      </c>
      <c r="K589" s="44">
        <f>$K$1802*(1+Table36[[#This Row],[Inflation (%)2]])</f>
        <v>104.06</v>
      </c>
      <c r="L589" s="44">
        <f>IFERROR(Table36[[#This Row],[Prices]]*Table36[[#This Row],[Weights]],0)</f>
        <v>4.0271220000000003</v>
      </c>
    </row>
    <row r="590" spans="2:12" hidden="1" x14ac:dyDescent="0.2">
      <c r="B590" s="62">
        <f t="shared" si="19"/>
        <v>2023</v>
      </c>
      <c r="C590" s="49">
        <v>45170</v>
      </c>
      <c r="D590" s="3" t="s">
        <v>51</v>
      </c>
      <c r="E590" s="29" t="s">
        <v>7</v>
      </c>
      <c r="F590" s="43">
        <v>184.9</v>
      </c>
      <c r="G590" s="28" t="s">
        <v>489</v>
      </c>
      <c r="H590" s="31">
        <f t="shared" si="20"/>
        <v>6.3899999999999998E-2</v>
      </c>
      <c r="I590" s="31">
        <f>Table36[[#This Row],[Inflation (%)2]]/H618-1</f>
        <v>-5.7522123893805288E-2</v>
      </c>
      <c r="J590" s="60">
        <f>IFERROR(VLOOKUP(D590,Table6[[Categories]:[Weights]],5,FALSE),0)</f>
        <v>4.8099999999999997E-2</v>
      </c>
      <c r="K590" s="44">
        <f>$K$1802*(1+Table36[[#This Row],[Inflation (%)2]])</f>
        <v>106.39</v>
      </c>
      <c r="L590" s="44">
        <f>IFERROR(Table36[[#This Row],[Prices]]*Table36[[#This Row],[Weights]],0)</f>
        <v>5.1173589999999995</v>
      </c>
    </row>
    <row r="591" spans="2:12" hidden="1" x14ac:dyDescent="0.2">
      <c r="B591" s="62">
        <f t="shared" si="19"/>
        <v>2023</v>
      </c>
      <c r="C591" s="49">
        <v>45170</v>
      </c>
      <c r="D591" s="3" t="s">
        <v>53</v>
      </c>
      <c r="E591" s="29" t="s">
        <v>7</v>
      </c>
      <c r="F591" s="43">
        <v>161.30000000000001</v>
      </c>
      <c r="G591" s="28" t="s">
        <v>490</v>
      </c>
      <c r="H591" s="31">
        <f t="shared" si="20"/>
        <v>1.9599999999999999E-2</v>
      </c>
      <c r="I591" s="31">
        <f>Table36[[#This Row],[Inflation (%)2]]/H619-1</f>
        <v>-0.11711711711711736</v>
      </c>
      <c r="J591" s="60">
        <f>IFERROR(VLOOKUP(D591,Table6[[Categories]:[Weights]],5,FALSE),0)</f>
        <v>9.7299999999999998E-2</v>
      </c>
      <c r="K591" s="44">
        <f>$K$1802*(1+Table36[[#This Row],[Inflation (%)2]])</f>
        <v>101.96000000000001</v>
      </c>
      <c r="L591" s="44">
        <f>IFERROR(Table36[[#This Row],[Prices]]*Table36[[#This Row],[Weights]],0)</f>
        <v>9.9207080000000012</v>
      </c>
    </row>
    <row r="592" spans="2:12" hidden="1" x14ac:dyDescent="0.2">
      <c r="B592" s="62">
        <f t="shared" si="19"/>
        <v>2023</v>
      </c>
      <c r="C592" s="49">
        <v>45170</v>
      </c>
      <c r="D592" s="3" t="s">
        <v>55</v>
      </c>
      <c r="E592" s="29" t="s">
        <v>7</v>
      </c>
      <c r="F592" s="43">
        <v>171.2</v>
      </c>
      <c r="G592" s="28" t="s">
        <v>491</v>
      </c>
      <c r="H592" s="31">
        <f t="shared" si="20"/>
        <v>3.2599999999999997E-2</v>
      </c>
      <c r="I592" s="31">
        <f>Table36[[#This Row],[Inflation (%)2]]/H620-1</f>
        <v>-5.5072463768116142E-2</v>
      </c>
      <c r="J592" s="60">
        <f>IFERROR(VLOOKUP(D592,Table6[[Categories]:[Weights]],5,FALSE),0)</f>
        <v>2.0400000000000001E-2</v>
      </c>
      <c r="K592" s="44">
        <f>$K$1802*(1+Table36[[#This Row],[Inflation (%)2]])</f>
        <v>103.25999999999999</v>
      </c>
      <c r="L592" s="44">
        <f>IFERROR(Table36[[#This Row],[Prices]]*Table36[[#This Row],[Weights]],0)</f>
        <v>2.1065040000000002</v>
      </c>
    </row>
    <row r="593" spans="2:12" hidden="1" x14ac:dyDescent="0.2">
      <c r="B593" s="62">
        <f t="shared" si="19"/>
        <v>2023</v>
      </c>
      <c r="C593" s="49">
        <v>45170</v>
      </c>
      <c r="D593" s="3" t="s">
        <v>57</v>
      </c>
      <c r="E593" s="29" t="s">
        <v>7</v>
      </c>
      <c r="F593" s="43">
        <v>180.3</v>
      </c>
      <c r="G593" s="28" t="s">
        <v>492</v>
      </c>
      <c r="H593" s="31">
        <f t="shared" si="20"/>
        <v>5.5E-2</v>
      </c>
      <c r="I593" s="31">
        <f>Table36[[#This Row],[Inflation (%)2]]/H621-1</f>
        <v>-5.6603773584905648E-2</v>
      </c>
      <c r="J593" s="60">
        <f>IFERROR(VLOOKUP(D593,Table6[[Categories]:[Weights]],5,FALSE),0)</f>
        <v>5.62E-2</v>
      </c>
      <c r="K593" s="44">
        <f>$K$1802*(1+Table36[[#This Row],[Inflation (%)2]])</f>
        <v>105.5</v>
      </c>
      <c r="L593" s="44">
        <f>IFERROR(Table36[[#This Row],[Prices]]*Table36[[#This Row],[Weights]],0)</f>
        <v>5.9291</v>
      </c>
    </row>
    <row r="594" spans="2:12" hidden="1" x14ac:dyDescent="0.2">
      <c r="B594" s="62">
        <f t="shared" si="19"/>
        <v>2023</v>
      </c>
      <c r="C594" s="49">
        <v>45170</v>
      </c>
      <c r="D594" s="3" t="s">
        <v>59</v>
      </c>
      <c r="E594" s="29" t="s">
        <v>7</v>
      </c>
      <c r="F594" s="43">
        <v>186.1</v>
      </c>
      <c r="G594" s="28" t="s">
        <v>493</v>
      </c>
      <c r="H594" s="31">
        <f t="shared" si="20"/>
        <v>8.77E-2</v>
      </c>
      <c r="I594" s="31">
        <f>Table36[[#This Row],[Inflation (%)2]]/H622-1</f>
        <v>5.155875299760182E-2</v>
      </c>
      <c r="J594" s="60">
        <f>IFERROR(VLOOKUP(D594,Table6[[Categories]:[Weights]],5,FALSE),0)</f>
        <v>3.4700000000000002E-2</v>
      </c>
      <c r="K594" s="44">
        <f>$K$1802*(1+Table36[[#This Row],[Inflation (%)2]])</f>
        <v>108.76999999999998</v>
      </c>
      <c r="L594" s="44">
        <f>IFERROR(Table36[[#This Row],[Prices]]*Table36[[#This Row],[Weights]],0)</f>
        <v>3.7743189999999998</v>
      </c>
    </row>
    <row r="595" spans="2:12" hidden="1" x14ac:dyDescent="0.2">
      <c r="B595" s="62">
        <f t="shared" si="19"/>
        <v>2023</v>
      </c>
      <c r="C595" s="49">
        <v>45170</v>
      </c>
      <c r="D595" s="3" t="s">
        <v>61</v>
      </c>
      <c r="E595" s="29" t="s">
        <v>7</v>
      </c>
      <c r="F595" s="43">
        <v>192.5</v>
      </c>
      <c r="G595" s="28" t="s">
        <v>494</v>
      </c>
      <c r="H595" s="31">
        <f t="shared" si="20"/>
        <v>6.3499999999999987E-2</v>
      </c>
      <c r="I595" s="31">
        <f>Table36[[#This Row],[Inflation (%)2]]/H623-1</f>
        <v>-0.39059500959692917</v>
      </c>
      <c r="J595" s="60">
        <f>IFERROR(VLOOKUP(D595,Table6[[Categories]:[Weights]],5,FALSE),0)</f>
        <v>0</v>
      </c>
      <c r="K595" s="44">
        <f>$K$1802*(1+Table36[[#This Row],[Inflation (%)2]])</f>
        <v>106.35</v>
      </c>
      <c r="L595" s="44">
        <f>IFERROR(Table36[[#This Row],[Prices]]*Table36[[#This Row],[Weights]],0)</f>
        <v>0</v>
      </c>
    </row>
    <row r="596" spans="2:12" x14ac:dyDescent="0.2">
      <c r="B596" s="62">
        <f t="shared" si="19"/>
        <v>2023</v>
      </c>
      <c r="C596" s="49">
        <v>45139</v>
      </c>
      <c r="D596" s="3" t="s">
        <v>6</v>
      </c>
      <c r="E596" s="29" t="s">
        <v>7</v>
      </c>
      <c r="F596" s="43">
        <v>184.5</v>
      </c>
      <c r="G596" s="28" t="s">
        <v>496</v>
      </c>
      <c r="H596" s="31">
        <f t="shared" si="20"/>
        <v>6.59E-2</v>
      </c>
      <c r="I596" s="31">
        <f>Table36[[#This Row],[Inflation (%)2]]/H624-1</f>
        <v>-8.4722222222222365E-2</v>
      </c>
      <c r="J596" s="60">
        <f>IFERROR(VLOOKUP(D596,Table6[[Categories]:[Weights]],5,FALSE),0)</f>
        <v>1</v>
      </c>
      <c r="K596" s="44">
        <f>$K$1802*(1+Table36[[#This Row],[Inflation (%)2]])</f>
        <v>106.59</v>
      </c>
      <c r="L596" s="44">
        <f>IFERROR(Table36[[#This Row],[Prices]]*Table36[[#This Row],[Weights]],0)</f>
        <v>106.59</v>
      </c>
    </row>
    <row r="597" spans="2:12" hidden="1" x14ac:dyDescent="0.2">
      <c r="B597" s="62">
        <f t="shared" si="19"/>
        <v>2023</v>
      </c>
      <c r="C597" s="49">
        <v>45139</v>
      </c>
      <c r="D597" s="3" t="s">
        <v>9</v>
      </c>
      <c r="E597" s="29" t="s">
        <v>7</v>
      </c>
      <c r="F597" s="43">
        <v>197.6</v>
      </c>
      <c r="G597" s="28" t="s">
        <v>497</v>
      </c>
      <c r="H597" s="31">
        <f t="shared" si="20"/>
        <v>9.5299999999999996E-2</v>
      </c>
      <c r="I597" s="31">
        <f>Table36[[#This Row],[Inflation (%)2]]/H625-1</f>
        <v>-0.14529147982062796</v>
      </c>
      <c r="J597" s="60">
        <f>IFERROR(VLOOKUP(D597,Table6[[Categories]:[Weights]],5,FALSE),0)</f>
        <v>0.3629</v>
      </c>
      <c r="K597" s="44">
        <f>$K$1802*(1+Table36[[#This Row],[Inflation (%)2]])</f>
        <v>109.53</v>
      </c>
      <c r="L597" s="44">
        <f>IFERROR(Table36[[#This Row],[Prices]]*Table36[[#This Row],[Weights]],0)</f>
        <v>39.748437000000003</v>
      </c>
    </row>
    <row r="598" spans="2:12" hidden="1" x14ac:dyDescent="0.2">
      <c r="B598" s="62">
        <f t="shared" si="19"/>
        <v>2023</v>
      </c>
      <c r="C598" s="49">
        <v>45139</v>
      </c>
      <c r="D598" s="3" t="s">
        <v>11</v>
      </c>
      <c r="E598" s="29" t="s">
        <v>7</v>
      </c>
      <c r="F598" s="43">
        <v>179.8</v>
      </c>
      <c r="G598" s="28" t="s">
        <v>459</v>
      </c>
      <c r="H598" s="31">
        <f t="shared" si="20"/>
        <v>0.10920000000000001</v>
      </c>
      <c r="I598" s="31">
        <f>Table36[[#This Row],[Inflation (%)2]]/H626-1</f>
        <v>-5.9431524547803538E-2</v>
      </c>
      <c r="J598" s="60">
        <f>IFERROR(VLOOKUP(D598,Table6[[Categories]:[Weights]],5,FALSE),0)</f>
        <v>6.59E-2</v>
      </c>
      <c r="K598" s="44">
        <f>$K$1802*(1+Table36[[#This Row],[Inflation (%)2]])</f>
        <v>110.92</v>
      </c>
      <c r="L598" s="44">
        <f>IFERROR(Table36[[#This Row],[Prices]]*Table36[[#This Row],[Weights]],0)</f>
        <v>7.309628</v>
      </c>
    </row>
    <row r="599" spans="2:12" hidden="1" x14ac:dyDescent="0.2">
      <c r="B599" s="62">
        <f t="shared" si="19"/>
        <v>2023</v>
      </c>
      <c r="C599" s="49">
        <v>45139</v>
      </c>
      <c r="D599" s="3" t="s">
        <v>13</v>
      </c>
      <c r="E599" s="29" t="s">
        <v>7</v>
      </c>
      <c r="F599" s="43">
        <v>219.7</v>
      </c>
      <c r="G599" s="28" t="s">
        <v>498</v>
      </c>
      <c r="H599" s="31">
        <f t="shared" si="20"/>
        <v>4.1700000000000001E-2</v>
      </c>
      <c r="I599" s="31">
        <f>Table36[[#This Row],[Inflation (%)2]]/H627-1</f>
        <v>0.84513274336283195</v>
      </c>
      <c r="J599" s="60">
        <f>IFERROR(VLOOKUP(D599,Table6[[Categories]:[Weights]],5,FALSE),0)</f>
        <v>2.7300000000000001E-2</v>
      </c>
      <c r="K599" s="44">
        <f>$K$1802*(1+Table36[[#This Row],[Inflation (%)2]])</f>
        <v>104.17</v>
      </c>
      <c r="L599" s="44">
        <f>IFERROR(Table36[[#This Row],[Prices]]*Table36[[#This Row],[Weights]],0)</f>
        <v>2.8438410000000003</v>
      </c>
    </row>
    <row r="600" spans="2:12" hidden="1" x14ac:dyDescent="0.2">
      <c r="B600" s="62">
        <f t="shared" si="19"/>
        <v>2023</v>
      </c>
      <c r="C600" s="49">
        <v>45139</v>
      </c>
      <c r="D600" s="3" t="s">
        <v>15</v>
      </c>
      <c r="E600" s="29" t="s">
        <v>7</v>
      </c>
      <c r="F600" s="43">
        <v>180.1</v>
      </c>
      <c r="G600" s="28" t="s">
        <v>499</v>
      </c>
      <c r="H600" s="31">
        <f t="shared" si="20"/>
        <v>5.57E-2</v>
      </c>
      <c r="I600" s="31">
        <f>Table36[[#This Row],[Inflation (%)2]]/H628-1</f>
        <v>0.20043103448275867</v>
      </c>
      <c r="J600" s="60">
        <f>IFERROR(VLOOKUP(D600,Table6[[Categories]:[Weights]],5,FALSE),0)</f>
        <v>3.5999999999999999E-3</v>
      </c>
      <c r="K600" s="44">
        <f>$K$1802*(1+Table36[[#This Row],[Inflation (%)2]])</f>
        <v>105.57000000000001</v>
      </c>
      <c r="L600" s="44">
        <f>IFERROR(Table36[[#This Row],[Prices]]*Table36[[#This Row],[Weights]],0)</f>
        <v>0.380052</v>
      </c>
    </row>
    <row r="601" spans="2:12" hidden="1" x14ac:dyDescent="0.2">
      <c r="B601" s="62">
        <f t="shared" si="19"/>
        <v>2023</v>
      </c>
      <c r="C601" s="49">
        <v>45139</v>
      </c>
      <c r="D601" s="3" t="s">
        <v>17</v>
      </c>
      <c r="E601" s="29" t="s">
        <v>7</v>
      </c>
      <c r="F601" s="43">
        <v>181.1</v>
      </c>
      <c r="G601" s="28" t="s">
        <v>281</v>
      </c>
      <c r="H601" s="31">
        <f t="shared" si="20"/>
        <v>7.5399999999999995E-2</v>
      </c>
      <c r="I601" s="31">
        <f>Table36[[#This Row],[Inflation (%)2]]/H629-1</f>
        <v>-4.5569620253164578E-2</v>
      </c>
      <c r="J601" s="60">
        <f>IFERROR(VLOOKUP(D601,Table6[[Categories]:[Weights]],5,FALSE),0)</f>
        <v>5.33E-2</v>
      </c>
      <c r="K601" s="44">
        <f>$K$1802*(1+Table36[[#This Row],[Inflation (%)2]])</f>
        <v>107.53999999999999</v>
      </c>
      <c r="L601" s="44">
        <f>IFERROR(Table36[[#This Row],[Prices]]*Table36[[#This Row],[Weights]],0)</f>
        <v>5.7318819999999997</v>
      </c>
    </row>
    <row r="602" spans="2:12" hidden="1" x14ac:dyDescent="0.2">
      <c r="B602" s="62">
        <f t="shared" si="19"/>
        <v>2023</v>
      </c>
      <c r="C602" s="49">
        <v>45139</v>
      </c>
      <c r="D602" s="3" t="s">
        <v>19</v>
      </c>
      <c r="E602" s="29" t="s">
        <v>7</v>
      </c>
      <c r="F602" s="43">
        <v>159</v>
      </c>
      <c r="G602" s="28" t="s">
        <v>500</v>
      </c>
      <c r="H602" s="31">
        <f t="shared" si="20"/>
        <v>-0.1288</v>
      </c>
      <c r="I602" s="31">
        <f>Table36[[#This Row],[Inflation (%)2]]/H630-1</f>
        <v>-8.7818696883852687E-2</v>
      </c>
      <c r="J602" s="60">
        <f>IFERROR(VLOOKUP(D602,Table6[[Categories]:[Weights]],5,FALSE),0)</f>
        <v>2.81E-2</v>
      </c>
      <c r="K602" s="44">
        <f>$K$1802*(1+Table36[[#This Row],[Inflation (%)2]])</f>
        <v>87.12</v>
      </c>
      <c r="L602" s="44">
        <f>IFERROR(Table36[[#This Row],[Prices]]*Table36[[#This Row],[Weights]],0)</f>
        <v>2.4480720000000002</v>
      </c>
    </row>
    <row r="603" spans="2:12" hidden="1" x14ac:dyDescent="0.2">
      <c r="B603" s="62">
        <f t="shared" si="19"/>
        <v>2023</v>
      </c>
      <c r="C603" s="49">
        <v>45139</v>
      </c>
      <c r="D603" s="3" t="s">
        <v>21</v>
      </c>
      <c r="E603" s="29" t="s">
        <v>7</v>
      </c>
      <c r="F603" s="43">
        <v>186.2</v>
      </c>
      <c r="G603" s="28" t="s">
        <v>501</v>
      </c>
      <c r="H603" s="31">
        <f t="shared" si="20"/>
        <v>5.1399999999999994E-2</v>
      </c>
      <c r="I603" s="31">
        <f>Table36[[#This Row],[Inflation (%)2]]/H631-1</f>
        <v>0.28179551122194502</v>
      </c>
      <c r="J603" s="60">
        <f>IFERROR(VLOOKUP(D603,Table6[[Categories]:[Weights]],5,FALSE),0)</f>
        <v>2.8999999999999998E-2</v>
      </c>
      <c r="K603" s="44">
        <f>$K$1802*(1+Table36[[#This Row],[Inflation (%)2]])</f>
        <v>105.13999999999999</v>
      </c>
      <c r="L603" s="44">
        <f>IFERROR(Table36[[#This Row],[Prices]]*Table36[[#This Row],[Weights]],0)</f>
        <v>3.0490599999999994</v>
      </c>
    </row>
    <row r="604" spans="2:12" hidden="1" x14ac:dyDescent="0.2">
      <c r="B604" s="62">
        <f t="shared" si="19"/>
        <v>2023</v>
      </c>
      <c r="C604" s="49">
        <v>45139</v>
      </c>
      <c r="D604" s="3" t="s">
        <v>23</v>
      </c>
      <c r="E604" s="29" t="s">
        <v>7</v>
      </c>
      <c r="F604" s="43">
        <v>272.3</v>
      </c>
      <c r="G604" s="28" t="s">
        <v>502</v>
      </c>
      <c r="H604" s="31">
        <f t="shared" si="20"/>
        <v>0.27779999999999999</v>
      </c>
      <c r="I604" s="31">
        <f>Table36[[#This Row],[Inflation (%)2]]/H632-1</f>
        <v>-0.33269276963728078</v>
      </c>
      <c r="J604" s="60">
        <f>IFERROR(VLOOKUP(D604,Table6[[Categories]:[Weights]],5,FALSE),0)</f>
        <v>4.41E-2</v>
      </c>
      <c r="K604" s="44">
        <f>$K$1802*(1+Table36[[#This Row],[Inflation (%)2]])</f>
        <v>127.78</v>
      </c>
      <c r="L604" s="44">
        <f>IFERROR(Table36[[#This Row],[Prices]]*Table36[[#This Row],[Weights]],0)</f>
        <v>5.6350980000000002</v>
      </c>
    </row>
    <row r="605" spans="2:12" hidden="1" x14ac:dyDescent="0.2">
      <c r="B605" s="62">
        <f t="shared" si="19"/>
        <v>2023</v>
      </c>
      <c r="C605" s="49">
        <v>45139</v>
      </c>
      <c r="D605" s="3" t="s">
        <v>25</v>
      </c>
      <c r="E605" s="29" t="s">
        <v>7</v>
      </c>
      <c r="F605" s="43">
        <v>191.5</v>
      </c>
      <c r="G605" s="28" t="s">
        <v>503</v>
      </c>
      <c r="H605" s="31">
        <f t="shared" si="20"/>
        <v>0.14470000000000002</v>
      </c>
      <c r="I605" s="31">
        <f>Table36[[#This Row],[Inflation (%)2]]/H633-1</f>
        <v>-6.8634179821549512E-3</v>
      </c>
      <c r="J605" s="60">
        <f>IFERROR(VLOOKUP(D605,Table6[[Categories]:[Weights]],5,FALSE),0)</f>
        <v>1.7299999999999999E-2</v>
      </c>
      <c r="K605" s="44">
        <f>$K$1802*(1+Table36[[#This Row],[Inflation (%)2]])</f>
        <v>114.47</v>
      </c>
      <c r="L605" s="44">
        <f>IFERROR(Table36[[#This Row],[Prices]]*Table36[[#This Row],[Weights]],0)</f>
        <v>1.9803309999999998</v>
      </c>
    </row>
    <row r="606" spans="2:12" hidden="1" x14ac:dyDescent="0.2">
      <c r="B606" s="62">
        <f t="shared" si="19"/>
        <v>2023</v>
      </c>
      <c r="C606" s="49">
        <v>45139</v>
      </c>
      <c r="D606" s="3" t="s">
        <v>27</v>
      </c>
      <c r="E606" s="29" t="s">
        <v>7</v>
      </c>
      <c r="F606" s="43">
        <v>127</v>
      </c>
      <c r="G606" s="28" t="s">
        <v>409</v>
      </c>
      <c r="H606" s="31">
        <f t="shared" si="20"/>
        <v>3.9300000000000002E-2</v>
      </c>
      <c r="I606" s="31">
        <f>Table36[[#This Row],[Inflation (%)2]]/H634-1</f>
        <v>0.11016949152542366</v>
      </c>
      <c r="J606" s="60">
        <f>IFERROR(VLOOKUP(D606,Table6[[Categories]:[Weights]],5,FALSE),0)</f>
        <v>9.7000000000000003E-3</v>
      </c>
      <c r="K606" s="44">
        <f>$K$1802*(1+Table36[[#This Row],[Inflation (%)2]])</f>
        <v>103.92999999999999</v>
      </c>
      <c r="L606" s="44">
        <f>IFERROR(Table36[[#This Row],[Prices]]*Table36[[#This Row],[Weights]],0)</f>
        <v>1.008121</v>
      </c>
    </row>
    <row r="607" spans="2:12" hidden="1" x14ac:dyDescent="0.2">
      <c r="B607" s="62">
        <f t="shared" si="19"/>
        <v>2023</v>
      </c>
      <c r="C607" s="49">
        <v>45139</v>
      </c>
      <c r="D607" s="3" t="s">
        <v>29</v>
      </c>
      <c r="E607" s="29" t="s">
        <v>7</v>
      </c>
      <c r="F607" s="43">
        <v>231.4</v>
      </c>
      <c r="G607" s="28" t="s">
        <v>504</v>
      </c>
      <c r="H607" s="31">
        <f t="shared" si="20"/>
        <v>0.2198</v>
      </c>
      <c r="I607" s="31">
        <f>Table36[[#This Row],[Inflation (%)2]]/H635-1</f>
        <v>6.9066147859922378E-2</v>
      </c>
      <c r="J607" s="60">
        <f>IFERROR(VLOOKUP(D607,Table6[[Categories]:[Weights]],5,FALSE),0)</f>
        <v>1.7899999999999999E-2</v>
      </c>
      <c r="K607" s="44">
        <f>$K$1802*(1+Table36[[#This Row],[Inflation (%)2]])</f>
        <v>121.98</v>
      </c>
      <c r="L607" s="44">
        <f>IFERROR(Table36[[#This Row],[Prices]]*Table36[[#This Row],[Weights]],0)</f>
        <v>2.1834419999999999</v>
      </c>
    </row>
    <row r="608" spans="2:12" hidden="1" x14ac:dyDescent="0.2">
      <c r="B608" s="62">
        <f t="shared" si="19"/>
        <v>2023</v>
      </c>
      <c r="C608" s="49">
        <v>45139</v>
      </c>
      <c r="D608" s="3" t="s">
        <v>31</v>
      </c>
      <c r="E608" s="29" t="s">
        <v>7</v>
      </c>
      <c r="F608" s="43">
        <v>167.7</v>
      </c>
      <c r="G608" s="28" t="s">
        <v>505</v>
      </c>
      <c r="H608" s="31">
        <f t="shared" si="20"/>
        <v>4.4900000000000002E-2</v>
      </c>
      <c r="I608" s="31">
        <f>Table36[[#This Row],[Inflation (%)2]]/H636-1</f>
        <v>-4.2643923240938242E-2</v>
      </c>
      <c r="J608" s="60">
        <f>IFERROR(VLOOKUP(D608,Table6[[Categories]:[Weights]],5,FALSE),0)</f>
        <v>1.1299999999999999E-2</v>
      </c>
      <c r="K608" s="44">
        <f>$K$1802*(1+Table36[[#This Row],[Inflation (%)2]])</f>
        <v>104.49</v>
      </c>
      <c r="L608" s="44">
        <f>IFERROR(Table36[[#This Row],[Prices]]*Table36[[#This Row],[Weights]],0)</f>
        <v>1.1807369999999999</v>
      </c>
    </row>
    <row r="609" spans="2:12" hidden="1" x14ac:dyDescent="0.2">
      <c r="B609" s="62">
        <f t="shared" si="19"/>
        <v>2023</v>
      </c>
      <c r="C609" s="49">
        <v>45139</v>
      </c>
      <c r="D609" s="3" t="s">
        <v>33</v>
      </c>
      <c r="E609" s="29" t="s">
        <v>7</v>
      </c>
      <c r="F609" s="43">
        <v>200</v>
      </c>
      <c r="G609" s="28" t="s">
        <v>506</v>
      </c>
      <c r="H609" s="31">
        <f t="shared" si="20"/>
        <v>5.8799999999999998E-2</v>
      </c>
      <c r="I609" s="31">
        <f>Table36[[#This Row],[Inflation (%)2]]/H637-1</f>
        <v>-4.0783034257748652E-2</v>
      </c>
      <c r="J609" s="60">
        <f>IFERROR(VLOOKUP(D609,Table6[[Categories]:[Weights]],5,FALSE),0)</f>
        <v>5.5399999999999998E-2</v>
      </c>
      <c r="K609" s="44">
        <f>$K$1802*(1+Table36[[#This Row],[Inflation (%)2]])</f>
        <v>105.88</v>
      </c>
      <c r="L609" s="44">
        <f>IFERROR(Table36[[#This Row],[Prices]]*Table36[[#This Row],[Weights]],0)</f>
        <v>5.8657519999999996</v>
      </c>
    </row>
    <row r="610" spans="2:12" hidden="1" x14ac:dyDescent="0.2">
      <c r="B610" s="62">
        <f t="shared" si="19"/>
        <v>2023</v>
      </c>
      <c r="C610" s="49">
        <v>45139</v>
      </c>
      <c r="D610" s="3" t="s">
        <v>35</v>
      </c>
      <c r="E610" s="29" t="s">
        <v>7</v>
      </c>
      <c r="F610" s="43">
        <v>206.7</v>
      </c>
      <c r="G610" s="28" t="s">
        <v>305</v>
      </c>
      <c r="H610" s="31">
        <f t="shared" si="20"/>
        <v>4.0300000000000002E-2</v>
      </c>
      <c r="I610" s="31">
        <f>Table36[[#This Row],[Inflation (%)2]]/H638-1</f>
        <v>0.21385542168674698</v>
      </c>
      <c r="J610" s="60">
        <f>IFERROR(VLOOKUP(D610,Table6[[Categories]:[Weights]],5,FALSE),0)</f>
        <v>1.3600000000000001E-2</v>
      </c>
      <c r="K610" s="44">
        <f>$K$1802*(1+Table36[[#This Row],[Inflation (%)2]])</f>
        <v>104.03</v>
      </c>
      <c r="L610" s="44">
        <f>IFERROR(Table36[[#This Row],[Prices]]*Table36[[#This Row],[Weights]],0)</f>
        <v>1.4148080000000001</v>
      </c>
    </row>
    <row r="611" spans="2:12" hidden="1" x14ac:dyDescent="0.2">
      <c r="B611" s="62">
        <f t="shared" si="19"/>
        <v>2023</v>
      </c>
      <c r="C611" s="49">
        <v>45139</v>
      </c>
      <c r="D611" s="3" t="s">
        <v>37</v>
      </c>
      <c r="E611" s="29" t="s">
        <v>7</v>
      </c>
      <c r="F611" s="43">
        <v>180.8</v>
      </c>
      <c r="G611" s="28" t="s">
        <v>145</v>
      </c>
      <c r="H611" s="31">
        <f t="shared" si="20"/>
        <v>5.3600000000000002E-2</v>
      </c>
      <c r="I611" s="31">
        <f>Table36[[#This Row],[Inflation (%)2]]/H639-1</f>
        <v>-4.7957371225577305E-2</v>
      </c>
      <c r="J611" s="60">
        <f>IFERROR(VLOOKUP(D611,Table6[[Categories]:[Weights]],5,FALSE),0)</f>
        <v>5.57E-2</v>
      </c>
      <c r="K611" s="44">
        <f>$K$1802*(1+Table36[[#This Row],[Inflation (%)2]])</f>
        <v>105.36000000000001</v>
      </c>
      <c r="L611" s="44">
        <f>IFERROR(Table36[[#This Row],[Prices]]*Table36[[#This Row],[Weights]],0)</f>
        <v>5.8685520000000011</v>
      </c>
    </row>
    <row r="612" spans="2:12" hidden="1" x14ac:dyDescent="0.2">
      <c r="B612" s="62">
        <f t="shared" si="19"/>
        <v>2023</v>
      </c>
      <c r="C612" s="49">
        <v>45139</v>
      </c>
      <c r="D612" s="3" t="s">
        <v>39</v>
      </c>
      <c r="E612" s="29" t="s">
        <v>7</v>
      </c>
      <c r="F612" s="43">
        <v>182.8</v>
      </c>
      <c r="G612" s="28" t="s">
        <v>412</v>
      </c>
      <c r="H612" s="31">
        <f t="shared" si="20"/>
        <v>5.2400000000000002E-2</v>
      </c>
      <c r="I612" s="31">
        <f>Table36[[#This Row],[Inflation (%)2]]/H640-1</f>
        <v>-4.7272727272727244E-2</v>
      </c>
      <c r="J612" s="60">
        <f>IFERROR(VLOOKUP(D612,Table6[[Categories]:[Weights]],5,FALSE),0)</f>
        <v>4.7199999999999999E-2</v>
      </c>
      <c r="K612" s="44">
        <f>$K$1802*(1+Table36[[#This Row],[Inflation (%)2]])</f>
        <v>105.24</v>
      </c>
      <c r="L612" s="44">
        <f>IFERROR(Table36[[#This Row],[Prices]]*Table36[[#This Row],[Weights]],0)</f>
        <v>4.9673279999999993</v>
      </c>
    </row>
    <row r="613" spans="2:12" hidden="1" x14ac:dyDescent="0.2">
      <c r="B613" s="62">
        <f t="shared" si="19"/>
        <v>2023</v>
      </c>
      <c r="C613" s="49">
        <v>45139</v>
      </c>
      <c r="D613" s="3" t="s">
        <v>41</v>
      </c>
      <c r="E613" s="29" t="s">
        <v>7</v>
      </c>
      <c r="F613" s="43">
        <v>169.7</v>
      </c>
      <c r="G613" s="28" t="s">
        <v>507</v>
      </c>
      <c r="H613" s="31">
        <f t="shared" si="20"/>
        <v>6.0600000000000001E-2</v>
      </c>
      <c r="I613" s="31">
        <f>Table36[[#This Row],[Inflation (%)2]]/H641-1</f>
        <v>-6.6255778120184905E-2</v>
      </c>
      <c r="J613" s="60">
        <f>IFERROR(VLOOKUP(D613,Table6[[Categories]:[Weights]],5,FALSE),0)</f>
        <v>8.5000000000000006E-3</v>
      </c>
      <c r="K613" s="44">
        <f>$K$1802*(1+Table36[[#This Row],[Inflation (%)2]])</f>
        <v>106.06</v>
      </c>
      <c r="L613" s="44">
        <f>IFERROR(Table36[[#This Row],[Prices]]*Table36[[#This Row],[Weights]],0)</f>
        <v>0.90151000000000003</v>
      </c>
    </row>
    <row r="614" spans="2:12" hidden="1" x14ac:dyDescent="0.2">
      <c r="B614" s="62">
        <f t="shared" si="19"/>
        <v>2023</v>
      </c>
      <c r="C614" s="49">
        <v>45139</v>
      </c>
      <c r="D614" s="3" t="s">
        <v>43</v>
      </c>
      <c r="E614" s="29" t="s">
        <v>7</v>
      </c>
      <c r="F614" s="43">
        <v>176.4</v>
      </c>
      <c r="G614" s="28" t="s">
        <v>254</v>
      </c>
      <c r="H614" s="31">
        <f t="shared" si="20"/>
        <v>4.3799999999999999E-2</v>
      </c>
      <c r="I614" s="31">
        <f>Table36[[#This Row],[Inflation (%)2]]/H642-1</f>
        <v>-2.0134228187919434E-2</v>
      </c>
      <c r="J614" s="60">
        <f>IFERROR(VLOOKUP(D614,Table6[[Categories]:[Weights]],5,FALSE),0)</f>
        <v>0.2167</v>
      </c>
      <c r="K614" s="44">
        <f>$K$1802*(1+Table36[[#This Row],[Inflation (%)2]])</f>
        <v>104.38000000000001</v>
      </c>
      <c r="L614" s="44">
        <f>IFERROR(Table36[[#This Row],[Prices]]*Table36[[#This Row],[Weights]],0)</f>
        <v>22.619146000000004</v>
      </c>
    </row>
    <row r="615" spans="2:12" hidden="1" x14ac:dyDescent="0.2">
      <c r="B615" s="62">
        <f t="shared" si="19"/>
        <v>2023</v>
      </c>
      <c r="C615" s="49">
        <v>45139</v>
      </c>
      <c r="D615" s="3" t="s">
        <v>45</v>
      </c>
      <c r="E615" s="29" t="s">
        <v>7</v>
      </c>
      <c r="F615" s="43">
        <v>187.4</v>
      </c>
      <c r="G615" s="28" t="s">
        <v>368</v>
      </c>
      <c r="H615" s="31">
        <f t="shared" si="20"/>
        <v>5.04E-2</v>
      </c>
      <c r="I615" s="31">
        <f>Table36[[#This Row],[Inflation (%)2]]/H643-1</f>
        <v>0.14545454545454528</v>
      </c>
      <c r="J615" s="60">
        <f>IFERROR(VLOOKUP(D615,Table6[[Categories]:[Weights]],5,FALSE),0)</f>
        <v>5.5800000000000002E-2</v>
      </c>
      <c r="K615" s="44">
        <f>$K$1802*(1+Table36[[#This Row],[Inflation (%)2]])</f>
        <v>105.04</v>
      </c>
      <c r="L615" s="44">
        <f>IFERROR(Table36[[#This Row],[Prices]]*Table36[[#This Row],[Weights]],0)</f>
        <v>5.8612320000000002</v>
      </c>
    </row>
    <row r="616" spans="2:12" hidden="1" x14ac:dyDescent="0.2">
      <c r="B616" s="62">
        <f t="shared" si="19"/>
        <v>2023</v>
      </c>
      <c r="C616" s="49">
        <v>45139</v>
      </c>
      <c r="D616" s="3" t="s">
        <v>47</v>
      </c>
      <c r="E616" s="29" t="s">
        <v>7</v>
      </c>
      <c r="F616" s="43">
        <v>173.4</v>
      </c>
      <c r="G616" s="28" t="s">
        <v>508</v>
      </c>
      <c r="H616" s="31">
        <f t="shared" si="20"/>
        <v>4.8399999999999999E-2</v>
      </c>
      <c r="I616" s="31">
        <f>Table36[[#This Row],[Inflation (%)2]]/H644-1</f>
        <v>-2.8112449799196915E-2</v>
      </c>
      <c r="J616" s="60">
        <f>IFERROR(VLOOKUP(D616,Table6[[Categories]:[Weights]],5,FALSE),0)</f>
        <v>0.29530000000000001</v>
      </c>
      <c r="K616" s="44">
        <f>$K$1802*(1+Table36[[#This Row],[Inflation (%)2]])</f>
        <v>104.84</v>
      </c>
      <c r="L616" s="44">
        <f>IFERROR(Table36[[#This Row],[Prices]]*Table36[[#This Row],[Weights]],0)</f>
        <v>30.959252000000003</v>
      </c>
    </row>
    <row r="617" spans="2:12" hidden="1" x14ac:dyDescent="0.2">
      <c r="B617" s="62">
        <f t="shared" si="19"/>
        <v>2023</v>
      </c>
      <c r="C617" s="49">
        <v>45139</v>
      </c>
      <c r="D617" s="3" t="s">
        <v>49</v>
      </c>
      <c r="E617" s="29" t="s">
        <v>7</v>
      </c>
      <c r="F617" s="43">
        <v>171.3</v>
      </c>
      <c r="G617" s="28" t="s">
        <v>86</v>
      </c>
      <c r="H617" s="31">
        <f t="shared" si="20"/>
        <v>4.3200000000000002E-2</v>
      </c>
      <c r="I617" s="31">
        <f>Table36[[#This Row],[Inflation (%)2]]/H645-1</f>
        <v>-8.4745762711864292E-2</v>
      </c>
      <c r="J617" s="60">
        <f>IFERROR(VLOOKUP(D617,Table6[[Categories]:[Weights]],5,FALSE),0)</f>
        <v>3.8699999999999998E-2</v>
      </c>
      <c r="K617" s="44">
        <f>$K$1802*(1+Table36[[#This Row],[Inflation (%)2]])</f>
        <v>104.32</v>
      </c>
      <c r="L617" s="44">
        <f>IFERROR(Table36[[#This Row],[Prices]]*Table36[[#This Row],[Weights]],0)</f>
        <v>4.0371839999999999</v>
      </c>
    </row>
    <row r="618" spans="2:12" hidden="1" x14ac:dyDescent="0.2">
      <c r="B618" s="62">
        <f t="shared" si="19"/>
        <v>2023</v>
      </c>
      <c r="C618" s="49">
        <v>45139</v>
      </c>
      <c r="D618" s="3" t="s">
        <v>51</v>
      </c>
      <c r="E618" s="29" t="s">
        <v>7</v>
      </c>
      <c r="F618" s="43">
        <v>184.3</v>
      </c>
      <c r="G618" s="28" t="s">
        <v>509</v>
      </c>
      <c r="H618" s="31">
        <f t="shared" si="20"/>
        <v>6.7799999999999999E-2</v>
      </c>
      <c r="I618" s="31">
        <f>Table36[[#This Row],[Inflation (%)2]]/H646-1</f>
        <v>-1.3100436681222627E-2</v>
      </c>
      <c r="J618" s="60">
        <f>IFERROR(VLOOKUP(D618,Table6[[Categories]:[Weights]],5,FALSE),0)</f>
        <v>4.8099999999999997E-2</v>
      </c>
      <c r="K618" s="44">
        <f>$K$1802*(1+Table36[[#This Row],[Inflation (%)2]])</f>
        <v>106.78</v>
      </c>
      <c r="L618" s="44">
        <f>IFERROR(Table36[[#This Row],[Prices]]*Table36[[#This Row],[Weights]],0)</f>
        <v>5.1361179999999997</v>
      </c>
    </row>
    <row r="619" spans="2:12" hidden="1" x14ac:dyDescent="0.2">
      <c r="B619" s="62">
        <f t="shared" si="19"/>
        <v>2023</v>
      </c>
      <c r="C619" s="49">
        <v>45139</v>
      </c>
      <c r="D619" s="3" t="s">
        <v>53</v>
      </c>
      <c r="E619" s="29" t="s">
        <v>7</v>
      </c>
      <c r="F619" s="43">
        <v>161.19999999999999</v>
      </c>
      <c r="G619" s="28" t="s">
        <v>510</v>
      </c>
      <c r="H619" s="31">
        <f t="shared" si="20"/>
        <v>2.2200000000000004E-2</v>
      </c>
      <c r="I619" s="31">
        <f>Table36[[#This Row],[Inflation (%)2]]/H647-1</f>
        <v>-5.5319148936170182E-2</v>
      </c>
      <c r="J619" s="60">
        <f>IFERROR(VLOOKUP(D619,Table6[[Categories]:[Weights]],5,FALSE),0)</f>
        <v>9.7299999999999998E-2</v>
      </c>
      <c r="K619" s="44">
        <f>$K$1802*(1+Table36[[#This Row],[Inflation (%)2]])</f>
        <v>102.22</v>
      </c>
      <c r="L619" s="44">
        <f>IFERROR(Table36[[#This Row],[Prices]]*Table36[[#This Row],[Weights]],0)</f>
        <v>9.9460059999999988</v>
      </c>
    </row>
    <row r="620" spans="2:12" hidden="1" x14ac:dyDescent="0.2">
      <c r="B620" s="62">
        <f t="shared" si="19"/>
        <v>2023</v>
      </c>
      <c r="C620" s="49">
        <v>45139</v>
      </c>
      <c r="D620" s="3" t="s">
        <v>55</v>
      </c>
      <c r="E620" s="29" t="s">
        <v>7</v>
      </c>
      <c r="F620" s="43">
        <v>170.8</v>
      </c>
      <c r="G620" s="28" t="s">
        <v>348</v>
      </c>
      <c r="H620" s="31">
        <f t="shared" si="20"/>
        <v>3.4500000000000003E-2</v>
      </c>
      <c r="I620" s="31">
        <f>Table36[[#This Row],[Inflation (%)2]]/H648-1</f>
        <v>-3.6312849162011274E-2</v>
      </c>
      <c r="J620" s="60">
        <f>IFERROR(VLOOKUP(D620,Table6[[Categories]:[Weights]],5,FALSE),0)</f>
        <v>2.0400000000000001E-2</v>
      </c>
      <c r="K620" s="44">
        <f>$K$1802*(1+Table36[[#This Row],[Inflation (%)2]])</f>
        <v>103.45</v>
      </c>
      <c r="L620" s="44">
        <f>IFERROR(Table36[[#This Row],[Prices]]*Table36[[#This Row],[Weights]],0)</f>
        <v>2.1103800000000001</v>
      </c>
    </row>
    <row r="621" spans="2:12" hidden="1" x14ac:dyDescent="0.2">
      <c r="B621" s="62">
        <f t="shared" si="19"/>
        <v>2023</v>
      </c>
      <c r="C621" s="49">
        <v>45139</v>
      </c>
      <c r="D621" s="3" t="s">
        <v>57</v>
      </c>
      <c r="E621" s="29" t="s">
        <v>7</v>
      </c>
      <c r="F621" s="43">
        <v>179.8</v>
      </c>
      <c r="G621" s="28" t="s">
        <v>511</v>
      </c>
      <c r="H621" s="31">
        <f t="shared" si="20"/>
        <v>5.8299999999999998E-2</v>
      </c>
      <c r="I621" s="31">
        <f>Table36[[#This Row],[Inflation (%)2]]/H649-1</f>
        <v>5.1724137931032921E-3</v>
      </c>
      <c r="J621" s="60">
        <f>IFERROR(VLOOKUP(D621,Table6[[Categories]:[Weights]],5,FALSE),0)</f>
        <v>5.62E-2</v>
      </c>
      <c r="K621" s="44">
        <f>$K$1802*(1+Table36[[#This Row],[Inflation (%)2]])</f>
        <v>105.83</v>
      </c>
      <c r="L621" s="44">
        <f>IFERROR(Table36[[#This Row],[Prices]]*Table36[[#This Row],[Weights]],0)</f>
        <v>5.9476459999999998</v>
      </c>
    </row>
    <row r="622" spans="2:12" hidden="1" x14ac:dyDescent="0.2">
      <c r="B622" s="62">
        <f t="shared" si="19"/>
        <v>2023</v>
      </c>
      <c r="C622" s="49">
        <v>45139</v>
      </c>
      <c r="D622" s="3" t="s">
        <v>59</v>
      </c>
      <c r="E622" s="29" t="s">
        <v>7</v>
      </c>
      <c r="F622" s="43">
        <v>185.7</v>
      </c>
      <c r="G622" s="28" t="s">
        <v>512</v>
      </c>
      <c r="H622" s="31">
        <f t="shared" si="20"/>
        <v>8.3400000000000002E-2</v>
      </c>
      <c r="I622" s="31">
        <f>Table36[[#This Row],[Inflation (%)2]]/H650-1</f>
        <v>-9.2491838955386263E-2</v>
      </c>
      <c r="J622" s="60">
        <f>IFERROR(VLOOKUP(D622,Table6[[Categories]:[Weights]],5,FALSE),0)</f>
        <v>3.4700000000000002E-2</v>
      </c>
      <c r="K622" s="44">
        <f>$K$1802*(1+Table36[[#This Row],[Inflation (%)2]])</f>
        <v>108.33999999999999</v>
      </c>
      <c r="L622" s="44">
        <f>IFERROR(Table36[[#This Row],[Prices]]*Table36[[#This Row],[Weights]],0)</f>
        <v>3.759398</v>
      </c>
    </row>
    <row r="623" spans="2:12" hidden="1" x14ac:dyDescent="0.2">
      <c r="B623" s="62">
        <f t="shared" si="19"/>
        <v>2023</v>
      </c>
      <c r="C623" s="49">
        <v>45139</v>
      </c>
      <c r="D623" s="3" t="s">
        <v>61</v>
      </c>
      <c r="E623" s="29" t="s">
        <v>7</v>
      </c>
      <c r="F623" s="43">
        <v>198.2</v>
      </c>
      <c r="G623" s="28" t="s">
        <v>433</v>
      </c>
      <c r="H623" s="31">
        <f t="shared" si="20"/>
        <v>0.1042</v>
      </c>
      <c r="I623" s="31">
        <f>Table36[[#This Row],[Inflation (%)2]]/H651-1</f>
        <v>-0.15763945028294246</v>
      </c>
      <c r="J623" s="60">
        <f>IFERROR(VLOOKUP(D623,Table6[[Categories]:[Weights]],5,FALSE),0)</f>
        <v>0</v>
      </c>
      <c r="K623" s="44">
        <f>$K$1802*(1+Table36[[#This Row],[Inflation (%)2]])</f>
        <v>110.42</v>
      </c>
      <c r="L623" s="44">
        <f>IFERROR(Table36[[#This Row],[Prices]]*Table36[[#This Row],[Weights]],0)</f>
        <v>0</v>
      </c>
    </row>
    <row r="624" spans="2:12" x14ac:dyDescent="0.2">
      <c r="B624" s="62">
        <f t="shared" si="19"/>
        <v>2023</v>
      </c>
      <c r="C624" s="49">
        <v>45108</v>
      </c>
      <c r="D624" s="3" t="s">
        <v>6</v>
      </c>
      <c r="E624" s="29" t="s">
        <v>7</v>
      </c>
      <c r="F624" s="43">
        <v>184.7</v>
      </c>
      <c r="G624" s="28" t="s">
        <v>514</v>
      </c>
      <c r="H624" s="31">
        <f t="shared" si="20"/>
        <v>7.2000000000000008E-2</v>
      </c>
      <c r="I624" s="31">
        <f>Table36[[#This Row],[Inflation (%)2]]/H652-1</f>
        <v>0.45161290322580649</v>
      </c>
      <c r="J624" s="60">
        <f>IFERROR(VLOOKUP(D624,Table6[[Categories]:[Weights]],5,FALSE),0)</f>
        <v>1</v>
      </c>
      <c r="K624" s="44">
        <f>$K$1802*(1+Table36[[#This Row],[Inflation (%)2]])</f>
        <v>107.2</v>
      </c>
      <c r="L624" s="44">
        <f>IFERROR(Table36[[#This Row],[Prices]]*Table36[[#This Row],[Weights]],0)</f>
        <v>107.2</v>
      </c>
    </row>
    <row r="625" spans="2:12" hidden="1" x14ac:dyDescent="0.2">
      <c r="B625" s="62">
        <f t="shared" si="19"/>
        <v>2023</v>
      </c>
      <c r="C625" s="49">
        <v>45108</v>
      </c>
      <c r="D625" s="3" t="s">
        <v>9</v>
      </c>
      <c r="E625" s="29" t="s">
        <v>7</v>
      </c>
      <c r="F625" s="43">
        <v>199.4</v>
      </c>
      <c r="G625" s="28" t="s">
        <v>515</v>
      </c>
      <c r="H625" s="31">
        <f t="shared" si="20"/>
        <v>0.11150000000000002</v>
      </c>
      <c r="I625" s="31">
        <f>Table36[[#This Row],[Inflation (%)2]]/H653-1</f>
        <v>1.4082073434125273</v>
      </c>
      <c r="J625" s="60">
        <f>IFERROR(VLOOKUP(D625,Table6[[Categories]:[Weights]],5,FALSE),0)</f>
        <v>0.3629</v>
      </c>
      <c r="K625" s="44">
        <f>$K$1802*(1+Table36[[#This Row],[Inflation (%)2]])</f>
        <v>111.14999999999999</v>
      </c>
      <c r="L625" s="44">
        <f>IFERROR(Table36[[#This Row],[Prices]]*Table36[[#This Row],[Weights]],0)</f>
        <v>40.336334999999998</v>
      </c>
    </row>
    <row r="626" spans="2:12" hidden="1" x14ac:dyDescent="0.2">
      <c r="B626" s="62">
        <f t="shared" si="19"/>
        <v>2023</v>
      </c>
      <c r="C626" s="49">
        <v>45108</v>
      </c>
      <c r="D626" s="3" t="s">
        <v>11</v>
      </c>
      <c r="E626" s="29" t="s">
        <v>7</v>
      </c>
      <c r="F626" s="43">
        <v>177.8</v>
      </c>
      <c r="G626" s="28" t="s">
        <v>516</v>
      </c>
      <c r="H626" s="31">
        <f t="shared" si="20"/>
        <v>0.11609999999999999</v>
      </c>
      <c r="I626" s="31">
        <f>Table36[[#This Row],[Inflation (%)2]]/H654-1</f>
        <v>4.325259515570723E-3</v>
      </c>
      <c r="J626" s="60">
        <f>IFERROR(VLOOKUP(D626,Table6[[Categories]:[Weights]],5,FALSE),0)</f>
        <v>6.59E-2</v>
      </c>
      <c r="K626" s="44">
        <f>$K$1802*(1+Table36[[#This Row],[Inflation (%)2]])</f>
        <v>111.61000000000001</v>
      </c>
      <c r="L626" s="44">
        <f>IFERROR(Table36[[#This Row],[Prices]]*Table36[[#This Row],[Weights]],0)</f>
        <v>7.3550990000000009</v>
      </c>
    </row>
    <row r="627" spans="2:12" hidden="1" x14ac:dyDescent="0.2">
      <c r="B627" s="62">
        <f t="shared" si="19"/>
        <v>2023</v>
      </c>
      <c r="C627" s="49">
        <v>45108</v>
      </c>
      <c r="D627" s="3" t="s">
        <v>13</v>
      </c>
      <c r="E627" s="29" t="s">
        <v>7</v>
      </c>
      <c r="F627" s="43">
        <v>222</v>
      </c>
      <c r="G627" s="28" t="s">
        <v>517</v>
      </c>
      <c r="H627" s="31">
        <f t="shared" si="20"/>
        <v>2.2599999999999999E-2</v>
      </c>
      <c r="I627" s="31">
        <f>Table36[[#This Row],[Inflation (%)2]]/H655-1</f>
        <v>0.58041958041958019</v>
      </c>
      <c r="J627" s="60">
        <f>IFERROR(VLOOKUP(D627,Table6[[Categories]:[Weights]],5,FALSE),0)</f>
        <v>2.7300000000000001E-2</v>
      </c>
      <c r="K627" s="44">
        <f>$K$1802*(1+Table36[[#This Row],[Inflation (%)2]])</f>
        <v>102.25999999999999</v>
      </c>
      <c r="L627" s="44">
        <f>IFERROR(Table36[[#This Row],[Prices]]*Table36[[#This Row],[Weights]],0)</f>
        <v>2.7916979999999998</v>
      </c>
    </row>
    <row r="628" spans="2:12" hidden="1" x14ac:dyDescent="0.2">
      <c r="B628" s="62">
        <f t="shared" si="19"/>
        <v>2023</v>
      </c>
      <c r="C628" s="49">
        <v>45108</v>
      </c>
      <c r="D628" s="3" t="s">
        <v>15</v>
      </c>
      <c r="E628" s="29" t="s">
        <v>7</v>
      </c>
      <c r="F628" s="43">
        <v>184.8</v>
      </c>
      <c r="G628" s="28" t="s">
        <v>194</v>
      </c>
      <c r="H628" s="31">
        <f t="shared" si="20"/>
        <v>4.6399999999999997E-2</v>
      </c>
      <c r="I628" s="31">
        <f>Table36[[#This Row],[Inflation (%)2]]/H656-1</f>
        <v>-0.36351165980795619</v>
      </c>
      <c r="J628" s="60">
        <f>IFERROR(VLOOKUP(D628,Table6[[Categories]:[Weights]],5,FALSE),0)</f>
        <v>3.5999999999999999E-3</v>
      </c>
      <c r="K628" s="44">
        <f>$K$1802*(1+Table36[[#This Row],[Inflation (%)2]])</f>
        <v>104.64</v>
      </c>
      <c r="L628" s="44">
        <f>IFERROR(Table36[[#This Row],[Prices]]*Table36[[#This Row],[Weights]],0)</f>
        <v>0.37670399999999998</v>
      </c>
    </row>
    <row r="629" spans="2:12" hidden="1" x14ac:dyDescent="0.2">
      <c r="B629" s="62">
        <f t="shared" si="19"/>
        <v>2023</v>
      </c>
      <c r="C629" s="49">
        <v>45108</v>
      </c>
      <c r="D629" s="3" t="s">
        <v>17</v>
      </c>
      <c r="E629" s="29" t="s">
        <v>7</v>
      </c>
      <c r="F629" s="43">
        <v>180.3</v>
      </c>
      <c r="G629" s="28" t="s">
        <v>190</v>
      </c>
      <c r="H629" s="31">
        <f t="shared" si="20"/>
        <v>7.9000000000000001E-2</v>
      </c>
      <c r="I629" s="31">
        <f>Table36[[#This Row],[Inflation (%)2]]/H657-1</f>
        <v>-1.8633540372670843E-2</v>
      </c>
      <c r="J629" s="60">
        <f>IFERROR(VLOOKUP(D629,Table6[[Categories]:[Weights]],5,FALSE),0)</f>
        <v>5.33E-2</v>
      </c>
      <c r="K629" s="44">
        <f>$K$1802*(1+Table36[[#This Row],[Inflation (%)2]])</f>
        <v>107.89999999999999</v>
      </c>
      <c r="L629" s="44">
        <f>IFERROR(Table36[[#This Row],[Prices]]*Table36[[#This Row],[Weights]],0)</f>
        <v>5.7510699999999995</v>
      </c>
    </row>
    <row r="630" spans="2:12" hidden="1" x14ac:dyDescent="0.2">
      <c r="B630" s="62">
        <f t="shared" si="19"/>
        <v>2023</v>
      </c>
      <c r="C630" s="49">
        <v>45108</v>
      </c>
      <c r="D630" s="3" t="s">
        <v>19</v>
      </c>
      <c r="E630" s="29" t="s">
        <v>7</v>
      </c>
      <c r="F630" s="43">
        <v>158.69999999999999</v>
      </c>
      <c r="G630" s="28" t="s">
        <v>518</v>
      </c>
      <c r="H630" s="31">
        <f t="shared" si="20"/>
        <v>-0.14119999999999999</v>
      </c>
      <c r="I630" s="31">
        <f>Table36[[#This Row],[Inflation (%)2]]/H658-1</f>
        <v>-7.8328981723237656E-2</v>
      </c>
      <c r="J630" s="60">
        <f>IFERROR(VLOOKUP(D630,Table6[[Categories]:[Weights]],5,FALSE),0)</f>
        <v>2.81E-2</v>
      </c>
      <c r="K630" s="44">
        <f>$K$1802*(1+Table36[[#This Row],[Inflation (%)2]])</f>
        <v>85.88</v>
      </c>
      <c r="L630" s="44">
        <f>IFERROR(Table36[[#This Row],[Prices]]*Table36[[#This Row],[Weights]],0)</f>
        <v>2.4132279999999997</v>
      </c>
    </row>
    <row r="631" spans="2:12" hidden="1" x14ac:dyDescent="0.2">
      <c r="B631" s="62">
        <f t="shared" si="19"/>
        <v>2023</v>
      </c>
      <c r="C631" s="49">
        <v>45108</v>
      </c>
      <c r="D631" s="3" t="s">
        <v>21</v>
      </c>
      <c r="E631" s="29" t="s">
        <v>7</v>
      </c>
      <c r="F631" s="43">
        <v>186.7</v>
      </c>
      <c r="G631" s="28" t="s">
        <v>345</v>
      </c>
      <c r="H631" s="31">
        <f t="shared" si="20"/>
        <v>4.0099999999999997E-2</v>
      </c>
      <c r="I631" s="31">
        <f>Table36[[#This Row],[Inflation (%)2]]/H659-1</f>
        <v>0.88262910798122052</v>
      </c>
      <c r="J631" s="60">
        <f>IFERROR(VLOOKUP(D631,Table6[[Categories]:[Weights]],5,FALSE),0)</f>
        <v>2.8999999999999998E-2</v>
      </c>
      <c r="K631" s="44">
        <f>$K$1802*(1+Table36[[#This Row],[Inflation (%)2]])</f>
        <v>104.01</v>
      </c>
      <c r="L631" s="44">
        <f>IFERROR(Table36[[#This Row],[Prices]]*Table36[[#This Row],[Weights]],0)</f>
        <v>3.0162900000000001</v>
      </c>
    </row>
    <row r="632" spans="2:12" hidden="1" x14ac:dyDescent="0.2">
      <c r="B632" s="62">
        <f t="shared" si="19"/>
        <v>2023</v>
      </c>
      <c r="C632" s="49">
        <v>45108</v>
      </c>
      <c r="D632" s="3" t="s">
        <v>23</v>
      </c>
      <c r="E632" s="29" t="s">
        <v>7</v>
      </c>
      <c r="F632" s="43">
        <v>295.3</v>
      </c>
      <c r="G632" s="28" t="s">
        <v>519</v>
      </c>
      <c r="H632" s="31">
        <f t="shared" si="20"/>
        <v>0.4163</v>
      </c>
      <c r="I632" s="31">
        <f>Table36[[#This Row],[Inflation (%)2]]/H660-1</f>
        <v>-127.15151515151514</v>
      </c>
      <c r="J632" s="60">
        <f>IFERROR(VLOOKUP(D632,Table6[[Categories]:[Weights]],5,FALSE),0)</f>
        <v>4.41E-2</v>
      </c>
      <c r="K632" s="44">
        <f>$K$1802*(1+Table36[[#This Row],[Inflation (%)2]])</f>
        <v>141.63000000000002</v>
      </c>
      <c r="L632" s="44">
        <f>IFERROR(Table36[[#This Row],[Prices]]*Table36[[#This Row],[Weights]],0)</f>
        <v>6.245883000000001</v>
      </c>
    </row>
    <row r="633" spans="2:12" hidden="1" x14ac:dyDescent="0.2">
      <c r="B633" s="62">
        <f t="shared" si="19"/>
        <v>2023</v>
      </c>
      <c r="C633" s="49">
        <v>45108</v>
      </c>
      <c r="D633" s="3" t="s">
        <v>25</v>
      </c>
      <c r="E633" s="29" t="s">
        <v>7</v>
      </c>
      <c r="F633" s="43">
        <v>187.9</v>
      </c>
      <c r="G633" s="28" t="s">
        <v>520</v>
      </c>
      <c r="H633" s="31">
        <f t="shared" si="20"/>
        <v>0.1457</v>
      </c>
      <c r="I633" s="31">
        <f>Table36[[#This Row],[Inflation (%)2]]/H661-1</f>
        <v>0.21619365609348917</v>
      </c>
      <c r="J633" s="60">
        <f>IFERROR(VLOOKUP(D633,Table6[[Categories]:[Weights]],5,FALSE),0)</f>
        <v>1.7299999999999999E-2</v>
      </c>
      <c r="K633" s="44">
        <f>$K$1802*(1+Table36[[#This Row],[Inflation (%)2]])</f>
        <v>114.57</v>
      </c>
      <c r="L633" s="44">
        <f>IFERROR(Table36[[#This Row],[Prices]]*Table36[[#This Row],[Weights]],0)</f>
        <v>1.9820609999999999</v>
      </c>
    </row>
    <row r="634" spans="2:12" hidden="1" x14ac:dyDescent="0.2">
      <c r="B634" s="62">
        <f t="shared" si="19"/>
        <v>2023</v>
      </c>
      <c r="C634" s="49">
        <v>45108</v>
      </c>
      <c r="D634" s="3" t="s">
        <v>27</v>
      </c>
      <c r="E634" s="29" t="s">
        <v>7</v>
      </c>
      <c r="F634" s="43">
        <v>125.8</v>
      </c>
      <c r="G634" s="28" t="s">
        <v>388</v>
      </c>
      <c r="H634" s="31">
        <f t="shared" si="20"/>
        <v>3.5400000000000001E-2</v>
      </c>
      <c r="I634" s="31">
        <f>Table36[[#This Row],[Inflation (%)2]]/H662-1</f>
        <v>0.22916666666666674</v>
      </c>
      <c r="J634" s="60">
        <f>IFERROR(VLOOKUP(D634,Table6[[Categories]:[Weights]],5,FALSE),0)</f>
        <v>9.7000000000000003E-3</v>
      </c>
      <c r="K634" s="44">
        <f>$K$1802*(1+Table36[[#This Row],[Inflation (%)2]])</f>
        <v>103.54</v>
      </c>
      <c r="L634" s="44">
        <f>IFERROR(Table36[[#This Row],[Prices]]*Table36[[#This Row],[Weights]],0)</f>
        <v>1.0043380000000002</v>
      </c>
    </row>
    <row r="635" spans="2:12" hidden="1" x14ac:dyDescent="0.2">
      <c r="B635" s="62">
        <f t="shared" si="19"/>
        <v>2023</v>
      </c>
      <c r="C635" s="49">
        <v>45108</v>
      </c>
      <c r="D635" s="3" t="s">
        <v>29</v>
      </c>
      <c r="E635" s="29" t="s">
        <v>7</v>
      </c>
      <c r="F635" s="43">
        <v>224.6</v>
      </c>
      <c r="G635" s="28" t="s">
        <v>521</v>
      </c>
      <c r="H635" s="31">
        <f t="shared" si="20"/>
        <v>0.20559999999999998</v>
      </c>
      <c r="I635" s="31">
        <f>Table36[[#This Row],[Inflation (%)2]]/H663-1</f>
        <v>0.1327823691460055</v>
      </c>
      <c r="J635" s="60">
        <f>IFERROR(VLOOKUP(D635,Table6[[Categories]:[Weights]],5,FALSE),0)</f>
        <v>1.7899999999999999E-2</v>
      </c>
      <c r="K635" s="44">
        <f>$K$1802*(1+Table36[[#This Row],[Inflation (%)2]])</f>
        <v>120.56</v>
      </c>
      <c r="L635" s="44">
        <f>IFERROR(Table36[[#This Row],[Prices]]*Table36[[#This Row],[Weights]],0)</f>
        <v>2.1580240000000002</v>
      </c>
    </row>
    <row r="636" spans="2:12" hidden="1" x14ac:dyDescent="0.2">
      <c r="B636" s="62">
        <f t="shared" si="19"/>
        <v>2023</v>
      </c>
      <c r="C636" s="49">
        <v>45108</v>
      </c>
      <c r="D636" s="3" t="s">
        <v>31</v>
      </c>
      <c r="E636" s="29" t="s">
        <v>7</v>
      </c>
      <c r="F636" s="43">
        <v>167.3</v>
      </c>
      <c r="G636" s="28" t="s">
        <v>486</v>
      </c>
      <c r="H636" s="31">
        <f t="shared" si="20"/>
        <v>4.6900000000000004E-2</v>
      </c>
      <c r="I636" s="31">
        <f>Table36[[#This Row],[Inflation (%)2]]/H664-1</f>
        <v>-1.8828451882845099E-2</v>
      </c>
      <c r="J636" s="60">
        <f>IFERROR(VLOOKUP(D636,Table6[[Categories]:[Weights]],5,FALSE),0)</f>
        <v>1.1299999999999999E-2</v>
      </c>
      <c r="K636" s="44">
        <f>$K$1802*(1+Table36[[#This Row],[Inflation (%)2]])</f>
        <v>104.69</v>
      </c>
      <c r="L636" s="44">
        <f>IFERROR(Table36[[#This Row],[Prices]]*Table36[[#This Row],[Weights]],0)</f>
        <v>1.1829969999999999</v>
      </c>
    </row>
    <row r="637" spans="2:12" hidden="1" x14ac:dyDescent="0.2">
      <c r="B637" s="62">
        <f t="shared" si="19"/>
        <v>2023</v>
      </c>
      <c r="C637" s="49">
        <v>45108</v>
      </c>
      <c r="D637" s="3" t="s">
        <v>33</v>
      </c>
      <c r="E637" s="29" t="s">
        <v>7</v>
      </c>
      <c r="F637" s="43">
        <v>199.2</v>
      </c>
      <c r="G637" s="28" t="s">
        <v>193</v>
      </c>
      <c r="H637" s="31">
        <f t="shared" si="20"/>
        <v>6.1299999999999993E-2</v>
      </c>
      <c r="I637" s="31">
        <f>Table36[[#This Row],[Inflation (%)2]]/H665-1</f>
        <v>-5.5469953775038605E-2</v>
      </c>
      <c r="J637" s="60">
        <f>IFERROR(VLOOKUP(D637,Table6[[Categories]:[Weights]],5,FALSE),0)</f>
        <v>5.5399999999999998E-2</v>
      </c>
      <c r="K637" s="44">
        <f>$K$1802*(1+Table36[[#This Row],[Inflation (%)2]])</f>
        <v>106.13</v>
      </c>
      <c r="L637" s="44">
        <f>IFERROR(Table36[[#This Row],[Prices]]*Table36[[#This Row],[Weights]],0)</f>
        <v>5.8796019999999993</v>
      </c>
    </row>
    <row r="638" spans="2:12" hidden="1" x14ac:dyDescent="0.2">
      <c r="B638" s="62">
        <f t="shared" si="19"/>
        <v>2023</v>
      </c>
      <c r="C638" s="49">
        <v>45108</v>
      </c>
      <c r="D638" s="3" t="s">
        <v>35</v>
      </c>
      <c r="E638" s="29" t="s">
        <v>7</v>
      </c>
      <c r="F638" s="43">
        <v>205.2</v>
      </c>
      <c r="G638" s="28" t="s">
        <v>119</v>
      </c>
      <c r="H638" s="31">
        <f t="shared" si="20"/>
        <v>3.32E-2</v>
      </c>
      <c r="I638" s="31">
        <f>Table36[[#This Row],[Inflation (%)2]]/H666-1</f>
        <v>4.4025157232704393E-2</v>
      </c>
      <c r="J638" s="60">
        <f>IFERROR(VLOOKUP(D638,Table6[[Categories]:[Weights]],5,FALSE),0)</f>
        <v>1.3600000000000001E-2</v>
      </c>
      <c r="K638" s="44">
        <f>$K$1802*(1+Table36[[#This Row],[Inflation (%)2]])</f>
        <v>103.32</v>
      </c>
      <c r="L638" s="44">
        <f>IFERROR(Table36[[#This Row],[Prices]]*Table36[[#This Row],[Weights]],0)</f>
        <v>1.405152</v>
      </c>
    </row>
    <row r="639" spans="2:12" hidden="1" x14ac:dyDescent="0.2">
      <c r="B639" s="62">
        <f t="shared" si="19"/>
        <v>2023</v>
      </c>
      <c r="C639" s="49">
        <v>45108</v>
      </c>
      <c r="D639" s="3" t="s">
        <v>37</v>
      </c>
      <c r="E639" s="29" t="s">
        <v>7</v>
      </c>
      <c r="F639" s="43">
        <v>180.2</v>
      </c>
      <c r="G639" s="28" t="s">
        <v>522</v>
      </c>
      <c r="H639" s="31">
        <f t="shared" si="20"/>
        <v>5.6300000000000003E-2</v>
      </c>
      <c r="I639" s="31">
        <f>Table36[[#This Row],[Inflation (%)2]]/H667-1</f>
        <v>-9.1935483870967727E-2</v>
      </c>
      <c r="J639" s="60">
        <f>IFERROR(VLOOKUP(D639,Table6[[Categories]:[Weights]],5,FALSE),0)</f>
        <v>5.57E-2</v>
      </c>
      <c r="K639" s="44">
        <f>$K$1802*(1+Table36[[#This Row],[Inflation (%)2]])</f>
        <v>105.63</v>
      </c>
      <c r="L639" s="44">
        <f>IFERROR(Table36[[#This Row],[Prices]]*Table36[[#This Row],[Weights]],0)</f>
        <v>5.883591</v>
      </c>
    </row>
    <row r="640" spans="2:12" hidden="1" x14ac:dyDescent="0.2">
      <c r="B640" s="62">
        <f t="shared" si="19"/>
        <v>2023</v>
      </c>
      <c r="C640" s="49">
        <v>45108</v>
      </c>
      <c r="D640" s="3" t="s">
        <v>39</v>
      </c>
      <c r="E640" s="29" t="s">
        <v>7</v>
      </c>
      <c r="F640" s="43">
        <v>182.2</v>
      </c>
      <c r="G640" s="28" t="s">
        <v>492</v>
      </c>
      <c r="H640" s="31">
        <f t="shared" si="20"/>
        <v>5.5E-2</v>
      </c>
      <c r="I640" s="31">
        <f>Table36[[#This Row],[Inflation (%)2]]/H668-1</f>
        <v>-9.2409240924092417E-2</v>
      </c>
      <c r="J640" s="60">
        <f>IFERROR(VLOOKUP(D640,Table6[[Categories]:[Weights]],5,FALSE),0)</f>
        <v>4.7199999999999999E-2</v>
      </c>
      <c r="K640" s="44">
        <f>$K$1802*(1+Table36[[#This Row],[Inflation (%)2]])</f>
        <v>105.5</v>
      </c>
      <c r="L640" s="44">
        <f>IFERROR(Table36[[#This Row],[Prices]]*Table36[[#This Row],[Weights]],0)</f>
        <v>4.9795999999999996</v>
      </c>
    </row>
    <row r="641" spans="2:12" hidden="1" x14ac:dyDescent="0.2">
      <c r="B641" s="62">
        <f t="shared" si="19"/>
        <v>2023</v>
      </c>
      <c r="C641" s="49">
        <v>45108</v>
      </c>
      <c r="D641" s="3" t="s">
        <v>41</v>
      </c>
      <c r="E641" s="29" t="s">
        <v>7</v>
      </c>
      <c r="F641" s="43">
        <v>169</v>
      </c>
      <c r="G641" s="28" t="s">
        <v>523</v>
      </c>
      <c r="H641" s="31">
        <f t="shared" si="20"/>
        <v>6.4899999999999999E-2</v>
      </c>
      <c r="I641" s="31">
        <f>Table36[[#This Row],[Inflation (%)2]]/H669-1</f>
        <v>-7.9432624113475292E-2</v>
      </c>
      <c r="J641" s="60">
        <f>IFERROR(VLOOKUP(D641,Table6[[Categories]:[Weights]],5,FALSE),0)</f>
        <v>8.5000000000000006E-3</v>
      </c>
      <c r="K641" s="44">
        <f>$K$1802*(1+Table36[[#This Row],[Inflation (%)2]])</f>
        <v>106.49</v>
      </c>
      <c r="L641" s="44">
        <f>IFERROR(Table36[[#This Row],[Prices]]*Table36[[#This Row],[Weights]],0)</f>
        <v>0.905165</v>
      </c>
    </row>
    <row r="642" spans="2:12" hidden="1" x14ac:dyDescent="0.2">
      <c r="B642" s="62">
        <f t="shared" si="19"/>
        <v>2023</v>
      </c>
      <c r="C642" s="49">
        <v>45108</v>
      </c>
      <c r="D642" s="3" t="s">
        <v>43</v>
      </c>
      <c r="E642" s="29" t="s">
        <v>7</v>
      </c>
      <c r="F642" s="43">
        <v>175.3</v>
      </c>
      <c r="G642" s="28" t="s">
        <v>524</v>
      </c>
      <c r="H642" s="31">
        <f t="shared" si="20"/>
        <v>4.4699999999999997E-2</v>
      </c>
      <c r="I642" s="31">
        <f>Table36[[#This Row],[Inflation (%)2]]/H670-1</f>
        <v>-1.9736842105263164E-2</v>
      </c>
      <c r="J642" s="60">
        <f>IFERROR(VLOOKUP(D642,Table6[[Categories]:[Weights]],5,FALSE),0)</f>
        <v>0.2167</v>
      </c>
      <c r="K642" s="44">
        <f>$K$1802*(1+Table36[[#This Row],[Inflation (%)2]])</f>
        <v>104.47</v>
      </c>
      <c r="L642" s="44">
        <f>IFERROR(Table36[[#This Row],[Prices]]*Table36[[#This Row],[Weights]],0)</f>
        <v>22.638649000000001</v>
      </c>
    </row>
    <row r="643" spans="2:12" hidden="1" x14ac:dyDescent="0.2">
      <c r="B643" s="62">
        <f t="shared" si="19"/>
        <v>2023</v>
      </c>
      <c r="C643" s="49">
        <v>45108</v>
      </c>
      <c r="D643" s="3" t="s">
        <v>45</v>
      </c>
      <c r="E643" s="29" t="s">
        <v>7</v>
      </c>
      <c r="F643" s="43">
        <v>187.4</v>
      </c>
      <c r="G643" s="28" t="s">
        <v>83</v>
      </c>
      <c r="H643" s="31">
        <f t="shared" si="20"/>
        <v>4.4000000000000004E-2</v>
      </c>
      <c r="I643" s="31">
        <f>Table36[[#This Row],[Inflation (%)2]]/H671-1</f>
        <v>-0.21428571428571408</v>
      </c>
      <c r="J643" s="60">
        <f>IFERROR(VLOOKUP(D643,Table6[[Categories]:[Weights]],5,FALSE),0)</f>
        <v>5.5800000000000002E-2</v>
      </c>
      <c r="K643" s="44">
        <f>$K$1802*(1+Table36[[#This Row],[Inflation (%)2]])</f>
        <v>104.4</v>
      </c>
      <c r="L643" s="44">
        <f>IFERROR(Table36[[#This Row],[Prices]]*Table36[[#This Row],[Weights]],0)</f>
        <v>5.8255200000000009</v>
      </c>
    </row>
    <row r="644" spans="2:12" hidden="1" x14ac:dyDescent="0.2">
      <c r="B644" s="62">
        <f t="shared" si="19"/>
        <v>2023</v>
      </c>
      <c r="C644" s="49">
        <v>45108</v>
      </c>
      <c r="D644" s="3" t="s">
        <v>47</v>
      </c>
      <c r="E644" s="29" t="s">
        <v>7</v>
      </c>
      <c r="F644" s="43">
        <v>172.9</v>
      </c>
      <c r="G644" s="28" t="s">
        <v>84</v>
      </c>
      <c r="H644" s="31">
        <f t="shared" si="20"/>
        <v>4.9800000000000004E-2</v>
      </c>
      <c r="I644" s="31">
        <f>Table36[[#This Row],[Inflation (%)2]]/H672-1</f>
        <v>-2.9239766081871288E-2</v>
      </c>
      <c r="J644" s="60">
        <f>IFERROR(VLOOKUP(D644,Table6[[Categories]:[Weights]],5,FALSE),0)</f>
        <v>0.29530000000000001</v>
      </c>
      <c r="K644" s="44">
        <f>$K$1802*(1+Table36[[#This Row],[Inflation (%)2]])</f>
        <v>104.98</v>
      </c>
      <c r="L644" s="44">
        <f>IFERROR(Table36[[#This Row],[Prices]]*Table36[[#This Row],[Weights]],0)</f>
        <v>31.000594000000003</v>
      </c>
    </row>
    <row r="645" spans="2:12" hidden="1" x14ac:dyDescent="0.2">
      <c r="B645" s="62">
        <f t="shared" si="19"/>
        <v>2023</v>
      </c>
      <c r="C645" s="49">
        <v>45108</v>
      </c>
      <c r="D645" s="3" t="s">
        <v>49</v>
      </c>
      <c r="E645" s="29" t="s">
        <v>7</v>
      </c>
      <c r="F645" s="43">
        <v>170.8</v>
      </c>
      <c r="G645" s="28" t="s">
        <v>525</v>
      </c>
      <c r="H645" s="31">
        <f t="shared" si="20"/>
        <v>4.7199999999999999E-2</v>
      </c>
      <c r="I645" s="31">
        <f>Table36[[#This Row],[Inflation (%)2]]/H673-1</f>
        <v>-7.8124999999999889E-2</v>
      </c>
      <c r="J645" s="60">
        <f>IFERROR(VLOOKUP(D645,Table6[[Categories]:[Weights]],5,FALSE),0)</f>
        <v>3.8699999999999998E-2</v>
      </c>
      <c r="K645" s="44">
        <f>$K$1802*(1+Table36[[#This Row],[Inflation (%)2]])</f>
        <v>104.71999999999998</v>
      </c>
      <c r="L645" s="44">
        <f>IFERROR(Table36[[#This Row],[Prices]]*Table36[[#This Row],[Weights]],0)</f>
        <v>4.0526639999999992</v>
      </c>
    </row>
    <row r="646" spans="2:12" hidden="1" x14ac:dyDescent="0.2">
      <c r="B646" s="62">
        <f t="shared" si="19"/>
        <v>2023</v>
      </c>
      <c r="C646" s="49">
        <v>45108</v>
      </c>
      <c r="D646" s="3" t="s">
        <v>51</v>
      </c>
      <c r="E646" s="29" t="s">
        <v>7</v>
      </c>
      <c r="F646" s="43">
        <v>183.5</v>
      </c>
      <c r="G646" s="28" t="s">
        <v>526</v>
      </c>
      <c r="H646" s="31">
        <f t="shared" si="20"/>
        <v>6.8699999999999997E-2</v>
      </c>
      <c r="I646" s="31">
        <f>Table36[[#This Row],[Inflation (%)2]]/H674-1</f>
        <v>-1.2931034482758563E-2</v>
      </c>
      <c r="J646" s="60">
        <f>IFERROR(VLOOKUP(D646,Table6[[Categories]:[Weights]],5,FALSE),0)</f>
        <v>4.8099999999999997E-2</v>
      </c>
      <c r="K646" s="44">
        <f>$K$1802*(1+Table36[[#This Row],[Inflation (%)2]])</f>
        <v>106.87</v>
      </c>
      <c r="L646" s="44">
        <f>IFERROR(Table36[[#This Row],[Prices]]*Table36[[#This Row],[Weights]],0)</f>
        <v>5.140447</v>
      </c>
    </row>
    <row r="647" spans="2:12" hidden="1" x14ac:dyDescent="0.2">
      <c r="B647" s="62">
        <f t="shared" si="19"/>
        <v>2023</v>
      </c>
      <c r="C647" s="49">
        <v>45108</v>
      </c>
      <c r="D647" s="3" t="s">
        <v>53</v>
      </c>
      <c r="E647" s="29" t="s">
        <v>7</v>
      </c>
      <c r="F647" s="43">
        <v>161.1</v>
      </c>
      <c r="G647" s="28" t="s">
        <v>527</v>
      </c>
      <c r="H647" s="31">
        <f t="shared" si="20"/>
        <v>2.3500000000000004E-2</v>
      </c>
      <c r="I647" s="31">
        <f>Table36[[#This Row],[Inflation (%)2]]/H675-1</f>
        <v>2.6200873362445476E-2</v>
      </c>
      <c r="J647" s="60">
        <f>IFERROR(VLOOKUP(D647,Table6[[Categories]:[Weights]],5,FALSE),0)</f>
        <v>9.7299999999999998E-2</v>
      </c>
      <c r="K647" s="44">
        <f>$K$1802*(1+Table36[[#This Row],[Inflation (%)2]])</f>
        <v>102.35000000000001</v>
      </c>
      <c r="L647" s="44">
        <f>IFERROR(Table36[[#This Row],[Prices]]*Table36[[#This Row],[Weights]],0)</f>
        <v>9.9586550000000003</v>
      </c>
    </row>
    <row r="648" spans="2:12" hidden="1" x14ac:dyDescent="0.2">
      <c r="B648" s="62">
        <f t="shared" ref="B648:B711" si="21">YEAR(C648)</f>
        <v>2023</v>
      </c>
      <c r="C648" s="49">
        <v>45108</v>
      </c>
      <c r="D648" s="3" t="s">
        <v>55</v>
      </c>
      <c r="E648" s="29" t="s">
        <v>7</v>
      </c>
      <c r="F648" s="43">
        <v>170.5</v>
      </c>
      <c r="G648" s="28" t="s">
        <v>408</v>
      </c>
      <c r="H648" s="31">
        <f t="shared" ref="H648:H711" si="22">G648/10000*100</f>
        <v>3.5800000000000005E-2</v>
      </c>
      <c r="I648" s="31">
        <f>Table36[[#This Row],[Inflation (%)2]]/H676-1</f>
        <v>3.1700288184438152E-2</v>
      </c>
      <c r="J648" s="60">
        <f>IFERROR(VLOOKUP(D648,Table6[[Categories]:[Weights]],5,FALSE),0)</f>
        <v>2.0400000000000001E-2</v>
      </c>
      <c r="K648" s="44">
        <f>$K$1802*(1+Table36[[#This Row],[Inflation (%)2]])</f>
        <v>103.58000000000001</v>
      </c>
      <c r="L648" s="44">
        <f>IFERROR(Table36[[#This Row],[Prices]]*Table36[[#This Row],[Weights]],0)</f>
        <v>2.1130320000000005</v>
      </c>
    </row>
    <row r="649" spans="2:12" hidden="1" x14ac:dyDescent="0.2">
      <c r="B649" s="62">
        <f t="shared" si="21"/>
        <v>2023</v>
      </c>
      <c r="C649" s="49">
        <v>45108</v>
      </c>
      <c r="D649" s="3" t="s">
        <v>57</v>
      </c>
      <c r="E649" s="29" t="s">
        <v>7</v>
      </c>
      <c r="F649" s="43">
        <v>178.9</v>
      </c>
      <c r="G649" s="28" t="s">
        <v>439</v>
      </c>
      <c r="H649" s="31">
        <f t="shared" si="22"/>
        <v>5.8000000000000003E-2</v>
      </c>
      <c r="I649" s="31">
        <f>Table36[[#This Row],[Inflation (%)2]]/H677-1</f>
        <v>-8.9481946624803577E-2</v>
      </c>
      <c r="J649" s="60">
        <f>IFERROR(VLOOKUP(D649,Table6[[Categories]:[Weights]],5,FALSE),0)</f>
        <v>5.62E-2</v>
      </c>
      <c r="K649" s="44">
        <f>$K$1802*(1+Table36[[#This Row],[Inflation (%)2]])</f>
        <v>105.80000000000001</v>
      </c>
      <c r="L649" s="44">
        <f>IFERROR(Table36[[#This Row],[Prices]]*Table36[[#This Row],[Weights]],0)</f>
        <v>5.9459600000000004</v>
      </c>
    </row>
    <row r="650" spans="2:12" hidden="1" x14ac:dyDescent="0.2">
      <c r="B650" s="62">
        <f t="shared" si="21"/>
        <v>2023</v>
      </c>
      <c r="C650" s="49">
        <v>45108</v>
      </c>
      <c r="D650" s="3" t="s">
        <v>59</v>
      </c>
      <c r="E650" s="29" t="s">
        <v>7</v>
      </c>
      <c r="F650" s="43">
        <v>185.4</v>
      </c>
      <c r="G650" s="28" t="s">
        <v>393</v>
      </c>
      <c r="H650" s="31">
        <f t="shared" si="22"/>
        <v>9.1899999999999996E-2</v>
      </c>
      <c r="I650" s="31">
        <f>Table36[[#This Row],[Inflation (%)2]]/H678-1</f>
        <v>-2.8541226215645032E-2</v>
      </c>
      <c r="J650" s="60">
        <f>IFERROR(VLOOKUP(D650,Table6[[Categories]:[Weights]],5,FALSE),0)</f>
        <v>3.4700000000000002E-2</v>
      </c>
      <c r="K650" s="44">
        <f>$K$1802*(1+Table36[[#This Row],[Inflation (%)2]])</f>
        <v>109.19000000000001</v>
      </c>
      <c r="L650" s="44">
        <f>IFERROR(Table36[[#This Row],[Prices]]*Table36[[#This Row],[Weights]],0)</f>
        <v>3.7888930000000007</v>
      </c>
    </row>
    <row r="651" spans="2:12" hidden="1" x14ac:dyDescent="0.2">
      <c r="B651" s="62">
        <f t="shared" si="21"/>
        <v>2023</v>
      </c>
      <c r="C651" s="49">
        <v>45108</v>
      </c>
      <c r="D651" s="3" t="s">
        <v>61</v>
      </c>
      <c r="E651" s="29" t="s">
        <v>7</v>
      </c>
      <c r="F651" s="43">
        <v>200.7</v>
      </c>
      <c r="G651" s="28" t="s">
        <v>528</v>
      </c>
      <c r="H651" s="31">
        <f t="shared" si="22"/>
        <v>0.12369999999999998</v>
      </c>
      <c r="I651" s="31">
        <f>Table36[[#This Row],[Inflation (%)2]]/H679-1</f>
        <v>1.8700696055684451</v>
      </c>
      <c r="J651" s="60">
        <f>IFERROR(VLOOKUP(D651,Table6[[Categories]:[Weights]],5,FALSE),0)</f>
        <v>0</v>
      </c>
      <c r="K651" s="44">
        <f>$K$1802*(1+Table36[[#This Row],[Inflation (%)2]])</f>
        <v>112.36999999999999</v>
      </c>
      <c r="L651" s="44">
        <f>IFERROR(Table36[[#This Row],[Prices]]*Table36[[#This Row],[Weights]],0)</f>
        <v>0</v>
      </c>
    </row>
    <row r="652" spans="2:12" x14ac:dyDescent="0.2">
      <c r="B652" s="62">
        <f t="shared" si="21"/>
        <v>2023</v>
      </c>
      <c r="C652" s="49">
        <v>45078</v>
      </c>
      <c r="D652" s="3" t="s">
        <v>6</v>
      </c>
      <c r="E652" s="29" t="s">
        <v>7</v>
      </c>
      <c r="F652" s="43">
        <v>179.9</v>
      </c>
      <c r="G652" s="28" t="s">
        <v>465</v>
      </c>
      <c r="H652" s="31">
        <f t="shared" si="22"/>
        <v>4.9600000000000005E-2</v>
      </c>
      <c r="I652" s="31">
        <f>Table36[[#This Row],[Inflation (%)2]]/H680-1</f>
        <v>0.1454965357967668</v>
      </c>
      <c r="J652" s="60">
        <f>IFERROR(VLOOKUP(D652,Table6[[Categories]:[Weights]],5,FALSE),0)</f>
        <v>1</v>
      </c>
      <c r="K652" s="44">
        <f>$K$1802*(1+Table36[[#This Row],[Inflation (%)2]])</f>
        <v>104.96000000000001</v>
      </c>
      <c r="L652" s="44">
        <f>IFERROR(Table36[[#This Row],[Prices]]*Table36[[#This Row],[Weights]],0)</f>
        <v>104.96000000000001</v>
      </c>
    </row>
    <row r="653" spans="2:12" hidden="1" x14ac:dyDescent="0.2">
      <c r="B653" s="62">
        <f t="shared" si="21"/>
        <v>2023</v>
      </c>
      <c r="C653" s="49">
        <v>45078</v>
      </c>
      <c r="D653" s="3" t="s">
        <v>9</v>
      </c>
      <c r="E653" s="29" t="s">
        <v>7</v>
      </c>
      <c r="F653" s="43">
        <v>187.6</v>
      </c>
      <c r="G653" s="28" t="s">
        <v>295</v>
      </c>
      <c r="H653" s="31">
        <f t="shared" si="22"/>
        <v>4.6300000000000001E-2</v>
      </c>
      <c r="I653" s="31">
        <f>Table36[[#This Row],[Inflation (%)2]]/H681-1</f>
        <v>0.46984126984126995</v>
      </c>
      <c r="J653" s="60">
        <f>IFERROR(VLOOKUP(D653,Table6[[Categories]:[Weights]],5,FALSE),0)</f>
        <v>0.3629</v>
      </c>
      <c r="K653" s="44">
        <f>$K$1802*(1+Table36[[#This Row],[Inflation (%)2]])</f>
        <v>104.63</v>
      </c>
      <c r="L653" s="44">
        <f>IFERROR(Table36[[#This Row],[Prices]]*Table36[[#This Row],[Weights]],0)</f>
        <v>37.970227000000001</v>
      </c>
    </row>
    <row r="654" spans="2:12" hidden="1" x14ac:dyDescent="0.2">
      <c r="B654" s="62">
        <f t="shared" si="21"/>
        <v>2023</v>
      </c>
      <c r="C654" s="49">
        <v>45078</v>
      </c>
      <c r="D654" s="3" t="s">
        <v>11</v>
      </c>
      <c r="E654" s="29" t="s">
        <v>7</v>
      </c>
      <c r="F654" s="43">
        <v>175.7</v>
      </c>
      <c r="G654" s="28" t="s">
        <v>530</v>
      </c>
      <c r="H654" s="31">
        <f t="shared" si="22"/>
        <v>0.11560000000000001</v>
      </c>
      <c r="I654" s="31">
        <f>Table36[[#This Row],[Inflation (%)2]]/H682-1</f>
        <v>6.0922541340295844E-3</v>
      </c>
      <c r="J654" s="60">
        <f>IFERROR(VLOOKUP(D654,Table6[[Categories]:[Weights]],5,FALSE),0)</f>
        <v>6.59E-2</v>
      </c>
      <c r="K654" s="44">
        <f>$K$1802*(1+Table36[[#This Row],[Inflation (%)2]])</f>
        <v>111.55999999999999</v>
      </c>
      <c r="L654" s="44">
        <f>IFERROR(Table36[[#This Row],[Prices]]*Table36[[#This Row],[Weights]],0)</f>
        <v>7.3518039999999996</v>
      </c>
    </row>
    <row r="655" spans="2:12" hidden="1" x14ac:dyDescent="0.2">
      <c r="B655" s="62">
        <f t="shared" si="21"/>
        <v>2023</v>
      </c>
      <c r="C655" s="49">
        <v>45078</v>
      </c>
      <c r="D655" s="3" t="s">
        <v>13</v>
      </c>
      <c r="E655" s="29" t="s">
        <v>7</v>
      </c>
      <c r="F655" s="43">
        <v>226.6</v>
      </c>
      <c r="G655" s="28" t="s">
        <v>531</v>
      </c>
      <c r="H655" s="31">
        <f t="shared" si="22"/>
        <v>1.43E-2</v>
      </c>
      <c r="I655" s="31">
        <f>Table36[[#This Row],[Inflation (%)2]]/H683-1</f>
        <v>-2.7654320987654319</v>
      </c>
      <c r="J655" s="60">
        <f>IFERROR(VLOOKUP(D655,Table6[[Categories]:[Weights]],5,FALSE),0)</f>
        <v>2.7300000000000001E-2</v>
      </c>
      <c r="K655" s="44">
        <f>$K$1802*(1+Table36[[#This Row],[Inflation (%)2]])</f>
        <v>101.42999999999999</v>
      </c>
      <c r="L655" s="44">
        <f>IFERROR(Table36[[#This Row],[Prices]]*Table36[[#This Row],[Weights]],0)</f>
        <v>2.7690389999999998</v>
      </c>
    </row>
    <row r="656" spans="2:12" hidden="1" x14ac:dyDescent="0.2">
      <c r="B656" s="62">
        <f t="shared" si="21"/>
        <v>2023</v>
      </c>
      <c r="C656" s="49">
        <v>45078</v>
      </c>
      <c r="D656" s="3" t="s">
        <v>15</v>
      </c>
      <c r="E656" s="29" t="s">
        <v>7</v>
      </c>
      <c r="F656" s="43">
        <v>185.4</v>
      </c>
      <c r="G656" s="28" t="s">
        <v>532</v>
      </c>
      <c r="H656" s="31">
        <f t="shared" si="22"/>
        <v>7.2900000000000006E-2</v>
      </c>
      <c r="I656" s="31">
        <f>Table36[[#This Row],[Inflation (%)2]]/H684-1</f>
        <v>-5.078125E-2</v>
      </c>
      <c r="J656" s="60">
        <f>IFERROR(VLOOKUP(D656,Table6[[Categories]:[Weights]],5,FALSE),0)</f>
        <v>3.5999999999999999E-3</v>
      </c>
      <c r="K656" s="44">
        <f>$K$1802*(1+Table36[[#This Row],[Inflation (%)2]])</f>
        <v>107.28999999999999</v>
      </c>
      <c r="L656" s="44">
        <f>IFERROR(Table36[[#This Row],[Prices]]*Table36[[#This Row],[Weights]],0)</f>
        <v>0.38624399999999998</v>
      </c>
    </row>
    <row r="657" spans="2:12" hidden="1" x14ac:dyDescent="0.2">
      <c r="B657" s="62">
        <f t="shared" si="21"/>
        <v>2023</v>
      </c>
      <c r="C657" s="49">
        <v>45078</v>
      </c>
      <c r="D657" s="3" t="s">
        <v>17</v>
      </c>
      <c r="E657" s="29" t="s">
        <v>7</v>
      </c>
      <c r="F657" s="43">
        <v>179.8</v>
      </c>
      <c r="G657" s="28" t="s">
        <v>533</v>
      </c>
      <c r="H657" s="31">
        <f t="shared" si="22"/>
        <v>8.0500000000000002E-2</v>
      </c>
      <c r="I657" s="31">
        <f>Table36[[#This Row],[Inflation (%)2]]/H685-1</f>
        <v>-4.8463356973995397E-2</v>
      </c>
      <c r="J657" s="60">
        <f>IFERROR(VLOOKUP(D657,Table6[[Categories]:[Weights]],5,FALSE),0)</f>
        <v>5.33E-2</v>
      </c>
      <c r="K657" s="44">
        <f>$K$1802*(1+Table36[[#This Row],[Inflation (%)2]])</f>
        <v>108.05</v>
      </c>
      <c r="L657" s="44">
        <f>IFERROR(Table36[[#This Row],[Prices]]*Table36[[#This Row],[Weights]],0)</f>
        <v>5.7590649999999997</v>
      </c>
    </row>
    <row r="658" spans="2:12" hidden="1" x14ac:dyDescent="0.2">
      <c r="B658" s="62">
        <f t="shared" si="21"/>
        <v>2023</v>
      </c>
      <c r="C658" s="49">
        <v>45078</v>
      </c>
      <c r="D658" s="3" t="s">
        <v>19</v>
      </c>
      <c r="E658" s="29" t="s">
        <v>7</v>
      </c>
      <c r="F658" s="43">
        <v>159.69999999999999</v>
      </c>
      <c r="G658" s="28" t="s">
        <v>534</v>
      </c>
      <c r="H658" s="31">
        <f t="shared" si="22"/>
        <v>-0.1532</v>
      </c>
      <c r="I658" s="31">
        <f>Table36[[#This Row],[Inflation (%)2]]/H686-1</f>
        <v>0.15622641509433954</v>
      </c>
      <c r="J658" s="60">
        <f>IFERROR(VLOOKUP(D658,Table6[[Categories]:[Weights]],5,FALSE),0)</f>
        <v>2.81E-2</v>
      </c>
      <c r="K658" s="44">
        <f>$K$1802*(1+Table36[[#This Row],[Inflation (%)2]])</f>
        <v>84.68</v>
      </c>
      <c r="L658" s="44">
        <f>IFERROR(Table36[[#This Row],[Prices]]*Table36[[#This Row],[Weights]],0)</f>
        <v>2.3795080000000004</v>
      </c>
    </row>
    <row r="659" spans="2:12" hidden="1" x14ac:dyDescent="0.2">
      <c r="B659" s="62">
        <f t="shared" si="21"/>
        <v>2023</v>
      </c>
      <c r="C659" s="49">
        <v>45078</v>
      </c>
      <c r="D659" s="3" t="s">
        <v>21</v>
      </c>
      <c r="E659" s="29" t="s">
        <v>7</v>
      </c>
      <c r="F659" s="43">
        <v>177.8</v>
      </c>
      <c r="G659" s="28" t="s">
        <v>480</v>
      </c>
      <c r="H659" s="31">
        <f t="shared" si="22"/>
        <v>2.1299999999999999E-2</v>
      </c>
      <c r="I659" s="31">
        <f>Table36[[#This Row],[Inflation (%)2]]/H687-1</f>
        <v>1.8783783783783785</v>
      </c>
      <c r="J659" s="60">
        <f>IFERROR(VLOOKUP(D659,Table6[[Categories]:[Weights]],5,FALSE),0)</f>
        <v>2.8999999999999998E-2</v>
      </c>
      <c r="K659" s="44">
        <f>$K$1802*(1+Table36[[#This Row],[Inflation (%)2]])</f>
        <v>102.13000000000001</v>
      </c>
      <c r="L659" s="44">
        <f>IFERROR(Table36[[#This Row],[Prices]]*Table36[[#This Row],[Weights]],0)</f>
        <v>2.96177</v>
      </c>
    </row>
    <row r="660" spans="2:12" hidden="1" x14ac:dyDescent="0.2">
      <c r="B660" s="62">
        <f t="shared" si="21"/>
        <v>2023</v>
      </c>
      <c r="C660" s="49">
        <v>45078</v>
      </c>
      <c r="D660" s="3" t="s">
        <v>23</v>
      </c>
      <c r="E660" s="29" t="s">
        <v>7</v>
      </c>
      <c r="F660" s="43">
        <v>210.8</v>
      </c>
      <c r="G660" s="28" t="s">
        <v>535</v>
      </c>
      <c r="H660" s="31">
        <f t="shared" si="22"/>
        <v>-3.3000000000000004E-3</v>
      </c>
      <c r="I660" s="31">
        <f>Table36[[#This Row],[Inflation (%)2]]/H688-1</f>
        <v>-0.9631696428571429</v>
      </c>
      <c r="J660" s="60">
        <f>IFERROR(VLOOKUP(D660,Table6[[Categories]:[Weights]],5,FALSE),0)</f>
        <v>4.41E-2</v>
      </c>
      <c r="K660" s="44">
        <f>$K$1802*(1+Table36[[#This Row],[Inflation (%)2]])</f>
        <v>99.67</v>
      </c>
      <c r="L660" s="44">
        <f>IFERROR(Table36[[#This Row],[Prices]]*Table36[[#This Row],[Weights]],0)</f>
        <v>4.3954469999999999</v>
      </c>
    </row>
    <row r="661" spans="2:12" hidden="1" x14ac:dyDescent="0.2">
      <c r="B661" s="62">
        <f t="shared" si="21"/>
        <v>2023</v>
      </c>
      <c r="C661" s="49">
        <v>45078</v>
      </c>
      <c r="D661" s="3" t="s">
        <v>25</v>
      </c>
      <c r="E661" s="29" t="s">
        <v>7</v>
      </c>
      <c r="F661" s="43">
        <v>183.2</v>
      </c>
      <c r="G661" s="28" t="s">
        <v>536</v>
      </c>
      <c r="H661" s="31">
        <f t="shared" si="22"/>
        <v>0.1198</v>
      </c>
      <c r="I661" s="31">
        <f>Table36[[#This Row],[Inflation (%)2]]/H689-1</f>
        <v>0.53589743589743599</v>
      </c>
      <c r="J661" s="60">
        <f>IFERROR(VLOOKUP(D661,Table6[[Categories]:[Weights]],5,FALSE),0)</f>
        <v>1.7299999999999999E-2</v>
      </c>
      <c r="K661" s="44">
        <f>$K$1802*(1+Table36[[#This Row],[Inflation (%)2]])</f>
        <v>111.97999999999999</v>
      </c>
      <c r="L661" s="44">
        <f>IFERROR(Table36[[#This Row],[Prices]]*Table36[[#This Row],[Weights]],0)</f>
        <v>1.9372539999999998</v>
      </c>
    </row>
    <row r="662" spans="2:12" hidden="1" x14ac:dyDescent="0.2">
      <c r="B662" s="62">
        <f t="shared" si="21"/>
        <v>2023</v>
      </c>
      <c r="C662" s="49">
        <v>45078</v>
      </c>
      <c r="D662" s="3" t="s">
        <v>27</v>
      </c>
      <c r="E662" s="29" t="s">
        <v>7</v>
      </c>
      <c r="F662" s="43">
        <v>124.9</v>
      </c>
      <c r="G662" s="28" t="s">
        <v>69</v>
      </c>
      <c r="H662" s="31">
        <f t="shared" si="22"/>
        <v>2.8799999999999999E-2</v>
      </c>
      <c r="I662" s="31">
        <f>Table36[[#This Row],[Inflation (%)2]]/H690-1</f>
        <v>0.16129032258064502</v>
      </c>
      <c r="J662" s="60">
        <f>IFERROR(VLOOKUP(D662,Table6[[Categories]:[Weights]],5,FALSE),0)</f>
        <v>9.7000000000000003E-3</v>
      </c>
      <c r="K662" s="44">
        <f>$K$1802*(1+Table36[[#This Row],[Inflation (%)2]])</f>
        <v>102.88</v>
      </c>
      <c r="L662" s="44">
        <f>IFERROR(Table36[[#This Row],[Prices]]*Table36[[#This Row],[Weights]],0)</f>
        <v>0.99793599999999993</v>
      </c>
    </row>
    <row r="663" spans="2:12" hidden="1" x14ac:dyDescent="0.2">
      <c r="B663" s="62">
        <f t="shared" si="21"/>
        <v>2023</v>
      </c>
      <c r="C663" s="49">
        <v>45078</v>
      </c>
      <c r="D663" s="3" t="s">
        <v>29</v>
      </c>
      <c r="E663" s="29" t="s">
        <v>7</v>
      </c>
      <c r="F663" s="43">
        <v>216.8</v>
      </c>
      <c r="G663" s="28" t="s">
        <v>537</v>
      </c>
      <c r="H663" s="31">
        <f t="shared" si="22"/>
        <v>0.18149999999999997</v>
      </c>
      <c r="I663" s="31">
        <f>Table36[[#This Row],[Inflation (%)2]]/H691-1</f>
        <v>7.9714455681142216E-2</v>
      </c>
      <c r="J663" s="60">
        <f>IFERROR(VLOOKUP(D663,Table6[[Categories]:[Weights]],5,FALSE),0)</f>
        <v>1.7899999999999999E-2</v>
      </c>
      <c r="K663" s="44">
        <f>$K$1802*(1+Table36[[#This Row],[Inflation (%)2]])</f>
        <v>118.15</v>
      </c>
      <c r="L663" s="44">
        <f>IFERROR(Table36[[#This Row],[Prices]]*Table36[[#This Row],[Weights]],0)</f>
        <v>2.1148850000000001</v>
      </c>
    </row>
    <row r="664" spans="2:12" hidden="1" x14ac:dyDescent="0.2">
      <c r="B664" s="62">
        <f t="shared" si="21"/>
        <v>2023</v>
      </c>
      <c r="C664" s="49">
        <v>45078</v>
      </c>
      <c r="D664" s="3" t="s">
        <v>31</v>
      </c>
      <c r="E664" s="29" t="s">
        <v>7</v>
      </c>
      <c r="F664" s="43">
        <v>166.7</v>
      </c>
      <c r="G664" s="28" t="s">
        <v>372</v>
      </c>
      <c r="H664" s="31">
        <f t="shared" si="22"/>
        <v>4.7800000000000002E-2</v>
      </c>
      <c r="I664" s="31">
        <f>Table36[[#This Row],[Inflation (%)2]]/H692-1</f>
        <v>2.3554603854389899E-2</v>
      </c>
      <c r="J664" s="60">
        <f>IFERROR(VLOOKUP(D664,Table6[[Categories]:[Weights]],5,FALSE),0)</f>
        <v>1.1299999999999999E-2</v>
      </c>
      <c r="K664" s="44">
        <f>$K$1802*(1+Table36[[#This Row],[Inflation (%)2]])</f>
        <v>104.78</v>
      </c>
      <c r="L664" s="44">
        <f>IFERROR(Table36[[#This Row],[Prices]]*Table36[[#This Row],[Weights]],0)</f>
        <v>1.1840139999999999</v>
      </c>
    </row>
    <row r="665" spans="2:12" hidden="1" x14ac:dyDescent="0.2">
      <c r="B665" s="62">
        <f t="shared" si="21"/>
        <v>2023</v>
      </c>
      <c r="C665" s="49">
        <v>45078</v>
      </c>
      <c r="D665" s="3" t="s">
        <v>33</v>
      </c>
      <c r="E665" s="29" t="s">
        <v>7</v>
      </c>
      <c r="F665" s="43">
        <v>198.4</v>
      </c>
      <c r="G665" s="28" t="s">
        <v>523</v>
      </c>
      <c r="H665" s="31">
        <f t="shared" si="22"/>
        <v>6.4899999999999999E-2</v>
      </c>
      <c r="I665" s="31">
        <f>Table36[[#This Row],[Inflation (%)2]]/H693-1</f>
        <v>-6.2138728323699377E-2</v>
      </c>
      <c r="J665" s="60">
        <f>IFERROR(VLOOKUP(D665,Table6[[Categories]:[Weights]],5,FALSE),0)</f>
        <v>5.5399999999999998E-2</v>
      </c>
      <c r="K665" s="44">
        <f>$K$1802*(1+Table36[[#This Row],[Inflation (%)2]])</f>
        <v>106.49</v>
      </c>
      <c r="L665" s="44">
        <f>IFERROR(Table36[[#This Row],[Prices]]*Table36[[#This Row],[Weights]],0)</f>
        <v>5.8995459999999991</v>
      </c>
    </row>
    <row r="666" spans="2:12" hidden="1" x14ac:dyDescent="0.2">
      <c r="B666" s="62">
        <f t="shared" si="21"/>
        <v>2023</v>
      </c>
      <c r="C666" s="49">
        <v>45078</v>
      </c>
      <c r="D666" s="3" t="s">
        <v>35</v>
      </c>
      <c r="E666" s="29" t="s">
        <v>7</v>
      </c>
      <c r="F666" s="43">
        <v>204.6</v>
      </c>
      <c r="G666" s="28" t="s">
        <v>538</v>
      </c>
      <c r="H666" s="31">
        <f t="shared" si="22"/>
        <v>3.1800000000000002E-2</v>
      </c>
      <c r="I666" s="31">
        <f>Table36[[#This Row],[Inflation (%)2]]/H694-1</f>
        <v>-6.1946902654867242E-2</v>
      </c>
      <c r="J666" s="60">
        <f>IFERROR(VLOOKUP(D666,Table6[[Categories]:[Weights]],5,FALSE),0)</f>
        <v>1.3600000000000001E-2</v>
      </c>
      <c r="K666" s="44">
        <f>$K$1802*(1+Table36[[#This Row],[Inflation (%)2]])</f>
        <v>103.18</v>
      </c>
      <c r="L666" s="44">
        <f>IFERROR(Table36[[#This Row],[Prices]]*Table36[[#This Row],[Weights]],0)</f>
        <v>1.4032480000000003</v>
      </c>
    </row>
    <row r="667" spans="2:12" hidden="1" x14ac:dyDescent="0.2">
      <c r="B667" s="62">
        <f t="shared" si="21"/>
        <v>2023</v>
      </c>
      <c r="C667" s="49">
        <v>45078</v>
      </c>
      <c r="D667" s="3" t="s">
        <v>37</v>
      </c>
      <c r="E667" s="29" t="s">
        <v>7</v>
      </c>
      <c r="F667" s="43">
        <v>179.9</v>
      </c>
      <c r="G667" s="28" t="s">
        <v>539</v>
      </c>
      <c r="H667" s="31">
        <f t="shared" si="22"/>
        <v>6.2E-2</v>
      </c>
      <c r="I667" s="31">
        <f>Table36[[#This Row],[Inflation (%)2]]/H695-1</f>
        <v>-9.4890510948904994E-2</v>
      </c>
      <c r="J667" s="60">
        <f>IFERROR(VLOOKUP(D667,Table6[[Categories]:[Weights]],5,FALSE),0)</f>
        <v>5.57E-2</v>
      </c>
      <c r="K667" s="44">
        <f>$K$1802*(1+Table36[[#This Row],[Inflation (%)2]])</f>
        <v>106.2</v>
      </c>
      <c r="L667" s="44">
        <f>IFERROR(Table36[[#This Row],[Prices]]*Table36[[#This Row],[Weights]],0)</f>
        <v>5.9153400000000005</v>
      </c>
    </row>
    <row r="668" spans="2:12" hidden="1" x14ac:dyDescent="0.2">
      <c r="B668" s="62">
        <f t="shared" si="21"/>
        <v>2023</v>
      </c>
      <c r="C668" s="49">
        <v>45078</v>
      </c>
      <c r="D668" s="3" t="s">
        <v>39</v>
      </c>
      <c r="E668" s="29" t="s">
        <v>7</v>
      </c>
      <c r="F668" s="43">
        <v>182</v>
      </c>
      <c r="G668" s="28" t="s">
        <v>507</v>
      </c>
      <c r="H668" s="31">
        <f t="shared" si="22"/>
        <v>6.0600000000000001E-2</v>
      </c>
      <c r="I668" s="31">
        <f>Table36[[#This Row],[Inflation (%)2]]/H696-1</f>
        <v>-8.8721804511278202E-2</v>
      </c>
      <c r="J668" s="60">
        <f>IFERROR(VLOOKUP(D668,Table6[[Categories]:[Weights]],5,FALSE),0)</f>
        <v>4.7199999999999999E-2</v>
      </c>
      <c r="K668" s="44">
        <f>$K$1802*(1+Table36[[#This Row],[Inflation (%)2]])</f>
        <v>106.06</v>
      </c>
      <c r="L668" s="44">
        <f>IFERROR(Table36[[#This Row],[Prices]]*Table36[[#This Row],[Weights]],0)</f>
        <v>5.0060320000000003</v>
      </c>
    </row>
    <row r="669" spans="2:12" hidden="1" x14ac:dyDescent="0.2">
      <c r="B669" s="62">
        <f t="shared" si="21"/>
        <v>2023</v>
      </c>
      <c r="C669" s="49">
        <v>45078</v>
      </c>
      <c r="D669" s="3" t="s">
        <v>41</v>
      </c>
      <c r="E669" s="29" t="s">
        <v>7</v>
      </c>
      <c r="F669" s="43">
        <v>168.5</v>
      </c>
      <c r="G669" s="28" t="s">
        <v>540</v>
      </c>
      <c r="H669" s="31">
        <f t="shared" si="22"/>
        <v>7.0500000000000007E-2</v>
      </c>
      <c r="I669" s="31">
        <f>Table36[[#This Row],[Inflation (%)2]]/H697-1</f>
        <v>-9.9616858237547845E-2</v>
      </c>
      <c r="J669" s="60">
        <f>IFERROR(VLOOKUP(D669,Table6[[Categories]:[Weights]],5,FALSE),0)</f>
        <v>8.5000000000000006E-3</v>
      </c>
      <c r="K669" s="44">
        <f>$K$1802*(1+Table36[[#This Row],[Inflation (%)2]])</f>
        <v>107.05</v>
      </c>
      <c r="L669" s="44">
        <f>IFERROR(Table36[[#This Row],[Prices]]*Table36[[#This Row],[Weights]],0)</f>
        <v>0.90992500000000009</v>
      </c>
    </row>
    <row r="670" spans="2:12" hidden="1" x14ac:dyDescent="0.2">
      <c r="B670" s="62">
        <f t="shared" si="21"/>
        <v>2023</v>
      </c>
      <c r="C670" s="49">
        <v>45078</v>
      </c>
      <c r="D670" s="3" t="s">
        <v>43</v>
      </c>
      <c r="E670" s="29" t="s">
        <v>7</v>
      </c>
      <c r="F670" s="43">
        <v>174.4</v>
      </c>
      <c r="G670" s="28" t="s">
        <v>541</v>
      </c>
      <c r="H670" s="31">
        <f t="shared" si="22"/>
        <v>4.5599999999999995E-2</v>
      </c>
      <c r="I670" s="31">
        <f>Table36[[#This Row],[Inflation (%)2]]/H698-1</f>
        <v>-5.7851239669421517E-2</v>
      </c>
      <c r="J670" s="60">
        <f>IFERROR(VLOOKUP(D670,Table6[[Categories]:[Weights]],5,FALSE),0)</f>
        <v>0.2167</v>
      </c>
      <c r="K670" s="44">
        <f>$K$1802*(1+Table36[[#This Row],[Inflation (%)2]])</f>
        <v>104.56</v>
      </c>
      <c r="L670" s="44">
        <f>IFERROR(Table36[[#This Row],[Prices]]*Table36[[#This Row],[Weights]],0)</f>
        <v>22.658152000000001</v>
      </c>
    </row>
    <row r="671" spans="2:12" hidden="1" x14ac:dyDescent="0.2">
      <c r="B671" s="62">
        <f t="shared" si="21"/>
        <v>2023</v>
      </c>
      <c r="C671" s="49">
        <v>45078</v>
      </c>
      <c r="D671" s="3" t="s">
        <v>45</v>
      </c>
      <c r="E671" s="29" t="s">
        <v>7</v>
      </c>
      <c r="F671" s="43">
        <v>184.7</v>
      </c>
      <c r="G671" s="28" t="s">
        <v>542</v>
      </c>
      <c r="H671" s="31">
        <f t="shared" si="22"/>
        <v>5.5999999999999994E-2</v>
      </c>
      <c r="I671" s="31">
        <f>Table36[[#This Row],[Inflation (%)2]]/H699-1</f>
        <v>-1.9264448336252293E-2</v>
      </c>
      <c r="J671" s="60">
        <f>IFERROR(VLOOKUP(D671,Table6[[Categories]:[Weights]],5,FALSE),0)</f>
        <v>5.5800000000000002E-2</v>
      </c>
      <c r="K671" s="44">
        <f>$K$1802*(1+Table36[[#This Row],[Inflation (%)2]])</f>
        <v>105.60000000000001</v>
      </c>
      <c r="L671" s="44">
        <f>IFERROR(Table36[[#This Row],[Prices]]*Table36[[#This Row],[Weights]],0)</f>
        <v>5.8924800000000008</v>
      </c>
    </row>
    <row r="672" spans="2:12" hidden="1" x14ac:dyDescent="0.2">
      <c r="B672" s="62">
        <f t="shared" si="21"/>
        <v>2023</v>
      </c>
      <c r="C672" s="49">
        <v>45078</v>
      </c>
      <c r="D672" s="3" t="s">
        <v>47</v>
      </c>
      <c r="E672" s="29" t="s">
        <v>7</v>
      </c>
      <c r="F672" s="43">
        <v>172.2</v>
      </c>
      <c r="G672" s="28" t="s">
        <v>66</v>
      </c>
      <c r="H672" s="31">
        <f t="shared" si="22"/>
        <v>5.1299999999999998E-2</v>
      </c>
      <c r="I672" s="31">
        <f>Table36[[#This Row],[Inflation (%)2]]/H700-1</f>
        <v>7.7731092436974736E-2</v>
      </c>
      <c r="J672" s="60">
        <f>IFERROR(VLOOKUP(D672,Table6[[Categories]:[Weights]],5,FALSE),0)</f>
        <v>0.29530000000000001</v>
      </c>
      <c r="K672" s="44">
        <f>$K$1802*(1+Table36[[#This Row],[Inflation (%)2]])</f>
        <v>105.13</v>
      </c>
      <c r="L672" s="44">
        <f>IFERROR(Table36[[#This Row],[Prices]]*Table36[[#This Row],[Weights]],0)</f>
        <v>31.044888999999998</v>
      </c>
    </row>
    <row r="673" spans="2:12" hidden="1" x14ac:dyDescent="0.2">
      <c r="B673" s="62">
        <f t="shared" si="21"/>
        <v>2023</v>
      </c>
      <c r="C673" s="49">
        <v>45078</v>
      </c>
      <c r="D673" s="3" t="s">
        <v>49</v>
      </c>
      <c r="E673" s="29" t="s">
        <v>7</v>
      </c>
      <c r="F673" s="43">
        <v>170.4</v>
      </c>
      <c r="G673" s="28" t="s">
        <v>77</v>
      </c>
      <c r="H673" s="31">
        <f t="shared" si="22"/>
        <v>5.1199999999999996E-2</v>
      </c>
      <c r="I673" s="31">
        <f>Table36[[#This Row],[Inflation (%)2]]/H701-1</f>
        <v>-8.4078711985688948E-2</v>
      </c>
      <c r="J673" s="60">
        <f>IFERROR(VLOOKUP(D673,Table6[[Categories]:[Weights]],5,FALSE),0)</f>
        <v>3.8699999999999998E-2</v>
      </c>
      <c r="K673" s="44">
        <f>$K$1802*(1+Table36[[#This Row],[Inflation (%)2]])</f>
        <v>105.11999999999999</v>
      </c>
      <c r="L673" s="44">
        <f>IFERROR(Table36[[#This Row],[Prices]]*Table36[[#This Row],[Weights]],0)</f>
        <v>4.0681439999999993</v>
      </c>
    </row>
    <row r="674" spans="2:12" hidden="1" x14ac:dyDescent="0.2">
      <c r="B674" s="62">
        <f t="shared" si="21"/>
        <v>2023</v>
      </c>
      <c r="C674" s="49">
        <v>45078</v>
      </c>
      <c r="D674" s="3" t="s">
        <v>51</v>
      </c>
      <c r="E674" s="29" t="s">
        <v>7</v>
      </c>
      <c r="F674" s="43">
        <v>182.8</v>
      </c>
      <c r="G674" s="28" t="s">
        <v>382</v>
      </c>
      <c r="H674" s="31">
        <f t="shared" si="22"/>
        <v>6.9599999999999995E-2</v>
      </c>
      <c r="I674" s="31">
        <f>Table36[[#This Row],[Inflation (%)2]]/H702-1</f>
        <v>-2.1097046413502296E-2</v>
      </c>
      <c r="J674" s="60">
        <f>IFERROR(VLOOKUP(D674,Table6[[Categories]:[Weights]],5,FALSE),0)</f>
        <v>4.8099999999999997E-2</v>
      </c>
      <c r="K674" s="44">
        <f>$K$1802*(1+Table36[[#This Row],[Inflation (%)2]])</f>
        <v>106.96</v>
      </c>
      <c r="L674" s="44">
        <f>IFERROR(Table36[[#This Row],[Prices]]*Table36[[#This Row],[Weights]],0)</f>
        <v>5.1447759999999993</v>
      </c>
    </row>
    <row r="675" spans="2:12" hidden="1" x14ac:dyDescent="0.2">
      <c r="B675" s="62">
        <f t="shared" si="21"/>
        <v>2023</v>
      </c>
      <c r="C675" s="49">
        <v>45078</v>
      </c>
      <c r="D675" s="3" t="s">
        <v>53</v>
      </c>
      <c r="E675" s="29" t="s">
        <v>7</v>
      </c>
      <c r="F675" s="43">
        <v>160.80000000000001</v>
      </c>
      <c r="G675" s="28" t="s">
        <v>65</v>
      </c>
      <c r="H675" s="31">
        <f t="shared" si="22"/>
        <v>2.29E-2</v>
      </c>
      <c r="I675" s="31">
        <f>Table36[[#This Row],[Inflation (%)2]]/H703-1</f>
        <v>2.6349206349206349</v>
      </c>
      <c r="J675" s="60">
        <f>IFERROR(VLOOKUP(D675,Table6[[Categories]:[Weights]],5,FALSE),0)</f>
        <v>9.7299999999999998E-2</v>
      </c>
      <c r="K675" s="44">
        <f>$K$1802*(1+Table36[[#This Row],[Inflation (%)2]])</f>
        <v>102.28999999999999</v>
      </c>
      <c r="L675" s="44">
        <f>IFERROR(Table36[[#This Row],[Prices]]*Table36[[#This Row],[Weights]],0)</f>
        <v>9.9528169999999996</v>
      </c>
    </row>
    <row r="676" spans="2:12" hidden="1" x14ac:dyDescent="0.2">
      <c r="B676" s="62">
        <f t="shared" si="21"/>
        <v>2023</v>
      </c>
      <c r="C676" s="49">
        <v>45078</v>
      </c>
      <c r="D676" s="3" t="s">
        <v>55</v>
      </c>
      <c r="E676" s="29" t="s">
        <v>7</v>
      </c>
      <c r="F676" s="43">
        <v>169.8</v>
      </c>
      <c r="G676" s="28" t="s">
        <v>175</v>
      </c>
      <c r="H676" s="31">
        <f t="shared" si="22"/>
        <v>3.4700000000000002E-2</v>
      </c>
      <c r="I676" s="31">
        <f>Table36[[#This Row],[Inflation (%)2]]/H704-1</f>
        <v>-5.7065217391304324E-2</v>
      </c>
      <c r="J676" s="60">
        <f>IFERROR(VLOOKUP(D676,Table6[[Categories]:[Weights]],5,FALSE),0)</f>
        <v>2.0400000000000001E-2</v>
      </c>
      <c r="K676" s="44">
        <f>$K$1802*(1+Table36[[#This Row],[Inflation (%)2]])</f>
        <v>103.47</v>
      </c>
      <c r="L676" s="44">
        <f>IFERROR(Table36[[#This Row],[Prices]]*Table36[[#This Row],[Weights]],0)</f>
        <v>2.1107880000000003</v>
      </c>
    </row>
    <row r="677" spans="2:12" hidden="1" x14ac:dyDescent="0.2">
      <c r="B677" s="62">
        <f t="shared" si="21"/>
        <v>2023</v>
      </c>
      <c r="C677" s="49">
        <v>45078</v>
      </c>
      <c r="D677" s="3" t="s">
        <v>57</v>
      </c>
      <c r="E677" s="29" t="s">
        <v>7</v>
      </c>
      <c r="F677" s="43">
        <v>177.1</v>
      </c>
      <c r="G677" s="28" t="s">
        <v>543</v>
      </c>
      <c r="H677" s="31">
        <f t="shared" si="22"/>
        <v>6.3699999999999993E-2</v>
      </c>
      <c r="I677" s="31">
        <f>Table36[[#This Row],[Inflation (%)2]]/H705-1</f>
        <v>9.6385542168674787E-2</v>
      </c>
      <c r="J677" s="60">
        <f>IFERROR(VLOOKUP(D677,Table6[[Categories]:[Weights]],5,FALSE),0)</f>
        <v>5.62E-2</v>
      </c>
      <c r="K677" s="44">
        <f>$K$1802*(1+Table36[[#This Row],[Inflation (%)2]])</f>
        <v>106.37</v>
      </c>
      <c r="L677" s="44">
        <f>IFERROR(Table36[[#This Row],[Prices]]*Table36[[#This Row],[Weights]],0)</f>
        <v>5.9779939999999998</v>
      </c>
    </row>
    <row r="678" spans="2:12" hidden="1" x14ac:dyDescent="0.2">
      <c r="B678" s="62">
        <f t="shared" si="21"/>
        <v>2023</v>
      </c>
      <c r="C678" s="49">
        <v>45078</v>
      </c>
      <c r="D678" s="3" t="s">
        <v>59</v>
      </c>
      <c r="E678" s="29" t="s">
        <v>7</v>
      </c>
      <c r="F678" s="43">
        <v>185.2</v>
      </c>
      <c r="G678" s="28" t="s">
        <v>544</v>
      </c>
      <c r="H678" s="31">
        <f t="shared" si="22"/>
        <v>9.4600000000000017E-2</v>
      </c>
      <c r="I678" s="31">
        <f>Table36[[#This Row],[Inflation (%)2]]/H706-1</f>
        <v>-8.5106382978723194E-2</v>
      </c>
      <c r="J678" s="60">
        <f>IFERROR(VLOOKUP(D678,Table6[[Categories]:[Weights]],5,FALSE),0)</f>
        <v>3.4700000000000002E-2</v>
      </c>
      <c r="K678" s="44">
        <f>$K$1802*(1+Table36[[#This Row],[Inflation (%)2]])</f>
        <v>109.46000000000001</v>
      </c>
      <c r="L678" s="44">
        <f>IFERROR(Table36[[#This Row],[Prices]]*Table36[[#This Row],[Weights]],0)</f>
        <v>3.7982620000000002</v>
      </c>
    </row>
    <row r="679" spans="2:12" hidden="1" x14ac:dyDescent="0.2">
      <c r="B679" s="62">
        <f t="shared" si="21"/>
        <v>2023</v>
      </c>
      <c r="C679" s="49">
        <v>45078</v>
      </c>
      <c r="D679" s="3" t="s">
        <v>61</v>
      </c>
      <c r="E679" s="29" t="s">
        <v>7</v>
      </c>
      <c r="F679" s="43">
        <v>186.4</v>
      </c>
      <c r="G679" s="28" t="s">
        <v>231</v>
      </c>
      <c r="H679" s="31">
        <f t="shared" si="22"/>
        <v>4.3099999999999999E-2</v>
      </c>
      <c r="I679" s="31">
        <f>Table36[[#This Row],[Inflation (%)2]]/H707-1</f>
        <v>0.77366255144032903</v>
      </c>
      <c r="J679" s="60">
        <f>IFERROR(VLOOKUP(D679,Table6[[Categories]:[Weights]],5,FALSE),0)</f>
        <v>0</v>
      </c>
      <c r="K679" s="44">
        <f>$K$1802*(1+Table36[[#This Row],[Inflation (%)2]])</f>
        <v>104.30999999999999</v>
      </c>
      <c r="L679" s="44">
        <f>IFERROR(Table36[[#This Row],[Prices]]*Table36[[#This Row],[Weights]],0)</f>
        <v>0</v>
      </c>
    </row>
    <row r="680" spans="2:12" x14ac:dyDescent="0.2">
      <c r="B680" s="62">
        <f t="shared" si="21"/>
        <v>2023</v>
      </c>
      <c r="C680" s="49">
        <v>45047</v>
      </c>
      <c r="D680" s="3" t="s">
        <v>6</v>
      </c>
      <c r="E680" s="29" t="s">
        <v>7</v>
      </c>
      <c r="F680" s="43">
        <v>178.2</v>
      </c>
      <c r="G680" s="28" t="s">
        <v>463</v>
      </c>
      <c r="H680" s="31">
        <f t="shared" si="22"/>
        <v>4.3299999999999998E-2</v>
      </c>
      <c r="I680" s="31">
        <f>Table36[[#This Row],[Inflation (%)2]]/H708-1</f>
        <v>-0.10721649484536078</v>
      </c>
      <c r="J680" s="60">
        <f>IFERROR(VLOOKUP(D680,Table6[[Categories]:[Weights]],5,FALSE),0)</f>
        <v>1</v>
      </c>
      <c r="K680" s="44">
        <f>$K$1802*(1+Table36[[#This Row],[Inflation (%)2]])</f>
        <v>104.32999999999998</v>
      </c>
      <c r="L680" s="44">
        <f>IFERROR(Table36[[#This Row],[Prices]]*Table36[[#This Row],[Weights]],0)</f>
        <v>104.32999999999998</v>
      </c>
    </row>
    <row r="681" spans="2:12" hidden="1" x14ac:dyDescent="0.2">
      <c r="B681" s="62">
        <f t="shared" si="21"/>
        <v>2023</v>
      </c>
      <c r="C681" s="49">
        <v>45047</v>
      </c>
      <c r="D681" s="3" t="s">
        <v>9</v>
      </c>
      <c r="E681" s="29" t="s">
        <v>7</v>
      </c>
      <c r="F681" s="43">
        <v>183.1</v>
      </c>
      <c r="G681" s="28" t="s">
        <v>113</v>
      </c>
      <c r="H681" s="31">
        <f t="shared" si="22"/>
        <v>3.15E-2</v>
      </c>
      <c r="I681" s="31">
        <f>Table36[[#This Row],[Inflation (%)2]]/H709-1</f>
        <v>-0.27752293577981646</v>
      </c>
      <c r="J681" s="60">
        <f>IFERROR(VLOOKUP(D681,Table6[[Categories]:[Weights]],5,FALSE),0)</f>
        <v>0.3629</v>
      </c>
      <c r="K681" s="44">
        <f>$K$1802*(1+Table36[[#This Row],[Inflation (%)2]])</f>
        <v>103.15</v>
      </c>
      <c r="L681" s="44">
        <f>IFERROR(Table36[[#This Row],[Prices]]*Table36[[#This Row],[Weights]],0)</f>
        <v>37.433135</v>
      </c>
    </row>
    <row r="682" spans="2:12" hidden="1" x14ac:dyDescent="0.2">
      <c r="B682" s="62">
        <f t="shared" si="21"/>
        <v>2023</v>
      </c>
      <c r="C682" s="49">
        <v>45047</v>
      </c>
      <c r="D682" s="3" t="s">
        <v>11</v>
      </c>
      <c r="E682" s="29" t="s">
        <v>7</v>
      </c>
      <c r="F682" s="43">
        <v>174.7</v>
      </c>
      <c r="G682" s="28" t="s">
        <v>546</v>
      </c>
      <c r="H682" s="31">
        <f t="shared" si="22"/>
        <v>0.1149</v>
      </c>
      <c r="I682" s="31">
        <f>Table36[[#This Row],[Inflation (%)2]]/H710-1</f>
        <v>-7.9326923076923017E-2</v>
      </c>
      <c r="J682" s="60">
        <f>IFERROR(VLOOKUP(D682,Table6[[Categories]:[Weights]],5,FALSE),0)</f>
        <v>6.59E-2</v>
      </c>
      <c r="K682" s="44">
        <f>$K$1802*(1+Table36[[#This Row],[Inflation (%)2]])</f>
        <v>111.49</v>
      </c>
      <c r="L682" s="44">
        <f>IFERROR(Table36[[#This Row],[Prices]]*Table36[[#This Row],[Weights]],0)</f>
        <v>7.3471909999999996</v>
      </c>
    </row>
    <row r="683" spans="2:12" hidden="1" x14ac:dyDescent="0.2">
      <c r="B683" s="62">
        <f t="shared" si="21"/>
        <v>2023</v>
      </c>
      <c r="C683" s="49">
        <v>45047</v>
      </c>
      <c r="D683" s="3" t="s">
        <v>13</v>
      </c>
      <c r="E683" s="29" t="s">
        <v>7</v>
      </c>
      <c r="F683" s="43">
        <v>219.4</v>
      </c>
      <c r="G683" s="28" t="s">
        <v>547</v>
      </c>
      <c r="H683" s="31">
        <f t="shared" si="22"/>
        <v>-8.0999999999999996E-3</v>
      </c>
      <c r="I683" s="31">
        <f>Table36[[#This Row],[Inflation (%)2]]/H711-1</f>
        <v>-0.1649484536082475</v>
      </c>
      <c r="J683" s="60">
        <f>IFERROR(VLOOKUP(D683,Table6[[Categories]:[Weights]],5,FALSE),0)</f>
        <v>2.7300000000000001E-2</v>
      </c>
      <c r="K683" s="44">
        <f>$K$1802*(1+Table36[[#This Row],[Inflation (%)2]])</f>
        <v>99.19</v>
      </c>
      <c r="L683" s="44">
        <f>IFERROR(Table36[[#This Row],[Prices]]*Table36[[#This Row],[Weights]],0)</f>
        <v>2.7078869999999999</v>
      </c>
    </row>
    <row r="684" spans="2:12" hidden="1" x14ac:dyDescent="0.2">
      <c r="B684" s="62">
        <f t="shared" si="21"/>
        <v>2023</v>
      </c>
      <c r="C684" s="49">
        <v>45047</v>
      </c>
      <c r="D684" s="3" t="s">
        <v>15</v>
      </c>
      <c r="E684" s="29" t="s">
        <v>7</v>
      </c>
      <c r="F684" s="43">
        <v>176.7</v>
      </c>
      <c r="G684" s="28" t="s">
        <v>548</v>
      </c>
      <c r="H684" s="31">
        <f t="shared" si="22"/>
        <v>7.6800000000000007E-2</v>
      </c>
      <c r="I684" s="31">
        <f>Table36[[#This Row],[Inflation (%)2]]/H712-1</f>
        <v>0.620253164556962</v>
      </c>
      <c r="J684" s="60">
        <f>IFERROR(VLOOKUP(D684,Table6[[Categories]:[Weights]],5,FALSE),0)</f>
        <v>3.5999999999999999E-3</v>
      </c>
      <c r="K684" s="44">
        <f>$K$1802*(1+Table36[[#This Row],[Inflation (%)2]])</f>
        <v>107.67999999999999</v>
      </c>
      <c r="L684" s="44">
        <f>IFERROR(Table36[[#This Row],[Prices]]*Table36[[#This Row],[Weights]],0)</f>
        <v>0.38764799999999994</v>
      </c>
    </row>
    <row r="685" spans="2:12" hidden="1" x14ac:dyDescent="0.2">
      <c r="B685" s="62">
        <f t="shared" si="21"/>
        <v>2023</v>
      </c>
      <c r="C685" s="49">
        <v>45047</v>
      </c>
      <c r="D685" s="3" t="s">
        <v>17</v>
      </c>
      <c r="E685" s="29" t="s">
        <v>7</v>
      </c>
      <c r="F685" s="43">
        <v>179.4</v>
      </c>
      <c r="G685" s="28" t="s">
        <v>549</v>
      </c>
      <c r="H685" s="31">
        <f t="shared" si="22"/>
        <v>8.4600000000000009E-2</v>
      </c>
      <c r="I685" s="31">
        <f>Table36[[#This Row],[Inflation (%)2]]/H713-1</f>
        <v>-4.8368953880764898E-2</v>
      </c>
      <c r="J685" s="60">
        <f>IFERROR(VLOOKUP(D685,Table6[[Categories]:[Weights]],5,FALSE),0)</f>
        <v>5.33E-2</v>
      </c>
      <c r="K685" s="44">
        <f>$K$1802*(1+Table36[[#This Row],[Inflation (%)2]])</f>
        <v>108.46000000000001</v>
      </c>
      <c r="L685" s="44">
        <f>IFERROR(Table36[[#This Row],[Prices]]*Table36[[#This Row],[Weights]],0)</f>
        <v>5.7809180000000007</v>
      </c>
    </row>
    <row r="686" spans="2:12" hidden="1" x14ac:dyDescent="0.2">
      <c r="B686" s="62">
        <f t="shared" si="21"/>
        <v>2023</v>
      </c>
      <c r="C686" s="49">
        <v>45047</v>
      </c>
      <c r="D686" s="3" t="s">
        <v>19</v>
      </c>
      <c r="E686" s="29" t="s">
        <v>7</v>
      </c>
      <c r="F686" s="43">
        <v>164.4</v>
      </c>
      <c r="G686" s="28" t="s">
        <v>24</v>
      </c>
      <c r="H686" s="31">
        <f t="shared" si="22"/>
        <v>-0.13250000000000001</v>
      </c>
      <c r="I686" s="31">
        <f>Table36[[#This Row],[Inflation (%)2]]/H714-1</f>
        <v>0.42473118279569899</v>
      </c>
      <c r="J686" s="60">
        <f>IFERROR(VLOOKUP(D686,Table6[[Categories]:[Weights]],5,FALSE),0)</f>
        <v>2.81E-2</v>
      </c>
      <c r="K686" s="44">
        <f>$K$1802*(1+Table36[[#This Row],[Inflation (%)2]])</f>
        <v>86.75</v>
      </c>
      <c r="L686" s="44">
        <f>IFERROR(Table36[[#This Row],[Prices]]*Table36[[#This Row],[Weights]],0)</f>
        <v>2.437675</v>
      </c>
    </row>
    <row r="687" spans="2:12" hidden="1" x14ac:dyDescent="0.2">
      <c r="B687" s="62">
        <f t="shared" si="21"/>
        <v>2023</v>
      </c>
      <c r="C687" s="49">
        <v>45047</v>
      </c>
      <c r="D687" s="3" t="s">
        <v>21</v>
      </c>
      <c r="E687" s="29" t="s">
        <v>7</v>
      </c>
      <c r="F687" s="43">
        <v>175.8</v>
      </c>
      <c r="G687" s="28" t="s">
        <v>550</v>
      </c>
      <c r="H687" s="31">
        <f t="shared" si="22"/>
        <v>7.3999999999999995E-3</v>
      </c>
      <c r="I687" s="31">
        <f>Table36[[#This Row],[Inflation (%)2]]/H715-1</f>
        <v>-0.6063829787234043</v>
      </c>
      <c r="J687" s="60">
        <f>IFERROR(VLOOKUP(D687,Table6[[Categories]:[Weights]],5,FALSE),0)</f>
        <v>2.8999999999999998E-2</v>
      </c>
      <c r="K687" s="44">
        <f>$K$1802*(1+Table36[[#This Row],[Inflation (%)2]])</f>
        <v>100.74000000000001</v>
      </c>
      <c r="L687" s="44">
        <f>IFERROR(Table36[[#This Row],[Prices]]*Table36[[#This Row],[Weights]],0)</f>
        <v>2.9214600000000002</v>
      </c>
    </row>
    <row r="688" spans="2:12" hidden="1" x14ac:dyDescent="0.2">
      <c r="B688" s="62">
        <f t="shared" si="21"/>
        <v>2023</v>
      </c>
      <c r="C688" s="49">
        <v>45047</v>
      </c>
      <c r="D688" s="3" t="s">
        <v>23</v>
      </c>
      <c r="E688" s="29" t="s">
        <v>7</v>
      </c>
      <c r="F688" s="43">
        <v>185</v>
      </c>
      <c r="G688" s="28" t="s">
        <v>551</v>
      </c>
      <c r="H688" s="31">
        <f t="shared" si="22"/>
        <v>-8.9600000000000013E-2</v>
      </c>
      <c r="I688" s="31">
        <f>Table36[[#This Row],[Inflation (%)2]]/H716-1</f>
        <v>0.5830388692579509</v>
      </c>
      <c r="J688" s="60">
        <f>IFERROR(VLOOKUP(D688,Table6[[Categories]:[Weights]],5,FALSE),0)</f>
        <v>4.41E-2</v>
      </c>
      <c r="K688" s="44">
        <f>$K$1802*(1+Table36[[#This Row],[Inflation (%)2]])</f>
        <v>91.039999999999992</v>
      </c>
      <c r="L688" s="44">
        <f>IFERROR(Table36[[#This Row],[Prices]]*Table36[[#This Row],[Weights]],0)</f>
        <v>4.0148639999999993</v>
      </c>
    </row>
    <row r="689" spans="2:12" hidden="1" x14ac:dyDescent="0.2">
      <c r="B689" s="62">
        <f t="shared" si="21"/>
        <v>2023</v>
      </c>
      <c r="C689" s="49">
        <v>45047</v>
      </c>
      <c r="D689" s="3" t="s">
        <v>25</v>
      </c>
      <c r="E689" s="29" t="s">
        <v>7</v>
      </c>
      <c r="F689" s="43">
        <v>176.9</v>
      </c>
      <c r="G689" s="28" t="s">
        <v>552</v>
      </c>
      <c r="H689" s="31">
        <f t="shared" si="22"/>
        <v>7.8E-2</v>
      </c>
      <c r="I689" s="31">
        <f>Table36[[#This Row],[Inflation (%)2]]/H717-1</f>
        <v>0.19631901840490817</v>
      </c>
      <c r="J689" s="60">
        <f>IFERROR(VLOOKUP(D689,Table6[[Categories]:[Weights]],5,FALSE),0)</f>
        <v>1.7299999999999999E-2</v>
      </c>
      <c r="K689" s="44">
        <f>$K$1802*(1+Table36[[#This Row],[Inflation (%)2]])</f>
        <v>107.80000000000001</v>
      </c>
      <c r="L689" s="44">
        <f>IFERROR(Table36[[#This Row],[Prices]]*Table36[[#This Row],[Weights]],0)</f>
        <v>1.86494</v>
      </c>
    </row>
    <row r="690" spans="2:12" hidden="1" x14ac:dyDescent="0.2">
      <c r="B690" s="62">
        <f t="shared" si="21"/>
        <v>2023</v>
      </c>
      <c r="C690" s="49">
        <v>45047</v>
      </c>
      <c r="D690" s="3" t="s">
        <v>27</v>
      </c>
      <c r="E690" s="29" t="s">
        <v>7</v>
      </c>
      <c r="F690" s="43">
        <v>124.2</v>
      </c>
      <c r="G690" s="28" t="s">
        <v>117</v>
      </c>
      <c r="H690" s="31">
        <f t="shared" si="22"/>
        <v>2.4800000000000003E-2</v>
      </c>
      <c r="I690" s="31">
        <f>Table36[[#This Row],[Inflation (%)2]]/H718-1</f>
        <v>0.14814814814814814</v>
      </c>
      <c r="J690" s="60">
        <f>IFERROR(VLOOKUP(D690,Table6[[Categories]:[Weights]],5,FALSE),0)</f>
        <v>9.7000000000000003E-3</v>
      </c>
      <c r="K690" s="44">
        <f>$K$1802*(1+Table36[[#This Row],[Inflation (%)2]])</f>
        <v>102.47999999999999</v>
      </c>
      <c r="L690" s="44">
        <f>IFERROR(Table36[[#This Row],[Prices]]*Table36[[#This Row],[Weights]],0)</f>
        <v>0.99405599999999994</v>
      </c>
    </row>
    <row r="691" spans="2:12" hidden="1" x14ac:dyDescent="0.2">
      <c r="B691" s="62">
        <f t="shared" si="21"/>
        <v>2023</v>
      </c>
      <c r="C691" s="49">
        <v>45047</v>
      </c>
      <c r="D691" s="3" t="s">
        <v>29</v>
      </c>
      <c r="E691" s="29" t="s">
        <v>7</v>
      </c>
      <c r="F691" s="43">
        <v>211.9</v>
      </c>
      <c r="G691" s="28" t="s">
        <v>553</v>
      </c>
      <c r="H691" s="31">
        <f t="shared" si="22"/>
        <v>0.16809999999999997</v>
      </c>
      <c r="I691" s="31">
        <f>Table36[[#This Row],[Inflation (%)2]]/H719-1</f>
        <v>4.1816009557944511E-3</v>
      </c>
      <c r="J691" s="60">
        <f>IFERROR(VLOOKUP(D691,Table6[[Categories]:[Weights]],5,FALSE),0)</f>
        <v>1.7899999999999999E-2</v>
      </c>
      <c r="K691" s="44">
        <f>$K$1802*(1+Table36[[#This Row],[Inflation (%)2]])</f>
        <v>116.80999999999999</v>
      </c>
      <c r="L691" s="44">
        <f>IFERROR(Table36[[#This Row],[Prices]]*Table36[[#This Row],[Weights]],0)</f>
        <v>2.0908989999999998</v>
      </c>
    </row>
    <row r="692" spans="2:12" hidden="1" x14ac:dyDescent="0.2">
      <c r="B692" s="62">
        <f t="shared" si="21"/>
        <v>2023</v>
      </c>
      <c r="C692" s="49">
        <v>45047</v>
      </c>
      <c r="D692" s="3" t="s">
        <v>31</v>
      </c>
      <c r="E692" s="29" t="s">
        <v>7</v>
      </c>
      <c r="F692" s="43">
        <v>165.9</v>
      </c>
      <c r="G692" s="28" t="s">
        <v>389</v>
      </c>
      <c r="H692" s="31">
        <f t="shared" si="22"/>
        <v>4.6699999999999998E-2</v>
      </c>
      <c r="I692" s="31">
        <f>Table36[[#This Row],[Inflation (%)2]]/H720-1</f>
        <v>-8.0708661417322802E-2</v>
      </c>
      <c r="J692" s="60">
        <f>IFERROR(VLOOKUP(D692,Table6[[Categories]:[Weights]],5,FALSE),0)</f>
        <v>1.1299999999999999E-2</v>
      </c>
      <c r="K692" s="44">
        <f>$K$1802*(1+Table36[[#This Row],[Inflation (%)2]])</f>
        <v>104.67</v>
      </c>
      <c r="L692" s="44">
        <f>IFERROR(Table36[[#This Row],[Prices]]*Table36[[#This Row],[Weights]],0)</f>
        <v>1.182771</v>
      </c>
    </row>
    <row r="693" spans="2:12" hidden="1" x14ac:dyDescent="0.2">
      <c r="B693" s="62">
        <f t="shared" si="21"/>
        <v>2023</v>
      </c>
      <c r="C693" s="49">
        <v>45047</v>
      </c>
      <c r="D693" s="3" t="s">
        <v>33</v>
      </c>
      <c r="E693" s="29" t="s">
        <v>7</v>
      </c>
      <c r="F693" s="43">
        <v>197.7</v>
      </c>
      <c r="G693" s="28" t="s">
        <v>554</v>
      </c>
      <c r="H693" s="31">
        <f t="shared" si="22"/>
        <v>6.9199999999999998E-2</v>
      </c>
      <c r="I693" s="31">
        <f>Table36[[#This Row],[Inflation (%)2]]/H721-1</f>
        <v>-7.3627844712181978E-2</v>
      </c>
      <c r="J693" s="60">
        <f>IFERROR(VLOOKUP(D693,Table6[[Categories]:[Weights]],5,FALSE),0)</f>
        <v>5.5399999999999998E-2</v>
      </c>
      <c r="K693" s="44">
        <f>$K$1802*(1+Table36[[#This Row],[Inflation (%)2]])</f>
        <v>106.91999999999999</v>
      </c>
      <c r="L693" s="44">
        <f>IFERROR(Table36[[#This Row],[Prices]]*Table36[[#This Row],[Weights]],0)</f>
        <v>5.9233679999999991</v>
      </c>
    </row>
    <row r="694" spans="2:12" hidden="1" x14ac:dyDescent="0.2">
      <c r="B694" s="62">
        <f t="shared" si="21"/>
        <v>2023</v>
      </c>
      <c r="C694" s="49">
        <v>45047</v>
      </c>
      <c r="D694" s="3" t="s">
        <v>35</v>
      </c>
      <c r="E694" s="29" t="s">
        <v>7</v>
      </c>
      <c r="F694" s="43">
        <v>204.2</v>
      </c>
      <c r="G694" s="28" t="s">
        <v>555</v>
      </c>
      <c r="H694" s="31">
        <f t="shared" si="22"/>
        <v>3.39E-2</v>
      </c>
      <c r="I694" s="31">
        <f>Table36[[#This Row],[Inflation (%)2]]/H722-1</f>
        <v>4.3076923076923013E-2</v>
      </c>
      <c r="J694" s="60">
        <f>IFERROR(VLOOKUP(D694,Table6[[Categories]:[Weights]],5,FALSE),0)</f>
        <v>1.3600000000000001E-2</v>
      </c>
      <c r="K694" s="44">
        <f>$K$1802*(1+Table36[[#This Row],[Inflation (%)2]])</f>
        <v>103.39</v>
      </c>
      <c r="L694" s="44">
        <f>IFERROR(Table36[[#This Row],[Prices]]*Table36[[#This Row],[Weights]],0)</f>
        <v>1.406104</v>
      </c>
    </row>
    <row r="695" spans="2:12" hidden="1" x14ac:dyDescent="0.2">
      <c r="B695" s="62">
        <f t="shared" si="21"/>
        <v>2023</v>
      </c>
      <c r="C695" s="49">
        <v>45047</v>
      </c>
      <c r="D695" s="3" t="s">
        <v>37</v>
      </c>
      <c r="E695" s="29" t="s">
        <v>7</v>
      </c>
      <c r="F695" s="43">
        <v>179.3</v>
      </c>
      <c r="G695" s="28" t="s">
        <v>556</v>
      </c>
      <c r="H695" s="31">
        <f t="shared" si="22"/>
        <v>6.8499999999999991E-2</v>
      </c>
      <c r="I695" s="31">
        <f>Table36[[#This Row],[Inflation (%)2]]/H723-1</f>
        <v>-9.6306068601583306E-2</v>
      </c>
      <c r="J695" s="60">
        <f>IFERROR(VLOOKUP(D695,Table6[[Categories]:[Weights]],5,FALSE),0)</f>
        <v>5.57E-2</v>
      </c>
      <c r="K695" s="44">
        <f>$K$1802*(1+Table36[[#This Row],[Inflation (%)2]])</f>
        <v>106.85</v>
      </c>
      <c r="L695" s="44">
        <f>IFERROR(Table36[[#This Row],[Prices]]*Table36[[#This Row],[Weights]],0)</f>
        <v>5.9515449999999994</v>
      </c>
    </row>
    <row r="696" spans="2:12" hidden="1" x14ac:dyDescent="0.2">
      <c r="B696" s="62">
        <f t="shared" si="21"/>
        <v>2023</v>
      </c>
      <c r="C696" s="49">
        <v>45047</v>
      </c>
      <c r="D696" s="3" t="s">
        <v>39</v>
      </c>
      <c r="E696" s="29" t="s">
        <v>7</v>
      </c>
      <c r="F696" s="43">
        <v>181.3</v>
      </c>
      <c r="G696" s="28" t="s">
        <v>557</v>
      </c>
      <c r="H696" s="31">
        <f t="shared" si="22"/>
        <v>6.6500000000000004E-2</v>
      </c>
      <c r="I696" s="31">
        <f>Table36[[#This Row],[Inflation (%)2]]/H724-1</f>
        <v>-0.11096256684491979</v>
      </c>
      <c r="J696" s="60">
        <f>IFERROR(VLOOKUP(D696,Table6[[Categories]:[Weights]],5,FALSE),0)</f>
        <v>4.7199999999999999E-2</v>
      </c>
      <c r="K696" s="44">
        <f>$K$1802*(1+Table36[[#This Row],[Inflation (%)2]])</f>
        <v>106.65</v>
      </c>
      <c r="L696" s="44">
        <f>IFERROR(Table36[[#This Row],[Prices]]*Table36[[#This Row],[Weights]],0)</f>
        <v>5.0338799999999999</v>
      </c>
    </row>
    <row r="697" spans="2:12" hidden="1" x14ac:dyDescent="0.2">
      <c r="B697" s="62">
        <f t="shared" si="21"/>
        <v>2023</v>
      </c>
      <c r="C697" s="49">
        <v>45047</v>
      </c>
      <c r="D697" s="3" t="s">
        <v>41</v>
      </c>
      <c r="E697" s="29" t="s">
        <v>7</v>
      </c>
      <c r="F697" s="43">
        <v>168.1</v>
      </c>
      <c r="G697" s="28" t="s">
        <v>558</v>
      </c>
      <c r="H697" s="31">
        <f t="shared" si="22"/>
        <v>7.8300000000000008E-2</v>
      </c>
      <c r="I697" s="31">
        <f>Table36[[#This Row],[Inflation (%)2]]/H725-1</f>
        <v>-8.3138173302107488E-2</v>
      </c>
      <c r="J697" s="60">
        <f>IFERROR(VLOOKUP(D697,Table6[[Categories]:[Weights]],5,FALSE),0)</f>
        <v>8.5000000000000006E-3</v>
      </c>
      <c r="K697" s="44">
        <f>$K$1802*(1+Table36[[#This Row],[Inflation (%)2]])</f>
        <v>107.83</v>
      </c>
      <c r="L697" s="44">
        <f>IFERROR(Table36[[#This Row],[Prices]]*Table36[[#This Row],[Weights]],0)</f>
        <v>0.91655500000000001</v>
      </c>
    </row>
    <row r="698" spans="2:12" hidden="1" x14ac:dyDescent="0.2">
      <c r="B698" s="62">
        <f t="shared" si="21"/>
        <v>2023</v>
      </c>
      <c r="C698" s="49">
        <v>45047</v>
      </c>
      <c r="D698" s="3" t="s">
        <v>43</v>
      </c>
      <c r="E698" s="29" t="s">
        <v>7</v>
      </c>
      <c r="F698" s="43">
        <v>175.6</v>
      </c>
      <c r="G698" s="28" t="s">
        <v>508</v>
      </c>
      <c r="H698" s="31">
        <f t="shared" si="22"/>
        <v>4.8399999999999999E-2</v>
      </c>
      <c r="I698" s="31">
        <f>Table36[[#This Row],[Inflation (%)2]]/H726-1</f>
        <v>-1.4256619144602856E-2</v>
      </c>
      <c r="J698" s="60">
        <f>IFERROR(VLOOKUP(D698,Table6[[Categories]:[Weights]],5,FALSE),0)</f>
        <v>0.2167</v>
      </c>
      <c r="K698" s="44">
        <f>$K$1802*(1+Table36[[#This Row],[Inflation (%)2]])</f>
        <v>104.84</v>
      </c>
      <c r="L698" s="44">
        <f>IFERROR(Table36[[#This Row],[Prices]]*Table36[[#This Row],[Weights]],0)</f>
        <v>22.718828000000002</v>
      </c>
    </row>
    <row r="699" spans="2:12" hidden="1" x14ac:dyDescent="0.2">
      <c r="B699" s="62">
        <f t="shared" si="21"/>
        <v>2023</v>
      </c>
      <c r="C699" s="49">
        <v>45047</v>
      </c>
      <c r="D699" s="3" t="s">
        <v>45</v>
      </c>
      <c r="E699" s="29" t="s">
        <v>7</v>
      </c>
      <c r="F699" s="43">
        <v>183.4</v>
      </c>
      <c r="G699" s="28" t="s">
        <v>375</v>
      </c>
      <c r="H699" s="31">
        <f t="shared" si="22"/>
        <v>5.7099999999999998E-2</v>
      </c>
      <c r="I699" s="31">
        <f>Table36[[#This Row],[Inflation (%)2]]/H727-1</f>
        <v>-0.1602941176470587</v>
      </c>
      <c r="J699" s="60">
        <f>IFERROR(VLOOKUP(D699,Table6[[Categories]:[Weights]],5,FALSE),0)</f>
        <v>5.5800000000000002E-2</v>
      </c>
      <c r="K699" s="44">
        <f>$K$1802*(1+Table36[[#This Row],[Inflation (%)2]])</f>
        <v>105.71</v>
      </c>
      <c r="L699" s="44">
        <f>IFERROR(Table36[[#This Row],[Prices]]*Table36[[#This Row],[Weights]],0)</f>
        <v>5.8986179999999999</v>
      </c>
    </row>
    <row r="700" spans="2:12" hidden="1" x14ac:dyDescent="0.2">
      <c r="B700" s="62">
        <f t="shared" si="21"/>
        <v>2023</v>
      </c>
      <c r="C700" s="49">
        <v>45047</v>
      </c>
      <c r="D700" s="3" t="s">
        <v>47</v>
      </c>
      <c r="E700" s="29" t="s">
        <v>7</v>
      </c>
      <c r="F700" s="43">
        <v>171.6</v>
      </c>
      <c r="G700" s="28" t="s">
        <v>379</v>
      </c>
      <c r="H700" s="31">
        <f t="shared" si="22"/>
        <v>4.7599999999999996E-2</v>
      </c>
      <c r="I700" s="31">
        <f>Table36[[#This Row],[Inflation (%)2]]/H728-1</f>
        <v>-4.1841004184101083E-3</v>
      </c>
      <c r="J700" s="60">
        <f>IFERROR(VLOOKUP(D700,Table6[[Categories]:[Weights]],5,FALSE),0)</f>
        <v>0.29530000000000001</v>
      </c>
      <c r="K700" s="44">
        <f>$K$1802*(1+Table36[[#This Row],[Inflation (%)2]])</f>
        <v>104.76</v>
      </c>
      <c r="L700" s="44">
        <f>IFERROR(Table36[[#This Row],[Prices]]*Table36[[#This Row],[Weights]],0)</f>
        <v>30.935628000000001</v>
      </c>
    </row>
    <row r="701" spans="2:12" hidden="1" x14ac:dyDescent="0.2">
      <c r="B701" s="62">
        <f t="shared" si="21"/>
        <v>2023</v>
      </c>
      <c r="C701" s="49">
        <v>45047</v>
      </c>
      <c r="D701" s="3" t="s">
        <v>49</v>
      </c>
      <c r="E701" s="29" t="s">
        <v>7</v>
      </c>
      <c r="F701" s="43">
        <v>170.1</v>
      </c>
      <c r="G701" s="28" t="s">
        <v>559</v>
      </c>
      <c r="H701" s="31">
        <f t="shared" si="22"/>
        <v>5.5900000000000005E-2</v>
      </c>
      <c r="I701" s="31">
        <f>Table36[[#This Row],[Inflation (%)2]]/H729-1</f>
        <v>-8.8091353996737176E-2</v>
      </c>
      <c r="J701" s="60">
        <f>IFERROR(VLOOKUP(D701,Table6[[Categories]:[Weights]],5,FALSE),0)</f>
        <v>3.8699999999999998E-2</v>
      </c>
      <c r="K701" s="44">
        <f>$K$1802*(1+Table36[[#This Row],[Inflation (%)2]])</f>
        <v>105.59</v>
      </c>
      <c r="L701" s="44">
        <f>IFERROR(Table36[[#This Row],[Prices]]*Table36[[#This Row],[Weights]],0)</f>
        <v>4.0863329999999998</v>
      </c>
    </row>
    <row r="702" spans="2:12" hidden="1" x14ac:dyDescent="0.2">
      <c r="B702" s="62">
        <f t="shared" si="21"/>
        <v>2023</v>
      </c>
      <c r="C702" s="49">
        <v>45047</v>
      </c>
      <c r="D702" s="3" t="s">
        <v>51</v>
      </c>
      <c r="E702" s="29" t="s">
        <v>7</v>
      </c>
      <c r="F702" s="43">
        <v>182.2</v>
      </c>
      <c r="G702" s="28" t="s">
        <v>560</v>
      </c>
      <c r="H702" s="31">
        <f t="shared" si="22"/>
        <v>7.110000000000001E-2</v>
      </c>
      <c r="I702" s="31">
        <f>Table36[[#This Row],[Inflation (%)2]]/H730-1</f>
        <v>-3.9189189189189011E-2</v>
      </c>
      <c r="J702" s="60">
        <f>IFERROR(VLOOKUP(D702,Table6[[Categories]:[Weights]],5,FALSE),0)</f>
        <v>4.8099999999999997E-2</v>
      </c>
      <c r="K702" s="44">
        <f>$K$1802*(1+Table36[[#This Row],[Inflation (%)2]])</f>
        <v>107.11</v>
      </c>
      <c r="L702" s="44">
        <f>IFERROR(Table36[[#This Row],[Prices]]*Table36[[#This Row],[Weights]],0)</f>
        <v>5.1519909999999998</v>
      </c>
    </row>
    <row r="703" spans="2:12" hidden="1" x14ac:dyDescent="0.2">
      <c r="B703" s="62">
        <f t="shared" si="21"/>
        <v>2023</v>
      </c>
      <c r="C703" s="49">
        <v>45047</v>
      </c>
      <c r="D703" s="3" t="s">
        <v>53</v>
      </c>
      <c r="E703" s="29" t="s">
        <v>7</v>
      </c>
      <c r="F703" s="43">
        <v>160.4</v>
      </c>
      <c r="G703" s="28" t="s">
        <v>561</v>
      </c>
      <c r="H703" s="31">
        <f t="shared" si="22"/>
        <v>6.3E-3</v>
      </c>
      <c r="I703" s="31">
        <f>Table36[[#This Row],[Inflation (%)2]]/H731-1</f>
        <v>0.26</v>
      </c>
      <c r="J703" s="60">
        <f>IFERROR(VLOOKUP(D703,Table6[[Categories]:[Weights]],5,FALSE),0)</f>
        <v>9.7299999999999998E-2</v>
      </c>
      <c r="K703" s="44">
        <f>$K$1802*(1+Table36[[#This Row],[Inflation (%)2]])</f>
        <v>100.63</v>
      </c>
      <c r="L703" s="44">
        <f>IFERROR(Table36[[#This Row],[Prices]]*Table36[[#This Row],[Weights]],0)</f>
        <v>9.7912989999999986</v>
      </c>
    </row>
    <row r="704" spans="2:12" hidden="1" x14ac:dyDescent="0.2">
      <c r="B704" s="62">
        <f t="shared" si="21"/>
        <v>2023</v>
      </c>
      <c r="C704" s="49">
        <v>45047</v>
      </c>
      <c r="D704" s="3" t="s">
        <v>55</v>
      </c>
      <c r="E704" s="29" t="s">
        <v>7</v>
      </c>
      <c r="F704" s="43">
        <v>169.2</v>
      </c>
      <c r="G704" s="28" t="s">
        <v>407</v>
      </c>
      <c r="H704" s="31">
        <f t="shared" si="22"/>
        <v>3.6799999999999999E-2</v>
      </c>
      <c r="I704" s="31">
        <f>Table36[[#This Row],[Inflation (%)2]]/H732-1</f>
        <v>-9.5823095823095894E-2</v>
      </c>
      <c r="J704" s="60">
        <f>IFERROR(VLOOKUP(D704,Table6[[Categories]:[Weights]],5,FALSE),0)</f>
        <v>2.0400000000000001E-2</v>
      </c>
      <c r="K704" s="44">
        <f>$K$1802*(1+Table36[[#This Row],[Inflation (%)2]])</f>
        <v>103.67999999999999</v>
      </c>
      <c r="L704" s="44">
        <f>IFERROR(Table36[[#This Row],[Prices]]*Table36[[#This Row],[Weights]],0)</f>
        <v>2.1150720000000001</v>
      </c>
    </row>
    <row r="705" spans="2:12" hidden="1" x14ac:dyDescent="0.2">
      <c r="B705" s="62">
        <f t="shared" si="21"/>
        <v>2023</v>
      </c>
      <c r="C705" s="49">
        <v>45047</v>
      </c>
      <c r="D705" s="3" t="s">
        <v>57</v>
      </c>
      <c r="E705" s="29" t="s">
        <v>7</v>
      </c>
      <c r="F705" s="43">
        <v>174.8</v>
      </c>
      <c r="G705" s="28" t="s">
        <v>562</v>
      </c>
      <c r="H705" s="31">
        <f t="shared" si="22"/>
        <v>5.8099999999999992E-2</v>
      </c>
      <c r="I705" s="31">
        <f>Table36[[#This Row],[Inflation (%)2]]/H733-1</f>
        <v>-6.5916398713826374E-2</v>
      </c>
      <c r="J705" s="60">
        <f>IFERROR(VLOOKUP(D705,Table6[[Categories]:[Weights]],5,FALSE),0)</f>
        <v>5.62E-2</v>
      </c>
      <c r="K705" s="44">
        <f>$K$1802*(1+Table36[[#This Row],[Inflation (%)2]])</f>
        <v>105.81</v>
      </c>
      <c r="L705" s="44">
        <f>IFERROR(Table36[[#This Row],[Prices]]*Table36[[#This Row],[Weights]],0)</f>
        <v>5.9465219999999999</v>
      </c>
    </row>
    <row r="706" spans="2:12" hidden="1" x14ac:dyDescent="0.2">
      <c r="B706" s="62">
        <f t="shared" si="21"/>
        <v>2023</v>
      </c>
      <c r="C706" s="49">
        <v>45047</v>
      </c>
      <c r="D706" s="3" t="s">
        <v>59</v>
      </c>
      <c r="E706" s="29" t="s">
        <v>7</v>
      </c>
      <c r="F706" s="43">
        <v>185.6</v>
      </c>
      <c r="G706" s="28" t="s">
        <v>563</v>
      </c>
      <c r="H706" s="31">
        <f t="shared" si="22"/>
        <v>0.10339999999999999</v>
      </c>
      <c r="I706" s="31">
        <f>Table36[[#This Row],[Inflation (%)2]]/H734-1</f>
        <v>8.8421052631578956E-2</v>
      </c>
      <c r="J706" s="60">
        <f>IFERROR(VLOOKUP(D706,Table6[[Categories]:[Weights]],5,FALSE),0)</f>
        <v>3.4700000000000002E-2</v>
      </c>
      <c r="K706" s="44">
        <f>$K$1802*(1+Table36[[#This Row],[Inflation (%)2]])</f>
        <v>110.33999999999999</v>
      </c>
      <c r="L706" s="44">
        <f>IFERROR(Table36[[#This Row],[Prices]]*Table36[[#This Row],[Weights]],0)</f>
        <v>3.8287979999999999</v>
      </c>
    </row>
    <row r="707" spans="2:12" hidden="1" x14ac:dyDescent="0.2">
      <c r="B707" s="62">
        <f t="shared" si="21"/>
        <v>2023</v>
      </c>
      <c r="C707" s="49">
        <v>45047</v>
      </c>
      <c r="D707" s="3" t="s">
        <v>61</v>
      </c>
      <c r="E707" s="29" t="s">
        <v>7</v>
      </c>
      <c r="F707" s="43">
        <v>181.1</v>
      </c>
      <c r="G707" s="28" t="s">
        <v>564</v>
      </c>
      <c r="H707" s="31">
        <f t="shared" si="22"/>
        <v>2.4300000000000002E-2</v>
      </c>
      <c r="I707" s="31">
        <f>Table36[[#This Row],[Inflation (%)2]]/H735-1</f>
        <v>-0.3414634146341462</v>
      </c>
      <c r="J707" s="60">
        <f>IFERROR(VLOOKUP(D707,Table6[[Categories]:[Weights]],5,FALSE),0)</f>
        <v>0</v>
      </c>
      <c r="K707" s="44">
        <f>$K$1802*(1+Table36[[#This Row],[Inflation (%)2]])</f>
        <v>102.42999999999999</v>
      </c>
      <c r="L707" s="44">
        <f>IFERROR(Table36[[#This Row],[Prices]]*Table36[[#This Row],[Weights]],0)</f>
        <v>0</v>
      </c>
    </row>
    <row r="708" spans="2:12" x14ac:dyDescent="0.2">
      <c r="B708" s="62">
        <f t="shared" si="21"/>
        <v>2023</v>
      </c>
      <c r="C708" s="49">
        <v>45017</v>
      </c>
      <c r="D708" s="3" t="s">
        <v>6</v>
      </c>
      <c r="E708" s="29" t="s">
        <v>7</v>
      </c>
      <c r="F708" s="43">
        <v>177.4</v>
      </c>
      <c r="G708" s="28" t="s">
        <v>566</v>
      </c>
      <c r="H708" s="31">
        <f t="shared" si="22"/>
        <v>4.8499999999999995E-2</v>
      </c>
      <c r="I708" s="31">
        <f>Table36[[#This Row],[Inflation (%)2]]/H736-1</f>
        <v>-0.17657045840407481</v>
      </c>
      <c r="J708" s="60">
        <f>IFERROR(VLOOKUP(D708,Table6[[Categories]:[Weights]],5,FALSE),0)</f>
        <v>1</v>
      </c>
      <c r="K708" s="44">
        <f>$K$1802*(1+Table36[[#This Row],[Inflation (%)2]])</f>
        <v>104.85</v>
      </c>
      <c r="L708" s="44">
        <f>IFERROR(Table36[[#This Row],[Prices]]*Table36[[#This Row],[Weights]],0)</f>
        <v>104.85</v>
      </c>
    </row>
    <row r="709" spans="2:12" hidden="1" x14ac:dyDescent="0.2">
      <c r="B709" s="62">
        <f t="shared" si="21"/>
        <v>2023</v>
      </c>
      <c r="C709" s="49">
        <v>45017</v>
      </c>
      <c r="D709" s="3" t="s">
        <v>9</v>
      </c>
      <c r="E709" s="29" t="s">
        <v>7</v>
      </c>
      <c r="F709" s="43">
        <v>182.1</v>
      </c>
      <c r="G709" s="28" t="s">
        <v>130</v>
      </c>
      <c r="H709" s="31">
        <f t="shared" si="22"/>
        <v>4.36E-2</v>
      </c>
      <c r="I709" s="31">
        <f>Table36[[#This Row],[Inflation (%)2]]/H737-1</f>
        <v>-0.19557195571955721</v>
      </c>
      <c r="J709" s="60">
        <f>IFERROR(VLOOKUP(D709,Table6[[Categories]:[Weights]],5,FALSE),0)</f>
        <v>0.3629</v>
      </c>
      <c r="K709" s="44">
        <f>$K$1802*(1+Table36[[#This Row],[Inflation (%)2]])</f>
        <v>104.36000000000001</v>
      </c>
      <c r="L709" s="44">
        <f>IFERROR(Table36[[#This Row],[Prices]]*Table36[[#This Row],[Weights]],0)</f>
        <v>37.872244000000002</v>
      </c>
    </row>
    <row r="710" spans="2:12" hidden="1" x14ac:dyDescent="0.2">
      <c r="B710" s="62">
        <f t="shared" si="21"/>
        <v>2023</v>
      </c>
      <c r="C710" s="49">
        <v>45017</v>
      </c>
      <c r="D710" s="3" t="s">
        <v>11</v>
      </c>
      <c r="E710" s="29" t="s">
        <v>7</v>
      </c>
      <c r="F710" s="43">
        <v>174.8</v>
      </c>
      <c r="G710" s="28" t="s">
        <v>567</v>
      </c>
      <c r="H710" s="31">
        <f t="shared" si="22"/>
        <v>0.12479999999999999</v>
      </c>
      <c r="I710" s="31">
        <f>Table36[[#This Row],[Inflation (%)2]]/H738-1</f>
        <v>-8.6383601756954698E-2</v>
      </c>
      <c r="J710" s="60">
        <f>IFERROR(VLOOKUP(D710,Table6[[Categories]:[Weights]],5,FALSE),0)</f>
        <v>6.59E-2</v>
      </c>
      <c r="K710" s="44">
        <f>$K$1802*(1+Table36[[#This Row],[Inflation (%)2]])</f>
        <v>112.48</v>
      </c>
      <c r="L710" s="44">
        <f>IFERROR(Table36[[#This Row],[Prices]]*Table36[[#This Row],[Weights]],0)</f>
        <v>7.4124319999999999</v>
      </c>
    </row>
    <row r="711" spans="2:12" hidden="1" x14ac:dyDescent="0.2">
      <c r="B711" s="62">
        <f t="shared" si="21"/>
        <v>2023</v>
      </c>
      <c r="C711" s="49">
        <v>45017</v>
      </c>
      <c r="D711" s="3" t="s">
        <v>13</v>
      </c>
      <c r="E711" s="29" t="s">
        <v>7</v>
      </c>
      <c r="F711" s="43">
        <v>213.7</v>
      </c>
      <c r="G711" s="28" t="s">
        <v>568</v>
      </c>
      <c r="H711" s="31">
        <f t="shared" si="22"/>
        <v>-9.7000000000000003E-3</v>
      </c>
      <c r="I711" s="31">
        <f>Table36[[#This Row],[Inflation (%)2]]/H739-1</f>
        <v>-0.41916167664670656</v>
      </c>
      <c r="J711" s="60">
        <f>IFERROR(VLOOKUP(D711,Table6[[Categories]:[Weights]],5,FALSE),0)</f>
        <v>2.7300000000000001E-2</v>
      </c>
      <c r="K711" s="44">
        <f>$K$1802*(1+Table36[[#This Row],[Inflation (%)2]])</f>
        <v>99.03</v>
      </c>
      <c r="L711" s="44">
        <f>IFERROR(Table36[[#This Row],[Prices]]*Table36[[#This Row],[Weights]],0)</f>
        <v>2.703519</v>
      </c>
    </row>
    <row r="712" spans="2:12" hidden="1" x14ac:dyDescent="0.2">
      <c r="B712" s="62">
        <f t="shared" ref="B712:B775" si="23">YEAR(C712)</f>
        <v>2023</v>
      </c>
      <c r="C712" s="49">
        <v>45017</v>
      </c>
      <c r="D712" s="3" t="s">
        <v>15</v>
      </c>
      <c r="E712" s="29" t="s">
        <v>7</v>
      </c>
      <c r="F712" s="43">
        <v>172.4</v>
      </c>
      <c r="G712" s="28" t="s">
        <v>485</v>
      </c>
      <c r="H712" s="31">
        <f t="shared" ref="H712:H775" si="24">G712/10000*100</f>
        <v>4.7400000000000005E-2</v>
      </c>
      <c r="I712" s="31">
        <f>Table36[[#This Row],[Inflation (%)2]]/H740-1</f>
        <v>-0.16254416961130735</v>
      </c>
      <c r="J712" s="60">
        <f>IFERROR(VLOOKUP(D712,Table6[[Categories]:[Weights]],5,FALSE),0)</f>
        <v>3.5999999999999999E-3</v>
      </c>
      <c r="K712" s="44">
        <f>$K$1802*(1+Table36[[#This Row],[Inflation (%)2]])</f>
        <v>104.74000000000001</v>
      </c>
      <c r="L712" s="44">
        <f>IFERROR(Table36[[#This Row],[Prices]]*Table36[[#This Row],[Weights]],0)</f>
        <v>0.37706400000000001</v>
      </c>
    </row>
    <row r="713" spans="2:12" hidden="1" x14ac:dyDescent="0.2">
      <c r="B713" s="62">
        <f t="shared" si="23"/>
        <v>2023</v>
      </c>
      <c r="C713" s="49">
        <v>45017</v>
      </c>
      <c r="D713" s="3" t="s">
        <v>17</v>
      </c>
      <c r="E713" s="29" t="s">
        <v>7</v>
      </c>
      <c r="F713" s="43">
        <v>178.8</v>
      </c>
      <c r="G713" s="28" t="s">
        <v>569</v>
      </c>
      <c r="H713" s="31">
        <f t="shared" si="24"/>
        <v>8.8900000000000007E-2</v>
      </c>
      <c r="I713" s="31">
        <f>Table36[[#This Row],[Inflation (%)2]]/H741-1</f>
        <v>-5.5260361317747031E-2</v>
      </c>
      <c r="J713" s="60">
        <f>IFERROR(VLOOKUP(D713,Table6[[Categories]:[Weights]],5,FALSE),0)</f>
        <v>5.33E-2</v>
      </c>
      <c r="K713" s="44">
        <f>$K$1802*(1+Table36[[#This Row],[Inflation (%)2]])</f>
        <v>108.89</v>
      </c>
      <c r="L713" s="44">
        <f>IFERROR(Table36[[#This Row],[Prices]]*Table36[[#This Row],[Weights]],0)</f>
        <v>5.8038369999999997</v>
      </c>
    </row>
    <row r="714" spans="2:12" hidden="1" x14ac:dyDescent="0.2">
      <c r="B714" s="62">
        <f t="shared" si="23"/>
        <v>2023</v>
      </c>
      <c r="C714" s="49">
        <v>45017</v>
      </c>
      <c r="D714" s="3" t="s">
        <v>19</v>
      </c>
      <c r="E714" s="29" t="s">
        <v>7</v>
      </c>
      <c r="F714" s="43">
        <v>168.7</v>
      </c>
      <c r="G714" s="28" t="s">
        <v>570</v>
      </c>
      <c r="H714" s="31">
        <f t="shared" si="24"/>
        <v>-9.2999999999999999E-2</v>
      </c>
      <c r="I714" s="31">
        <f>Table36[[#This Row],[Inflation (%)2]]/H742-1</f>
        <v>1.1478060046189378</v>
      </c>
      <c r="J714" s="60">
        <f>IFERROR(VLOOKUP(D714,Table6[[Categories]:[Weights]],5,FALSE),0)</f>
        <v>2.81E-2</v>
      </c>
      <c r="K714" s="44">
        <f>$K$1802*(1+Table36[[#This Row],[Inflation (%)2]])</f>
        <v>90.7</v>
      </c>
      <c r="L714" s="44">
        <f>IFERROR(Table36[[#This Row],[Prices]]*Table36[[#This Row],[Weights]],0)</f>
        <v>2.54867</v>
      </c>
    </row>
    <row r="715" spans="2:12" hidden="1" x14ac:dyDescent="0.2">
      <c r="B715" s="62">
        <f t="shared" si="23"/>
        <v>2023</v>
      </c>
      <c r="C715" s="49">
        <v>45017</v>
      </c>
      <c r="D715" s="3" t="s">
        <v>21</v>
      </c>
      <c r="E715" s="29" t="s">
        <v>7</v>
      </c>
      <c r="F715" s="43">
        <v>179.2</v>
      </c>
      <c r="G715" s="28" t="s">
        <v>571</v>
      </c>
      <c r="H715" s="31">
        <f t="shared" si="24"/>
        <v>1.8799999999999997E-2</v>
      </c>
      <c r="I715" s="31">
        <f>Table36[[#This Row],[Inflation (%)2]]/H743-1</f>
        <v>-0.75989782886334623</v>
      </c>
      <c r="J715" s="60">
        <f>IFERROR(VLOOKUP(D715,Table6[[Categories]:[Weights]],5,FALSE),0)</f>
        <v>2.8999999999999998E-2</v>
      </c>
      <c r="K715" s="44">
        <f>$K$1802*(1+Table36[[#This Row],[Inflation (%)2]])</f>
        <v>101.88</v>
      </c>
      <c r="L715" s="44">
        <f>IFERROR(Table36[[#This Row],[Prices]]*Table36[[#This Row],[Weights]],0)</f>
        <v>2.9545199999999996</v>
      </c>
    </row>
    <row r="716" spans="2:12" hidden="1" x14ac:dyDescent="0.2">
      <c r="B716" s="62">
        <f t="shared" si="23"/>
        <v>2023</v>
      </c>
      <c r="C716" s="49">
        <v>45017</v>
      </c>
      <c r="D716" s="3" t="s">
        <v>23</v>
      </c>
      <c r="E716" s="29" t="s">
        <v>7</v>
      </c>
      <c r="F716" s="43">
        <v>179.9</v>
      </c>
      <c r="G716" s="28" t="s">
        <v>572</v>
      </c>
      <c r="H716" s="31">
        <f t="shared" si="24"/>
        <v>-5.6599999999999998E-2</v>
      </c>
      <c r="I716" s="31">
        <f>Table36[[#This Row],[Inflation (%)2]]/H744-1</f>
        <v>-0.14630467571644046</v>
      </c>
      <c r="J716" s="60">
        <f>IFERROR(VLOOKUP(D716,Table6[[Categories]:[Weights]],5,FALSE),0)</f>
        <v>4.41E-2</v>
      </c>
      <c r="K716" s="44">
        <f>$K$1802*(1+Table36[[#This Row],[Inflation (%)2]])</f>
        <v>94.34</v>
      </c>
      <c r="L716" s="44">
        <f>IFERROR(Table36[[#This Row],[Prices]]*Table36[[#This Row],[Weights]],0)</f>
        <v>4.1603940000000001</v>
      </c>
    </row>
    <row r="717" spans="2:12" hidden="1" x14ac:dyDescent="0.2">
      <c r="B717" s="62">
        <f t="shared" si="23"/>
        <v>2023</v>
      </c>
      <c r="C717" s="49">
        <v>45017</v>
      </c>
      <c r="D717" s="3" t="s">
        <v>25</v>
      </c>
      <c r="E717" s="29" t="s">
        <v>7</v>
      </c>
      <c r="F717" s="43">
        <v>174.7</v>
      </c>
      <c r="G717" s="28" t="s">
        <v>573</v>
      </c>
      <c r="H717" s="31">
        <f t="shared" si="24"/>
        <v>6.5199999999999994E-2</v>
      </c>
      <c r="I717" s="31">
        <f>Table36[[#This Row],[Inflation (%)2]]/H745-1</f>
        <v>0.20964749536178107</v>
      </c>
      <c r="J717" s="60">
        <f>IFERROR(VLOOKUP(D717,Table6[[Categories]:[Weights]],5,FALSE),0)</f>
        <v>1.7299999999999999E-2</v>
      </c>
      <c r="K717" s="44">
        <f>$K$1802*(1+Table36[[#This Row],[Inflation (%)2]])</f>
        <v>106.52</v>
      </c>
      <c r="L717" s="44">
        <f>IFERROR(Table36[[#This Row],[Prices]]*Table36[[#This Row],[Weights]],0)</f>
        <v>1.8427959999999999</v>
      </c>
    </row>
    <row r="718" spans="2:12" hidden="1" x14ac:dyDescent="0.2">
      <c r="B718" s="62">
        <f t="shared" si="23"/>
        <v>2023</v>
      </c>
      <c r="C718" s="49">
        <v>45017</v>
      </c>
      <c r="D718" s="3" t="s">
        <v>27</v>
      </c>
      <c r="E718" s="29" t="s">
        <v>7</v>
      </c>
      <c r="F718" s="43">
        <v>123.1</v>
      </c>
      <c r="G718" s="28" t="s">
        <v>419</v>
      </c>
      <c r="H718" s="31">
        <f t="shared" si="24"/>
        <v>2.1600000000000001E-2</v>
      </c>
      <c r="I718" s="31">
        <f>Table36[[#This Row],[Inflation (%)2]]/H746-1</f>
        <v>0.62406015037593976</v>
      </c>
      <c r="J718" s="60">
        <f>IFERROR(VLOOKUP(D718,Table6[[Categories]:[Weights]],5,FALSE),0)</f>
        <v>9.7000000000000003E-3</v>
      </c>
      <c r="K718" s="44">
        <f>$K$1802*(1+Table36[[#This Row],[Inflation (%)2]])</f>
        <v>102.16000000000001</v>
      </c>
      <c r="L718" s="44">
        <f>IFERROR(Table36[[#This Row],[Prices]]*Table36[[#This Row],[Weights]],0)</f>
        <v>0.99095200000000017</v>
      </c>
    </row>
    <row r="719" spans="2:12" hidden="1" x14ac:dyDescent="0.2">
      <c r="B719" s="62">
        <f t="shared" si="23"/>
        <v>2023</v>
      </c>
      <c r="C719" s="49">
        <v>45017</v>
      </c>
      <c r="D719" s="3" t="s">
        <v>29</v>
      </c>
      <c r="E719" s="29" t="s">
        <v>7</v>
      </c>
      <c r="F719" s="43">
        <v>207.8</v>
      </c>
      <c r="G719" s="28" t="s">
        <v>574</v>
      </c>
      <c r="H719" s="31">
        <f t="shared" si="24"/>
        <v>0.16739999999999999</v>
      </c>
      <c r="I719" s="31">
        <f>Table36[[#This Row],[Inflation (%)2]]/H747-1</f>
        <v>-2.8438769587928125E-2</v>
      </c>
      <c r="J719" s="60">
        <f>IFERROR(VLOOKUP(D719,Table6[[Categories]:[Weights]],5,FALSE),0)</f>
        <v>1.7899999999999999E-2</v>
      </c>
      <c r="K719" s="44">
        <f>$K$1802*(1+Table36[[#This Row],[Inflation (%)2]])</f>
        <v>116.74</v>
      </c>
      <c r="L719" s="44">
        <f>IFERROR(Table36[[#This Row],[Prices]]*Table36[[#This Row],[Weights]],0)</f>
        <v>2.0896459999999997</v>
      </c>
    </row>
    <row r="720" spans="2:12" hidden="1" x14ac:dyDescent="0.2">
      <c r="B720" s="62">
        <f t="shared" si="23"/>
        <v>2023</v>
      </c>
      <c r="C720" s="49">
        <v>45017</v>
      </c>
      <c r="D720" s="3" t="s">
        <v>31</v>
      </c>
      <c r="E720" s="29" t="s">
        <v>7</v>
      </c>
      <c r="F720" s="43">
        <v>165.5</v>
      </c>
      <c r="G720" s="28" t="s">
        <v>48</v>
      </c>
      <c r="H720" s="31">
        <f t="shared" si="24"/>
        <v>5.0799999999999998E-2</v>
      </c>
      <c r="I720" s="31">
        <f>Table36[[#This Row],[Inflation (%)2]]/H748-1</f>
        <v>2.4193548387096531E-2</v>
      </c>
      <c r="J720" s="60">
        <f>IFERROR(VLOOKUP(D720,Table6[[Categories]:[Weights]],5,FALSE),0)</f>
        <v>1.1299999999999999E-2</v>
      </c>
      <c r="K720" s="44">
        <f>$K$1802*(1+Table36[[#This Row],[Inflation (%)2]])</f>
        <v>105.08</v>
      </c>
      <c r="L720" s="44">
        <f>IFERROR(Table36[[#This Row],[Prices]]*Table36[[#This Row],[Weights]],0)</f>
        <v>1.1874039999999999</v>
      </c>
    </row>
    <row r="721" spans="2:12" hidden="1" x14ac:dyDescent="0.2">
      <c r="B721" s="62">
        <f t="shared" si="23"/>
        <v>2023</v>
      </c>
      <c r="C721" s="49">
        <v>45017</v>
      </c>
      <c r="D721" s="3" t="s">
        <v>33</v>
      </c>
      <c r="E721" s="29" t="s">
        <v>7</v>
      </c>
      <c r="F721" s="43">
        <v>197</v>
      </c>
      <c r="G721" s="28" t="s">
        <v>170</v>
      </c>
      <c r="H721" s="31">
        <f t="shared" si="24"/>
        <v>7.4699999999999989E-2</v>
      </c>
      <c r="I721" s="31">
        <f>Table36[[#This Row],[Inflation (%)2]]/H749-1</f>
        <v>-0.10216346153846179</v>
      </c>
      <c r="J721" s="60">
        <f>IFERROR(VLOOKUP(D721,Table6[[Categories]:[Weights]],5,FALSE),0)</f>
        <v>5.5399999999999998E-2</v>
      </c>
      <c r="K721" s="44">
        <f>$K$1802*(1+Table36[[#This Row],[Inflation (%)2]])</f>
        <v>107.47</v>
      </c>
      <c r="L721" s="44">
        <f>IFERROR(Table36[[#This Row],[Prices]]*Table36[[#This Row],[Weights]],0)</f>
        <v>5.9538379999999993</v>
      </c>
    </row>
    <row r="722" spans="2:12" hidden="1" x14ac:dyDescent="0.2">
      <c r="B722" s="62">
        <f t="shared" si="23"/>
        <v>2023</v>
      </c>
      <c r="C722" s="49">
        <v>45017</v>
      </c>
      <c r="D722" s="3" t="s">
        <v>35</v>
      </c>
      <c r="E722" s="29" t="s">
        <v>7</v>
      </c>
      <c r="F722" s="43">
        <v>203.5</v>
      </c>
      <c r="G722" s="28" t="s">
        <v>469</v>
      </c>
      <c r="H722" s="31">
        <f t="shared" si="24"/>
        <v>3.2500000000000001E-2</v>
      </c>
      <c r="I722" s="31">
        <f>Table36[[#This Row],[Inflation (%)2]]/H750-1</f>
        <v>0.23574144486692017</v>
      </c>
      <c r="J722" s="60">
        <f>IFERROR(VLOOKUP(D722,Table6[[Categories]:[Weights]],5,FALSE),0)</f>
        <v>1.3600000000000001E-2</v>
      </c>
      <c r="K722" s="44">
        <f>$K$1802*(1+Table36[[#This Row],[Inflation (%)2]])</f>
        <v>103.25</v>
      </c>
      <c r="L722" s="44">
        <f>IFERROR(Table36[[#This Row],[Prices]]*Table36[[#This Row],[Weights]],0)</f>
        <v>1.4042000000000001</v>
      </c>
    </row>
    <row r="723" spans="2:12" hidden="1" x14ac:dyDescent="0.2">
      <c r="B723" s="62">
        <f t="shared" si="23"/>
        <v>2023</v>
      </c>
      <c r="C723" s="49">
        <v>45017</v>
      </c>
      <c r="D723" s="3" t="s">
        <v>37</v>
      </c>
      <c r="E723" s="29" t="s">
        <v>7</v>
      </c>
      <c r="F723" s="43">
        <v>178.9</v>
      </c>
      <c r="G723" s="28" t="s">
        <v>575</v>
      </c>
      <c r="H723" s="31">
        <f t="shared" si="24"/>
        <v>7.5800000000000006E-2</v>
      </c>
      <c r="I723" s="31">
        <f>Table36[[#This Row],[Inflation (%)2]]/H751-1</f>
        <v>-6.0718711276331994E-2</v>
      </c>
      <c r="J723" s="60">
        <f>IFERROR(VLOOKUP(D723,Table6[[Categories]:[Weights]],5,FALSE),0)</f>
        <v>5.57E-2</v>
      </c>
      <c r="K723" s="44">
        <f>$K$1802*(1+Table36[[#This Row],[Inflation (%)2]])</f>
        <v>107.58000000000001</v>
      </c>
      <c r="L723" s="44">
        <f>IFERROR(Table36[[#This Row],[Prices]]*Table36[[#This Row],[Weights]],0)</f>
        <v>5.9922060000000004</v>
      </c>
    </row>
    <row r="724" spans="2:12" hidden="1" x14ac:dyDescent="0.2">
      <c r="B724" s="62">
        <f t="shared" si="23"/>
        <v>2023</v>
      </c>
      <c r="C724" s="49">
        <v>45017</v>
      </c>
      <c r="D724" s="3" t="s">
        <v>39</v>
      </c>
      <c r="E724" s="29" t="s">
        <v>7</v>
      </c>
      <c r="F724" s="43">
        <v>181</v>
      </c>
      <c r="G724" s="28" t="s">
        <v>576</v>
      </c>
      <c r="H724" s="31">
        <f t="shared" si="24"/>
        <v>7.4800000000000005E-2</v>
      </c>
      <c r="I724" s="31">
        <f>Table36[[#This Row],[Inflation (%)2]]/H752-1</f>
        <v>-4.591836734693866E-2</v>
      </c>
      <c r="J724" s="60">
        <f>IFERROR(VLOOKUP(D724,Table6[[Categories]:[Weights]],5,FALSE),0)</f>
        <v>4.7199999999999999E-2</v>
      </c>
      <c r="K724" s="44">
        <f>$K$1802*(1+Table36[[#This Row],[Inflation (%)2]])</f>
        <v>107.48</v>
      </c>
      <c r="L724" s="44">
        <f>IFERROR(Table36[[#This Row],[Prices]]*Table36[[#This Row],[Weights]],0)</f>
        <v>5.0730560000000002</v>
      </c>
    </row>
    <row r="725" spans="2:12" hidden="1" x14ac:dyDescent="0.2">
      <c r="B725" s="62">
        <f t="shared" si="23"/>
        <v>2023</v>
      </c>
      <c r="C725" s="49">
        <v>45017</v>
      </c>
      <c r="D725" s="3" t="s">
        <v>41</v>
      </c>
      <c r="E725" s="29" t="s">
        <v>7</v>
      </c>
      <c r="F725" s="43">
        <v>167.7</v>
      </c>
      <c r="G725" s="28" t="s">
        <v>577</v>
      </c>
      <c r="H725" s="31">
        <f t="shared" si="24"/>
        <v>8.539999999999999E-2</v>
      </c>
      <c r="I725" s="31">
        <f>Table36[[#This Row],[Inflation (%)2]]/H753-1</f>
        <v>-9.5338983050847537E-2</v>
      </c>
      <c r="J725" s="60">
        <f>IFERROR(VLOOKUP(D725,Table6[[Categories]:[Weights]],5,FALSE),0)</f>
        <v>8.5000000000000006E-3</v>
      </c>
      <c r="K725" s="44">
        <f>$K$1802*(1+Table36[[#This Row],[Inflation (%)2]])</f>
        <v>108.53999999999999</v>
      </c>
      <c r="L725" s="44">
        <f>IFERROR(Table36[[#This Row],[Prices]]*Table36[[#This Row],[Weights]],0)</f>
        <v>0.92259000000000002</v>
      </c>
    </row>
    <row r="726" spans="2:12" hidden="1" x14ac:dyDescent="0.2">
      <c r="B726" s="62">
        <f t="shared" si="23"/>
        <v>2023</v>
      </c>
      <c r="C726" s="49">
        <v>45017</v>
      </c>
      <c r="D726" s="3" t="s">
        <v>43</v>
      </c>
      <c r="E726" s="29" t="s">
        <v>7</v>
      </c>
      <c r="F726" s="43">
        <v>175.2</v>
      </c>
      <c r="G726" s="28" t="s">
        <v>578</v>
      </c>
      <c r="H726" s="31">
        <f t="shared" si="24"/>
        <v>4.9099999999999998E-2</v>
      </c>
      <c r="I726" s="31">
        <f>Table36[[#This Row],[Inflation (%)2]]/H754-1</f>
        <v>-1.008064516129048E-2</v>
      </c>
      <c r="J726" s="60">
        <f>IFERROR(VLOOKUP(D726,Table6[[Categories]:[Weights]],5,FALSE),0)</f>
        <v>0.2167</v>
      </c>
      <c r="K726" s="44">
        <f>$K$1802*(1+Table36[[#This Row],[Inflation (%)2]])</f>
        <v>104.91</v>
      </c>
      <c r="L726" s="44">
        <f>IFERROR(Table36[[#This Row],[Prices]]*Table36[[#This Row],[Weights]],0)</f>
        <v>22.733996999999999</v>
      </c>
    </row>
    <row r="727" spans="2:12" hidden="1" x14ac:dyDescent="0.2">
      <c r="B727" s="62">
        <f t="shared" si="23"/>
        <v>2023</v>
      </c>
      <c r="C727" s="49">
        <v>45017</v>
      </c>
      <c r="D727" s="3" t="s">
        <v>45</v>
      </c>
      <c r="E727" s="29" t="s">
        <v>7</v>
      </c>
      <c r="F727" s="43">
        <v>182.1</v>
      </c>
      <c r="G727" s="28" t="s">
        <v>579</v>
      </c>
      <c r="H727" s="31">
        <f t="shared" si="24"/>
        <v>6.7999999999999991E-2</v>
      </c>
      <c r="I727" s="31">
        <f>Table36[[#This Row],[Inflation (%)2]]/H755-1</f>
        <v>-0.38181818181818195</v>
      </c>
      <c r="J727" s="60">
        <f>IFERROR(VLOOKUP(D727,Table6[[Categories]:[Weights]],5,FALSE),0)</f>
        <v>5.5800000000000002E-2</v>
      </c>
      <c r="K727" s="44">
        <f>$K$1802*(1+Table36[[#This Row],[Inflation (%)2]])</f>
        <v>106.80000000000001</v>
      </c>
      <c r="L727" s="44">
        <f>IFERROR(Table36[[#This Row],[Prices]]*Table36[[#This Row],[Weights]],0)</f>
        <v>5.9594400000000007</v>
      </c>
    </row>
    <row r="728" spans="2:12" hidden="1" x14ac:dyDescent="0.2">
      <c r="B728" s="62">
        <f t="shared" si="23"/>
        <v>2023</v>
      </c>
      <c r="C728" s="49">
        <v>45017</v>
      </c>
      <c r="D728" s="3" t="s">
        <v>47</v>
      </c>
      <c r="E728" s="29" t="s">
        <v>7</v>
      </c>
      <c r="F728" s="43">
        <v>170.9</v>
      </c>
      <c r="G728" s="28" t="s">
        <v>372</v>
      </c>
      <c r="H728" s="31">
        <f t="shared" si="24"/>
        <v>4.7800000000000002E-2</v>
      </c>
      <c r="I728" s="31">
        <f>Table36[[#This Row],[Inflation (%)2]]/H756-1</f>
        <v>-0.18290598290598292</v>
      </c>
      <c r="J728" s="60">
        <f>IFERROR(VLOOKUP(D728,Table6[[Categories]:[Weights]],5,FALSE),0)</f>
        <v>0.29530000000000001</v>
      </c>
      <c r="K728" s="44">
        <f>$K$1802*(1+Table36[[#This Row],[Inflation (%)2]])</f>
        <v>104.78</v>
      </c>
      <c r="L728" s="44">
        <f>IFERROR(Table36[[#This Row],[Prices]]*Table36[[#This Row],[Weights]],0)</f>
        <v>30.941534000000001</v>
      </c>
    </row>
    <row r="729" spans="2:12" hidden="1" x14ac:dyDescent="0.2">
      <c r="B729" s="62">
        <f t="shared" si="23"/>
        <v>2023</v>
      </c>
      <c r="C729" s="49">
        <v>45017</v>
      </c>
      <c r="D729" s="3" t="s">
        <v>49</v>
      </c>
      <c r="E729" s="29" t="s">
        <v>7</v>
      </c>
      <c r="F729" s="43">
        <v>169.6</v>
      </c>
      <c r="G729" s="28" t="s">
        <v>193</v>
      </c>
      <c r="H729" s="31">
        <f t="shared" si="24"/>
        <v>6.1299999999999993E-2</v>
      </c>
      <c r="I729" s="31">
        <f>Table36[[#This Row],[Inflation (%)2]]/H757-1</f>
        <v>-8.2335329341317487E-2</v>
      </c>
      <c r="J729" s="60">
        <f>IFERROR(VLOOKUP(D729,Table6[[Categories]:[Weights]],5,FALSE),0)</f>
        <v>3.8699999999999998E-2</v>
      </c>
      <c r="K729" s="44">
        <f>$K$1802*(1+Table36[[#This Row],[Inflation (%)2]])</f>
        <v>106.13</v>
      </c>
      <c r="L729" s="44">
        <f>IFERROR(Table36[[#This Row],[Prices]]*Table36[[#This Row],[Weights]],0)</f>
        <v>4.1072309999999996</v>
      </c>
    </row>
    <row r="730" spans="2:12" hidden="1" x14ac:dyDescent="0.2">
      <c r="B730" s="62">
        <f t="shared" si="23"/>
        <v>2023</v>
      </c>
      <c r="C730" s="49">
        <v>45017</v>
      </c>
      <c r="D730" s="3" t="s">
        <v>51</v>
      </c>
      <c r="E730" s="29" t="s">
        <v>7</v>
      </c>
      <c r="F730" s="43">
        <v>181.5</v>
      </c>
      <c r="G730" s="28" t="s">
        <v>580</v>
      </c>
      <c r="H730" s="31">
        <f t="shared" si="24"/>
        <v>7.3999999999999996E-2</v>
      </c>
      <c r="I730" s="31">
        <f>Table36[[#This Row],[Inflation (%)2]]/H758-1</f>
        <v>-1.2016021361815676E-2</v>
      </c>
      <c r="J730" s="60">
        <f>IFERROR(VLOOKUP(D730,Table6[[Categories]:[Weights]],5,FALSE),0)</f>
        <v>4.8099999999999997E-2</v>
      </c>
      <c r="K730" s="44">
        <f>$K$1802*(1+Table36[[#This Row],[Inflation (%)2]])</f>
        <v>107.4</v>
      </c>
      <c r="L730" s="44">
        <f>IFERROR(Table36[[#This Row],[Prices]]*Table36[[#This Row],[Weights]],0)</f>
        <v>5.16594</v>
      </c>
    </row>
    <row r="731" spans="2:12" hidden="1" x14ac:dyDescent="0.2">
      <c r="B731" s="62">
        <f t="shared" si="23"/>
        <v>2023</v>
      </c>
      <c r="C731" s="49">
        <v>45017</v>
      </c>
      <c r="D731" s="3" t="s">
        <v>53</v>
      </c>
      <c r="E731" s="29" t="s">
        <v>7</v>
      </c>
      <c r="F731" s="43">
        <v>160.1</v>
      </c>
      <c r="G731" s="28" t="s">
        <v>581</v>
      </c>
      <c r="H731" s="31">
        <f t="shared" si="24"/>
        <v>5.0000000000000001E-3</v>
      </c>
      <c r="I731" s="31">
        <f>Table36[[#This Row],[Inflation (%)2]]/H759-1</f>
        <v>-0.86225895316804402</v>
      </c>
      <c r="J731" s="60">
        <f>IFERROR(VLOOKUP(D731,Table6[[Categories]:[Weights]],5,FALSE),0)</f>
        <v>9.7299999999999998E-2</v>
      </c>
      <c r="K731" s="44">
        <f>$K$1802*(1+Table36[[#This Row],[Inflation (%)2]])</f>
        <v>100.49999999999999</v>
      </c>
      <c r="L731" s="44">
        <f>IFERROR(Table36[[#This Row],[Prices]]*Table36[[#This Row],[Weights]],0)</f>
        <v>9.778649999999999</v>
      </c>
    </row>
    <row r="732" spans="2:12" hidden="1" x14ac:dyDescent="0.2">
      <c r="B732" s="62">
        <f t="shared" si="23"/>
        <v>2023</v>
      </c>
      <c r="C732" s="49">
        <v>45017</v>
      </c>
      <c r="D732" s="3" t="s">
        <v>55</v>
      </c>
      <c r="E732" s="29" t="s">
        <v>7</v>
      </c>
      <c r="F732" s="43">
        <v>168.8</v>
      </c>
      <c r="G732" s="28" t="s">
        <v>363</v>
      </c>
      <c r="H732" s="31">
        <f t="shared" si="24"/>
        <v>4.07E-2</v>
      </c>
      <c r="I732" s="31">
        <f>Table36[[#This Row],[Inflation (%)2]]/H760-1</f>
        <v>-0.13953488372093037</v>
      </c>
      <c r="J732" s="60">
        <f>IFERROR(VLOOKUP(D732,Table6[[Categories]:[Weights]],5,FALSE),0)</f>
        <v>2.0400000000000001E-2</v>
      </c>
      <c r="K732" s="44">
        <f>$K$1802*(1+Table36[[#This Row],[Inflation (%)2]])</f>
        <v>104.07</v>
      </c>
      <c r="L732" s="44">
        <f>IFERROR(Table36[[#This Row],[Prices]]*Table36[[#This Row],[Weights]],0)</f>
        <v>2.1230280000000001</v>
      </c>
    </row>
    <row r="733" spans="2:12" hidden="1" x14ac:dyDescent="0.2">
      <c r="B733" s="62">
        <f t="shared" si="23"/>
        <v>2023</v>
      </c>
      <c r="C733" s="49">
        <v>45017</v>
      </c>
      <c r="D733" s="3" t="s">
        <v>57</v>
      </c>
      <c r="E733" s="29" t="s">
        <v>7</v>
      </c>
      <c r="F733" s="43">
        <v>174.2</v>
      </c>
      <c r="G733" s="28" t="s">
        <v>582</v>
      </c>
      <c r="H733" s="31">
        <f t="shared" si="24"/>
        <v>6.2199999999999991E-2</v>
      </c>
      <c r="I733" s="31">
        <f>Table36[[#This Row],[Inflation (%)2]]/H761-1</f>
        <v>3.3222591362126241E-2</v>
      </c>
      <c r="J733" s="60">
        <f>IFERROR(VLOOKUP(D733,Table6[[Categories]:[Weights]],5,FALSE),0)</f>
        <v>5.62E-2</v>
      </c>
      <c r="K733" s="44">
        <f>$K$1802*(1+Table36[[#This Row],[Inflation (%)2]])</f>
        <v>106.22</v>
      </c>
      <c r="L733" s="44">
        <f>IFERROR(Table36[[#This Row],[Prices]]*Table36[[#This Row],[Weights]],0)</f>
        <v>5.9695640000000001</v>
      </c>
    </row>
    <row r="734" spans="2:12" hidden="1" x14ac:dyDescent="0.2">
      <c r="B734" s="62">
        <f t="shared" si="23"/>
        <v>2023</v>
      </c>
      <c r="C734" s="49">
        <v>45017</v>
      </c>
      <c r="D734" s="3" t="s">
        <v>59</v>
      </c>
      <c r="E734" s="29" t="s">
        <v>7</v>
      </c>
      <c r="F734" s="43">
        <v>184.4</v>
      </c>
      <c r="G734" s="28" t="s">
        <v>583</v>
      </c>
      <c r="H734" s="31">
        <f t="shared" si="24"/>
        <v>9.5000000000000001E-2</v>
      </c>
      <c r="I734" s="31">
        <f>Table36[[#This Row],[Inflation (%)2]]/H762-1</f>
        <v>7.8320090805902298E-2</v>
      </c>
      <c r="J734" s="60">
        <f>IFERROR(VLOOKUP(D734,Table6[[Categories]:[Weights]],5,FALSE),0)</f>
        <v>3.4700000000000002E-2</v>
      </c>
      <c r="K734" s="44">
        <f>$K$1802*(1+Table36[[#This Row],[Inflation (%)2]])</f>
        <v>109.5</v>
      </c>
      <c r="L734" s="44">
        <f>IFERROR(Table36[[#This Row],[Prices]]*Table36[[#This Row],[Weights]],0)</f>
        <v>3.7996500000000002</v>
      </c>
    </row>
    <row r="735" spans="2:12" hidden="1" x14ac:dyDescent="0.2">
      <c r="B735" s="62">
        <f t="shared" si="23"/>
        <v>2023</v>
      </c>
      <c r="C735" s="49">
        <v>45017</v>
      </c>
      <c r="D735" s="3" t="s">
        <v>61</v>
      </c>
      <c r="E735" s="29" t="s">
        <v>7</v>
      </c>
      <c r="F735" s="43">
        <v>180</v>
      </c>
      <c r="G735" s="28" t="s">
        <v>18</v>
      </c>
      <c r="H735" s="31">
        <f t="shared" si="24"/>
        <v>3.6899999999999995E-2</v>
      </c>
      <c r="I735" s="31">
        <f>Table36[[#This Row],[Inflation (%)2]]/H763-1</f>
        <v>-0.23443983402489632</v>
      </c>
      <c r="J735" s="60">
        <f>IFERROR(VLOOKUP(D735,Table6[[Categories]:[Weights]],5,FALSE),0)</f>
        <v>0</v>
      </c>
      <c r="K735" s="44">
        <f>$K$1802*(1+Table36[[#This Row],[Inflation (%)2]])</f>
        <v>103.69</v>
      </c>
      <c r="L735" s="44">
        <f>IFERROR(Table36[[#This Row],[Prices]]*Table36[[#This Row],[Weights]],0)</f>
        <v>0</v>
      </c>
    </row>
    <row r="736" spans="2:12" x14ac:dyDescent="0.2">
      <c r="B736" s="62">
        <f t="shared" si="23"/>
        <v>2023</v>
      </c>
      <c r="C736" s="49">
        <v>44986</v>
      </c>
      <c r="D736" s="3" t="s">
        <v>6</v>
      </c>
      <c r="E736" s="29" t="s">
        <v>7</v>
      </c>
      <c r="F736" s="43">
        <v>176.3</v>
      </c>
      <c r="G736" s="28" t="s">
        <v>263</v>
      </c>
      <c r="H736" s="31">
        <f t="shared" si="24"/>
        <v>5.8900000000000001E-2</v>
      </c>
      <c r="I736" s="31">
        <f>Table36[[#This Row],[Inflation (%)2]]/H764-1</f>
        <v>-3.4426229508196737E-2</v>
      </c>
      <c r="J736" s="60">
        <f>IFERROR(VLOOKUP(D736,Table6[[Categories]:[Weights]],5,FALSE),0)</f>
        <v>1</v>
      </c>
      <c r="K736" s="44">
        <f>$K$1802*(1+Table36[[#This Row],[Inflation (%)2]])</f>
        <v>105.89</v>
      </c>
      <c r="L736" s="44">
        <f>IFERROR(Table36[[#This Row],[Prices]]*Table36[[#This Row],[Weights]],0)</f>
        <v>105.89</v>
      </c>
    </row>
    <row r="737" spans="2:12" hidden="1" x14ac:dyDescent="0.2">
      <c r="B737" s="62">
        <f t="shared" si="23"/>
        <v>2023</v>
      </c>
      <c r="C737" s="49">
        <v>44986</v>
      </c>
      <c r="D737" s="3" t="s">
        <v>9</v>
      </c>
      <c r="E737" s="29" t="s">
        <v>7</v>
      </c>
      <c r="F737" s="43">
        <v>180.8</v>
      </c>
      <c r="G737" s="28" t="s">
        <v>430</v>
      </c>
      <c r="H737" s="31">
        <f t="shared" si="24"/>
        <v>5.4199999999999998E-2</v>
      </c>
      <c r="I737" s="31">
        <f>Table36[[#This Row],[Inflation (%)2]]/H765-1</f>
        <v>-3.900709219858145E-2</v>
      </c>
      <c r="J737" s="60">
        <f>IFERROR(VLOOKUP(D737,Table6[[Categories]:[Weights]],5,FALSE),0)</f>
        <v>0.3629</v>
      </c>
      <c r="K737" s="44">
        <f>$K$1802*(1+Table36[[#This Row],[Inflation (%)2]])</f>
        <v>105.42</v>
      </c>
      <c r="L737" s="44">
        <f>IFERROR(Table36[[#This Row],[Prices]]*Table36[[#This Row],[Weights]],0)</f>
        <v>38.256917999999999</v>
      </c>
    </row>
    <row r="738" spans="2:12" hidden="1" x14ac:dyDescent="0.2">
      <c r="B738" s="62">
        <f t="shared" si="23"/>
        <v>2023</v>
      </c>
      <c r="C738" s="49">
        <v>44986</v>
      </c>
      <c r="D738" s="3" t="s">
        <v>11</v>
      </c>
      <c r="E738" s="29" t="s">
        <v>7</v>
      </c>
      <c r="F738" s="43">
        <v>174.7</v>
      </c>
      <c r="G738" s="28" t="s">
        <v>585</v>
      </c>
      <c r="H738" s="31">
        <f t="shared" si="24"/>
        <v>0.1366</v>
      </c>
      <c r="I738" s="31">
        <f>Table36[[#This Row],[Inflation (%)2]]/H766-1</f>
        <v>-6.5663474692202461E-2</v>
      </c>
      <c r="J738" s="60">
        <f>IFERROR(VLOOKUP(D738,Table6[[Categories]:[Weights]],5,FALSE),0)</f>
        <v>6.59E-2</v>
      </c>
      <c r="K738" s="44">
        <f>$K$1802*(1+Table36[[#This Row],[Inflation (%)2]])</f>
        <v>113.66000000000001</v>
      </c>
      <c r="L738" s="44">
        <f>IFERROR(Table36[[#This Row],[Prices]]*Table36[[#This Row],[Weights]],0)</f>
        <v>7.4901940000000007</v>
      </c>
    </row>
    <row r="739" spans="2:12" hidden="1" x14ac:dyDescent="0.2">
      <c r="B739" s="62">
        <f t="shared" si="23"/>
        <v>2023</v>
      </c>
      <c r="C739" s="49">
        <v>44986</v>
      </c>
      <c r="D739" s="3" t="s">
        <v>13</v>
      </c>
      <c r="E739" s="29" t="s">
        <v>7</v>
      </c>
      <c r="F739" s="43">
        <v>212.2</v>
      </c>
      <c r="G739" s="28" t="s">
        <v>586</v>
      </c>
      <c r="H739" s="31">
        <f t="shared" si="24"/>
        <v>-1.67E-2</v>
      </c>
      <c r="I739" s="31">
        <f>Table36[[#This Row],[Inflation (%)2]]/H767-1</f>
        <v>-1.518633540372671</v>
      </c>
      <c r="J739" s="60">
        <f>IFERROR(VLOOKUP(D739,Table6[[Categories]:[Weights]],5,FALSE),0)</f>
        <v>2.7300000000000001E-2</v>
      </c>
      <c r="K739" s="44">
        <f>$K$1802*(1+Table36[[#This Row],[Inflation (%)2]])</f>
        <v>98.33</v>
      </c>
      <c r="L739" s="44">
        <f>IFERROR(Table36[[#This Row],[Prices]]*Table36[[#This Row],[Weights]],0)</f>
        <v>2.684409</v>
      </c>
    </row>
    <row r="740" spans="2:12" hidden="1" x14ac:dyDescent="0.2">
      <c r="B740" s="62">
        <f t="shared" si="23"/>
        <v>2023</v>
      </c>
      <c r="C740" s="49">
        <v>44986</v>
      </c>
      <c r="D740" s="3" t="s">
        <v>15</v>
      </c>
      <c r="E740" s="29" t="s">
        <v>7</v>
      </c>
      <c r="F740" s="43">
        <v>177.2</v>
      </c>
      <c r="G740" s="28" t="s">
        <v>587</v>
      </c>
      <c r="H740" s="31">
        <f t="shared" si="24"/>
        <v>5.6599999999999998E-2</v>
      </c>
      <c r="I740" s="31">
        <f>Table36[[#This Row],[Inflation (%)2]]/H768-1</f>
        <v>0.21720430107526867</v>
      </c>
      <c r="J740" s="60">
        <f>IFERROR(VLOOKUP(D740,Table6[[Categories]:[Weights]],5,FALSE),0)</f>
        <v>3.5999999999999999E-3</v>
      </c>
      <c r="K740" s="44">
        <f>$K$1802*(1+Table36[[#This Row],[Inflation (%)2]])</f>
        <v>105.66</v>
      </c>
      <c r="L740" s="44">
        <f>IFERROR(Table36[[#This Row],[Prices]]*Table36[[#This Row],[Weights]],0)</f>
        <v>0.38037599999999999</v>
      </c>
    </row>
    <row r="741" spans="2:12" hidden="1" x14ac:dyDescent="0.2">
      <c r="B741" s="62">
        <f t="shared" si="23"/>
        <v>2023</v>
      </c>
      <c r="C741" s="49">
        <v>44986</v>
      </c>
      <c r="D741" s="3" t="s">
        <v>17</v>
      </c>
      <c r="E741" s="29" t="s">
        <v>7</v>
      </c>
      <c r="F741" s="43">
        <v>177.9</v>
      </c>
      <c r="G741" s="28" t="s">
        <v>588</v>
      </c>
      <c r="H741" s="31">
        <f t="shared" si="24"/>
        <v>9.4100000000000003E-2</v>
      </c>
      <c r="I741" s="31">
        <f>Table36[[#This Row],[Inflation (%)2]]/H769-1</f>
        <v>-7.2906403940886766E-2</v>
      </c>
      <c r="J741" s="60">
        <f>IFERROR(VLOOKUP(D741,Table6[[Categories]:[Weights]],5,FALSE),0)</f>
        <v>5.33E-2</v>
      </c>
      <c r="K741" s="44">
        <f>$K$1802*(1+Table36[[#This Row],[Inflation (%)2]])</f>
        <v>109.41000000000001</v>
      </c>
      <c r="L741" s="44">
        <f>IFERROR(Table36[[#This Row],[Prices]]*Table36[[#This Row],[Weights]],0)</f>
        <v>5.8315530000000004</v>
      </c>
    </row>
    <row r="742" spans="2:12" hidden="1" x14ac:dyDescent="0.2">
      <c r="B742" s="62">
        <f t="shared" si="23"/>
        <v>2023</v>
      </c>
      <c r="C742" s="49">
        <v>44986</v>
      </c>
      <c r="D742" s="3" t="s">
        <v>19</v>
      </c>
      <c r="E742" s="29" t="s">
        <v>7</v>
      </c>
      <c r="F742" s="43">
        <v>172.2</v>
      </c>
      <c r="G742" s="28" t="s">
        <v>589</v>
      </c>
      <c r="H742" s="31">
        <f t="shared" si="24"/>
        <v>-4.3299999999999998E-2</v>
      </c>
      <c r="I742" s="31">
        <f>Table36[[#This Row],[Inflation (%)2]]/H770-1</f>
        <v>-2.8117154811715479</v>
      </c>
      <c r="J742" s="60">
        <f>IFERROR(VLOOKUP(D742,Table6[[Categories]:[Weights]],5,FALSE),0)</f>
        <v>2.81E-2</v>
      </c>
      <c r="K742" s="44">
        <f>$K$1802*(1+Table36[[#This Row],[Inflation (%)2]])</f>
        <v>95.67</v>
      </c>
      <c r="L742" s="44">
        <f>IFERROR(Table36[[#This Row],[Prices]]*Table36[[#This Row],[Weights]],0)</f>
        <v>2.6883270000000001</v>
      </c>
    </row>
    <row r="743" spans="2:12" hidden="1" x14ac:dyDescent="0.2">
      <c r="B743" s="62">
        <f t="shared" si="23"/>
        <v>2023</v>
      </c>
      <c r="C743" s="49">
        <v>44986</v>
      </c>
      <c r="D743" s="3" t="s">
        <v>21</v>
      </c>
      <c r="E743" s="29" t="s">
        <v>7</v>
      </c>
      <c r="F743" s="43">
        <v>172.1</v>
      </c>
      <c r="G743" s="28" t="s">
        <v>558</v>
      </c>
      <c r="H743" s="31">
        <f t="shared" si="24"/>
        <v>7.8300000000000008E-2</v>
      </c>
      <c r="I743" s="31">
        <f>Table36[[#This Row],[Inflation (%)2]]/H771-1</f>
        <v>0.26290322580645187</v>
      </c>
      <c r="J743" s="60">
        <f>IFERROR(VLOOKUP(D743,Table6[[Categories]:[Weights]],5,FALSE),0)</f>
        <v>2.8999999999999998E-2</v>
      </c>
      <c r="K743" s="44">
        <f>$K$1802*(1+Table36[[#This Row],[Inflation (%)2]])</f>
        <v>107.83</v>
      </c>
      <c r="L743" s="44">
        <f>IFERROR(Table36[[#This Row],[Prices]]*Table36[[#This Row],[Weights]],0)</f>
        <v>3.1270699999999998</v>
      </c>
    </row>
    <row r="744" spans="2:12" hidden="1" x14ac:dyDescent="0.2">
      <c r="B744" s="62">
        <f t="shared" si="23"/>
        <v>2023</v>
      </c>
      <c r="C744" s="49">
        <v>44986</v>
      </c>
      <c r="D744" s="3" t="s">
        <v>23</v>
      </c>
      <c r="E744" s="29" t="s">
        <v>7</v>
      </c>
      <c r="F744" s="43">
        <v>175.9</v>
      </c>
      <c r="G744" s="28" t="s">
        <v>590</v>
      </c>
      <c r="H744" s="31">
        <f t="shared" si="24"/>
        <v>-6.6299999999999998E-2</v>
      </c>
      <c r="I744" s="31">
        <f>Table36[[#This Row],[Inflation (%)2]]/H772-1</f>
        <v>-0.49311926605504586</v>
      </c>
      <c r="J744" s="60">
        <f>IFERROR(VLOOKUP(D744,Table6[[Categories]:[Weights]],5,FALSE),0)</f>
        <v>4.41E-2</v>
      </c>
      <c r="K744" s="44">
        <f>$K$1802*(1+Table36[[#This Row],[Inflation (%)2]])</f>
        <v>93.37</v>
      </c>
      <c r="L744" s="44">
        <f>IFERROR(Table36[[#This Row],[Prices]]*Table36[[#This Row],[Weights]],0)</f>
        <v>4.1176170000000001</v>
      </c>
    </row>
    <row r="745" spans="2:12" hidden="1" x14ac:dyDescent="0.2">
      <c r="B745" s="62">
        <f t="shared" si="23"/>
        <v>2023</v>
      </c>
      <c r="C745" s="49">
        <v>44986</v>
      </c>
      <c r="D745" s="3" t="s">
        <v>25</v>
      </c>
      <c r="E745" s="29" t="s">
        <v>7</v>
      </c>
      <c r="F745" s="43">
        <v>172.2</v>
      </c>
      <c r="G745" s="28" t="s">
        <v>591</v>
      </c>
      <c r="H745" s="31">
        <f t="shared" si="24"/>
        <v>5.3899999999999997E-2</v>
      </c>
      <c r="I745" s="31">
        <f>Table36[[#This Row],[Inflation (%)2]]/H773-1</f>
        <v>0.12761506276150625</v>
      </c>
      <c r="J745" s="60">
        <f>IFERROR(VLOOKUP(D745,Table6[[Categories]:[Weights]],5,FALSE),0)</f>
        <v>1.7299999999999999E-2</v>
      </c>
      <c r="K745" s="44">
        <f>$K$1802*(1+Table36[[#This Row],[Inflation (%)2]])</f>
        <v>105.39</v>
      </c>
      <c r="L745" s="44">
        <f>IFERROR(Table36[[#This Row],[Prices]]*Table36[[#This Row],[Weights]],0)</f>
        <v>1.8232469999999998</v>
      </c>
    </row>
    <row r="746" spans="2:12" hidden="1" x14ac:dyDescent="0.2">
      <c r="B746" s="62">
        <f t="shared" si="23"/>
        <v>2023</v>
      </c>
      <c r="C746" s="49">
        <v>44986</v>
      </c>
      <c r="D746" s="3" t="s">
        <v>27</v>
      </c>
      <c r="E746" s="29" t="s">
        <v>7</v>
      </c>
      <c r="F746" s="43">
        <v>121.9</v>
      </c>
      <c r="G746" s="28" t="s">
        <v>592</v>
      </c>
      <c r="H746" s="31">
        <f t="shared" si="24"/>
        <v>1.3300000000000001E-2</v>
      </c>
      <c r="I746" s="31">
        <f>Table36[[#This Row],[Inflation (%)2]]/H774-1</f>
        <v>0</v>
      </c>
      <c r="J746" s="60">
        <f>IFERROR(VLOOKUP(D746,Table6[[Categories]:[Weights]],5,FALSE),0)</f>
        <v>9.7000000000000003E-3</v>
      </c>
      <c r="K746" s="44">
        <f>$K$1802*(1+Table36[[#This Row],[Inflation (%)2]])</f>
        <v>101.33000000000001</v>
      </c>
      <c r="L746" s="44">
        <f>IFERROR(Table36[[#This Row],[Prices]]*Table36[[#This Row],[Weights]],0)</f>
        <v>0.98290100000000014</v>
      </c>
    </row>
    <row r="747" spans="2:12" hidden="1" x14ac:dyDescent="0.2">
      <c r="B747" s="62">
        <f t="shared" si="23"/>
        <v>2023</v>
      </c>
      <c r="C747" s="49">
        <v>44986</v>
      </c>
      <c r="D747" s="3" t="s">
        <v>29</v>
      </c>
      <c r="E747" s="29" t="s">
        <v>7</v>
      </c>
      <c r="F747" s="43">
        <v>204.8</v>
      </c>
      <c r="G747" s="28" t="s">
        <v>593</v>
      </c>
      <c r="H747" s="31">
        <f t="shared" si="24"/>
        <v>0.17230000000000001</v>
      </c>
      <c r="I747" s="31">
        <f>Table36[[#This Row],[Inflation (%)2]]/H775-1</f>
        <v>-8.9804543053354391E-2</v>
      </c>
      <c r="J747" s="60">
        <f>IFERROR(VLOOKUP(D747,Table6[[Categories]:[Weights]],5,FALSE),0)</f>
        <v>1.7899999999999999E-2</v>
      </c>
      <c r="K747" s="44">
        <f>$K$1802*(1+Table36[[#This Row],[Inflation (%)2]])</f>
        <v>117.22999999999999</v>
      </c>
      <c r="L747" s="44">
        <f>IFERROR(Table36[[#This Row],[Prices]]*Table36[[#This Row],[Weights]],0)</f>
        <v>2.0984169999999995</v>
      </c>
    </row>
    <row r="748" spans="2:12" hidden="1" x14ac:dyDescent="0.2">
      <c r="B748" s="62">
        <f t="shared" si="23"/>
        <v>2023</v>
      </c>
      <c r="C748" s="49">
        <v>44986</v>
      </c>
      <c r="D748" s="3" t="s">
        <v>31</v>
      </c>
      <c r="E748" s="29" t="s">
        <v>7</v>
      </c>
      <c r="F748" s="43">
        <v>164.9</v>
      </c>
      <c r="G748" s="28" t="s">
        <v>465</v>
      </c>
      <c r="H748" s="31">
        <f t="shared" si="24"/>
        <v>4.9600000000000005E-2</v>
      </c>
      <c r="I748" s="31">
        <f>Table36[[#This Row],[Inflation (%)2]]/H776-1</f>
        <v>2.2680412371134162E-2</v>
      </c>
      <c r="J748" s="60">
        <f>IFERROR(VLOOKUP(D748,Table6[[Categories]:[Weights]],5,FALSE),0)</f>
        <v>1.1299999999999999E-2</v>
      </c>
      <c r="K748" s="44">
        <f>$K$1802*(1+Table36[[#This Row],[Inflation (%)2]])</f>
        <v>104.96000000000001</v>
      </c>
      <c r="L748" s="44">
        <f>IFERROR(Table36[[#This Row],[Prices]]*Table36[[#This Row],[Weights]],0)</f>
        <v>1.186048</v>
      </c>
    </row>
    <row r="749" spans="2:12" hidden="1" x14ac:dyDescent="0.2">
      <c r="B749" s="62">
        <f t="shared" si="23"/>
        <v>2023</v>
      </c>
      <c r="C749" s="49">
        <v>44986</v>
      </c>
      <c r="D749" s="3" t="s">
        <v>33</v>
      </c>
      <c r="E749" s="29" t="s">
        <v>7</v>
      </c>
      <c r="F749" s="43">
        <v>196.6</v>
      </c>
      <c r="G749" s="28" t="s">
        <v>594</v>
      </c>
      <c r="H749" s="31">
        <f t="shared" si="24"/>
        <v>8.320000000000001E-2</v>
      </c>
      <c r="I749" s="31">
        <f>Table36[[#This Row],[Inflation (%)2]]/H777-1</f>
        <v>-4.5871559633027359E-2</v>
      </c>
      <c r="J749" s="60">
        <f>IFERROR(VLOOKUP(D749,Table6[[Categories]:[Weights]],5,FALSE),0)</f>
        <v>5.5399999999999998E-2</v>
      </c>
      <c r="K749" s="44">
        <f>$K$1802*(1+Table36[[#This Row],[Inflation (%)2]])</f>
        <v>108.32</v>
      </c>
      <c r="L749" s="44">
        <f>IFERROR(Table36[[#This Row],[Prices]]*Table36[[#This Row],[Weights]],0)</f>
        <v>6.0009279999999992</v>
      </c>
    </row>
    <row r="750" spans="2:12" hidden="1" x14ac:dyDescent="0.2">
      <c r="B750" s="62">
        <f t="shared" si="23"/>
        <v>2023</v>
      </c>
      <c r="C750" s="49">
        <v>44986</v>
      </c>
      <c r="D750" s="3" t="s">
        <v>35</v>
      </c>
      <c r="E750" s="29" t="s">
        <v>7</v>
      </c>
      <c r="F750" s="43">
        <v>202.7</v>
      </c>
      <c r="G750" s="28" t="s">
        <v>206</v>
      </c>
      <c r="H750" s="31">
        <f t="shared" si="24"/>
        <v>2.63E-2</v>
      </c>
      <c r="I750" s="31">
        <f>Table36[[#This Row],[Inflation (%)2]]/H778-1</f>
        <v>-9.3103448275862144E-2</v>
      </c>
      <c r="J750" s="60">
        <f>IFERROR(VLOOKUP(D750,Table6[[Categories]:[Weights]],5,FALSE),0)</f>
        <v>1.3600000000000001E-2</v>
      </c>
      <c r="K750" s="44">
        <f>$K$1802*(1+Table36[[#This Row],[Inflation (%)2]])</f>
        <v>102.63</v>
      </c>
      <c r="L750" s="44">
        <f>IFERROR(Table36[[#This Row],[Prices]]*Table36[[#This Row],[Weights]],0)</f>
        <v>1.3957680000000001</v>
      </c>
    </row>
    <row r="751" spans="2:12" hidden="1" x14ac:dyDescent="0.2">
      <c r="B751" s="62">
        <f t="shared" si="23"/>
        <v>2023</v>
      </c>
      <c r="C751" s="49">
        <v>44986</v>
      </c>
      <c r="D751" s="3" t="s">
        <v>37</v>
      </c>
      <c r="E751" s="29" t="s">
        <v>7</v>
      </c>
      <c r="F751" s="43">
        <v>178.2</v>
      </c>
      <c r="G751" s="28" t="s">
        <v>336</v>
      </c>
      <c r="H751" s="31">
        <f t="shared" si="24"/>
        <v>8.0699999999999994E-2</v>
      </c>
      <c r="I751" s="31">
        <f>Table36[[#This Row],[Inflation (%)2]]/H779-1</f>
        <v>-5.8343057176196034E-2</v>
      </c>
      <c r="J751" s="60">
        <f>IFERROR(VLOOKUP(D751,Table6[[Categories]:[Weights]],5,FALSE),0)</f>
        <v>5.57E-2</v>
      </c>
      <c r="K751" s="44">
        <f>$K$1802*(1+Table36[[#This Row],[Inflation (%)2]])</f>
        <v>108.07</v>
      </c>
      <c r="L751" s="44">
        <f>IFERROR(Table36[[#This Row],[Prices]]*Table36[[#This Row],[Weights]],0)</f>
        <v>6.0194989999999997</v>
      </c>
    </row>
    <row r="752" spans="2:12" hidden="1" x14ac:dyDescent="0.2">
      <c r="B752" s="62">
        <f t="shared" si="23"/>
        <v>2023</v>
      </c>
      <c r="C752" s="49">
        <v>44986</v>
      </c>
      <c r="D752" s="3" t="s">
        <v>39</v>
      </c>
      <c r="E752" s="29" t="s">
        <v>7</v>
      </c>
      <c r="F752" s="43">
        <v>180.2</v>
      </c>
      <c r="G752" s="28" t="s">
        <v>595</v>
      </c>
      <c r="H752" s="31">
        <f t="shared" si="24"/>
        <v>7.8399999999999997E-2</v>
      </c>
      <c r="I752" s="31">
        <f>Table36[[#This Row],[Inflation (%)2]]/H780-1</f>
        <v>-5.1995163240628806E-2</v>
      </c>
      <c r="J752" s="60">
        <f>IFERROR(VLOOKUP(D752,Table6[[Categories]:[Weights]],5,FALSE),0)</f>
        <v>4.7199999999999999E-2</v>
      </c>
      <c r="K752" s="44">
        <f>$K$1802*(1+Table36[[#This Row],[Inflation (%)2]])</f>
        <v>107.84</v>
      </c>
      <c r="L752" s="44">
        <f>IFERROR(Table36[[#This Row],[Prices]]*Table36[[#This Row],[Weights]],0)</f>
        <v>5.0900480000000003</v>
      </c>
    </row>
    <row r="753" spans="2:12" hidden="1" x14ac:dyDescent="0.2">
      <c r="B753" s="62">
        <f t="shared" si="23"/>
        <v>2023</v>
      </c>
      <c r="C753" s="49">
        <v>44986</v>
      </c>
      <c r="D753" s="3" t="s">
        <v>41</v>
      </c>
      <c r="E753" s="29" t="s">
        <v>7</v>
      </c>
      <c r="F753" s="43">
        <v>167</v>
      </c>
      <c r="G753" s="28" t="s">
        <v>596</v>
      </c>
      <c r="H753" s="31">
        <f t="shared" si="24"/>
        <v>9.4399999999999998E-2</v>
      </c>
      <c r="I753" s="31">
        <f>Table36[[#This Row],[Inflation (%)2]]/H781-1</f>
        <v>-0.10180780209324469</v>
      </c>
      <c r="J753" s="60">
        <f>IFERROR(VLOOKUP(D753,Table6[[Categories]:[Weights]],5,FALSE),0)</f>
        <v>8.5000000000000006E-3</v>
      </c>
      <c r="K753" s="44">
        <f>$K$1802*(1+Table36[[#This Row],[Inflation (%)2]])</f>
        <v>109.44</v>
      </c>
      <c r="L753" s="44">
        <f>IFERROR(Table36[[#This Row],[Prices]]*Table36[[#This Row],[Weights]],0)</f>
        <v>0.93024000000000007</v>
      </c>
    </row>
    <row r="754" spans="2:12" hidden="1" x14ac:dyDescent="0.2">
      <c r="B754" s="62">
        <f t="shared" si="23"/>
        <v>2023</v>
      </c>
      <c r="C754" s="49">
        <v>44986</v>
      </c>
      <c r="D754" s="3" t="s">
        <v>43</v>
      </c>
      <c r="E754" s="29" t="s">
        <v>7</v>
      </c>
      <c r="F754" s="43">
        <v>173.5</v>
      </c>
      <c r="G754" s="28" t="s">
        <v>465</v>
      </c>
      <c r="H754" s="31">
        <f t="shared" si="24"/>
        <v>4.9600000000000005E-2</v>
      </c>
      <c r="I754" s="31">
        <f>Table36[[#This Row],[Inflation (%)2]]/H782-1</f>
        <v>2.6915113871635699E-2</v>
      </c>
      <c r="J754" s="60">
        <f>IFERROR(VLOOKUP(D754,Table6[[Categories]:[Weights]],5,FALSE),0)</f>
        <v>0.2167</v>
      </c>
      <c r="K754" s="44">
        <f>$K$1802*(1+Table36[[#This Row],[Inflation (%)2]])</f>
        <v>104.96000000000001</v>
      </c>
      <c r="L754" s="44">
        <f>IFERROR(Table36[[#This Row],[Prices]]*Table36[[#This Row],[Weights]],0)</f>
        <v>22.744832000000002</v>
      </c>
    </row>
    <row r="755" spans="2:12" hidden="1" x14ac:dyDescent="0.2">
      <c r="B755" s="62">
        <f t="shared" si="23"/>
        <v>2023</v>
      </c>
      <c r="C755" s="49">
        <v>44986</v>
      </c>
      <c r="D755" s="3" t="s">
        <v>45</v>
      </c>
      <c r="E755" s="29" t="s">
        <v>7</v>
      </c>
      <c r="F755" s="43">
        <v>182.6</v>
      </c>
      <c r="G755" s="28" t="s">
        <v>597</v>
      </c>
      <c r="H755" s="31">
        <f t="shared" si="24"/>
        <v>0.11</v>
      </c>
      <c r="I755" s="31">
        <f>Table36[[#This Row],[Inflation (%)2]]/H783-1</f>
        <v>1.2891344383057168E-2</v>
      </c>
      <c r="J755" s="60">
        <f>IFERROR(VLOOKUP(D755,Table6[[Categories]:[Weights]],5,FALSE),0)</f>
        <v>5.5800000000000002E-2</v>
      </c>
      <c r="K755" s="44">
        <f>$K$1802*(1+Table36[[#This Row],[Inflation (%)2]])</f>
        <v>111.00000000000001</v>
      </c>
      <c r="L755" s="44">
        <f>IFERROR(Table36[[#This Row],[Prices]]*Table36[[#This Row],[Weights]],0)</f>
        <v>6.1938000000000013</v>
      </c>
    </row>
    <row r="756" spans="2:12" hidden="1" x14ac:dyDescent="0.2">
      <c r="B756" s="62">
        <f t="shared" si="23"/>
        <v>2023</v>
      </c>
      <c r="C756" s="49">
        <v>44986</v>
      </c>
      <c r="D756" s="3" t="s">
        <v>47</v>
      </c>
      <c r="E756" s="29" t="s">
        <v>7</v>
      </c>
      <c r="F756" s="43">
        <v>170</v>
      </c>
      <c r="G756" s="28" t="s">
        <v>598</v>
      </c>
      <c r="H756" s="31">
        <f t="shared" si="24"/>
        <v>5.8500000000000003E-2</v>
      </c>
      <c r="I756" s="31">
        <f>Table36[[#This Row],[Inflation (%)2]]/H784-1</f>
        <v>-7.7287066246056746E-2</v>
      </c>
      <c r="J756" s="60">
        <f>IFERROR(VLOOKUP(D756,Table6[[Categories]:[Weights]],5,FALSE),0)</f>
        <v>0.29530000000000001</v>
      </c>
      <c r="K756" s="44">
        <f>$K$1802*(1+Table36[[#This Row],[Inflation (%)2]])</f>
        <v>105.85</v>
      </c>
      <c r="L756" s="44">
        <f>IFERROR(Table36[[#This Row],[Prices]]*Table36[[#This Row],[Weights]],0)</f>
        <v>31.257504999999998</v>
      </c>
    </row>
    <row r="757" spans="2:12" hidden="1" x14ac:dyDescent="0.2">
      <c r="B757" s="62">
        <f t="shared" si="23"/>
        <v>2023</v>
      </c>
      <c r="C757" s="49">
        <v>44986</v>
      </c>
      <c r="D757" s="3" t="s">
        <v>49</v>
      </c>
      <c r="E757" s="29" t="s">
        <v>7</v>
      </c>
      <c r="F757" s="43">
        <v>169.2</v>
      </c>
      <c r="G757" s="28" t="s">
        <v>599</v>
      </c>
      <c r="H757" s="31">
        <f t="shared" si="24"/>
        <v>6.6799999999999998E-2</v>
      </c>
      <c r="I757" s="31">
        <f>Table36[[#This Row],[Inflation (%)2]]/H785-1</f>
        <v>-7.7348066298342677E-2</v>
      </c>
      <c r="J757" s="60">
        <f>IFERROR(VLOOKUP(D757,Table6[[Categories]:[Weights]],5,FALSE),0)</f>
        <v>3.8699999999999998E-2</v>
      </c>
      <c r="K757" s="44">
        <f>$K$1802*(1+Table36[[#This Row],[Inflation (%)2]])</f>
        <v>106.67999999999999</v>
      </c>
      <c r="L757" s="44">
        <f>IFERROR(Table36[[#This Row],[Prices]]*Table36[[#This Row],[Weights]],0)</f>
        <v>4.1285159999999994</v>
      </c>
    </row>
    <row r="758" spans="2:12" hidden="1" x14ac:dyDescent="0.2">
      <c r="B758" s="62">
        <f t="shared" si="23"/>
        <v>2023</v>
      </c>
      <c r="C758" s="49">
        <v>44986</v>
      </c>
      <c r="D758" s="3" t="s">
        <v>51</v>
      </c>
      <c r="E758" s="29" t="s">
        <v>7</v>
      </c>
      <c r="F758" s="43">
        <v>180.8</v>
      </c>
      <c r="G758" s="28" t="s">
        <v>600</v>
      </c>
      <c r="H758" s="31">
        <f t="shared" si="24"/>
        <v>7.4899999999999994E-2</v>
      </c>
      <c r="I758" s="31">
        <f>Table36[[#This Row],[Inflation (%)2]]/H786-1</f>
        <v>-1.4473684210526416E-2</v>
      </c>
      <c r="J758" s="60">
        <f>IFERROR(VLOOKUP(D758,Table6[[Categories]:[Weights]],5,FALSE),0)</f>
        <v>4.8099999999999997E-2</v>
      </c>
      <c r="K758" s="44">
        <f>$K$1802*(1+Table36[[#This Row],[Inflation (%)2]])</f>
        <v>107.49</v>
      </c>
      <c r="L758" s="44">
        <f>IFERROR(Table36[[#This Row],[Prices]]*Table36[[#This Row],[Weights]],0)</f>
        <v>5.1702689999999993</v>
      </c>
    </row>
    <row r="759" spans="2:12" hidden="1" x14ac:dyDescent="0.2">
      <c r="B759" s="62">
        <f t="shared" si="23"/>
        <v>2023</v>
      </c>
      <c r="C759" s="49">
        <v>44986</v>
      </c>
      <c r="D759" s="3" t="s">
        <v>53</v>
      </c>
      <c r="E759" s="29" t="s">
        <v>7</v>
      </c>
      <c r="F759" s="43">
        <v>159.80000000000001</v>
      </c>
      <c r="G759" s="28" t="s">
        <v>427</v>
      </c>
      <c r="H759" s="31">
        <f t="shared" si="24"/>
        <v>3.6299999999999999E-2</v>
      </c>
      <c r="I759" s="31">
        <f>Table36[[#This Row],[Inflation (%)2]]/H787-1</f>
        <v>-0.15777262180974483</v>
      </c>
      <c r="J759" s="60">
        <f>IFERROR(VLOOKUP(D759,Table6[[Categories]:[Weights]],5,FALSE),0)</f>
        <v>9.7299999999999998E-2</v>
      </c>
      <c r="K759" s="44">
        <f>$K$1802*(1+Table36[[#This Row],[Inflation (%)2]])</f>
        <v>103.63</v>
      </c>
      <c r="L759" s="44">
        <f>IFERROR(Table36[[#This Row],[Prices]]*Table36[[#This Row],[Weights]],0)</f>
        <v>10.083198999999999</v>
      </c>
    </row>
    <row r="760" spans="2:12" hidden="1" x14ac:dyDescent="0.2">
      <c r="B760" s="62">
        <f t="shared" si="23"/>
        <v>2023</v>
      </c>
      <c r="C760" s="49">
        <v>44986</v>
      </c>
      <c r="D760" s="3" t="s">
        <v>55</v>
      </c>
      <c r="E760" s="29" t="s">
        <v>7</v>
      </c>
      <c r="F760" s="43">
        <v>168.4</v>
      </c>
      <c r="G760" s="28" t="s">
        <v>136</v>
      </c>
      <c r="H760" s="31">
        <f t="shared" si="24"/>
        <v>4.7300000000000009E-2</v>
      </c>
      <c r="I760" s="31">
        <f>Table36[[#This Row],[Inflation (%)2]]/H788-1</f>
        <v>-0.12244897959183654</v>
      </c>
      <c r="J760" s="60">
        <f>IFERROR(VLOOKUP(D760,Table6[[Categories]:[Weights]],5,FALSE),0)</f>
        <v>2.0400000000000001E-2</v>
      </c>
      <c r="K760" s="44">
        <f>$K$1802*(1+Table36[[#This Row],[Inflation (%)2]])</f>
        <v>104.72999999999999</v>
      </c>
      <c r="L760" s="44">
        <f>IFERROR(Table36[[#This Row],[Prices]]*Table36[[#This Row],[Weights]],0)</f>
        <v>2.1364920000000001</v>
      </c>
    </row>
    <row r="761" spans="2:12" hidden="1" x14ac:dyDescent="0.2">
      <c r="B761" s="62">
        <f t="shared" si="23"/>
        <v>2023</v>
      </c>
      <c r="C761" s="49">
        <v>44986</v>
      </c>
      <c r="D761" s="3" t="s">
        <v>57</v>
      </c>
      <c r="E761" s="29" t="s">
        <v>7</v>
      </c>
      <c r="F761" s="43">
        <v>172.5</v>
      </c>
      <c r="G761" s="28" t="s">
        <v>197</v>
      </c>
      <c r="H761" s="31">
        <f t="shared" si="24"/>
        <v>6.0199999999999997E-2</v>
      </c>
      <c r="I761" s="31">
        <f>Table36[[#This Row],[Inflation (%)2]]/H789-1</f>
        <v>-4.4444444444444509E-2</v>
      </c>
      <c r="J761" s="60">
        <f>IFERROR(VLOOKUP(D761,Table6[[Categories]:[Weights]],5,FALSE),0)</f>
        <v>5.62E-2</v>
      </c>
      <c r="K761" s="44">
        <f>$K$1802*(1+Table36[[#This Row],[Inflation (%)2]])</f>
        <v>106.02000000000001</v>
      </c>
      <c r="L761" s="44">
        <f>IFERROR(Table36[[#This Row],[Prices]]*Table36[[#This Row],[Weights]],0)</f>
        <v>5.9583240000000002</v>
      </c>
    </row>
    <row r="762" spans="2:12" hidden="1" x14ac:dyDescent="0.2">
      <c r="B762" s="62">
        <f t="shared" si="23"/>
        <v>2023</v>
      </c>
      <c r="C762" s="49">
        <v>44986</v>
      </c>
      <c r="D762" s="3" t="s">
        <v>59</v>
      </c>
      <c r="E762" s="29" t="s">
        <v>7</v>
      </c>
      <c r="F762" s="43">
        <v>181.5</v>
      </c>
      <c r="G762" s="28" t="s">
        <v>601</v>
      </c>
      <c r="H762" s="31">
        <f t="shared" si="24"/>
        <v>8.8100000000000012E-2</v>
      </c>
      <c r="I762" s="31">
        <f>Table36[[#This Row],[Inflation (%)2]]/H790-1</f>
        <v>-8.9876033057851079E-2</v>
      </c>
      <c r="J762" s="60">
        <f>IFERROR(VLOOKUP(D762,Table6[[Categories]:[Weights]],5,FALSE),0)</f>
        <v>3.4700000000000002E-2</v>
      </c>
      <c r="K762" s="44">
        <f>$K$1802*(1+Table36[[#This Row],[Inflation (%)2]])</f>
        <v>108.81</v>
      </c>
      <c r="L762" s="44">
        <f>IFERROR(Table36[[#This Row],[Prices]]*Table36[[#This Row],[Weights]],0)</f>
        <v>3.7757070000000001</v>
      </c>
    </row>
    <row r="763" spans="2:12" hidden="1" x14ac:dyDescent="0.2">
      <c r="B763" s="62">
        <f t="shared" si="23"/>
        <v>2023</v>
      </c>
      <c r="C763" s="49">
        <v>44986</v>
      </c>
      <c r="D763" s="3" t="s">
        <v>61</v>
      </c>
      <c r="E763" s="29" t="s">
        <v>7</v>
      </c>
      <c r="F763" s="43">
        <v>178.4</v>
      </c>
      <c r="G763" s="28" t="s">
        <v>602</v>
      </c>
      <c r="H763" s="31">
        <f t="shared" si="24"/>
        <v>4.82E-2</v>
      </c>
      <c r="I763" s="31">
        <f>Table36[[#This Row],[Inflation (%)2]]/H791-1</f>
        <v>-5.3045186640471531E-2</v>
      </c>
      <c r="J763" s="60">
        <f>IFERROR(VLOOKUP(D763,Table6[[Categories]:[Weights]],5,FALSE),0)</f>
        <v>0</v>
      </c>
      <c r="K763" s="44">
        <f>$K$1802*(1+Table36[[#This Row],[Inflation (%)2]])</f>
        <v>104.82000000000001</v>
      </c>
      <c r="L763" s="44">
        <f>IFERROR(Table36[[#This Row],[Prices]]*Table36[[#This Row],[Weights]],0)</f>
        <v>0</v>
      </c>
    </row>
    <row r="764" spans="2:12" x14ac:dyDescent="0.2">
      <c r="B764" s="62">
        <f t="shared" si="23"/>
        <v>2023</v>
      </c>
      <c r="C764" s="49">
        <v>44958</v>
      </c>
      <c r="D764" s="3" t="s">
        <v>6</v>
      </c>
      <c r="E764" s="29" t="s">
        <v>7</v>
      </c>
      <c r="F764" s="43">
        <v>175.6</v>
      </c>
      <c r="G764" s="28" t="s">
        <v>604</v>
      </c>
      <c r="H764" s="31">
        <f t="shared" si="24"/>
        <v>6.0999999999999999E-2</v>
      </c>
      <c r="I764" s="31">
        <f>Table36[[#This Row],[Inflation (%)2]]/H792-1</f>
        <v>1.6666666666666607E-2</v>
      </c>
      <c r="J764" s="60">
        <f>IFERROR(VLOOKUP(D764,Table6[[Categories]:[Weights]],5,FALSE),0)</f>
        <v>1</v>
      </c>
      <c r="K764" s="44">
        <f>$K$1802*(1+Table36[[#This Row],[Inflation (%)2]])</f>
        <v>106.1</v>
      </c>
      <c r="L764" s="44">
        <f>IFERROR(Table36[[#This Row],[Prices]]*Table36[[#This Row],[Weights]],0)</f>
        <v>106.1</v>
      </c>
    </row>
    <row r="765" spans="2:12" hidden="1" x14ac:dyDescent="0.2">
      <c r="B765" s="62">
        <f t="shared" si="23"/>
        <v>2023</v>
      </c>
      <c r="C765" s="49">
        <v>44958</v>
      </c>
      <c r="D765" s="3" t="s">
        <v>9</v>
      </c>
      <c r="E765" s="29" t="s">
        <v>7</v>
      </c>
      <c r="F765" s="43">
        <v>179.8</v>
      </c>
      <c r="G765" s="28" t="s">
        <v>605</v>
      </c>
      <c r="H765" s="31">
        <f t="shared" si="24"/>
        <v>5.6399999999999992E-2</v>
      </c>
      <c r="I765" s="31">
        <f>Table36[[#This Row],[Inflation (%)2]]/H793-1</f>
        <v>4.4444444444444287E-2</v>
      </c>
      <c r="J765" s="60">
        <f>IFERROR(VLOOKUP(D765,Table6[[Categories]:[Weights]],5,FALSE),0)</f>
        <v>0.3629</v>
      </c>
      <c r="K765" s="44">
        <f>$K$1802*(1+Table36[[#This Row],[Inflation (%)2]])</f>
        <v>105.64</v>
      </c>
      <c r="L765" s="44">
        <f>IFERROR(Table36[[#This Row],[Prices]]*Table36[[#This Row],[Weights]],0)</f>
        <v>38.336756000000001</v>
      </c>
    </row>
    <row r="766" spans="2:12" hidden="1" x14ac:dyDescent="0.2">
      <c r="B766" s="62">
        <f t="shared" si="23"/>
        <v>2023</v>
      </c>
      <c r="C766" s="49">
        <v>44958</v>
      </c>
      <c r="D766" s="3" t="s">
        <v>11</v>
      </c>
      <c r="E766" s="29" t="s">
        <v>7</v>
      </c>
      <c r="F766" s="43">
        <v>174.8</v>
      </c>
      <c r="G766" s="28" t="s">
        <v>606</v>
      </c>
      <c r="H766" s="31">
        <f t="shared" si="24"/>
        <v>0.1462</v>
      </c>
      <c r="I766" s="31">
        <f>Table36[[#This Row],[Inflation (%)2]]/H794-1</f>
        <v>5.4834054834055124E-2</v>
      </c>
      <c r="J766" s="60">
        <f>IFERROR(VLOOKUP(D766,Table6[[Categories]:[Weights]],5,FALSE),0)</f>
        <v>6.59E-2</v>
      </c>
      <c r="K766" s="44">
        <f>$K$1802*(1+Table36[[#This Row],[Inflation (%)2]])</f>
        <v>114.61999999999999</v>
      </c>
      <c r="L766" s="44">
        <f>IFERROR(Table36[[#This Row],[Prices]]*Table36[[#This Row],[Weights]],0)</f>
        <v>7.5534579999999991</v>
      </c>
    </row>
    <row r="767" spans="2:12" hidden="1" x14ac:dyDescent="0.2">
      <c r="B767" s="62">
        <f t="shared" si="23"/>
        <v>2023</v>
      </c>
      <c r="C767" s="49">
        <v>44958</v>
      </c>
      <c r="D767" s="3" t="s">
        <v>13</v>
      </c>
      <c r="E767" s="29" t="s">
        <v>7</v>
      </c>
      <c r="F767" s="43">
        <v>211.8</v>
      </c>
      <c r="G767" s="28" t="s">
        <v>111</v>
      </c>
      <c r="H767" s="31">
        <f t="shared" si="24"/>
        <v>3.2199999999999999E-2</v>
      </c>
      <c r="I767" s="31">
        <f>Table36[[#This Row],[Inflation (%)2]]/H795-1</f>
        <v>-0.50308641975308643</v>
      </c>
      <c r="J767" s="60">
        <f>IFERROR(VLOOKUP(D767,Table6[[Categories]:[Weights]],5,FALSE),0)</f>
        <v>2.7300000000000001E-2</v>
      </c>
      <c r="K767" s="44">
        <f>$K$1802*(1+Table36[[#This Row],[Inflation (%)2]])</f>
        <v>103.22</v>
      </c>
      <c r="L767" s="44">
        <f>IFERROR(Table36[[#This Row],[Prices]]*Table36[[#This Row],[Weights]],0)</f>
        <v>2.8179060000000002</v>
      </c>
    </row>
    <row r="768" spans="2:12" hidden="1" x14ac:dyDescent="0.2">
      <c r="B768" s="62">
        <f t="shared" si="23"/>
        <v>2023</v>
      </c>
      <c r="C768" s="49">
        <v>44958</v>
      </c>
      <c r="D768" s="3" t="s">
        <v>15</v>
      </c>
      <c r="E768" s="29" t="s">
        <v>7</v>
      </c>
      <c r="F768" s="43">
        <v>184.6</v>
      </c>
      <c r="G768" s="28" t="s">
        <v>473</v>
      </c>
      <c r="H768" s="31">
        <f t="shared" si="24"/>
        <v>4.65E-2</v>
      </c>
      <c r="I768" s="31">
        <f>Table36[[#This Row],[Inflation (%)2]]/H796-1</f>
        <v>-0.50426439232409392</v>
      </c>
      <c r="J768" s="60">
        <f>IFERROR(VLOOKUP(D768,Table6[[Categories]:[Weights]],5,FALSE),0)</f>
        <v>3.5999999999999999E-3</v>
      </c>
      <c r="K768" s="44">
        <f>$K$1802*(1+Table36[[#This Row],[Inflation (%)2]])</f>
        <v>104.65</v>
      </c>
      <c r="L768" s="44">
        <f>IFERROR(Table36[[#This Row],[Prices]]*Table36[[#This Row],[Weights]],0)</f>
        <v>0.37674000000000002</v>
      </c>
    </row>
    <row r="769" spans="2:12" hidden="1" x14ac:dyDescent="0.2">
      <c r="B769" s="62">
        <f t="shared" si="23"/>
        <v>2023</v>
      </c>
      <c r="C769" s="49">
        <v>44958</v>
      </c>
      <c r="D769" s="3" t="s">
        <v>17</v>
      </c>
      <c r="E769" s="29" t="s">
        <v>7</v>
      </c>
      <c r="F769" s="43">
        <v>176.9</v>
      </c>
      <c r="G769" s="28" t="s">
        <v>607</v>
      </c>
      <c r="H769" s="31">
        <f t="shared" si="24"/>
        <v>0.10150000000000001</v>
      </c>
      <c r="I769" s="31">
        <f>Table36[[#This Row],[Inflation (%)2]]/H797-1</f>
        <v>9.9674972914409743E-2</v>
      </c>
      <c r="J769" s="60">
        <f>IFERROR(VLOOKUP(D769,Table6[[Categories]:[Weights]],5,FALSE),0)</f>
        <v>5.33E-2</v>
      </c>
      <c r="K769" s="44">
        <f>$K$1802*(1+Table36[[#This Row],[Inflation (%)2]])</f>
        <v>110.14999999999999</v>
      </c>
      <c r="L769" s="44">
        <f>IFERROR(Table36[[#This Row],[Prices]]*Table36[[#This Row],[Weights]],0)</f>
        <v>5.8709949999999997</v>
      </c>
    </row>
    <row r="770" spans="2:12" hidden="1" x14ac:dyDescent="0.2">
      <c r="B770" s="62">
        <f t="shared" si="23"/>
        <v>2023</v>
      </c>
      <c r="C770" s="49">
        <v>44958</v>
      </c>
      <c r="D770" s="3" t="s">
        <v>19</v>
      </c>
      <c r="E770" s="29" t="s">
        <v>7</v>
      </c>
      <c r="F770" s="43">
        <v>175.6</v>
      </c>
      <c r="G770" s="28" t="s">
        <v>608</v>
      </c>
      <c r="H770" s="31">
        <f t="shared" si="24"/>
        <v>2.3900000000000001E-2</v>
      </c>
      <c r="I770" s="31">
        <f>Table36[[#This Row],[Inflation (%)2]]/H798-1</f>
        <v>-0.41564792176039111</v>
      </c>
      <c r="J770" s="60">
        <f>IFERROR(VLOOKUP(D770,Table6[[Categories]:[Weights]],5,FALSE),0)</f>
        <v>2.81E-2</v>
      </c>
      <c r="K770" s="44">
        <f>$K$1802*(1+Table36[[#This Row],[Inflation (%)2]])</f>
        <v>102.39</v>
      </c>
      <c r="L770" s="44">
        <f>IFERROR(Table36[[#This Row],[Prices]]*Table36[[#This Row],[Weights]],0)</f>
        <v>2.8771589999999998</v>
      </c>
    </row>
    <row r="771" spans="2:12" hidden="1" x14ac:dyDescent="0.2">
      <c r="B771" s="62">
        <f t="shared" si="23"/>
        <v>2023</v>
      </c>
      <c r="C771" s="49">
        <v>44958</v>
      </c>
      <c r="D771" s="3" t="s">
        <v>21</v>
      </c>
      <c r="E771" s="29" t="s">
        <v>7</v>
      </c>
      <c r="F771" s="43">
        <v>166.1</v>
      </c>
      <c r="G771" s="28" t="s">
        <v>539</v>
      </c>
      <c r="H771" s="31">
        <f t="shared" si="24"/>
        <v>6.2E-2</v>
      </c>
      <c r="I771" s="31">
        <f>Table36[[#This Row],[Inflation (%)2]]/H799-1</f>
        <v>1.421875</v>
      </c>
      <c r="J771" s="60">
        <f>IFERROR(VLOOKUP(D771,Table6[[Categories]:[Weights]],5,FALSE),0)</f>
        <v>2.8999999999999998E-2</v>
      </c>
      <c r="K771" s="44">
        <f>$K$1802*(1+Table36[[#This Row],[Inflation (%)2]])</f>
        <v>106.2</v>
      </c>
      <c r="L771" s="44">
        <f>IFERROR(Table36[[#This Row],[Prices]]*Table36[[#This Row],[Weights]],0)</f>
        <v>3.0797999999999996</v>
      </c>
    </row>
    <row r="772" spans="2:12" hidden="1" x14ac:dyDescent="0.2">
      <c r="B772" s="62">
        <f t="shared" si="23"/>
        <v>2023</v>
      </c>
      <c r="C772" s="49">
        <v>44958</v>
      </c>
      <c r="D772" s="3" t="s">
        <v>23</v>
      </c>
      <c r="E772" s="29" t="s">
        <v>7</v>
      </c>
      <c r="F772" s="43">
        <v>172.1</v>
      </c>
      <c r="G772" s="28" t="s">
        <v>609</v>
      </c>
      <c r="H772" s="31">
        <f t="shared" si="24"/>
        <v>-0.1308</v>
      </c>
      <c r="I772" s="31">
        <f>Table36[[#This Row],[Inflation (%)2]]/H800-1</f>
        <v>-5.8992805755395561E-2</v>
      </c>
      <c r="J772" s="60">
        <f>IFERROR(VLOOKUP(D772,Table6[[Categories]:[Weights]],5,FALSE),0)</f>
        <v>4.41E-2</v>
      </c>
      <c r="K772" s="44">
        <f>$K$1802*(1+Table36[[#This Row],[Inflation (%)2]])</f>
        <v>86.92</v>
      </c>
      <c r="L772" s="44">
        <f>IFERROR(Table36[[#This Row],[Prices]]*Table36[[#This Row],[Weights]],0)</f>
        <v>3.8331720000000002</v>
      </c>
    </row>
    <row r="773" spans="2:12" hidden="1" x14ac:dyDescent="0.2">
      <c r="B773" s="62">
        <f t="shared" si="23"/>
        <v>2023</v>
      </c>
      <c r="C773" s="49">
        <v>44958</v>
      </c>
      <c r="D773" s="3" t="s">
        <v>25</v>
      </c>
      <c r="E773" s="29" t="s">
        <v>7</v>
      </c>
      <c r="F773" s="43">
        <v>171</v>
      </c>
      <c r="G773" s="28" t="s">
        <v>372</v>
      </c>
      <c r="H773" s="31">
        <f t="shared" si="24"/>
        <v>4.7800000000000002E-2</v>
      </c>
      <c r="I773" s="31">
        <f>Table36[[#This Row],[Inflation (%)2]]/H801-1</f>
        <v>5.752212389380551E-2</v>
      </c>
      <c r="J773" s="60">
        <f>IFERROR(VLOOKUP(D773,Table6[[Categories]:[Weights]],5,FALSE),0)</f>
        <v>1.7299999999999999E-2</v>
      </c>
      <c r="K773" s="44">
        <f>$K$1802*(1+Table36[[#This Row],[Inflation (%)2]])</f>
        <v>104.78</v>
      </c>
      <c r="L773" s="44">
        <f>IFERROR(Table36[[#This Row],[Prices]]*Table36[[#This Row],[Weights]],0)</f>
        <v>1.812694</v>
      </c>
    </row>
    <row r="774" spans="2:12" hidden="1" x14ac:dyDescent="0.2">
      <c r="B774" s="62">
        <f t="shared" si="23"/>
        <v>2023</v>
      </c>
      <c r="C774" s="49">
        <v>44958</v>
      </c>
      <c r="D774" s="3" t="s">
        <v>27</v>
      </c>
      <c r="E774" s="29" t="s">
        <v>7</v>
      </c>
      <c r="F774" s="43">
        <v>122.2</v>
      </c>
      <c r="G774" s="28" t="s">
        <v>592</v>
      </c>
      <c r="H774" s="31">
        <f t="shared" si="24"/>
        <v>1.3300000000000001E-2</v>
      </c>
      <c r="I774" s="31">
        <f>Table36[[#This Row],[Inflation (%)2]]/H802-1</f>
        <v>0.15652173913043499</v>
      </c>
      <c r="J774" s="60">
        <f>IFERROR(VLOOKUP(D774,Table6[[Categories]:[Weights]],5,FALSE),0)</f>
        <v>9.7000000000000003E-3</v>
      </c>
      <c r="K774" s="44">
        <f>$K$1802*(1+Table36[[#This Row],[Inflation (%)2]])</f>
        <v>101.33000000000001</v>
      </c>
      <c r="L774" s="44">
        <f>IFERROR(Table36[[#This Row],[Prices]]*Table36[[#This Row],[Weights]],0)</f>
        <v>0.98290100000000014</v>
      </c>
    </row>
    <row r="775" spans="2:12" hidden="1" x14ac:dyDescent="0.2">
      <c r="B775" s="62">
        <f t="shared" si="23"/>
        <v>2023</v>
      </c>
      <c r="C775" s="49">
        <v>44958</v>
      </c>
      <c r="D775" s="3" t="s">
        <v>29</v>
      </c>
      <c r="E775" s="29" t="s">
        <v>7</v>
      </c>
      <c r="F775" s="43">
        <v>204.8</v>
      </c>
      <c r="G775" s="28" t="s">
        <v>610</v>
      </c>
      <c r="H775" s="31">
        <f t="shared" si="24"/>
        <v>0.1893</v>
      </c>
      <c r="I775" s="31">
        <f>Table36[[#This Row],[Inflation (%)2]]/H803-1</f>
        <v>-6.8405511811023612E-2</v>
      </c>
      <c r="J775" s="60">
        <f>IFERROR(VLOOKUP(D775,Table6[[Categories]:[Weights]],5,FALSE),0)</f>
        <v>1.7899999999999999E-2</v>
      </c>
      <c r="K775" s="44">
        <f>$K$1802*(1+Table36[[#This Row],[Inflation (%)2]])</f>
        <v>118.93</v>
      </c>
      <c r="L775" s="44">
        <f>IFERROR(Table36[[#This Row],[Prices]]*Table36[[#This Row],[Weights]],0)</f>
        <v>2.1288469999999999</v>
      </c>
    </row>
    <row r="776" spans="2:12" hidden="1" x14ac:dyDescent="0.2">
      <c r="B776" s="62">
        <f t="shared" ref="B776:B839" si="25">YEAR(C776)</f>
        <v>2023</v>
      </c>
      <c r="C776" s="49">
        <v>44958</v>
      </c>
      <c r="D776" s="3" t="s">
        <v>31</v>
      </c>
      <c r="E776" s="29" t="s">
        <v>7</v>
      </c>
      <c r="F776" s="43">
        <v>164.3</v>
      </c>
      <c r="G776" s="28" t="s">
        <v>566</v>
      </c>
      <c r="H776" s="31">
        <f t="shared" ref="H776:H839" si="26">G776/10000*100</f>
        <v>4.8499999999999995E-2</v>
      </c>
      <c r="I776" s="31">
        <f>Table36[[#This Row],[Inflation (%)2]]/H804-1</f>
        <v>7.0640176600441418E-2</v>
      </c>
      <c r="J776" s="60">
        <f>IFERROR(VLOOKUP(D776,Table6[[Categories]:[Weights]],5,FALSE),0)</f>
        <v>1.1299999999999999E-2</v>
      </c>
      <c r="K776" s="44">
        <f>$K$1802*(1+Table36[[#This Row],[Inflation (%)2]])</f>
        <v>104.85</v>
      </c>
      <c r="L776" s="44">
        <f>IFERROR(Table36[[#This Row],[Prices]]*Table36[[#This Row],[Weights]],0)</f>
        <v>1.1848049999999999</v>
      </c>
    </row>
    <row r="777" spans="2:12" hidden="1" x14ac:dyDescent="0.2">
      <c r="B777" s="62">
        <f t="shared" si="25"/>
        <v>2023</v>
      </c>
      <c r="C777" s="49">
        <v>44958</v>
      </c>
      <c r="D777" s="3" t="s">
        <v>33</v>
      </c>
      <c r="E777" s="29" t="s">
        <v>7</v>
      </c>
      <c r="F777" s="43">
        <v>195.7</v>
      </c>
      <c r="G777" s="28" t="s">
        <v>401</v>
      </c>
      <c r="H777" s="31">
        <f t="shared" si="26"/>
        <v>8.72E-2</v>
      </c>
      <c r="I777" s="31">
        <f>Table36[[#This Row],[Inflation (%)2]]/H805-1</f>
        <v>1.9883040935672502E-2</v>
      </c>
      <c r="J777" s="60">
        <f>IFERROR(VLOOKUP(D777,Table6[[Categories]:[Weights]],5,FALSE),0)</f>
        <v>5.5399999999999998E-2</v>
      </c>
      <c r="K777" s="44">
        <f>$K$1802*(1+Table36[[#This Row],[Inflation (%)2]])</f>
        <v>108.72</v>
      </c>
      <c r="L777" s="44">
        <f>IFERROR(Table36[[#This Row],[Prices]]*Table36[[#This Row],[Weights]],0)</f>
        <v>6.0230879999999996</v>
      </c>
    </row>
    <row r="778" spans="2:12" hidden="1" x14ac:dyDescent="0.2">
      <c r="B778" s="62">
        <f t="shared" si="25"/>
        <v>2023</v>
      </c>
      <c r="C778" s="49">
        <v>44958</v>
      </c>
      <c r="D778" s="3" t="s">
        <v>35</v>
      </c>
      <c r="E778" s="29" t="s">
        <v>7</v>
      </c>
      <c r="F778" s="43">
        <v>202.2</v>
      </c>
      <c r="G778" s="28" t="s">
        <v>272</v>
      </c>
      <c r="H778" s="31">
        <f t="shared" si="26"/>
        <v>2.9000000000000001E-2</v>
      </c>
      <c r="I778" s="31">
        <f>Table36[[#This Row],[Inflation (%)2]]/H806-1</f>
        <v>9.4339622641509413E-2</v>
      </c>
      <c r="J778" s="60">
        <f>IFERROR(VLOOKUP(D778,Table6[[Categories]:[Weights]],5,FALSE),0)</f>
        <v>1.3600000000000001E-2</v>
      </c>
      <c r="K778" s="44">
        <f>$K$1802*(1+Table36[[#This Row],[Inflation (%)2]])</f>
        <v>102.89999999999999</v>
      </c>
      <c r="L778" s="44">
        <f>IFERROR(Table36[[#This Row],[Prices]]*Table36[[#This Row],[Weights]],0)</f>
        <v>1.39944</v>
      </c>
    </row>
    <row r="779" spans="2:12" hidden="1" x14ac:dyDescent="0.2">
      <c r="B779" s="62">
        <f t="shared" si="25"/>
        <v>2023</v>
      </c>
      <c r="C779" s="49">
        <v>44958</v>
      </c>
      <c r="D779" s="3" t="s">
        <v>37</v>
      </c>
      <c r="E779" s="29" t="s">
        <v>7</v>
      </c>
      <c r="F779" s="43">
        <v>177.4</v>
      </c>
      <c r="G779" s="28" t="s">
        <v>611</v>
      </c>
      <c r="H779" s="31">
        <f t="shared" si="26"/>
        <v>8.5699999999999998E-2</v>
      </c>
      <c r="I779" s="31">
        <f>Table36[[#This Row],[Inflation (%)2]]/H807-1</f>
        <v>-3.4909909909910164E-2</v>
      </c>
      <c r="J779" s="60">
        <f>IFERROR(VLOOKUP(D779,Table6[[Categories]:[Weights]],5,FALSE),0)</f>
        <v>5.57E-2</v>
      </c>
      <c r="K779" s="44">
        <f>$K$1802*(1+Table36[[#This Row],[Inflation (%)2]])</f>
        <v>108.57000000000001</v>
      </c>
      <c r="L779" s="44">
        <f>IFERROR(Table36[[#This Row],[Prices]]*Table36[[#This Row],[Weights]],0)</f>
        <v>6.0473490000000005</v>
      </c>
    </row>
    <row r="780" spans="2:12" hidden="1" x14ac:dyDescent="0.2">
      <c r="B780" s="62">
        <f t="shared" si="25"/>
        <v>2023</v>
      </c>
      <c r="C780" s="49">
        <v>44958</v>
      </c>
      <c r="D780" s="3" t="s">
        <v>39</v>
      </c>
      <c r="E780" s="29" t="s">
        <v>7</v>
      </c>
      <c r="F780" s="43">
        <v>179.4</v>
      </c>
      <c r="G780" s="28" t="s">
        <v>612</v>
      </c>
      <c r="H780" s="31">
        <f t="shared" si="26"/>
        <v>8.2699999999999996E-2</v>
      </c>
      <c r="I780" s="31">
        <f>Table36[[#This Row],[Inflation (%)2]]/H808-1</f>
        <v>-2.7058823529411691E-2</v>
      </c>
      <c r="J780" s="60">
        <f>IFERROR(VLOOKUP(D780,Table6[[Categories]:[Weights]],5,FALSE),0)</f>
        <v>4.7199999999999999E-2</v>
      </c>
      <c r="K780" s="44">
        <f>$K$1802*(1+Table36[[#This Row],[Inflation (%)2]])</f>
        <v>108.27</v>
      </c>
      <c r="L780" s="44">
        <f>IFERROR(Table36[[#This Row],[Prices]]*Table36[[#This Row],[Weights]],0)</f>
        <v>5.1103439999999996</v>
      </c>
    </row>
    <row r="781" spans="2:12" hidden="1" x14ac:dyDescent="0.2">
      <c r="B781" s="62">
        <f t="shared" si="25"/>
        <v>2023</v>
      </c>
      <c r="C781" s="49">
        <v>44958</v>
      </c>
      <c r="D781" s="3" t="s">
        <v>41</v>
      </c>
      <c r="E781" s="29" t="s">
        <v>7</v>
      </c>
      <c r="F781" s="43">
        <v>166.2</v>
      </c>
      <c r="G781" s="28" t="s">
        <v>613</v>
      </c>
      <c r="H781" s="31">
        <f t="shared" si="26"/>
        <v>0.10510000000000001</v>
      </c>
      <c r="I781" s="31">
        <f>Table36[[#This Row],[Inflation (%)2]]/H809-1</f>
        <v>-7.0733863837312061E-2</v>
      </c>
      <c r="J781" s="60">
        <f>IFERROR(VLOOKUP(D781,Table6[[Categories]:[Weights]],5,FALSE),0)</f>
        <v>8.5000000000000006E-3</v>
      </c>
      <c r="K781" s="44">
        <f>$K$1802*(1+Table36[[#This Row],[Inflation (%)2]])</f>
        <v>110.50999999999999</v>
      </c>
      <c r="L781" s="44">
        <f>IFERROR(Table36[[#This Row],[Prices]]*Table36[[#This Row],[Weights]],0)</f>
        <v>0.93933500000000003</v>
      </c>
    </row>
    <row r="782" spans="2:12" hidden="1" x14ac:dyDescent="0.2">
      <c r="B782" s="62">
        <f t="shared" si="25"/>
        <v>2023</v>
      </c>
      <c r="C782" s="49">
        <v>44958</v>
      </c>
      <c r="D782" s="3" t="s">
        <v>43</v>
      </c>
      <c r="E782" s="29" t="s">
        <v>7</v>
      </c>
      <c r="F782" s="43">
        <v>173.5</v>
      </c>
      <c r="G782" s="28" t="s">
        <v>155</v>
      </c>
      <c r="H782" s="31">
        <f t="shared" si="26"/>
        <v>4.8300000000000003E-2</v>
      </c>
      <c r="I782" s="31">
        <f>Table36[[#This Row],[Inflation (%)2]]/H810-1</f>
        <v>4.5454545454545636E-2</v>
      </c>
      <c r="J782" s="60">
        <f>IFERROR(VLOOKUP(D782,Table6[[Categories]:[Weights]],5,FALSE),0)</f>
        <v>0.2167</v>
      </c>
      <c r="K782" s="44">
        <f>$K$1802*(1+Table36[[#This Row],[Inflation (%)2]])</f>
        <v>104.83</v>
      </c>
      <c r="L782" s="44">
        <f>IFERROR(Table36[[#This Row],[Prices]]*Table36[[#This Row],[Weights]],0)</f>
        <v>22.716660999999998</v>
      </c>
    </row>
    <row r="783" spans="2:12" hidden="1" x14ac:dyDescent="0.2">
      <c r="B783" s="62">
        <f t="shared" si="25"/>
        <v>2023</v>
      </c>
      <c r="C783" s="49">
        <v>44958</v>
      </c>
      <c r="D783" s="3" t="s">
        <v>45</v>
      </c>
      <c r="E783" s="29" t="s">
        <v>7</v>
      </c>
      <c r="F783" s="43">
        <v>180.7</v>
      </c>
      <c r="G783" s="28" t="s">
        <v>614</v>
      </c>
      <c r="H783" s="31">
        <f t="shared" si="26"/>
        <v>0.10859999999999999</v>
      </c>
      <c r="I783" s="31">
        <f>Table36[[#This Row],[Inflation (%)2]]/H811-1</f>
        <v>-5.1528384279476036E-2</v>
      </c>
      <c r="J783" s="60">
        <f>IFERROR(VLOOKUP(D783,Table6[[Categories]:[Weights]],5,FALSE),0)</f>
        <v>5.5800000000000002E-2</v>
      </c>
      <c r="K783" s="44">
        <f>$K$1802*(1+Table36[[#This Row],[Inflation (%)2]])</f>
        <v>110.86</v>
      </c>
      <c r="L783" s="44">
        <f>IFERROR(Table36[[#This Row],[Prices]]*Table36[[#This Row],[Weights]],0)</f>
        <v>6.185988</v>
      </c>
    </row>
    <row r="784" spans="2:12" hidden="1" x14ac:dyDescent="0.2">
      <c r="B784" s="62">
        <f t="shared" si="25"/>
        <v>2023</v>
      </c>
      <c r="C784" s="49">
        <v>44958</v>
      </c>
      <c r="D784" s="3" t="s">
        <v>47</v>
      </c>
      <c r="E784" s="29" t="s">
        <v>7</v>
      </c>
      <c r="F784" s="43">
        <v>169.5</v>
      </c>
      <c r="G784" s="28" t="s">
        <v>238</v>
      </c>
      <c r="H784" s="31">
        <f t="shared" si="26"/>
        <v>6.3399999999999998E-2</v>
      </c>
      <c r="I784" s="31">
        <f>Table36[[#This Row],[Inflation (%)2]]/H812-1</f>
        <v>-2.3112480739599373E-2</v>
      </c>
      <c r="J784" s="60">
        <f>IFERROR(VLOOKUP(D784,Table6[[Categories]:[Weights]],5,FALSE),0)</f>
        <v>0.29530000000000001</v>
      </c>
      <c r="K784" s="44">
        <f>$K$1802*(1+Table36[[#This Row],[Inflation (%)2]])</f>
        <v>106.33999999999999</v>
      </c>
      <c r="L784" s="44">
        <f>IFERROR(Table36[[#This Row],[Prices]]*Table36[[#This Row],[Weights]],0)</f>
        <v>31.402201999999999</v>
      </c>
    </row>
    <row r="785" spans="2:12" hidden="1" x14ac:dyDescent="0.2">
      <c r="B785" s="62">
        <f t="shared" si="25"/>
        <v>2023</v>
      </c>
      <c r="C785" s="49">
        <v>44958</v>
      </c>
      <c r="D785" s="3" t="s">
        <v>49</v>
      </c>
      <c r="E785" s="29" t="s">
        <v>7</v>
      </c>
      <c r="F785" s="43">
        <v>168.8</v>
      </c>
      <c r="G785" s="28" t="s">
        <v>615</v>
      </c>
      <c r="H785" s="31">
        <f t="shared" si="26"/>
        <v>7.2400000000000006E-2</v>
      </c>
      <c r="I785" s="31">
        <f>Table36[[#This Row],[Inflation (%)2]]/H813-1</f>
        <v>1.4005602240896309E-2</v>
      </c>
      <c r="J785" s="60">
        <f>IFERROR(VLOOKUP(D785,Table6[[Categories]:[Weights]],5,FALSE),0)</f>
        <v>3.8699999999999998E-2</v>
      </c>
      <c r="K785" s="44">
        <f>$K$1802*(1+Table36[[#This Row],[Inflation (%)2]])</f>
        <v>107.24000000000001</v>
      </c>
      <c r="L785" s="44">
        <f>IFERROR(Table36[[#This Row],[Prices]]*Table36[[#This Row],[Weights]],0)</f>
        <v>4.150188</v>
      </c>
    </row>
    <row r="786" spans="2:12" hidden="1" x14ac:dyDescent="0.2">
      <c r="B786" s="62">
        <f t="shared" si="25"/>
        <v>2023</v>
      </c>
      <c r="C786" s="49">
        <v>44958</v>
      </c>
      <c r="D786" s="3" t="s">
        <v>51</v>
      </c>
      <c r="E786" s="29" t="s">
        <v>7</v>
      </c>
      <c r="F786" s="43">
        <v>179.9</v>
      </c>
      <c r="G786" s="28" t="s">
        <v>616</v>
      </c>
      <c r="H786" s="31">
        <f t="shared" si="26"/>
        <v>7.5999999999999998E-2</v>
      </c>
      <c r="I786" s="31">
        <f>Table36[[#This Row],[Inflation (%)2]]/H814-1</f>
        <v>1.7402945113788704E-2</v>
      </c>
      <c r="J786" s="60">
        <f>IFERROR(VLOOKUP(D786,Table6[[Categories]:[Weights]],5,FALSE),0)</f>
        <v>4.8099999999999997E-2</v>
      </c>
      <c r="K786" s="44">
        <f>$K$1802*(1+Table36[[#This Row],[Inflation (%)2]])</f>
        <v>107.60000000000001</v>
      </c>
      <c r="L786" s="44">
        <f>IFERROR(Table36[[#This Row],[Prices]]*Table36[[#This Row],[Weights]],0)</f>
        <v>5.1755599999999999</v>
      </c>
    </row>
    <row r="787" spans="2:12" hidden="1" x14ac:dyDescent="0.2">
      <c r="B787" s="62">
        <f t="shared" si="25"/>
        <v>2023</v>
      </c>
      <c r="C787" s="49">
        <v>44958</v>
      </c>
      <c r="D787" s="3" t="s">
        <v>53</v>
      </c>
      <c r="E787" s="29" t="s">
        <v>7</v>
      </c>
      <c r="F787" s="43">
        <v>159.69999999999999</v>
      </c>
      <c r="G787" s="28" t="s">
        <v>231</v>
      </c>
      <c r="H787" s="31">
        <f t="shared" si="26"/>
        <v>4.3099999999999999E-2</v>
      </c>
      <c r="I787" s="31">
        <f>Table36[[#This Row],[Inflation (%)2]]/H815-1</f>
        <v>-3.146067415730347E-2</v>
      </c>
      <c r="J787" s="60">
        <f>IFERROR(VLOOKUP(D787,Table6[[Categories]:[Weights]],5,FALSE),0)</f>
        <v>9.7299999999999998E-2</v>
      </c>
      <c r="K787" s="44">
        <f>$K$1802*(1+Table36[[#This Row],[Inflation (%)2]])</f>
        <v>104.30999999999999</v>
      </c>
      <c r="L787" s="44">
        <f>IFERROR(Table36[[#This Row],[Prices]]*Table36[[#This Row],[Weights]],0)</f>
        <v>10.149362999999999</v>
      </c>
    </row>
    <row r="788" spans="2:12" hidden="1" x14ac:dyDescent="0.2">
      <c r="B788" s="62">
        <f t="shared" si="25"/>
        <v>2023</v>
      </c>
      <c r="C788" s="49">
        <v>44958</v>
      </c>
      <c r="D788" s="3" t="s">
        <v>55</v>
      </c>
      <c r="E788" s="29" t="s">
        <v>7</v>
      </c>
      <c r="F788" s="43">
        <v>168.1</v>
      </c>
      <c r="G788" s="28" t="s">
        <v>591</v>
      </c>
      <c r="H788" s="31">
        <f t="shared" si="26"/>
        <v>5.3899999999999997E-2</v>
      </c>
      <c r="I788" s="31">
        <f>Table36[[#This Row],[Inflation (%)2]]/H816-1</f>
        <v>-9.1062394603710017E-2</v>
      </c>
      <c r="J788" s="60">
        <f>IFERROR(VLOOKUP(D788,Table6[[Categories]:[Weights]],5,FALSE),0)</f>
        <v>2.0400000000000001E-2</v>
      </c>
      <c r="K788" s="44">
        <f>$K$1802*(1+Table36[[#This Row],[Inflation (%)2]])</f>
        <v>105.39</v>
      </c>
      <c r="L788" s="44">
        <f>IFERROR(Table36[[#This Row],[Prices]]*Table36[[#This Row],[Weights]],0)</f>
        <v>2.149956</v>
      </c>
    </row>
    <row r="789" spans="2:12" hidden="1" x14ac:dyDescent="0.2">
      <c r="B789" s="62">
        <f t="shared" si="25"/>
        <v>2023</v>
      </c>
      <c r="C789" s="49">
        <v>44958</v>
      </c>
      <c r="D789" s="3" t="s">
        <v>57</v>
      </c>
      <c r="E789" s="29" t="s">
        <v>7</v>
      </c>
      <c r="F789" s="43">
        <v>172.2</v>
      </c>
      <c r="G789" s="28" t="s">
        <v>617</v>
      </c>
      <c r="H789" s="31">
        <f t="shared" si="26"/>
        <v>6.3E-2</v>
      </c>
      <c r="I789" s="31">
        <f>Table36[[#This Row],[Inflation (%)2]]/H817-1</f>
        <v>-6.1102831594634921E-2</v>
      </c>
      <c r="J789" s="60">
        <f>IFERROR(VLOOKUP(D789,Table6[[Categories]:[Weights]],5,FALSE),0)</f>
        <v>5.62E-2</v>
      </c>
      <c r="K789" s="44">
        <f>$K$1802*(1+Table36[[#This Row],[Inflation (%)2]])</f>
        <v>106.3</v>
      </c>
      <c r="L789" s="44">
        <f>IFERROR(Table36[[#This Row],[Prices]]*Table36[[#This Row],[Weights]],0)</f>
        <v>5.9740599999999997</v>
      </c>
    </row>
    <row r="790" spans="2:12" hidden="1" x14ac:dyDescent="0.2">
      <c r="B790" s="62">
        <f t="shared" si="25"/>
        <v>2023</v>
      </c>
      <c r="C790" s="49">
        <v>44958</v>
      </c>
      <c r="D790" s="3" t="s">
        <v>59</v>
      </c>
      <c r="E790" s="29" t="s">
        <v>7</v>
      </c>
      <c r="F790" s="43">
        <v>180.1</v>
      </c>
      <c r="G790" s="28" t="s">
        <v>618</v>
      </c>
      <c r="H790" s="31">
        <f t="shared" si="26"/>
        <v>9.6799999999999997E-2</v>
      </c>
      <c r="I790" s="31">
        <f>Table36[[#This Row],[Inflation (%)2]]/H818-1</f>
        <v>-1.5259409969481164E-2</v>
      </c>
      <c r="J790" s="60">
        <f>IFERROR(VLOOKUP(D790,Table6[[Categories]:[Weights]],5,FALSE),0)</f>
        <v>3.4700000000000002E-2</v>
      </c>
      <c r="K790" s="44">
        <f>$K$1802*(1+Table36[[#This Row],[Inflation (%)2]])</f>
        <v>109.68</v>
      </c>
      <c r="L790" s="44">
        <f>IFERROR(Table36[[#This Row],[Prices]]*Table36[[#This Row],[Weights]],0)</f>
        <v>3.8058960000000006</v>
      </c>
    </row>
    <row r="791" spans="2:12" hidden="1" x14ac:dyDescent="0.2">
      <c r="B791" s="62">
        <f t="shared" si="25"/>
        <v>2023</v>
      </c>
      <c r="C791" s="49">
        <v>44958</v>
      </c>
      <c r="D791" s="3" t="s">
        <v>61</v>
      </c>
      <c r="E791" s="29" t="s">
        <v>7</v>
      </c>
      <c r="F791" s="43">
        <v>177.4</v>
      </c>
      <c r="G791" s="28" t="s">
        <v>32</v>
      </c>
      <c r="H791" s="31">
        <f t="shared" si="26"/>
        <v>5.0900000000000001E-2</v>
      </c>
      <c r="I791" s="31">
        <f>Table36[[#This Row],[Inflation (%)2]]/H819-1</f>
        <v>4.9484536082474273E-2</v>
      </c>
      <c r="J791" s="60">
        <f>IFERROR(VLOOKUP(D791,Table6[[Categories]:[Weights]],5,FALSE),0)</f>
        <v>0</v>
      </c>
      <c r="K791" s="44">
        <f>$K$1802*(1+Table36[[#This Row],[Inflation (%)2]])</f>
        <v>105.08999999999999</v>
      </c>
      <c r="L791" s="44">
        <f>IFERROR(Table36[[#This Row],[Prices]]*Table36[[#This Row],[Weights]],0)</f>
        <v>0</v>
      </c>
    </row>
    <row r="792" spans="2:12" x14ac:dyDescent="0.2">
      <c r="B792" s="62">
        <f t="shared" si="25"/>
        <v>2023</v>
      </c>
      <c r="C792" s="49">
        <v>44927</v>
      </c>
      <c r="D792" s="3" t="s">
        <v>6</v>
      </c>
      <c r="E792" s="29" t="s">
        <v>7</v>
      </c>
      <c r="F792" s="43">
        <v>174.9</v>
      </c>
      <c r="G792" s="28" t="s">
        <v>620</v>
      </c>
      <c r="H792" s="31">
        <f t="shared" si="26"/>
        <v>0.06</v>
      </c>
      <c r="I792" s="31">
        <f>Table36[[#This Row],[Inflation (%)2]]/H820-1</f>
        <v>0.1131725417439704</v>
      </c>
      <c r="J792" s="60">
        <f>IFERROR(VLOOKUP(D792,Table6[[Categories]:[Weights]],5,FALSE),0)</f>
        <v>1</v>
      </c>
      <c r="K792" s="44">
        <f>$K$1802*(1+Table36[[#This Row],[Inflation (%)2]])</f>
        <v>106</v>
      </c>
      <c r="L792" s="44">
        <f>IFERROR(Table36[[#This Row],[Prices]]*Table36[[#This Row],[Weights]],0)</f>
        <v>106</v>
      </c>
    </row>
    <row r="793" spans="2:12" hidden="1" x14ac:dyDescent="0.2">
      <c r="B793" s="62">
        <f t="shared" si="25"/>
        <v>2023</v>
      </c>
      <c r="C793" s="49">
        <v>44927</v>
      </c>
      <c r="D793" s="3" t="s">
        <v>9</v>
      </c>
      <c r="E793" s="29" t="s">
        <v>7</v>
      </c>
      <c r="F793" s="43">
        <v>179.5</v>
      </c>
      <c r="G793" s="28" t="s">
        <v>621</v>
      </c>
      <c r="H793" s="31">
        <f t="shared" si="26"/>
        <v>5.3999999999999999E-2</v>
      </c>
      <c r="I793" s="31">
        <f>Table36[[#This Row],[Inflation (%)2]]/H821-1</f>
        <v>0.45161290322580627</v>
      </c>
      <c r="J793" s="60">
        <f>IFERROR(VLOOKUP(D793,Table6[[Categories]:[Weights]],5,FALSE),0)</f>
        <v>0.3629</v>
      </c>
      <c r="K793" s="44">
        <f>$K$1802*(1+Table36[[#This Row],[Inflation (%)2]])</f>
        <v>105.4</v>
      </c>
      <c r="L793" s="44">
        <f>IFERROR(Table36[[#This Row],[Prices]]*Table36[[#This Row],[Weights]],0)</f>
        <v>38.249659999999999</v>
      </c>
    </row>
    <row r="794" spans="2:12" hidden="1" x14ac:dyDescent="0.2">
      <c r="B794" s="62">
        <f t="shared" si="25"/>
        <v>2023</v>
      </c>
      <c r="C794" s="49">
        <v>44927</v>
      </c>
      <c r="D794" s="3" t="s">
        <v>11</v>
      </c>
      <c r="E794" s="29" t="s">
        <v>7</v>
      </c>
      <c r="F794" s="43">
        <v>173.3</v>
      </c>
      <c r="G794" s="28" t="s">
        <v>622</v>
      </c>
      <c r="H794" s="31">
        <f t="shared" si="26"/>
        <v>0.13859999999999997</v>
      </c>
      <c r="I794" s="31">
        <f>Table36[[#This Row],[Inflation (%)2]]/H822-1</f>
        <v>0.12958435207823937</v>
      </c>
      <c r="J794" s="60">
        <f>IFERROR(VLOOKUP(D794,Table6[[Categories]:[Weights]],5,FALSE),0)</f>
        <v>6.59E-2</v>
      </c>
      <c r="K794" s="44">
        <f>$K$1802*(1+Table36[[#This Row],[Inflation (%)2]])</f>
        <v>113.86</v>
      </c>
      <c r="L794" s="44">
        <f>IFERROR(Table36[[#This Row],[Prices]]*Table36[[#This Row],[Weights]],0)</f>
        <v>7.503374</v>
      </c>
    </row>
    <row r="795" spans="2:12" hidden="1" x14ac:dyDescent="0.2">
      <c r="B795" s="62">
        <f t="shared" si="25"/>
        <v>2023</v>
      </c>
      <c r="C795" s="49">
        <v>44927</v>
      </c>
      <c r="D795" s="3" t="s">
        <v>13</v>
      </c>
      <c r="E795" s="29" t="s">
        <v>7</v>
      </c>
      <c r="F795" s="43">
        <v>215.2</v>
      </c>
      <c r="G795" s="28" t="s">
        <v>623</v>
      </c>
      <c r="H795" s="31">
        <f t="shared" si="26"/>
        <v>6.4799999999999996E-2</v>
      </c>
      <c r="I795" s="31">
        <f>Table36[[#This Row],[Inflation (%)2]]/H823-1</f>
        <v>0.22495274102079388</v>
      </c>
      <c r="J795" s="60">
        <f>IFERROR(VLOOKUP(D795,Table6[[Categories]:[Weights]],5,FALSE),0)</f>
        <v>2.7300000000000001E-2</v>
      </c>
      <c r="K795" s="44">
        <f>$K$1802*(1+Table36[[#This Row],[Inflation (%)2]])</f>
        <v>106.47999999999999</v>
      </c>
      <c r="L795" s="44">
        <f>IFERROR(Table36[[#This Row],[Prices]]*Table36[[#This Row],[Weights]],0)</f>
        <v>2.9069039999999999</v>
      </c>
    </row>
    <row r="796" spans="2:12" hidden="1" x14ac:dyDescent="0.2">
      <c r="B796" s="62">
        <f t="shared" si="25"/>
        <v>2023</v>
      </c>
      <c r="C796" s="49">
        <v>44927</v>
      </c>
      <c r="D796" s="3" t="s">
        <v>15</v>
      </c>
      <c r="E796" s="29" t="s">
        <v>7</v>
      </c>
      <c r="F796" s="43">
        <v>197</v>
      </c>
      <c r="G796" s="28" t="s">
        <v>437</v>
      </c>
      <c r="H796" s="31">
        <f t="shared" si="26"/>
        <v>9.3800000000000008E-2</v>
      </c>
      <c r="I796" s="31">
        <f>Table36[[#This Row],[Inflation (%)2]]/H824-1</f>
        <v>0.41906202723146757</v>
      </c>
      <c r="J796" s="60">
        <f>IFERROR(VLOOKUP(D796,Table6[[Categories]:[Weights]],5,FALSE),0)</f>
        <v>3.5999999999999999E-3</v>
      </c>
      <c r="K796" s="44">
        <f>$K$1802*(1+Table36[[#This Row],[Inflation (%)2]])</f>
        <v>109.38000000000001</v>
      </c>
      <c r="L796" s="44">
        <f>IFERROR(Table36[[#This Row],[Prices]]*Table36[[#This Row],[Weights]],0)</f>
        <v>0.39376800000000001</v>
      </c>
    </row>
    <row r="797" spans="2:12" hidden="1" x14ac:dyDescent="0.2">
      <c r="B797" s="62">
        <f t="shared" si="25"/>
        <v>2023</v>
      </c>
      <c r="C797" s="49">
        <v>44927</v>
      </c>
      <c r="D797" s="3" t="s">
        <v>17</v>
      </c>
      <c r="E797" s="29" t="s">
        <v>7</v>
      </c>
      <c r="F797" s="43">
        <v>175.2</v>
      </c>
      <c r="G797" s="28" t="s">
        <v>624</v>
      </c>
      <c r="H797" s="31">
        <f t="shared" si="26"/>
        <v>9.2299999999999993E-2</v>
      </c>
      <c r="I797" s="31">
        <f>Table36[[#This Row],[Inflation (%)2]]/H825-1</f>
        <v>6.2140391254315253E-2</v>
      </c>
      <c r="J797" s="60">
        <f>IFERROR(VLOOKUP(D797,Table6[[Categories]:[Weights]],5,FALSE),0)</f>
        <v>5.33E-2</v>
      </c>
      <c r="K797" s="44">
        <f>$K$1802*(1+Table36[[#This Row],[Inflation (%)2]])</f>
        <v>109.23</v>
      </c>
      <c r="L797" s="44">
        <f>IFERROR(Table36[[#This Row],[Prices]]*Table36[[#This Row],[Weights]],0)</f>
        <v>5.8219590000000006</v>
      </c>
    </row>
    <row r="798" spans="2:12" hidden="1" x14ac:dyDescent="0.2">
      <c r="B798" s="62">
        <f t="shared" si="25"/>
        <v>2023</v>
      </c>
      <c r="C798" s="49">
        <v>44927</v>
      </c>
      <c r="D798" s="3" t="s">
        <v>19</v>
      </c>
      <c r="E798" s="29" t="s">
        <v>7</v>
      </c>
      <c r="F798" s="43">
        <v>178</v>
      </c>
      <c r="G798" s="28" t="s">
        <v>252</v>
      </c>
      <c r="H798" s="31">
        <f t="shared" si="26"/>
        <v>4.0899999999999999E-2</v>
      </c>
      <c r="I798" s="31">
        <f>Table36[[#This Row],[Inflation (%)2]]/H826-1</f>
        <v>0.26625386996904021</v>
      </c>
      <c r="J798" s="60">
        <f>IFERROR(VLOOKUP(D798,Table6[[Categories]:[Weights]],5,FALSE),0)</f>
        <v>2.81E-2</v>
      </c>
      <c r="K798" s="44">
        <f>$K$1802*(1+Table36[[#This Row],[Inflation (%)2]])</f>
        <v>104.08999999999999</v>
      </c>
      <c r="L798" s="44">
        <f>IFERROR(Table36[[#This Row],[Prices]]*Table36[[#This Row],[Weights]],0)</f>
        <v>2.9249289999999997</v>
      </c>
    </row>
    <row r="799" spans="2:12" hidden="1" x14ac:dyDescent="0.2">
      <c r="B799" s="62">
        <f t="shared" si="25"/>
        <v>2023</v>
      </c>
      <c r="C799" s="49">
        <v>44927</v>
      </c>
      <c r="D799" s="3" t="s">
        <v>21</v>
      </c>
      <c r="E799" s="29" t="s">
        <v>7</v>
      </c>
      <c r="F799" s="43">
        <v>160.5</v>
      </c>
      <c r="G799" s="28" t="s">
        <v>326</v>
      </c>
      <c r="H799" s="31">
        <f t="shared" si="26"/>
        <v>2.5599999999999998E-2</v>
      </c>
      <c r="I799" s="31">
        <f>Table36[[#This Row],[Inflation (%)2]]/H827-1</f>
        <v>2.3684210526315783</v>
      </c>
      <c r="J799" s="60">
        <f>IFERROR(VLOOKUP(D799,Table6[[Categories]:[Weights]],5,FALSE),0)</f>
        <v>2.8999999999999998E-2</v>
      </c>
      <c r="K799" s="44">
        <f>$K$1802*(1+Table36[[#This Row],[Inflation (%)2]])</f>
        <v>102.56</v>
      </c>
      <c r="L799" s="44">
        <f>IFERROR(Table36[[#This Row],[Prices]]*Table36[[#This Row],[Weights]],0)</f>
        <v>2.97424</v>
      </c>
    </row>
    <row r="800" spans="2:12" hidden="1" x14ac:dyDescent="0.2">
      <c r="B800" s="62">
        <f t="shared" si="25"/>
        <v>2023</v>
      </c>
      <c r="C800" s="49">
        <v>44927</v>
      </c>
      <c r="D800" s="3" t="s">
        <v>23</v>
      </c>
      <c r="E800" s="29" t="s">
        <v>7</v>
      </c>
      <c r="F800" s="43">
        <v>175.3</v>
      </c>
      <c r="G800" s="28" t="s">
        <v>625</v>
      </c>
      <c r="H800" s="31">
        <f t="shared" si="26"/>
        <v>-0.13899999999999998</v>
      </c>
      <c r="I800" s="31">
        <f>Table36[[#This Row],[Inflation (%)2]]/H828-1</f>
        <v>-0.25228617536309861</v>
      </c>
      <c r="J800" s="60">
        <f>IFERROR(VLOOKUP(D800,Table6[[Categories]:[Weights]],5,FALSE),0)</f>
        <v>4.41E-2</v>
      </c>
      <c r="K800" s="44">
        <f>$K$1802*(1+Table36[[#This Row],[Inflation (%)2]])</f>
        <v>86.1</v>
      </c>
      <c r="L800" s="44">
        <f>IFERROR(Table36[[#This Row],[Prices]]*Table36[[#This Row],[Weights]],0)</f>
        <v>3.7970099999999998</v>
      </c>
    </row>
    <row r="801" spans="2:12" hidden="1" x14ac:dyDescent="0.2">
      <c r="B801" s="62">
        <f t="shared" si="25"/>
        <v>2023</v>
      </c>
      <c r="C801" s="49">
        <v>44927</v>
      </c>
      <c r="D801" s="3" t="s">
        <v>25</v>
      </c>
      <c r="E801" s="29" t="s">
        <v>7</v>
      </c>
      <c r="F801" s="43">
        <v>171.2</v>
      </c>
      <c r="G801" s="28" t="s">
        <v>626</v>
      </c>
      <c r="H801" s="31">
        <f t="shared" si="26"/>
        <v>4.5199999999999997E-2</v>
      </c>
      <c r="I801" s="31">
        <f>Table36[[#This Row],[Inflation (%)2]]/H829-1</f>
        <v>4.629629629629628E-2</v>
      </c>
      <c r="J801" s="60">
        <f>IFERROR(VLOOKUP(D801,Table6[[Categories]:[Weights]],5,FALSE),0)</f>
        <v>1.7299999999999999E-2</v>
      </c>
      <c r="K801" s="44">
        <f>$K$1802*(1+Table36[[#This Row],[Inflation (%)2]])</f>
        <v>104.52</v>
      </c>
      <c r="L801" s="44">
        <f>IFERROR(Table36[[#This Row],[Prices]]*Table36[[#This Row],[Weights]],0)</f>
        <v>1.8081959999999999</v>
      </c>
    </row>
    <row r="802" spans="2:12" hidden="1" x14ac:dyDescent="0.2">
      <c r="B802" s="62">
        <f t="shared" si="25"/>
        <v>2023</v>
      </c>
      <c r="C802" s="49">
        <v>44927</v>
      </c>
      <c r="D802" s="3" t="s">
        <v>27</v>
      </c>
      <c r="E802" s="29" t="s">
        <v>7</v>
      </c>
      <c r="F802" s="43">
        <v>122.7</v>
      </c>
      <c r="G802" s="28" t="s">
        <v>627</v>
      </c>
      <c r="H802" s="31">
        <f t="shared" si="26"/>
        <v>1.15E-2</v>
      </c>
      <c r="I802" s="31">
        <f>Table36[[#This Row],[Inflation (%)2]]/H830-1</f>
        <v>0.17346938775510212</v>
      </c>
      <c r="J802" s="60">
        <f>IFERROR(VLOOKUP(D802,Table6[[Categories]:[Weights]],5,FALSE),0)</f>
        <v>9.7000000000000003E-3</v>
      </c>
      <c r="K802" s="44">
        <f>$K$1802*(1+Table36[[#This Row],[Inflation (%)2]])</f>
        <v>101.15</v>
      </c>
      <c r="L802" s="44">
        <f>IFERROR(Table36[[#This Row],[Prices]]*Table36[[#This Row],[Weights]],0)</f>
        <v>0.98115500000000011</v>
      </c>
    </row>
    <row r="803" spans="2:12" hidden="1" x14ac:dyDescent="0.2">
      <c r="B803" s="62">
        <f t="shared" si="25"/>
        <v>2023</v>
      </c>
      <c r="C803" s="49">
        <v>44927</v>
      </c>
      <c r="D803" s="3" t="s">
        <v>29</v>
      </c>
      <c r="E803" s="29" t="s">
        <v>7</v>
      </c>
      <c r="F803" s="43">
        <v>204.3</v>
      </c>
      <c r="G803" s="28" t="s">
        <v>628</v>
      </c>
      <c r="H803" s="31">
        <f t="shared" si="26"/>
        <v>0.20319999999999999</v>
      </c>
      <c r="I803" s="31">
        <f>Table36[[#This Row],[Inflation (%)2]]/H831-1</f>
        <v>5.8333333333333348E-2</v>
      </c>
      <c r="J803" s="60">
        <f>IFERROR(VLOOKUP(D803,Table6[[Categories]:[Weights]],5,FALSE),0)</f>
        <v>1.7899999999999999E-2</v>
      </c>
      <c r="K803" s="44">
        <f>$K$1802*(1+Table36[[#This Row],[Inflation (%)2]])</f>
        <v>120.32000000000001</v>
      </c>
      <c r="L803" s="44">
        <f>IFERROR(Table36[[#This Row],[Prices]]*Table36[[#This Row],[Weights]],0)</f>
        <v>2.1537280000000001</v>
      </c>
    </row>
    <row r="804" spans="2:12" hidden="1" x14ac:dyDescent="0.2">
      <c r="B804" s="62">
        <f t="shared" si="25"/>
        <v>2023</v>
      </c>
      <c r="C804" s="49">
        <v>44927</v>
      </c>
      <c r="D804" s="3" t="s">
        <v>31</v>
      </c>
      <c r="E804" s="29" t="s">
        <v>7</v>
      </c>
      <c r="F804" s="43">
        <v>163.69999999999999</v>
      </c>
      <c r="G804" s="28" t="s">
        <v>52</v>
      </c>
      <c r="H804" s="31">
        <f t="shared" si="26"/>
        <v>4.53E-2</v>
      </c>
      <c r="I804" s="31">
        <f>Table36[[#This Row],[Inflation (%)2]]/H832-1</f>
        <v>0.12406947890818842</v>
      </c>
      <c r="J804" s="60">
        <f>IFERROR(VLOOKUP(D804,Table6[[Categories]:[Weights]],5,FALSE),0)</f>
        <v>1.1299999999999999E-2</v>
      </c>
      <c r="K804" s="44">
        <f>$K$1802*(1+Table36[[#This Row],[Inflation (%)2]])</f>
        <v>104.52999999999999</v>
      </c>
      <c r="L804" s="44">
        <f>IFERROR(Table36[[#This Row],[Prices]]*Table36[[#This Row],[Weights]],0)</f>
        <v>1.1811889999999998</v>
      </c>
    </row>
    <row r="805" spans="2:12" hidden="1" x14ac:dyDescent="0.2">
      <c r="B805" s="62">
        <f t="shared" si="25"/>
        <v>2023</v>
      </c>
      <c r="C805" s="49">
        <v>44927</v>
      </c>
      <c r="D805" s="3" t="s">
        <v>33</v>
      </c>
      <c r="E805" s="29" t="s">
        <v>7</v>
      </c>
      <c r="F805" s="43">
        <v>194.3</v>
      </c>
      <c r="G805" s="28" t="s">
        <v>237</v>
      </c>
      <c r="H805" s="31">
        <f t="shared" si="26"/>
        <v>8.5500000000000007E-2</v>
      </c>
      <c r="I805" s="31">
        <f>Table36[[#This Row],[Inflation (%)2]]/H833-1</f>
        <v>9.4451003541911049E-3</v>
      </c>
      <c r="J805" s="60">
        <f>IFERROR(VLOOKUP(D805,Table6[[Categories]:[Weights]],5,FALSE),0)</f>
        <v>5.5399999999999998E-2</v>
      </c>
      <c r="K805" s="44">
        <f>$K$1802*(1+Table36[[#This Row],[Inflation (%)2]])</f>
        <v>108.55</v>
      </c>
      <c r="L805" s="44">
        <f>IFERROR(Table36[[#This Row],[Prices]]*Table36[[#This Row],[Weights]],0)</f>
        <v>6.0136699999999994</v>
      </c>
    </row>
    <row r="806" spans="2:12" hidden="1" x14ac:dyDescent="0.2">
      <c r="B806" s="62">
        <f t="shared" si="25"/>
        <v>2023</v>
      </c>
      <c r="C806" s="49">
        <v>44927</v>
      </c>
      <c r="D806" s="3" t="s">
        <v>35</v>
      </c>
      <c r="E806" s="29" t="s">
        <v>7</v>
      </c>
      <c r="F806" s="43">
        <v>201.6</v>
      </c>
      <c r="G806" s="28" t="s">
        <v>139</v>
      </c>
      <c r="H806" s="31">
        <f t="shared" si="26"/>
        <v>2.6499999999999999E-2</v>
      </c>
      <c r="I806" s="31">
        <f>Table36[[#This Row],[Inflation (%)2]]/H834-1</f>
        <v>0.21559633027522929</v>
      </c>
      <c r="J806" s="60">
        <f>IFERROR(VLOOKUP(D806,Table6[[Categories]:[Weights]],5,FALSE),0)</f>
        <v>1.3600000000000001E-2</v>
      </c>
      <c r="K806" s="44">
        <f>$K$1802*(1+Table36[[#This Row],[Inflation (%)2]])</f>
        <v>102.64999999999999</v>
      </c>
      <c r="L806" s="44">
        <f>IFERROR(Table36[[#This Row],[Prices]]*Table36[[#This Row],[Weights]],0)</f>
        <v>1.3960399999999999</v>
      </c>
    </row>
    <row r="807" spans="2:12" hidden="1" x14ac:dyDescent="0.2">
      <c r="B807" s="62">
        <f t="shared" si="25"/>
        <v>2023</v>
      </c>
      <c r="C807" s="49">
        <v>44927</v>
      </c>
      <c r="D807" s="3" t="s">
        <v>37</v>
      </c>
      <c r="E807" s="29" t="s">
        <v>7</v>
      </c>
      <c r="F807" s="43">
        <v>176.6</v>
      </c>
      <c r="G807" s="28" t="s">
        <v>629</v>
      </c>
      <c r="H807" s="31">
        <f t="shared" si="26"/>
        <v>8.8800000000000018E-2</v>
      </c>
      <c r="I807" s="31">
        <f>Table36[[#This Row],[Inflation (%)2]]/H835-1</f>
        <v>-4.8231511254019144E-2</v>
      </c>
      <c r="J807" s="60">
        <f>IFERROR(VLOOKUP(D807,Table6[[Categories]:[Weights]],5,FALSE),0)</f>
        <v>5.57E-2</v>
      </c>
      <c r="K807" s="44">
        <f>$K$1802*(1+Table36[[#This Row],[Inflation (%)2]])</f>
        <v>108.88</v>
      </c>
      <c r="L807" s="44">
        <f>IFERROR(Table36[[#This Row],[Prices]]*Table36[[#This Row],[Weights]],0)</f>
        <v>6.064616</v>
      </c>
    </row>
    <row r="808" spans="2:12" hidden="1" x14ac:dyDescent="0.2">
      <c r="B808" s="62">
        <f t="shared" si="25"/>
        <v>2023</v>
      </c>
      <c r="C808" s="49">
        <v>44927</v>
      </c>
      <c r="D808" s="3" t="s">
        <v>39</v>
      </c>
      <c r="E808" s="29" t="s">
        <v>7</v>
      </c>
      <c r="F808" s="43">
        <v>178.7</v>
      </c>
      <c r="G808" s="28" t="s">
        <v>630</v>
      </c>
      <c r="H808" s="31">
        <f t="shared" si="26"/>
        <v>8.4999999999999992E-2</v>
      </c>
      <c r="I808" s="31">
        <f>Table36[[#This Row],[Inflation (%)2]]/H836-1</f>
        <v>-3.6281179138322295E-2</v>
      </c>
      <c r="J808" s="60">
        <f>IFERROR(VLOOKUP(D808,Table6[[Categories]:[Weights]],5,FALSE),0)</f>
        <v>4.7199999999999999E-2</v>
      </c>
      <c r="K808" s="44">
        <f>$K$1802*(1+Table36[[#This Row],[Inflation (%)2]])</f>
        <v>108.5</v>
      </c>
      <c r="L808" s="44">
        <f>IFERROR(Table36[[#This Row],[Prices]]*Table36[[#This Row],[Weights]],0)</f>
        <v>5.1212</v>
      </c>
    </row>
    <row r="809" spans="2:12" hidden="1" x14ac:dyDescent="0.2">
      <c r="B809" s="62">
        <f t="shared" si="25"/>
        <v>2023</v>
      </c>
      <c r="C809" s="49">
        <v>44927</v>
      </c>
      <c r="D809" s="3" t="s">
        <v>41</v>
      </c>
      <c r="E809" s="29" t="s">
        <v>7</v>
      </c>
      <c r="F809" s="43">
        <v>165.3</v>
      </c>
      <c r="G809" s="28" t="s">
        <v>631</v>
      </c>
      <c r="H809" s="31">
        <f t="shared" si="26"/>
        <v>0.11310000000000001</v>
      </c>
      <c r="I809" s="31">
        <f>Table36[[#This Row],[Inflation (%)2]]/H837-1</f>
        <v>-6.760098928277003E-2</v>
      </c>
      <c r="J809" s="60">
        <f>IFERROR(VLOOKUP(D809,Table6[[Categories]:[Weights]],5,FALSE),0)</f>
        <v>8.5000000000000006E-3</v>
      </c>
      <c r="K809" s="44">
        <f>$K$1802*(1+Table36[[#This Row],[Inflation (%)2]])</f>
        <v>111.31</v>
      </c>
      <c r="L809" s="44">
        <f>IFERROR(Table36[[#This Row],[Prices]]*Table36[[#This Row],[Weights]],0)</f>
        <v>0.94613500000000006</v>
      </c>
    </row>
    <row r="810" spans="2:12" hidden="1" x14ac:dyDescent="0.2">
      <c r="B810" s="62">
        <f t="shared" si="25"/>
        <v>2023</v>
      </c>
      <c r="C810" s="49">
        <v>44927</v>
      </c>
      <c r="D810" s="3" t="s">
        <v>43</v>
      </c>
      <c r="E810" s="29" t="s">
        <v>7</v>
      </c>
      <c r="F810" s="43">
        <v>172.1</v>
      </c>
      <c r="G810" s="28" t="s">
        <v>398</v>
      </c>
      <c r="H810" s="31">
        <f t="shared" si="26"/>
        <v>4.6199999999999998E-2</v>
      </c>
      <c r="I810" s="31">
        <f>Table36[[#This Row],[Inflation (%)2]]/H838-1</f>
        <v>3.3557046979865834E-2</v>
      </c>
      <c r="J810" s="60">
        <f>IFERROR(VLOOKUP(D810,Table6[[Categories]:[Weights]],5,FALSE),0)</f>
        <v>0.2167</v>
      </c>
      <c r="K810" s="44">
        <f>$K$1802*(1+Table36[[#This Row],[Inflation (%)2]])</f>
        <v>104.62</v>
      </c>
      <c r="L810" s="44">
        <f>IFERROR(Table36[[#This Row],[Prices]]*Table36[[#This Row],[Weights]],0)</f>
        <v>22.671154000000001</v>
      </c>
    </row>
    <row r="811" spans="2:12" hidden="1" x14ac:dyDescent="0.2">
      <c r="B811" s="62">
        <f t="shared" si="25"/>
        <v>2023</v>
      </c>
      <c r="C811" s="49">
        <v>44927</v>
      </c>
      <c r="D811" s="3" t="s">
        <v>45</v>
      </c>
      <c r="E811" s="29" t="s">
        <v>7</v>
      </c>
      <c r="F811" s="43">
        <v>180.1</v>
      </c>
      <c r="G811" s="28" t="s">
        <v>632</v>
      </c>
      <c r="H811" s="31">
        <f t="shared" si="26"/>
        <v>0.11449999999999999</v>
      </c>
      <c r="I811" s="31">
        <f>Table36[[#This Row],[Inflation (%)2]]/H839-1</f>
        <v>-2.0530367835757013E-2</v>
      </c>
      <c r="J811" s="60">
        <f>IFERROR(VLOOKUP(D811,Table6[[Categories]:[Weights]],5,FALSE),0)</f>
        <v>5.5800000000000002E-2</v>
      </c>
      <c r="K811" s="44">
        <f>$K$1802*(1+Table36[[#This Row],[Inflation (%)2]])</f>
        <v>111.45</v>
      </c>
      <c r="L811" s="44">
        <f>IFERROR(Table36[[#This Row],[Prices]]*Table36[[#This Row],[Weights]],0)</f>
        <v>6.2189100000000002</v>
      </c>
    </row>
    <row r="812" spans="2:12" hidden="1" x14ac:dyDescent="0.2">
      <c r="B812" s="62">
        <f t="shared" si="25"/>
        <v>2023</v>
      </c>
      <c r="C812" s="49">
        <v>44927</v>
      </c>
      <c r="D812" s="3" t="s">
        <v>47</v>
      </c>
      <c r="E812" s="29" t="s">
        <v>7</v>
      </c>
      <c r="F812" s="43">
        <v>168.9</v>
      </c>
      <c r="G812" s="28" t="s">
        <v>523</v>
      </c>
      <c r="H812" s="31">
        <f t="shared" si="26"/>
        <v>6.4899999999999999E-2</v>
      </c>
      <c r="I812" s="31">
        <f>Table36[[#This Row],[Inflation (%)2]]/H840-1</f>
        <v>-1.5174506828528056E-2</v>
      </c>
      <c r="J812" s="60">
        <f>IFERROR(VLOOKUP(D812,Table6[[Categories]:[Weights]],5,FALSE),0)</f>
        <v>0.29530000000000001</v>
      </c>
      <c r="K812" s="44">
        <f>$K$1802*(1+Table36[[#This Row],[Inflation (%)2]])</f>
        <v>106.49</v>
      </c>
      <c r="L812" s="44">
        <f>IFERROR(Table36[[#This Row],[Prices]]*Table36[[#This Row],[Weights]],0)</f>
        <v>31.446497000000001</v>
      </c>
    </row>
    <row r="813" spans="2:12" hidden="1" x14ac:dyDescent="0.2">
      <c r="B813" s="62">
        <f t="shared" si="25"/>
        <v>2023</v>
      </c>
      <c r="C813" s="49">
        <v>44927</v>
      </c>
      <c r="D813" s="3" t="s">
        <v>49</v>
      </c>
      <c r="E813" s="29" t="s">
        <v>7</v>
      </c>
      <c r="F813" s="43">
        <v>168</v>
      </c>
      <c r="G813" s="28" t="s">
        <v>633</v>
      </c>
      <c r="H813" s="31">
        <f t="shared" si="26"/>
        <v>7.1400000000000005E-2</v>
      </c>
      <c r="I813" s="31">
        <f>Table36[[#This Row],[Inflation (%)2]]/H841-1</f>
        <v>-1.3812154696132617E-2</v>
      </c>
      <c r="J813" s="60">
        <f>IFERROR(VLOOKUP(D813,Table6[[Categories]:[Weights]],5,FALSE),0)</f>
        <v>3.8699999999999998E-2</v>
      </c>
      <c r="K813" s="44">
        <f>$K$1802*(1+Table36[[#This Row],[Inflation (%)2]])</f>
        <v>107.13999999999999</v>
      </c>
      <c r="L813" s="44">
        <f>IFERROR(Table36[[#This Row],[Prices]]*Table36[[#This Row],[Weights]],0)</f>
        <v>4.1463179999999991</v>
      </c>
    </row>
    <row r="814" spans="2:12" hidden="1" x14ac:dyDescent="0.2">
      <c r="B814" s="62">
        <f t="shared" si="25"/>
        <v>2023</v>
      </c>
      <c r="C814" s="49">
        <v>44927</v>
      </c>
      <c r="D814" s="3" t="s">
        <v>51</v>
      </c>
      <c r="E814" s="29" t="s">
        <v>7</v>
      </c>
      <c r="F814" s="43">
        <v>178.5</v>
      </c>
      <c r="G814" s="28" t="s">
        <v>170</v>
      </c>
      <c r="H814" s="31">
        <f t="shared" si="26"/>
        <v>7.4699999999999989E-2</v>
      </c>
      <c r="I814" s="31">
        <f>Table36[[#This Row],[Inflation (%)2]]/H842-1</f>
        <v>1.9099590723055782E-2</v>
      </c>
      <c r="J814" s="60">
        <f>IFERROR(VLOOKUP(D814,Table6[[Categories]:[Weights]],5,FALSE),0)</f>
        <v>4.8099999999999997E-2</v>
      </c>
      <c r="K814" s="44">
        <f>$K$1802*(1+Table36[[#This Row],[Inflation (%)2]])</f>
        <v>107.47</v>
      </c>
      <c r="L814" s="44">
        <f>IFERROR(Table36[[#This Row],[Prices]]*Table36[[#This Row],[Weights]],0)</f>
        <v>5.1693069999999999</v>
      </c>
    </row>
    <row r="815" spans="2:12" hidden="1" x14ac:dyDescent="0.2">
      <c r="B815" s="62">
        <f t="shared" si="25"/>
        <v>2023</v>
      </c>
      <c r="C815" s="49">
        <v>44927</v>
      </c>
      <c r="D815" s="3" t="s">
        <v>53</v>
      </c>
      <c r="E815" s="29" t="s">
        <v>7</v>
      </c>
      <c r="F815" s="43">
        <v>159.5</v>
      </c>
      <c r="G815" s="28" t="s">
        <v>634</v>
      </c>
      <c r="H815" s="31">
        <f t="shared" si="26"/>
        <v>4.4500000000000005E-2</v>
      </c>
      <c r="I815" s="31">
        <f>Table36[[#This Row],[Inflation (%)2]]/H843-1</f>
        <v>-0.11177644710578816</v>
      </c>
      <c r="J815" s="60">
        <f>IFERROR(VLOOKUP(D815,Table6[[Categories]:[Weights]],5,FALSE),0)</f>
        <v>9.7299999999999998E-2</v>
      </c>
      <c r="K815" s="44">
        <f>$K$1802*(1+Table36[[#This Row],[Inflation (%)2]])</f>
        <v>104.45</v>
      </c>
      <c r="L815" s="44">
        <f>IFERROR(Table36[[#This Row],[Prices]]*Table36[[#This Row],[Weights]],0)</f>
        <v>10.162985000000001</v>
      </c>
    </row>
    <row r="816" spans="2:12" hidden="1" x14ac:dyDescent="0.2">
      <c r="B816" s="62">
        <f t="shared" si="25"/>
        <v>2023</v>
      </c>
      <c r="C816" s="49">
        <v>44927</v>
      </c>
      <c r="D816" s="3" t="s">
        <v>55</v>
      </c>
      <c r="E816" s="29" t="s">
        <v>7</v>
      </c>
      <c r="F816" s="43">
        <v>167.8</v>
      </c>
      <c r="G816" s="28" t="s">
        <v>635</v>
      </c>
      <c r="H816" s="31">
        <f t="shared" si="26"/>
        <v>5.9299999999999999E-2</v>
      </c>
      <c r="I816" s="31">
        <f>Table36[[#This Row],[Inflation (%)2]]/H844-1</f>
        <v>-1.6583747927031545E-2</v>
      </c>
      <c r="J816" s="60">
        <f>IFERROR(VLOOKUP(D816,Table6[[Categories]:[Weights]],5,FALSE),0)</f>
        <v>2.0400000000000001E-2</v>
      </c>
      <c r="K816" s="44">
        <f>$K$1802*(1+Table36[[#This Row],[Inflation (%)2]])</f>
        <v>105.92999999999999</v>
      </c>
      <c r="L816" s="44">
        <f>IFERROR(Table36[[#This Row],[Prices]]*Table36[[#This Row],[Weights]],0)</f>
        <v>2.1609720000000001</v>
      </c>
    </row>
    <row r="817" spans="2:12" hidden="1" x14ac:dyDescent="0.2">
      <c r="B817" s="62">
        <f t="shared" si="25"/>
        <v>2023</v>
      </c>
      <c r="C817" s="49">
        <v>44927</v>
      </c>
      <c r="D817" s="3" t="s">
        <v>57</v>
      </c>
      <c r="E817" s="29" t="s">
        <v>7</v>
      </c>
      <c r="F817" s="43">
        <v>171.8</v>
      </c>
      <c r="G817" s="28" t="s">
        <v>282</v>
      </c>
      <c r="H817" s="31">
        <f t="shared" si="26"/>
        <v>6.7100000000000007E-2</v>
      </c>
      <c r="I817" s="31">
        <f>Table36[[#This Row],[Inflation (%)2]]/H845-1</f>
        <v>-3.7302725968435979E-2</v>
      </c>
      <c r="J817" s="60">
        <f>IFERROR(VLOOKUP(D817,Table6[[Categories]:[Weights]],5,FALSE),0)</f>
        <v>5.62E-2</v>
      </c>
      <c r="K817" s="44">
        <f>$K$1802*(1+Table36[[#This Row],[Inflation (%)2]])</f>
        <v>106.71</v>
      </c>
      <c r="L817" s="44">
        <f>IFERROR(Table36[[#This Row],[Prices]]*Table36[[#This Row],[Weights]],0)</f>
        <v>5.9971019999999999</v>
      </c>
    </row>
    <row r="818" spans="2:12" hidden="1" x14ac:dyDescent="0.2">
      <c r="B818" s="62">
        <f t="shared" si="25"/>
        <v>2023</v>
      </c>
      <c r="C818" s="49">
        <v>44927</v>
      </c>
      <c r="D818" s="3" t="s">
        <v>59</v>
      </c>
      <c r="E818" s="29" t="s">
        <v>7</v>
      </c>
      <c r="F818" s="43">
        <v>178.8</v>
      </c>
      <c r="G818" s="28" t="s">
        <v>636</v>
      </c>
      <c r="H818" s="31">
        <f t="shared" si="26"/>
        <v>9.8299999999999998E-2</v>
      </c>
      <c r="I818" s="31">
        <f>Table36[[#This Row],[Inflation (%)2]]/H846-1</f>
        <v>0.17443249701314212</v>
      </c>
      <c r="J818" s="60">
        <f>IFERROR(VLOOKUP(D818,Table6[[Categories]:[Weights]],5,FALSE),0)</f>
        <v>3.4700000000000002E-2</v>
      </c>
      <c r="K818" s="44">
        <f>$K$1802*(1+Table36[[#This Row],[Inflation (%)2]])</f>
        <v>109.83000000000001</v>
      </c>
      <c r="L818" s="44">
        <f>IFERROR(Table36[[#This Row],[Prices]]*Table36[[#This Row],[Weights]],0)</f>
        <v>3.8111010000000007</v>
      </c>
    </row>
    <row r="819" spans="2:12" hidden="1" x14ac:dyDescent="0.2">
      <c r="B819" s="62">
        <f t="shared" si="25"/>
        <v>2023</v>
      </c>
      <c r="C819" s="49">
        <v>44927</v>
      </c>
      <c r="D819" s="3" t="s">
        <v>61</v>
      </c>
      <c r="E819" s="29" t="s">
        <v>7</v>
      </c>
      <c r="F819" s="43">
        <v>177.4</v>
      </c>
      <c r="G819" s="28" t="s">
        <v>566</v>
      </c>
      <c r="H819" s="31">
        <f t="shared" si="26"/>
        <v>4.8499999999999995E-2</v>
      </c>
      <c r="I819" s="31">
        <f>Table36[[#This Row],[Inflation (%)2]]/H847-1</f>
        <v>0.73214285714285721</v>
      </c>
      <c r="J819" s="60">
        <f>IFERROR(VLOOKUP(D819,Table6[[Categories]:[Weights]],5,FALSE),0)</f>
        <v>0</v>
      </c>
      <c r="K819" s="44">
        <f>$K$1802*(1+Table36[[#This Row],[Inflation (%)2]])</f>
        <v>104.85</v>
      </c>
      <c r="L819" s="44">
        <f>IFERROR(Table36[[#This Row],[Prices]]*Table36[[#This Row],[Weights]],0)</f>
        <v>0</v>
      </c>
    </row>
    <row r="820" spans="2:12" x14ac:dyDescent="0.2">
      <c r="B820" s="62">
        <f t="shared" si="25"/>
        <v>2022</v>
      </c>
      <c r="C820" s="49">
        <v>44896</v>
      </c>
      <c r="D820" s="3" t="s">
        <v>6</v>
      </c>
      <c r="E820" s="29" t="s">
        <v>7</v>
      </c>
      <c r="F820" s="43">
        <v>174.1</v>
      </c>
      <c r="G820" s="28" t="s">
        <v>591</v>
      </c>
      <c r="H820" s="31">
        <f t="shared" si="26"/>
        <v>5.3899999999999997E-2</v>
      </c>
      <c r="I820" s="31">
        <f>Table36[[#This Row],[Inflation (%)2]]/H848-1</f>
        <v>-5.1056338028168891E-2</v>
      </c>
      <c r="J820" s="60">
        <f>IFERROR(VLOOKUP(D820,Table6[[Categories]:[Weights]],5,FALSE),0)</f>
        <v>1</v>
      </c>
      <c r="K820" s="44">
        <f>$K$1802*(1+Table36[[#This Row],[Inflation (%)2]])</f>
        <v>105.39</v>
      </c>
      <c r="L820" s="44">
        <f>IFERROR(Table36[[#This Row],[Prices]]*Table36[[#This Row],[Weights]],0)</f>
        <v>105.39</v>
      </c>
    </row>
    <row r="821" spans="2:12" hidden="1" x14ac:dyDescent="0.2">
      <c r="B821" s="62">
        <f t="shared" si="25"/>
        <v>2022</v>
      </c>
      <c r="C821" s="49">
        <v>44896</v>
      </c>
      <c r="D821" s="3" t="s">
        <v>9</v>
      </c>
      <c r="E821" s="29" t="s">
        <v>7</v>
      </c>
      <c r="F821" s="43">
        <v>178.6</v>
      </c>
      <c r="G821" s="28" t="s">
        <v>178</v>
      </c>
      <c r="H821" s="31">
        <f t="shared" si="26"/>
        <v>3.7200000000000004E-2</v>
      </c>
      <c r="I821" s="31">
        <f>Table36[[#This Row],[Inflation (%)2]]/H849-1</f>
        <v>-0.17333333333333323</v>
      </c>
      <c r="J821" s="60">
        <f>IFERROR(VLOOKUP(D821,Table6[[Categories]:[Weights]],5,FALSE),0)</f>
        <v>0.3629</v>
      </c>
      <c r="K821" s="44">
        <f>$K$1802*(1+Table36[[#This Row],[Inflation (%)2]])</f>
        <v>103.71999999999998</v>
      </c>
      <c r="L821" s="44">
        <f>IFERROR(Table36[[#This Row],[Prices]]*Table36[[#This Row],[Weights]],0)</f>
        <v>37.639987999999995</v>
      </c>
    </row>
    <row r="822" spans="2:12" hidden="1" x14ac:dyDescent="0.2">
      <c r="B822" s="62">
        <f t="shared" si="25"/>
        <v>2022</v>
      </c>
      <c r="C822" s="49">
        <v>44896</v>
      </c>
      <c r="D822" s="3" t="s">
        <v>11</v>
      </c>
      <c r="E822" s="29" t="s">
        <v>7</v>
      </c>
      <c r="F822" s="43">
        <v>170.2</v>
      </c>
      <c r="G822" s="28" t="s">
        <v>638</v>
      </c>
      <c r="H822" s="31">
        <f t="shared" si="26"/>
        <v>0.1227</v>
      </c>
      <c r="I822" s="31">
        <f>Table36[[#This Row],[Inflation (%)2]]/H850-1</f>
        <v>6.5104166666666741E-2</v>
      </c>
      <c r="J822" s="60">
        <f>IFERROR(VLOOKUP(D822,Table6[[Categories]:[Weights]],5,FALSE),0)</f>
        <v>6.59E-2</v>
      </c>
      <c r="K822" s="44">
        <f>$K$1802*(1+Table36[[#This Row],[Inflation (%)2]])</f>
        <v>112.27000000000001</v>
      </c>
      <c r="L822" s="44">
        <f>IFERROR(Table36[[#This Row],[Prices]]*Table36[[#This Row],[Weights]],0)</f>
        <v>7.3985930000000009</v>
      </c>
    </row>
    <row r="823" spans="2:12" hidden="1" x14ac:dyDescent="0.2">
      <c r="B823" s="62">
        <f t="shared" si="25"/>
        <v>2022</v>
      </c>
      <c r="C823" s="49">
        <v>44896</v>
      </c>
      <c r="D823" s="3" t="s">
        <v>13</v>
      </c>
      <c r="E823" s="29" t="s">
        <v>7</v>
      </c>
      <c r="F823" s="43">
        <v>212.9</v>
      </c>
      <c r="G823" s="28" t="s">
        <v>639</v>
      </c>
      <c r="H823" s="31">
        <f t="shared" si="26"/>
        <v>5.2899999999999996E-2</v>
      </c>
      <c r="I823" s="31">
        <f>Table36[[#This Row],[Inflation (%)2]]/H851-1</f>
        <v>0.27469879518072249</v>
      </c>
      <c r="J823" s="60">
        <f>IFERROR(VLOOKUP(D823,Table6[[Categories]:[Weights]],5,FALSE),0)</f>
        <v>2.7300000000000001E-2</v>
      </c>
      <c r="K823" s="44">
        <f>$K$1802*(1+Table36[[#This Row],[Inflation (%)2]])</f>
        <v>105.28999999999999</v>
      </c>
      <c r="L823" s="44">
        <f>IFERROR(Table36[[#This Row],[Prices]]*Table36[[#This Row],[Weights]],0)</f>
        <v>2.8744169999999998</v>
      </c>
    </row>
    <row r="824" spans="2:12" hidden="1" x14ac:dyDescent="0.2">
      <c r="B824" s="62">
        <f t="shared" si="25"/>
        <v>2022</v>
      </c>
      <c r="C824" s="49">
        <v>44896</v>
      </c>
      <c r="D824" s="3" t="s">
        <v>15</v>
      </c>
      <c r="E824" s="29" t="s">
        <v>7</v>
      </c>
      <c r="F824" s="43">
        <v>191.9</v>
      </c>
      <c r="G824" s="28" t="s">
        <v>640</v>
      </c>
      <c r="H824" s="31">
        <f t="shared" si="26"/>
        <v>6.6100000000000006E-2</v>
      </c>
      <c r="I824" s="31">
        <f>Table36[[#This Row],[Inflation (%)2]]/H852-1</f>
        <v>0.48539325842696623</v>
      </c>
      <c r="J824" s="60">
        <f>IFERROR(VLOOKUP(D824,Table6[[Categories]:[Weights]],5,FALSE),0)</f>
        <v>3.5999999999999999E-3</v>
      </c>
      <c r="K824" s="44">
        <f>$K$1802*(1+Table36[[#This Row],[Inflation (%)2]])</f>
        <v>106.61</v>
      </c>
      <c r="L824" s="44">
        <f>IFERROR(Table36[[#This Row],[Prices]]*Table36[[#This Row],[Weights]],0)</f>
        <v>0.38379599999999997</v>
      </c>
    </row>
    <row r="825" spans="2:12" hidden="1" x14ac:dyDescent="0.2">
      <c r="B825" s="62">
        <f t="shared" si="25"/>
        <v>2022</v>
      </c>
      <c r="C825" s="49">
        <v>44896</v>
      </c>
      <c r="D825" s="3" t="s">
        <v>17</v>
      </c>
      <c r="E825" s="29" t="s">
        <v>7</v>
      </c>
      <c r="F825" s="43">
        <v>173.9</v>
      </c>
      <c r="G825" s="28" t="s">
        <v>641</v>
      </c>
      <c r="H825" s="31">
        <f t="shared" si="26"/>
        <v>8.6900000000000005E-2</v>
      </c>
      <c r="I825" s="31">
        <f>Table36[[#This Row],[Inflation (%)2]]/H853-1</f>
        <v>9.1708542713567764E-2</v>
      </c>
      <c r="J825" s="60">
        <f>IFERROR(VLOOKUP(D825,Table6[[Categories]:[Weights]],5,FALSE),0)</f>
        <v>5.33E-2</v>
      </c>
      <c r="K825" s="44">
        <f>$K$1802*(1+Table36[[#This Row],[Inflation (%)2]])</f>
        <v>108.69</v>
      </c>
      <c r="L825" s="44">
        <f>IFERROR(Table36[[#This Row],[Prices]]*Table36[[#This Row],[Weights]],0)</f>
        <v>5.793177</v>
      </c>
    </row>
    <row r="826" spans="2:12" hidden="1" x14ac:dyDescent="0.2">
      <c r="B826" s="62">
        <f t="shared" si="25"/>
        <v>2022</v>
      </c>
      <c r="C826" s="49">
        <v>44896</v>
      </c>
      <c r="D826" s="3" t="s">
        <v>19</v>
      </c>
      <c r="E826" s="29" t="s">
        <v>7</v>
      </c>
      <c r="F826" s="43">
        <v>179.1</v>
      </c>
      <c r="G826" s="28" t="s">
        <v>429</v>
      </c>
      <c r="H826" s="31">
        <f t="shared" si="26"/>
        <v>3.2300000000000002E-2</v>
      </c>
      <c r="I826" s="31">
        <f>Table36[[#This Row],[Inflation (%)2]]/H854-1</f>
        <v>0.35146443514644354</v>
      </c>
      <c r="J826" s="60">
        <f>IFERROR(VLOOKUP(D826,Table6[[Categories]:[Weights]],5,FALSE),0)</f>
        <v>2.81E-2</v>
      </c>
      <c r="K826" s="44">
        <f>$K$1802*(1+Table36[[#This Row],[Inflation (%)2]])</f>
        <v>103.23</v>
      </c>
      <c r="L826" s="44">
        <f>IFERROR(Table36[[#This Row],[Prices]]*Table36[[#This Row],[Weights]],0)</f>
        <v>2.900763</v>
      </c>
    </row>
    <row r="827" spans="2:12" hidden="1" x14ac:dyDescent="0.2">
      <c r="B827" s="62">
        <f t="shared" si="25"/>
        <v>2022</v>
      </c>
      <c r="C827" s="49">
        <v>44896</v>
      </c>
      <c r="D827" s="3" t="s">
        <v>21</v>
      </c>
      <c r="E827" s="29" t="s">
        <v>7</v>
      </c>
      <c r="F827" s="43">
        <v>159.5</v>
      </c>
      <c r="G827" s="28" t="s">
        <v>642</v>
      </c>
      <c r="H827" s="31">
        <f t="shared" si="26"/>
        <v>7.6000000000000009E-3</v>
      </c>
      <c r="I827" s="31">
        <f>Table36[[#This Row],[Inflation (%)2]]/H855-1</f>
        <v>-0.46853146853146843</v>
      </c>
      <c r="J827" s="60">
        <f>IFERROR(VLOOKUP(D827,Table6[[Categories]:[Weights]],5,FALSE),0)</f>
        <v>2.8999999999999998E-2</v>
      </c>
      <c r="K827" s="44">
        <f>$K$1802*(1+Table36[[#This Row],[Inflation (%)2]])</f>
        <v>100.76</v>
      </c>
      <c r="L827" s="44">
        <f>IFERROR(Table36[[#This Row],[Prices]]*Table36[[#This Row],[Weights]],0)</f>
        <v>2.92204</v>
      </c>
    </row>
    <row r="828" spans="2:12" hidden="1" x14ac:dyDescent="0.2">
      <c r="B828" s="62">
        <f t="shared" si="25"/>
        <v>2022</v>
      </c>
      <c r="C828" s="49">
        <v>44896</v>
      </c>
      <c r="D828" s="3" t="s">
        <v>23</v>
      </c>
      <c r="E828" s="29" t="s">
        <v>7</v>
      </c>
      <c r="F828" s="43">
        <v>178.7</v>
      </c>
      <c r="G828" s="28" t="s">
        <v>643</v>
      </c>
      <c r="H828" s="31">
        <f t="shared" si="26"/>
        <v>-0.18590000000000001</v>
      </c>
      <c r="I828" s="31">
        <f>Table36[[#This Row],[Inflation (%)2]]/H856-1</f>
        <v>0.80485436893203888</v>
      </c>
      <c r="J828" s="60">
        <f>IFERROR(VLOOKUP(D828,Table6[[Categories]:[Weights]],5,FALSE),0)</f>
        <v>4.41E-2</v>
      </c>
      <c r="K828" s="44">
        <f>$K$1802*(1+Table36[[#This Row],[Inflation (%)2]])</f>
        <v>81.410000000000011</v>
      </c>
      <c r="L828" s="44">
        <f>IFERROR(Table36[[#This Row],[Prices]]*Table36[[#This Row],[Weights]],0)</f>
        <v>3.5901810000000003</v>
      </c>
    </row>
    <row r="829" spans="2:12" hidden="1" x14ac:dyDescent="0.2">
      <c r="B829" s="62">
        <f t="shared" si="25"/>
        <v>2022</v>
      </c>
      <c r="C829" s="49">
        <v>44896</v>
      </c>
      <c r="D829" s="3" t="s">
        <v>25</v>
      </c>
      <c r="E829" s="29" t="s">
        <v>7</v>
      </c>
      <c r="F829" s="43">
        <v>171.3</v>
      </c>
      <c r="G829" s="28" t="s">
        <v>86</v>
      </c>
      <c r="H829" s="31">
        <f t="shared" si="26"/>
        <v>4.3200000000000002E-2</v>
      </c>
      <c r="I829" s="31">
        <f>Table36[[#This Row],[Inflation (%)2]]/H857-1</f>
        <v>0.2100840336134453</v>
      </c>
      <c r="J829" s="60">
        <f>IFERROR(VLOOKUP(D829,Table6[[Categories]:[Weights]],5,FALSE),0)</f>
        <v>1.7299999999999999E-2</v>
      </c>
      <c r="K829" s="44">
        <f>$K$1802*(1+Table36[[#This Row],[Inflation (%)2]])</f>
        <v>104.32</v>
      </c>
      <c r="L829" s="44">
        <f>IFERROR(Table36[[#This Row],[Prices]]*Table36[[#This Row],[Weights]],0)</f>
        <v>1.8047359999999999</v>
      </c>
    </row>
    <row r="830" spans="2:12" hidden="1" x14ac:dyDescent="0.2">
      <c r="B830" s="62">
        <f t="shared" si="25"/>
        <v>2022</v>
      </c>
      <c r="C830" s="49">
        <v>44896</v>
      </c>
      <c r="D830" s="3" t="s">
        <v>27</v>
      </c>
      <c r="E830" s="29" t="s">
        <v>7</v>
      </c>
      <c r="F830" s="43">
        <v>123.1</v>
      </c>
      <c r="G830" s="28" t="s">
        <v>644</v>
      </c>
      <c r="H830" s="31">
        <f t="shared" si="26"/>
        <v>9.7999999999999997E-3</v>
      </c>
      <c r="I830" s="31">
        <f>Table36[[#This Row],[Inflation (%)2]]/H858-1</f>
        <v>3.083333333333333</v>
      </c>
      <c r="J830" s="60">
        <f>IFERROR(VLOOKUP(D830,Table6[[Categories]:[Weights]],5,FALSE),0)</f>
        <v>9.7000000000000003E-3</v>
      </c>
      <c r="K830" s="44">
        <f>$K$1802*(1+Table36[[#This Row],[Inflation (%)2]])</f>
        <v>100.98</v>
      </c>
      <c r="L830" s="44">
        <f>IFERROR(Table36[[#This Row],[Prices]]*Table36[[#This Row],[Weights]],0)</f>
        <v>0.9795060000000001</v>
      </c>
    </row>
    <row r="831" spans="2:12" hidden="1" x14ac:dyDescent="0.2">
      <c r="B831" s="62">
        <f t="shared" si="25"/>
        <v>2022</v>
      </c>
      <c r="C831" s="49">
        <v>44896</v>
      </c>
      <c r="D831" s="3" t="s">
        <v>29</v>
      </c>
      <c r="E831" s="29" t="s">
        <v>7</v>
      </c>
      <c r="F831" s="43">
        <v>200.5</v>
      </c>
      <c r="G831" s="28" t="s">
        <v>645</v>
      </c>
      <c r="H831" s="31">
        <f t="shared" si="26"/>
        <v>0.19199999999999998</v>
      </c>
      <c r="I831" s="31">
        <f>Table36[[#This Row],[Inflation (%)2]]/H859-1</f>
        <v>1.5873015873015817E-2</v>
      </c>
      <c r="J831" s="60">
        <f>IFERROR(VLOOKUP(D831,Table6[[Categories]:[Weights]],5,FALSE),0)</f>
        <v>1.7899999999999999E-2</v>
      </c>
      <c r="K831" s="44">
        <f>$K$1802*(1+Table36[[#This Row],[Inflation (%)2]])</f>
        <v>119.19999999999999</v>
      </c>
      <c r="L831" s="44">
        <f>IFERROR(Table36[[#This Row],[Prices]]*Table36[[#This Row],[Weights]],0)</f>
        <v>2.1336799999999996</v>
      </c>
    </row>
    <row r="832" spans="2:12" hidden="1" x14ac:dyDescent="0.2">
      <c r="B832" s="62">
        <f t="shared" si="25"/>
        <v>2022</v>
      </c>
      <c r="C832" s="49">
        <v>44896</v>
      </c>
      <c r="D832" s="3" t="s">
        <v>31</v>
      </c>
      <c r="E832" s="29" t="s">
        <v>7</v>
      </c>
      <c r="F832" s="43">
        <v>162.80000000000001</v>
      </c>
      <c r="G832" s="28" t="s">
        <v>305</v>
      </c>
      <c r="H832" s="31">
        <f t="shared" si="26"/>
        <v>4.0300000000000002E-2</v>
      </c>
      <c r="I832" s="31">
        <f>Table36[[#This Row],[Inflation (%)2]]/H860-1</f>
        <v>4.9479166666666741E-2</v>
      </c>
      <c r="J832" s="60">
        <f>IFERROR(VLOOKUP(D832,Table6[[Categories]:[Weights]],5,FALSE),0)</f>
        <v>1.1299999999999999E-2</v>
      </c>
      <c r="K832" s="44">
        <f>$K$1802*(1+Table36[[#This Row],[Inflation (%)2]])</f>
        <v>104.03</v>
      </c>
      <c r="L832" s="44">
        <f>IFERROR(Table36[[#This Row],[Prices]]*Table36[[#This Row],[Weights]],0)</f>
        <v>1.1755389999999999</v>
      </c>
    </row>
    <row r="833" spans="2:12" hidden="1" x14ac:dyDescent="0.2">
      <c r="B833" s="62">
        <f t="shared" si="25"/>
        <v>2022</v>
      </c>
      <c r="C833" s="49">
        <v>44896</v>
      </c>
      <c r="D833" s="3" t="s">
        <v>33</v>
      </c>
      <c r="E833" s="29" t="s">
        <v>7</v>
      </c>
      <c r="F833" s="43">
        <v>193.3</v>
      </c>
      <c r="G833" s="28" t="s">
        <v>646</v>
      </c>
      <c r="H833" s="31">
        <f t="shared" si="26"/>
        <v>8.4700000000000011E-2</v>
      </c>
      <c r="I833" s="31">
        <f>Table36[[#This Row],[Inflation (%)2]]/H861-1</f>
        <v>-3.9682539682539764E-2</v>
      </c>
      <c r="J833" s="60">
        <f>IFERROR(VLOOKUP(D833,Table6[[Categories]:[Weights]],5,FALSE),0)</f>
        <v>5.5399999999999998E-2</v>
      </c>
      <c r="K833" s="44">
        <f>$K$1802*(1+Table36[[#This Row],[Inflation (%)2]])</f>
        <v>108.47</v>
      </c>
      <c r="L833" s="44">
        <f>IFERROR(Table36[[#This Row],[Prices]]*Table36[[#This Row],[Weights]],0)</f>
        <v>6.0092379999999999</v>
      </c>
    </row>
    <row r="834" spans="2:12" hidden="1" x14ac:dyDescent="0.2">
      <c r="B834" s="62">
        <f t="shared" si="25"/>
        <v>2022</v>
      </c>
      <c r="C834" s="49">
        <v>44896</v>
      </c>
      <c r="D834" s="3" t="s">
        <v>35</v>
      </c>
      <c r="E834" s="29" t="s">
        <v>7</v>
      </c>
      <c r="F834" s="43">
        <v>201.1</v>
      </c>
      <c r="G834" s="28" t="s">
        <v>647</v>
      </c>
      <c r="H834" s="31">
        <f t="shared" si="26"/>
        <v>2.18E-2</v>
      </c>
      <c r="I834" s="31">
        <f>Table36[[#This Row],[Inflation (%)2]]/H862-1</f>
        <v>0.19125683060109289</v>
      </c>
      <c r="J834" s="60">
        <f>IFERROR(VLOOKUP(D834,Table6[[Categories]:[Weights]],5,FALSE),0)</f>
        <v>1.3600000000000001E-2</v>
      </c>
      <c r="K834" s="44">
        <f>$K$1802*(1+Table36[[#This Row],[Inflation (%)2]])</f>
        <v>102.18</v>
      </c>
      <c r="L834" s="44">
        <f>IFERROR(Table36[[#This Row],[Prices]]*Table36[[#This Row],[Weights]],0)</f>
        <v>1.3896480000000002</v>
      </c>
    </row>
    <row r="835" spans="2:12" hidden="1" x14ac:dyDescent="0.2">
      <c r="B835" s="62">
        <f t="shared" si="25"/>
        <v>2022</v>
      </c>
      <c r="C835" s="49">
        <v>44896</v>
      </c>
      <c r="D835" s="3" t="s">
        <v>37</v>
      </c>
      <c r="E835" s="29" t="s">
        <v>7</v>
      </c>
      <c r="F835" s="43">
        <v>175.7</v>
      </c>
      <c r="G835" s="28" t="s">
        <v>454</v>
      </c>
      <c r="H835" s="31">
        <f t="shared" si="26"/>
        <v>9.3300000000000008E-2</v>
      </c>
      <c r="I835" s="31">
        <f>Table36[[#This Row],[Inflation (%)2]]/H863-1</f>
        <v>-6.389776357827559E-3</v>
      </c>
      <c r="J835" s="60">
        <f>IFERROR(VLOOKUP(D835,Table6[[Categories]:[Weights]],5,FALSE),0)</f>
        <v>5.57E-2</v>
      </c>
      <c r="K835" s="44">
        <f>$K$1802*(1+Table36[[#This Row],[Inflation (%)2]])</f>
        <v>109.33</v>
      </c>
      <c r="L835" s="44">
        <f>IFERROR(Table36[[#This Row],[Prices]]*Table36[[#This Row],[Weights]],0)</f>
        <v>6.0896809999999997</v>
      </c>
    </row>
    <row r="836" spans="2:12" hidden="1" x14ac:dyDescent="0.2">
      <c r="B836" s="62">
        <f t="shared" si="25"/>
        <v>2022</v>
      </c>
      <c r="C836" s="49">
        <v>44896</v>
      </c>
      <c r="D836" s="3" t="s">
        <v>39</v>
      </c>
      <c r="E836" s="29" t="s">
        <v>7</v>
      </c>
      <c r="F836" s="43">
        <v>177.7</v>
      </c>
      <c r="G836" s="28" t="s">
        <v>648</v>
      </c>
      <c r="H836" s="31">
        <f t="shared" si="26"/>
        <v>8.8200000000000014E-2</v>
      </c>
      <c r="I836" s="31">
        <f>Table36[[#This Row],[Inflation (%)2]]/H864-1</f>
        <v>-5.6369785794810889E-3</v>
      </c>
      <c r="J836" s="60">
        <f>IFERROR(VLOOKUP(D836,Table6[[Categories]:[Weights]],5,FALSE),0)</f>
        <v>4.7199999999999999E-2</v>
      </c>
      <c r="K836" s="44">
        <f>$K$1802*(1+Table36[[#This Row],[Inflation (%)2]])</f>
        <v>108.82000000000001</v>
      </c>
      <c r="L836" s="44">
        <f>IFERROR(Table36[[#This Row],[Prices]]*Table36[[#This Row],[Weights]],0)</f>
        <v>5.136304</v>
      </c>
    </row>
    <row r="837" spans="2:12" hidden="1" x14ac:dyDescent="0.2">
      <c r="B837" s="62">
        <f t="shared" si="25"/>
        <v>2022</v>
      </c>
      <c r="C837" s="49">
        <v>44896</v>
      </c>
      <c r="D837" s="3" t="s">
        <v>41</v>
      </c>
      <c r="E837" s="29" t="s">
        <v>7</v>
      </c>
      <c r="F837" s="43">
        <v>164.5</v>
      </c>
      <c r="G837" s="28" t="s">
        <v>649</v>
      </c>
      <c r="H837" s="31">
        <f t="shared" si="26"/>
        <v>0.12130000000000001</v>
      </c>
      <c r="I837" s="31">
        <f>Table36[[#This Row],[Inflation (%)2]]/H865-1</f>
        <v>-3.1923383878691092E-2</v>
      </c>
      <c r="J837" s="60">
        <f>IFERROR(VLOOKUP(D837,Table6[[Categories]:[Weights]],5,FALSE),0)</f>
        <v>8.5000000000000006E-3</v>
      </c>
      <c r="K837" s="44">
        <f>$K$1802*(1+Table36[[#This Row],[Inflation (%)2]])</f>
        <v>112.13</v>
      </c>
      <c r="L837" s="44">
        <f>IFERROR(Table36[[#This Row],[Prices]]*Table36[[#This Row],[Weights]],0)</f>
        <v>0.95310499999999998</v>
      </c>
    </row>
    <row r="838" spans="2:12" hidden="1" x14ac:dyDescent="0.2">
      <c r="B838" s="62">
        <f t="shared" si="25"/>
        <v>2022</v>
      </c>
      <c r="C838" s="49">
        <v>44896</v>
      </c>
      <c r="D838" s="3" t="s">
        <v>43</v>
      </c>
      <c r="E838" s="29" t="s">
        <v>7</v>
      </c>
      <c r="F838" s="43">
        <v>170.7</v>
      </c>
      <c r="G838" s="28" t="s">
        <v>524</v>
      </c>
      <c r="H838" s="31">
        <f t="shared" si="26"/>
        <v>4.4699999999999997E-2</v>
      </c>
      <c r="I838" s="31">
        <f>Table36[[#This Row],[Inflation (%)2]]/H866-1</f>
        <v>-3.4557235421166399E-2</v>
      </c>
      <c r="J838" s="60">
        <f>IFERROR(VLOOKUP(D838,Table6[[Categories]:[Weights]],5,FALSE),0)</f>
        <v>0.2167</v>
      </c>
      <c r="K838" s="44">
        <f>$K$1802*(1+Table36[[#This Row],[Inflation (%)2]])</f>
        <v>104.47</v>
      </c>
      <c r="L838" s="44">
        <f>IFERROR(Table36[[#This Row],[Prices]]*Table36[[#This Row],[Weights]],0)</f>
        <v>22.638649000000001</v>
      </c>
    </row>
    <row r="839" spans="2:12" hidden="1" x14ac:dyDescent="0.2">
      <c r="B839" s="62">
        <f t="shared" si="25"/>
        <v>2022</v>
      </c>
      <c r="C839" s="49">
        <v>44896</v>
      </c>
      <c r="D839" s="3" t="s">
        <v>45</v>
      </c>
      <c r="E839" s="29" t="s">
        <v>7</v>
      </c>
      <c r="F839" s="43">
        <v>180.6</v>
      </c>
      <c r="G839" s="28" t="s">
        <v>650</v>
      </c>
      <c r="H839" s="31">
        <f t="shared" si="26"/>
        <v>0.11689999999999999</v>
      </c>
      <c r="I839" s="31">
        <f>Table36[[#This Row],[Inflation (%)2]]/H867-1</f>
        <v>1.0371650821088929E-2</v>
      </c>
      <c r="J839" s="60">
        <f>IFERROR(VLOOKUP(D839,Table6[[Categories]:[Weights]],5,FALSE),0)</f>
        <v>5.5800000000000002E-2</v>
      </c>
      <c r="K839" s="44">
        <f>$K$1802*(1+Table36[[#This Row],[Inflation (%)2]])</f>
        <v>111.69</v>
      </c>
      <c r="L839" s="44">
        <f>IFERROR(Table36[[#This Row],[Prices]]*Table36[[#This Row],[Weights]],0)</f>
        <v>6.2323019999999998</v>
      </c>
    </row>
    <row r="840" spans="2:12" hidden="1" x14ac:dyDescent="0.2">
      <c r="B840" s="62">
        <f t="shared" ref="B840:B903" si="27">YEAR(C840)</f>
        <v>2022</v>
      </c>
      <c r="C840" s="49">
        <v>44896</v>
      </c>
      <c r="D840" s="3" t="s">
        <v>47</v>
      </c>
      <c r="E840" s="29" t="s">
        <v>7</v>
      </c>
      <c r="F840" s="43">
        <v>168.2</v>
      </c>
      <c r="G840" s="28" t="s">
        <v>496</v>
      </c>
      <c r="H840" s="31">
        <f t="shared" ref="H840:H903" si="28">G840/10000*100</f>
        <v>6.59E-2</v>
      </c>
      <c r="I840" s="31">
        <f>Table36[[#This Row],[Inflation (%)2]]/H868-1</f>
        <v>2.6479750778816369E-2</v>
      </c>
      <c r="J840" s="60">
        <f>IFERROR(VLOOKUP(D840,Table6[[Categories]:[Weights]],5,FALSE),0)</f>
        <v>0.29530000000000001</v>
      </c>
      <c r="K840" s="44">
        <f>$K$1802*(1+Table36[[#This Row],[Inflation (%)2]])</f>
        <v>106.59</v>
      </c>
      <c r="L840" s="44">
        <f>IFERROR(Table36[[#This Row],[Prices]]*Table36[[#This Row],[Weights]],0)</f>
        <v>31.476027000000002</v>
      </c>
    </row>
    <row r="841" spans="2:12" hidden="1" x14ac:dyDescent="0.2">
      <c r="B841" s="62">
        <f t="shared" si="27"/>
        <v>2022</v>
      </c>
      <c r="C841" s="49">
        <v>44896</v>
      </c>
      <c r="D841" s="3" t="s">
        <v>49</v>
      </c>
      <c r="E841" s="29" t="s">
        <v>7</v>
      </c>
      <c r="F841" s="43">
        <v>167.3</v>
      </c>
      <c r="G841" s="28" t="s">
        <v>615</v>
      </c>
      <c r="H841" s="31">
        <f t="shared" si="28"/>
        <v>7.2400000000000006E-2</v>
      </c>
      <c r="I841" s="31">
        <f>Table36[[#This Row],[Inflation (%)2]]/H869-1</f>
        <v>-3.9787798408487896E-2</v>
      </c>
      <c r="J841" s="60">
        <f>IFERROR(VLOOKUP(D841,Table6[[Categories]:[Weights]],5,FALSE),0)</f>
        <v>3.8699999999999998E-2</v>
      </c>
      <c r="K841" s="44">
        <f>$K$1802*(1+Table36[[#This Row],[Inflation (%)2]])</f>
        <v>107.24000000000001</v>
      </c>
      <c r="L841" s="44">
        <f>IFERROR(Table36[[#This Row],[Prices]]*Table36[[#This Row],[Weights]],0)</f>
        <v>4.150188</v>
      </c>
    </row>
    <row r="842" spans="2:12" hidden="1" x14ac:dyDescent="0.2">
      <c r="B842" s="62">
        <f t="shared" si="27"/>
        <v>2022</v>
      </c>
      <c r="C842" s="49">
        <v>44896</v>
      </c>
      <c r="D842" s="3" t="s">
        <v>51</v>
      </c>
      <c r="E842" s="29" t="s">
        <v>7</v>
      </c>
      <c r="F842" s="43">
        <v>177.2</v>
      </c>
      <c r="G842" s="28" t="s">
        <v>651</v>
      </c>
      <c r="H842" s="31">
        <f t="shared" si="28"/>
        <v>7.3300000000000004E-2</v>
      </c>
      <c r="I842" s="31">
        <f>Table36[[#This Row],[Inflation (%)2]]/H870-1</f>
        <v>3.8243626062323122E-2</v>
      </c>
      <c r="J842" s="60">
        <f>IFERROR(VLOOKUP(D842,Table6[[Categories]:[Weights]],5,FALSE),0)</f>
        <v>4.8099999999999997E-2</v>
      </c>
      <c r="K842" s="44">
        <f>$K$1802*(1+Table36[[#This Row],[Inflation (%)2]])</f>
        <v>107.33</v>
      </c>
      <c r="L842" s="44">
        <f>IFERROR(Table36[[#This Row],[Prices]]*Table36[[#This Row],[Weights]],0)</f>
        <v>5.1625729999999992</v>
      </c>
    </row>
    <row r="843" spans="2:12" hidden="1" x14ac:dyDescent="0.2">
      <c r="B843" s="62">
        <f t="shared" si="27"/>
        <v>2022</v>
      </c>
      <c r="C843" s="49">
        <v>44896</v>
      </c>
      <c r="D843" s="3" t="s">
        <v>53</v>
      </c>
      <c r="E843" s="29" t="s">
        <v>7</v>
      </c>
      <c r="F843" s="43">
        <v>159.4</v>
      </c>
      <c r="G843" s="28" t="s">
        <v>652</v>
      </c>
      <c r="H843" s="31">
        <f t="shared" si="28"/>
        <v>5.0099999999999992E-2</v>
      </c>
      <c r="I843" s="31">
        <f>Table36[[#This Row],[Inflation (%)2]]/H871-1</f>
        <v>-1.5717092337917626E-2</v>
      </c>
      <c r="J843" s="60">
        <f>IFERROR(VLOOKUP(D843,Table6[[Categories]:[Weights]],5,FALSE),0)</f>
        <v>9.7299999999999998E-2</v>
      </c>
      <c r="K843" s="44">
        <f>$K$1802*(1+Table36[[#This Row],[Inflation (%)2]])</f>
        <v>105.01</v>
      </c>
      <c r="L843" s="44">
        <f>IFERROR(Table36[[#This Row],[Prices]]*Table36[[#This Row],[Weights]],0)</f>
        <v>10.217473</v>
      </c>
    </row>
    <row r="844" spans="2:12" hidden="1" x14ac:dyDescent="0.2">
      <c r="B844" s="62">
        <f t="shared" si="27"/>
        <v>2022</v>
      </c>
      <c r="C844" s="49">
        <v>44896</v>
      </c>
      <c r="D844" s="3" t="s">
        <v>55</v>
      </c>
      <c r="E844" s="29" t="s">
        <v>7</v>
      </c>
      <c r="F844" s="43">
        <v>167.1</v>
      </c>
      <c r="G844" s="28" t="s">
        <v>653</v>
      </c>
      <c r="H844" s="31">
        <f t="shared" si="28"/>
        <v>6.0299999999999999E-2</v>
      </c>
      <c r="I844" s="31">
        <f>Table36[[#This Row],[Inflation (%)2]]/H872-1</f>
        <v>-5.4858934169278895E-2</v>
      </c>
      <c r="J844" s="60">
        <f>IFERROR(VLOOKUP(D844,Table6[[Categories]:[Weights]],5,FALSE),0)</f>
        <v>2.0400000000000001E-2</v>
      </c>
      <c r="K844" s="44">
        <f>$K$1802*(1+Table36[[#This Row],[Inflation (%)2]])</f>
        <v>106.03</v>
      </c>
      <c r="L844" s="44">
        <f>IFERROR(Table36[[#This Row],[Prices]]*Table36[[#This Row],[Weights]],0)</f>
        <v>2.1630120000000002</v>
      </c>
    </row>
    <row r="845" spans="2:12" hidden="1" x14ac:dyDescent="0.2">
      <c r="B845" s="62">
        <f t="shared" si="27"/>
        <v>2022</v>
      </c>
      <c r="C845" s="49">
        <v>44896</v>
      </c>
      <c r="D845" s="3" t="s">
        <v>57</v>
      </c>
      <c r="E845" s="29" t="s">
        <v>7</v>
      </c>
      <c r="F845" s="43">
        <v>171.8</v>
      </c>
      <c r="G845" s="28" t="s">
        <v>654</v>
      </c>
      <c r="H845" s="31">
        <f t="shared" si="28"/>
        <v>6.9699999999999998E-2</v>
      </c>
      <c r="I845" s="31">
        <f>Table36[[#This Row],[Inflation (%)2]]/H873-1</f>
        <v>4.8120300751879563E-2</v>
      </c>
      <c r="J845" s="60">
        <f>IFERROR(VLOOKUP(D845,Table6[[Categories]:[Weights]],5,FALSE),0)</f>
        <v>5.62E-2</v>
      </c>
      <c r="K845" s="44">
        <f>$K$1802*(1+Table36[[#This Row],[Inflation (%)2]])</f>
        <v>106.97000000000001</v>
      </c>
      <c r="L845" s="44">
        <f>IFERROR(Table36[[#This Row],[Prices]]*Table36[[#This Row],[Weights]],0)</f>
        <v>6.0117140000000004</v>
      </c>
    </row>
    <row r="846" spans="2:12" hidden="1" x14ac:dyDescent="0.2">
      <c r="B846" s="62">
        <f t="shared" si="27"/>
        <v>2022</v>
      </c>
      <c r="C846" s="49">
        <v>44896</v>
      </c>
      <c r="D846" s="3" t="s">
        <v>59</v>
      </c>
      <c r="E846" s="29" t="s">
        <v>7</v>
      </c>
      <c r="F846" s="43">
        <v>176</v>
      </c>
      <c r="G846" s="28" t="s">
        <v>655</v>
      </c>
      <c r="H846" s="31">
        <f t="shared" si="28"/>
        <v>8.3699999999999997E-2</v>
      </c>
      <c r="I846" s="31">
        <f>Table36[[#This Row],[Inflation (%)2]]/H874-1</f>
        <v>0.12803234501347704</v>
      </c>
      <c r="J846" s="60">
        <f>IFERROR(VLOOKUP(D846,Table6[[Categories]:[Weights]],5,FALSE),0)</f>
        <v>3.4700000000000002E-2</v>
      </c>
      <c r="K846" s="44">
        <f>$K$1802*(1+Table36[[#This Row],[Inflation (%)2]])</f>
        <v>108.36999999999999</v>
      </c>
      <c r="L846" s="44">
        <f>IFERROR(Table36[[#This Row],[Prices]]*Table36[[#This Row],[Weights]],0)</f>
        <v>3.7604389999999999</v>
      </c>
    </row>
    <row r="847" spans="2:12" hidden="1" x14ac:dyDescent="0.2">
      <c r="B847" s="62">
        <f t="shared" si="27"/>
        <v>2022</v>
      </c>
      <c r="C847" s="49">
        <v>44896</v>
      </c>
      <c r="D847" s="3" t="s">
        <v>61</v>
      </c>
      <c r="E847" s="29" t="s">
        <v>7</v>
      </c>
      <c r="F847" s="43">
        <v>176.5</v>
      </c>
      <c r="G847" s="28" t="s">
        <v>656</v>
      </c>
      <c r="H847" s="31">
        <f t="shared" si="28"/>
        <v>2.7999999999999997E-2</v>
      </c>
      <c r="I847" s="31">
        <f>Table36[[#This Row],[Inflation (%)2]]/H875-1</f>
        <v>-0.24119241192411922</v>
      </c>
      <c r="J847" s="60">
        <f>IFERROR(VLOOKUP(D847,Table6[[Categories]:[Weights]],5,FALSE),0)</f>
        <v>0</v>
      </c>
      <c r="K847" s="44">
        <f>$K$1802*(1+Table36[[#This Row],[Inflation (%)2]])</f>
        <v>102.8</v>
      </c>
      <c r="L847" s="44">
        <f>IFERROR(Table36[[#This Row],[Prices]]*Table36[[#This Row],[Weights]],0)</f>
        <v>0</v>
      </c>
    </row>
    <row r="848" spans="2:12" x14ac:dyDescent="0.2">
      <c r="B848" s="62">
        <f t="shared" si="27"/>
        <v>2022</v>
      </c>
      <c r="C848" s="49">
        <v>44866</v>
      </c>
      <c r="D848" s="3" t="s">
        <v>6</v>
      </c>
      <c r="E848" s="29" t="s">
        <v>7</v>
      </c>
      <c r="F848" s="43">
        <v>175</v>
      </c>
      <c r="G848" s="28" t="s">
        <v>658</v>
      </c>
      <c r="H848" s="31">
        <f t="shared" si="28"/>
        <v>5.6799999999999989E-2</v>
      </c>
      <c r="I848" s="31">
        <f>Table36[[#This Row],[Inflation (%)2]]/H876-1</f>
        <v>-0.12615384615384639</v>
      </c>
      <c r="J848" s="60">
        <f>IFERROR(VLOOKUP(D848,Table6[[Categories]:[Weights]],5,FALSE),0)</f>
        <v>1</v>
      </c>
      <c r="K848" s="44">
        <f>$K$1802*(1+Table36[[#This Row],[Inflation (%)2]])</f>
        <v>105.67999999999999</v>
      </c>
      <c r="L848" s="44">
        <f>IFERROR(Table36[[#This Row],[Prices]]*Table36[[#This Row],[Weights]],0)</f>
        <v>105.67999999999999</v>
      </c>
    </row>
    <row r="849" spans="2:12" hidden="1" x14ac:dyDescent="0.2">
      <c r="B849" s="62">
        <f t="shared" si="27"/>
        <v>2022</v>
      </c>
      <c r="C849" s="49">
        <v>44866</v>
      </c>
      <c r="D849" s="3" t="s">
        <v>9</v>
      </c>
      <c r="E849" s="29" t="s">
        <v>7</v>
      </c>
      <c r="F849" s="43">
        <v>181.3</v>
      </c>
      <c r="G849" s="28" t="s">
        <v>659</v>
      </c>
      <c r="H849" s="31">
        <f t="shared" si="28"/>
        <v>4.4999999999999998E-2</v>
      </c>
      <c r="I849" s="31">
        <f>Table36[[#This Row],[Inflation (%)2]]/H877-1</f>
        <v>-0.34593023255813959</v>
      </c>
      <c r="J849" s="60">
        <f>IFERROR(VLOOKUP(D849,Table6[[Categories]:[Weights]],5,FALSE),0)</f>
        <v>0.3629</v>
      </c>
      <c r="K849" s="44">
        <f>$K$1802*(1+Table36[[#This Row],[Inflation (%)2]])</f>
        <v>104.5</v>
      </c>
      <c r="L849" s="44">
        <f>IFERROR(Table36[[#This Row],[Prices]]*Table36[[#This Row],[Weights]],0)</f>
        <v>37.923050000000003</v>
      </c>
    </row>
    <row r="850" spans="2:12" hidden="1" x14ac:dyDescent="0.2">
      <c r="B850" s="62">
        <f t="shared" si="27"/>
        <v>2022</v>
      </c>
      <c r="C850" s="49">
        <v>44866</v>
      </c>
      <c r="D850" s="3" t="s">
        <v>11</v>
      </c>
      <c r="E850" s="29" t="s">
        <v>7</v>
      </c>
      <c r="F850" s="43">
        <v>168.4</v>
      </c>
      <c r="G850" s="28" t="s">
        <v>660</v>
      </c>
      <c r="H850" s="31">
        <f t="shared" si="28"/>
        <v>0.1152</v>
      </c>
      <c r="I850" s="31">
        <f>Table36[[#This Row],[Inflation (%)2]]/H878-1</f>
        <v>6.0773480662983603E-2</v>
      </c>
      <c r="J850" s="60">
        <f>IFERROR(VLOOKUP(D850,Table6[[Categories]:[Weights]],5,FALSE),0)</f>
        <v>6.59E-2</v>
      </c>
      <c r="K850" s="44">
        <f>$K$1802*(1+Table36[[#This Row],[Inflation (%)2]])</f>
        <v>111.52</v>
      </c>
      <c r="L850" s="44">
        <f>IFERROR(Table36[[#This Row],[Prices]]*Table36[[#This Row],[Weights]],0)</f>
        <v>7.3491679999999997</v>
      </c>
    </row>
    <row r="851" spans="2:12" hidden="1" x14ac:dyDescent="0.2">
      <c r="B851" s="62">
        <f t="shared" si="27"/>
        <v>2022</v>
      </c>
      <c r="C851" s="49">
        <v>44866</v>
      </c>
      <c r="D851" s="3" t="s">
        <v>13</v>
      </c>
      <c r="E851" s="29" t="s">
        <v>7</v>
      </c>
      <c r="F851" s="43">
        <v>213.4</v>
      </c>
      <c r="G851" s="28" t="s">
        <v>271</v>
      </c>
      <c r="H851" s="31">
        <f t="shared" si="28"/>
        <v>4.1500000000000009E-2</v>
      </c>
      <c r="I851" s="31">
        <f>Table36[[#This Row],[Inflation (%)2]]/H879-1</f>
        <v>0.33012820512820551</v>
      </c>
      <c r="J851" s="60">
        <f>IFERROR(VLOOKUP(D851,Table6[[Categories]:[Weights]],5,FALSE),0)</f>
        <v>2.7300000000000001E-2</v>
      </c>
      <c r="K851" s="44">
        <f>$K$1802*(1+Table36[[#This Row],[Inflation (%)2]])</f>
        <v>104.15</v>
      </c>
      <c r="L851" s="44">
        <f>IFERROR(Table36[[#This Row],[Prices]]*Table36[[#This Row],[Weights]],0)</f>
        <v>2.8432950000000003</v>
      </c>
    </row>
    <row r="852" spans="2:12" hidden="1" x14ac:dyDescent="0.2">
      <c r="B852" s="62">
        <f t="shared" si="27"/>
        <v>2022</v>
      </c>
      <c r="C852" s="49">
        <v>44866</v>
      </c>
      <c r="D852" s="3" t="s">
        <v>15</v>
      </c>
      <c r="E852" s="29" t="s">
        <v>7</v>
      </c>
      <c r="F852" s="43">
        <v>183.2</v>
      </c>
      <c r="G852" s="28" t="s">
        <v>634</v>
      </c>
      <c r="H852" s="31">
        <f t="shared" si="28"/>
        <v>4.4500000000000005E-2</v>
      </c>
      <c r="I852" s="31">
        <f>Table36[[#This Row],[Inflation (%)2]]/H880-1</f>
        <v>-7.9531250000000018</v>
      </c>
      <c r="J852" s="60">
        <f>IFERROR(VLOOKUP(D852,Table6[[Categories]:[Weights]],5,FALSE),0)</f>
        <v>3.5999999999999999E-3</v>
      </c>
      <c r="K852" s="44">
        <f>$K$1802*(1+Table36[[#This Row],[Inflation (%)2]])</f>
        <v>104.45</v>
      </c>
      <c r="L852" s="44">
        <f>IFERROR(Table36[[#This Row],[Prices]]*Table36[[#This Row],[Weights]],0)</f>
        <v>0.37602000000000002</v>
      </c>
    </row>
    <row r="853" spans="2:12" hidden="1" x14ac:dyDescent="0.2">
      <c r="B853" s="62">
        <f t="shared" si="27"/>
        <v>2022</v>
      </c>
      <c r="C853" s="49">
        <v>44866</v>
      </c>
      <c r="D853" s="3" t="s">
        <v>17</v>
      </c>
      <c r="E853" s="29" t="s">
        <v>7</v>
      </c>
      <c r="F853" s="43">
        <v>172.3</v>
      </c>
      <c r="G853" s="28" t="s">
        <v>396</v>
      </c>
      <c r="H853" s="31">
        <f t="shared" si="28"/>
        <v>7.9600000000000004E-2</v>
      </c>
      <c r="I853" s="31">
        <f>Table36[[#This Row],[Inflation (%)2]]/H881-1</f>
        <v>7.422402159244279E-2</v>
      </c>
      <c r="J853" s="60">
        <f>IFERROR(VLOOKUP(D853,Table6[[Categories]:[Weights]],5,FALSE),0)</f>
        <v>5.33E-2</v>
      </c>
      <c r="K853" s="44">
        <f>$K$1802*(1+Table36[[#This Row],[Inflation (%)2]])</f>
        <v>107.96000000000001</v>
      </c>
      <c r="L853" s="44">
        <f>IFERROR(Table36[[#This Row],[Prices]]*Table36[[#This Row],[Weights]],0)</f>
        <v>5.7542680000000006</v>
      </c>
    </row>
    <row r="854" spans="2:12" hidden="1" x14ac:dyDescent="0.2">
      <c r="B854" s="62">
        <f t="shared" si="27"/>
        <v>2022</v>
      </c>
      <c r="C854" s="49">
        <v>44866</v>
      </c>
      <c r="D854" s="3" t="s">
        <v>19</v>
      </c>
      <c r="E854" s="29" t="s">
        <v>7</v>
      </c>
      <c r="F854" s="43">
        <v>180</v>
      </c>
      <c r="G854" s="28" t="s">
        <v>608</v>
      </c>
      <c r="H854" s="31">
        <f t="shared" si="28"/>
        <v>2.3900000000000001E-2</v>
      </c>
      <c r="I854" s="31">
        <f>Table36[[#This Row],[Inflation (%)2]]/H882-1</f>
        <v>2.854838709677419</v>
      </c>
      <c r="J854" s="60">
        <f>IFERROR(VLOOKUP(D854,Table6[[Categories]:[Weights]],5,FALSE),0)</f>
        <v>2.81E-2</v>
      </c>
      <c r="K854" s="44">
        <f>$K$1802*(1+Table36[[#This Row],[Inflation (%)2]])</f>
        <v>102.39</v>
      </c>
      <c r="L854" s="44">
        <f>IFERROR(Table36[[#This Row],[Prices]]*Table36[[#This Row],[Weights]],0)</f>
        <v>2.8771589999999998</v>
      </c>
    </row>
    <row r="855" spans="2:12" hidden="1" x14ac:dyDescent="0.2">
      <c r="B855" s="62">
        <f t="shared" si="27"/>
        <v>2022</v>
      </c>
      <c r="C855" s="49">
        <v>44866</v>
      </c>
      <c r="D855" s="3" t="s">
        <v>21</v>
      </c>
      <c r="E855" s="29" t="s">
        <v>7</v>
      </c>
      <c r="F855" s="43">
        <v>162.6</v>
      </c>
      <c r="G855" s="28" t="s">
        <v>531</v>
      </c>
      <c r="H855" s="31">
        <f t="shared" si="28"/>
        <v>1.43E-2</v>
      </c>
      <c r="I855" s="31">
        <f>Table36[[#This Row],[Inflation (%)2]]/H883-1</f>
        <v>-0.64427860696517403</v>
      </c>
      <c r="J855" s="60">
        <f>IFERROR(VLOOKUP(D855,Table6[[Categories]:[Weights]],5,FALSE),0)</f>
        <v>2.8999999999999998E-2</v>
      </c>
      <c r="K855" s="44">
        <f>$K$1802*(1+Table36[[#This Row],[Inflation (%)2]])</f>
        <v>101.42999999999999</v>
      </c>
      <c r="L855" s="44">
        <f>IFERROR(Table36[[#This Row],[Prices]]*Table36[[#This Row],[Weights]],0)</f>
        <v>2.9414699999999994</v>
      </c>
    </row>
    <row r="856" spans="2:12" hidden="1" x14ac:dyDescent="0.2">
      <c r="B856" s="62">
        <f t="shared" si="27"/>
        <v>2022</v>
      </c>
      <c r="C856" s="49">
        <v>44866</v>
      </c>
      <c r="D856" s="3" t="s">
        <v>23</v>
      </c>
      <c r="E856" s="29" t="s">
        <v>7</v>
      </c>
      <c r="F856" s="43">
        <v>205.5</v>
      </c>
      <c r="G856" s="28" t="s">
        <v>661</v>
      </c>
      <c r="H856" s="31">
        <f t="shared" si="28"/>
        <v>-0.10300000000000001</v>
      </c>
      <c r="I856" s="31">
        <f>Table36[[#This Row],[Inflation (%)2]]/H884-1</f>
        <v>-2.5558912386706947</v>
      </c>
      <c r="J856" s="60">
        <f>IFERROR(VLOOKUP(D856,Table6[[Categories]:[Weights]],5,FALSE),0)</f>
        <v>4.41E-2</v>
      </c>
      <c r="K856" s="44">
        <f>$K$1802*(1+Table36[[#This Row],[Inflation (%)2]])</f>
        <v>89.7</v>
      </c>
      <c r="L856" s="44">
        <f>IFERROR(Table36[[#This Row],[Prices]]*Table36[[#This Row],[Weights]],0)</f>
        <v>3.9557700000000002</v>
      </c>
    </row>
    <row r="857" spans="2:12" hidden="1" x14ac:dyDescent="0.2">
      <c r="B857" s="62">
        <f t="shared" si="27"/>
        <v>2022</v>
      </c>
      <c r="C857" s="49">
        <v>44866</v>
      </c>
      <c r="D857" s="3" t="s">
        <v>25</v>
      </c>
      <c r="E857" s="29" t="s">
        <v>7</v>
      </c>
      <c r="F857" s="43">
        <v>171</v>
      </c>
      <c r="G857" s="28" t="s">
        <v>324</v>
      </c>
      <c r="H857" s="31">
        <f t="shared" si="28"/>
        <v>3.5700000000000003E-2</v>
      </c>
      <c r="I857" s="31">
        <f>Table36[[#This Row],[Inflation (%)2]]/H885-1</f>
        <v>0.28417266187050383</v>
      </c>
      <c r="J857" s="60">
        <f>IFERROR(VLOOKUP(D857,Table6[[Categories]:[Weights]],5,FALSE),0)</f>
        <v>1.7299999999999999E-2</v>
      </c>
      <c r="K857" s="44">
        <f>$K$1802*(1+Table36[[#This Row],[Inflation (%)2]])</f>
        <v>103.57000000000001</v>
      </c>
      <c r="L857" s="44">
        <f>IFERROR(Table36[[#This Row],[Prices]]*Table36[[#This Row],[Weights]],0)</f>
        <v>1.7917610000000002</v>
      </c>
    </row>
    <row r="858" spans="2:12" hidden="1" x14ac:dyDescent="0.2">
      <c r="B858" s="62">
        <f t="shared" si="27"/>
        <v>2022</v>
      </c>
      <c r="C858" s="49">
        <v>44866</v>
      </c>
      <c r="D858" s="3" t="s">
        <v>27</v>
      </c>
      <c r="E858" s="29" t="s">
        <v>7</v>
      </c>
      <c r="F858" s="43">
        <v>123.4</v>
      </c>
      <c r="G858" s="28" t="s">
        <v>662</v>
      </c>
      <c r="H858" s="31">
        <f t="shared" si="28"/>
        <v>2.4000000000000002E-3</v>
      </c>
      <c r="I858" s="31">
        <f>Table36[[#This Row],[Inflation (%)2]]/H886-1</f>
        <v>-0.67123287671232879</v>
      </c>
      <c r="J858" s="60">
        <f>IFERROR(VLOOKUP(D858,Table6[[Categories]:[Weights]],5,FALSE),0)</f>
        <v>9.7000000000000003E-3</v>
      </c>
      <c r="K858" s="44">
        <f>$K$1802*(1+Table36[[#This Row],[Inflation (%)2]])</f>
        <v>100.24</v>
      </c>
      <c r="L858" s="44">
        <f>IFERROR(Table36[[#This Row],[Prices]]*Table36[[#This Row],[Weights]],0)</f>
        <v>0.97232799999999997</v>
      </c>
    </row>
    <row r="859" spans="2:12" hidden="1" x14ac:dyDescent="0.2">
      <c r="B859" s="62">
        <f t="shared" si="27"/>
        <v>2022</v>
      </c>
      <c r="C859" s="49">
        <v>44866</v>
      </c>
      <c r="D859" s="3" t="s">
        <v>29</v>
      </c>
      <c r="E859" s="29" t="s">
        <v>7</v>
      </c>
      <c r="F859" s="43">
        <v>198.8</v>
      </c>
      <c r="G859" s="28" t="s">
        <v>663</v>
      </c>
      <c r="H859" s="31">
        <f t="shared" si="28"/>
        <v>0.18899999999999997</v>
      </c>
      <c r="I859" s="31">
        <f>Table36[[#This Row],[Inflation (%)2]]/H887-1</f>
        <v>6.4788732394365889E-2</v>
      </c>
      <c r="J859" s="60">
        <f>IFERROR(VLOOKUP(D859,Table6[[Categories]:[Weights]],5,FALSE),0)</f>
        <v>1.7899999999999999E-2</v>
      </c>
      <c r="K859" s="44">
        <f>$K$1802*(1+Table36[[#This Row],[Inflation (%)2]])</f>
        <v>118.9</v>
      </c>
      <c r="L859" s="44">
        <f>IFERROR(Table36[[#This Row],[Prices]]*Table36[[#This Row],[Weights]],0)</f>
        <v>2.1283099999999999</v>
      </c>
    </row>
    <row r="860" spans="2:12" hidden="1" x14ac:dyDescent="0.2">
      <c r="B860" s="62">
        <f t="shared" si="27"/>
        <v>2022</v>
      </c>
      <c r="C860" s="49">
        <v>44866</v>
      </c>
      <c r="D860" s="3" t="s">
        <v>31</v>
      </c>
      <c r="E860" s="29" t="s">
        <v>7</v>
      </c>
      <c r="F860" s="43">
        <v>162.1</v>
      </c>
      <c r="G860" s="28" t="s">
        <v>664</v>
      </c>
      <c r="H860" s="31">
        <f t="shared" si="28"/>
        <v>3.8400000000000004E-2</v>
      </c>
      <c r="I860" s="31">
        <f>Table36[[#This Row],[Inflation (%)2]]/H888-1</f>
        <v>-3.7593984962405846E-2</v>
      </c>
      <c r="J860" s="60">
        <f>IFERROR(VLOOKUP(D860,Table6[[Categories]:[Weights]],5,FALSE),0)</f>
        <v>1.1299999999999999E-2</v>
      </c>
      <c r="K860" s="44">
        <f>$K$1802*(1+Table36[[#This Row],[Inflation (%)2]])</f>
        <v>103.84</v>
      </c>
      <c r="L860" s="44">
        <f>IFERROR(Table36[[#This Row],[Prices]]*Table36[[#This Row],[Weights]],0)</f>
        <v>1.173392</v>
      </c>
    </row>
    <row r="861" spans="2:12" hidden="1" x14ac:dyDescent="0.2">
      <c r="B861" s="62">
        <f t="shared" si="27"/>
        <v>2022</v>
      </c>
      <c r="C861" s="49">
        <v>44866</v>
      </c>
      <c r="D861" s="3" t="s">
        <v>33</v>
      </c>
      <c r="E861" s="29" t="s">
        <v>7</v>
      </c>
      <c r="F861" s="43">
        <v>192.4</v>
      </c>
      <c r="G861" s="28" t="s">
        <v>648</v>
      </c>
      <c r="H861" s="31">
        <f t="shared" si="28"/>
        <v>8.8200000000000014E-2</v>
      </c>
      <c r="I861" s="31">
        <f>Table36[[#This Row],[Inflation (%)2]]/H889-1</f>
        <v>-5.6369785794810889E-3</v>
      </c>
      <c r="J861" s="60">
        <f>IFERROR(VLOOKUP(D861,Table6[[Categories]:[Weights]],5,FALSE),0)</f>
        <v>5.5399999999999998E-2</v>
      </c>
      <c r="K861" s="44">
        <f>$K$1802*(1+Table36[[#This Row],[Inflation (%)2]])</f>
        <v>108.82000000000001</v>
      </c>
      <c r="L861" s="44">
        <f>IFERROR(Table36[[#This Row],[Prices]]*Table36[[#This Row],[Weights]],0)</f>
        <v>6.0286280000000003</v>
      </c>
    </row>
    <row r="862" spans="2:12" hidden="1" x14ac:dyDescent="0.2">
      <c r="B862" s="62">
        <f t="shared" si="27"/>
        <v>2022</v>
      </c>
      <c r="C862" s="49">
        <v>44866</v>
      </c>
      <c r="D862" s="3" t="s">
        <v>35</v>
      </c>
      <c r="E862" s="29" t="s">
        <v>7</v>
      </c>
      <c r="F862" s="43">
        <v>200.6</v>
      </c>
      <c r="G862" s="28" t="s">
        <v>665</v>
      </c>
      <c r="H862" s="31">
        <f t="shared" si="28"/>
        <v>1.83E-2</v>
      </c>
      <c r="I862" s="31">
        <f>Table36[[#This Row],[Inflation (%)2]]/H890-1</f>
        <v>0.16560509554140146</v>
      </c>
      <c r="J862" s="60">
        <f>IFERROR(VLOOKUP(D862,Table6[[Categories]:[Weights]],5,FALSE),0)</f>
        <v>1.3600000000000001E-2</v>
      </c>
      <c r="K862" s="44">
        <f>$K$1802*(1+Table36[[#This Row],[Inflation (%)2]])</f>
        <v>101.83</v>
      </c>
      <c r="L862" s="44">
        <f>IFERROR(Table36[[#This Row],[Prices]]*Table36[[#This Row],[Weights]],0)</f>
        <v>1.3848880000000001</v>
      </c>
    </row>
    <row r="863" spans="2:12" hidden="1" x14ac:dyDescent="0.2">
      <c r="B863" s="62">
        <f t="shared" si="27"/>
        <v>2022</v>
      </c>
      <c r="C863" s="49">
        <v>44866</v>
      </c>
      <c r="D863" s="3" t="s">
        <v>37</v>
      </c>
      <c r="E863" s="29" t="s">
        <v>7</v>
      </c>
      <c r="F863" s="43">
        <v>174.7</v>
      </c>
      <c r="G863" s="28" t="s">
        <v>666</v>
      </c>
      <c r="H863" s="31">
        <f t="shared" si="28"/>
        <v>9.3900000000000011E-2</v>
      </c>
      <c r="I863" s="31">
        <f>Table36[[#This Row],[Inflation (%)2]]/H891-1</f>
        <v>-2.8955532574973963E-2</v>
      </c>
      <c r="J863" s="60">
        <f>IFERROR(VLOOKUP(D863,Table6[[Categories]:[Weights]],5,FALSE),0)</f>
        <v>5.57E-2</v>
      </c>
      <c r="K863" s="44">
        <f>$K$1802*(1+Table36[[#This Row],[Inflation (%)2]])</f>
        <v>109.39000000000001</v>
      </c>
      <c r="L863" s="44">
        <f>IFERROR(Table36[[#This Row],[Prices]]*Table36[[#This Row],[Weights]],0)</f>
        <v>6.0930230000000005</v>
      </c>
    </row>
    <row r="864" spans="2:12" hidden="1" x14ac:dyDescent="0.2">
      <c r="B864" s="62">
        <f t="shared" si="27"/>
        <v>2022</v>
      </c>
      <c r="C864" s="49">
        <v>44866</v>
      </c>
      <c r="D864" s="3" t="s">
        <v>39</v>
      </c>
      <c r="E864" s="29" t="s">
        <v>7</v>
      </c>
      <c r="F864" s="43">
        <v>176.7</v>
      </c>
      <c r="G864" s="28" t="s">
        <v>667</v>
      </c>
      <c r="H864" s="31">
        <f t="shared" si="28"/>
        <v>8.8699999999999987E-2</v>
      </c>
      <c r="I864" s="31">
        <f>Table36[[#This Row],[Inflation (%)2]]/H892-1</f>
        <v>-2.9540481400437857E-2</v>
      </c>
      <c r="J864" s="60">
        <f>IFERROR(VLOOKUP(D864,Table6[[Categories]:[Weights]],5,FALSE),0)</f>
        <v>4.7199999999999999E-2</v>
      </c>
      <c r="K864" s="44">
        <f>$K$1802*(1+Table36[[#This Row],[Inflation (%)2]])</f>
        <v>108.87</v>
      </c>
      <c r="L864" s="44">
        <f>IFERROR(Table36[[#This Row],[Prices]]*Table36[[#This Row],[Weights]],0)</f>
        <v>5.1386640000000003</v>
      </c>
    </row>
    <row r="865" spans="2:12" hidden="1" x14ac:dyDescent="0.2">
      <c r="B865" s="62">
        <f t="shared" si="27"/>
        <v>2022</v>
      </c>
      <c r="C865" s="49">
        <v>44866</v>
      </c>
      <c r="D865" s="3" t="s">
        <v>41</v>
      </c>
      <c r="E865" s="29" t="s">
        <v>7</v>
      </c>
      <c r="F865" s="43">
        <v>163.5</v>
      </c>
      <c r="G865" s="28" t="s">
        <v>668</v>
      </c>
      <c r="H865" s="31">
        <f t="shared" si="28"/>
        <v>0.12529999999999999</v>
      </c>
      <c r="I865" s="31">
        <f>Table36[[#This Row],[Inflation (%)2]]/H893-1</f>
        <v>-5.5555555555556468E-3</v>
      </c>
      <c r="J865" s="60">
        <f>IFERROR(VLOOKUP(D865,Table6[[Categories]:[Weights]],5,FALSE),0)</f>
        <v>8.5000000000000006E-3</v>
      </c>
      <c r="K865" s="44">
        <f>$K$1802*(1+Table36[[#This Row],[Inflation (%)2]])</f>
        <v>112.53</v>
      </c>
      <c r="L865" s="44">
        <f>IFERROR(Table36[[#This Row],[Prices]]*Table36[[#This Row],[Weights]],0)</f>
        <v>0.95650500000000005</v>
      </c>
    </row>
    <row r="866" spans="2:12" hidden="1" x14ac:dyDescent="0.2">
      <c r="B866" s="62">
        <f t="shared" si="27"/>
        <v>2022</v>
      </c>
      <c r="C866" s="49">
        <v>44866</v>
      </c>
      <c r="D866" s="3" t="s">
        <v>43</v>
      </c>
      <c r="E866" s="29" t="s">
        <v>7</v>
      </c>
      <c r="F866" s="43">
        <v>171.8</v>
      </c>
      <c r="G866" s="28" t="s">
        <v>295</v>
      </c>
      <c r="H866" s="31">
        <f t="shared" si="28"/>
        <v>4.6300000000000001E-2</v>
      </c>
      <c r="I866" s="31">
        <f>Table36[[#This Row],[Inflation (%)2]]/H894-1</f>
        <v>-4.3010752688171783E-3</v>
      </c>
      <c r="J866" s="60">
        <f>IFERROR(VLOOKUP(D866,Table6[[Categories]:[Weights]],5,FALSE),0)</f>
        <v>0.2167</v>
      </c>
      <c r="K866" s="44">
        <f>$K$1802*(1+Table36[[#This Row],[Inflation (%)2]])</f>
        <v>104.63</v>
      </c>
      <c r="L866" s="44">
        <f>IFERROR(Table36[[#This Row],[Prices]]*Table36[[#This Row],[Weights]],0)</f>
        <v>22.673320999999998</v>
      </c>
    </row>
    <row r="867" spans="2:12" hidden="1" x14ac:dyDescent="0.2">
      <c r="B867" s="62">
        <f t="shared" si="27"/>
        <v>2022</v>
      </c>
      <c r="C867" s="49">
        <v>44866</v>
      </c>
      <c r="D867" s="3" t="s">
        <v>45</v>
      </c>
      <c r="E867" s="29" t="s">
        <v>7</v>
      </c>
      <c r="F867" s="43">
        <v>180.3</v>
      </c>
      <c r="G867" s="28" t="s">
        <v>669</v>
      </c>
      <c r="H867" s="31">
        <f t="shared" si="28"/>
        <v>0.1157</v>
      </c>
      <c r="I867" s="31">
        <f>Table36[[#This Row],[Inflation (%)2]]/H895-1</f>
        <v>5.4694621695533296E-2</v>
      </c>
      <c r="J867" s="60">
        <f>IFERROR(VLOOKUP(D867,Table6[[Categories]:[Weights]],5,FALSE),0)</f>
        <v>5.5800000000000002E-2</v>
      </c>
      <c r="K867" s="44">
        <f>$K$1802*(1+Table36[[#This Row],[Inflation (%)2]])</f>
        <v>111.57</v>
      </c>
      <c r="L867" s="44">
        <f>IFERROR(Table36[[#This Row],[Prices]]*Table36[[#This Row],[Weights]],0)</f>
        <v>6.225606</v>
      </c>
    </row>
    <row r="868" spans="2:12" hidden="1" x14ac:dyDescent="0.2">
      <c r="B868" s="62">
        <f t="shared" si="27"/>
        <v>2022</v>
      </c>
      <c r="C868" s="49">
        <v>44866</v>
      </c>
      <c r="D868" s="3" t="s">
        <v>47</v>
      </c>
      <c r="E868" s="29" t="s">
        <v>7</v>
      </c>
      <c r="F868" s="43">
        <v>167.4</v>
      </c>
      <c r="G868" s="28" t="s">
        <v>670</v>
      </c>
      <c r="H868" s="31">
        <f t="shared" si="28"/>
        <v>6.4199999999999993E-2</v>
      </c>
      <c r="I868" s="31">
        <f>Table36[[#This Row],[Inflation (%)2]]/H896-1</f>
        <v>2.8846153846153744E-2</v>
      </c>
      <c r="J868" s="60">
        <f>IFERROR(VLOOKUP(D868,Table6[[Categories]:[Weights]],5,FALSE),0)</f>
        <v>0.29530000000000001</v>
      </c>
      <c r="K868" s="44">
        <f>$K$1802*(1+Table36[[#This Row],[Inflation (%)2]])</f>
        <v>106.42</v>
      </c>
      <c r="L868" s="44">
        <f>IFERROR(Table36[[#This Row],[Prices]]*Table36[[#This Row],[Weights]],0)</f>
        <v>31.425826000000001</v>
      </c>
    </row>
    <row r="869" spans="2:12" hidden="1" x14ac:dyDescent="0.2">
      <c r="B869" s="62">
        <f t="shared" si="27"/>
        <v>2022</v>
      </c>
      <c r="C869" s="49">
        <v>44866</v>
      </c>
      <c r="D869" s="3" t="s">
        <v>49</v>
      </c>
      <c r="E869" s="29" t="s">
        <v>7</v>
      </c>
      <c r="F869" s="43">
        <v>166.9</v>
      </c>
      <c r="G869" s="28" t="s">
        <v>281</v>
      </c>
      <c r="H869" s="31">
        <f t="shared" si="28"/>
        <v>7.5399999999999995E-2</v>
      </c>
      <c r="I869" s="31">
        <f>Table36[[#This Row],[Inflation (%)2]]/H897-1</f>
        <v>-5.2770448548814519E-3</v>
      </c>
      <c r="J869" s="60">
        <f>IFERROR(VLOOKUP(D869,Table6[[Categories]:[Weights]],5,FALSE),0)</f>
        <v>3.8699999999999998E-2</v>
      </c>
      <c r="K869" s="44">
        <f>$K$1802*(1+Table36[[#This Row],[Inflation (%)2]])</f>
        <v>107.53999999999999</v>
      </c>
      <c r="L869" s="44">
        <f>IFERROR(Table36[[#This Row],[Prices]]*Table36[[#This Row],[Weights]],0)</f>
        <v>4.1617979999999992</v>
      </c>
    </row>
    <row r="870" spans="2:12" hidden="1" x14ac:dyDescent="0.2">
      <c r="B870" s="62">
        <f t="shared" si="27"/>
        <v>2022</v>
      </c>
      <c r="C870" s="49">
        <v>44866</v>
      </c>
      <c r="D870" s="3" t="s">
        <v>51</v>
      </c>
      <c r="E870" s="29" t="s">
        <v>7</v>
      </c>
      <c r="F870" s="43">
        <v>175.8</v>
      </c>
      <c r="G870" s="28" t="s">
        <v>671</v>
      </c>
      <c r="H870" s="31">
        <f t="shared" si="28"/>
        <v>7.0599999999999996E-2</v>
      </c>
      <c r="I870" s="31">
        <f>Table36[[#This Row],[Inflation (%)2]]/H898-1</f>
        <v>3.0656934306569461E-2</v>
      </c>
      <c r="J870" s="60">
        <f>IFERROR(VLOOKUP(D870,Table6[[Categories]:[Weights]],5,FALSE),0)</f>
        <v>4.8099999999999997E-2</v>
      </c>
      <c r="K870" s="44">
        <f>$K$1802*(1+Table36[[#This Row],[Inflation (%)2]])</f>
        <v>107.06</v>
      </c>
      <c r="L870" s="44">
        <f>IFERROR(Table36[[#This Row],[Prices]]*Table36[[#This Row],[Weights]],0)</f>
        <v>5.1495860000000002</v>
      </c>
    </row>
    <row r="871" spans="2:12" hidden="1" x14ac:dyDescent="0.2">
      <c r="B871" s="62">
        <f t="shared" si="27"/>
        <v>2022</v>
      </c>
      <c r="C871" s="49">
        <v>44866</v>
      </c>
      <c r="D871" s="3" t="s">
        <v>53</v>
      </c>
      <c r="E871" s="29" t="s">
        <v>7</v>
      </c>
      <c r="F871" s="43">
        <v>158.9</v>
      </c>
      <c r="G871" s="28" t="s">
        <v>32</v>
      </c>
      <c r="H871" s="31">
        <f t="shared" si="28"/>
        <v>5.0900000000000001E-2</v>
      </c>
      <c r="I871" s="31">
        <f>Table36[[#This Row],[Inflation (%)2]]/H899-1</f>
        <v>0.17281105990783407</v>
      </c>
      <c r="J871" s="60">
        <f>IFERROR(VLOOKUP(D871,Table6[[Categories]:[Weights]],5,FALSE),0)</f>
        <v>9.7299999999999998E-2</v>
      </c>
      <c r="K871" s="44">
        <f>$K$1802*(1+Table36[[#This Row],[Inflation (%)2]])</f>
        <v>105.08999999999999</v>
      </c>
      <c r="L871" s="44">
        <f>IFERROR(Table36[[#This Row],[Prices]]*Table36[[#This Row],[Weights]],0)</f>
        <v>10.225256999999999</v>
      </c>
    </row>
    <row r="872" spans="2:12" hidden="1" x14ac:dyDescent="0.2">
      <c r="B872" s="62">
        <f t="shared" si="27"/>
        <v>2022</v>
      </c>
      <c r="C872" s="49">
        <v>44866</v>
      </c>
      <c r="D872" s="3" t="s">
        <v>55</v>
      </c>
      <c r="E872" s="29" t="s">
        <v>7</v>
      </c>
      <c r="F872" s="43">
        <v>166.7</v>
      </c>
      <c r="G872" s="28" t="s">
        <v>672</v>
      </c>
      <c r="H872" s="31">
        <f t="shared" si="28"/>
        <v>6.3799999999999996E-2</v>
      </c>
      <c r="I872" s="31">
        <f>Table36[[#This Row],[Inflation (%)2]]/H900-1</f>
        <v>-0.11634349030470925</v>
      </c>
      <c r="J872" s="60">
        <f>IFERROR(VLOOKUP(D872,Table6[[Categories]:[Weights]],5,FALSE),0)</f>
        <v>2.0400000000000001E-2</v>
      </c>
      <c r="K872" s="44">
        <f>$K$1802*(1+Table36[[#This Row],[Inflation (%)2]])</f>
        <v>106.38000000000001</v>
      </c>
      <c r="L872" s="44">
        <f>IFERROR(Table36[[#This Row],[Prices]]*Table36[[#This Row],[Weights]],0)</f>
        <v>2.1701520000000003</v>
      </c>
    </row>
    <row r="873" spans="2:12" hidden="1" x14ac:dyDescent="0.2">
      <c r="B873" s="62">
        <f t="shared" si="27"/>
        <v>2022</v>
      </c>
      <c r="C873" s="49">
        <v>44866</v>
      </c>
      <c r="D873" s="3" t="s">
        <v>57</v>
      </c>
      <c r="E873" s="29" t="s">
        <v>7</v>
      </c>
      <c r="F873" s="43">
        <v>171.5</v>
      </c>
      <c r="G873" s="28" t="s">
        <v>557</v>
      </c>
      <c r="H873" s="31">
        <f t="shared" si="28"/>
        <v>6.6500000000000004E-2</v>
      </c>
      <c r="I873" s="31">
        <f>Table36[[#This Row],[Inflation (%)2]]/H901-1</f>
        <v>-2.2058823529411575E-2</v>
      </c>
      <c r="J873" s="60">
        <f>IFERROR(VLOOKUP(D873,Table6[[Categories]:[Weights]],5,FALSE),0)</f>
        <v>5.62E-2</v>
      </c>
      <c r="K873" s="44">
        <f>$K$1802*(1+Table36[[#This Row],[Inflation (%)2]])</f>
        <v>106.65</v>
      </c>
      <c r="L873" s="44">
        <f>IFERROR(Table36[[#This Row],[Prices]]*Table36[[#This Row],[Weights]],0)</f>
        <v>5.9937300000000002</v>
      </c>
    </row>
    <row r="874" spans="2:12" hidden="1" x14ac:dyDescent="0.2">
      <c r="B874" s="62">
        <f t="shared" si="27"/>
        <v>2022</v>
      </c>
      <c r="C874" s="49">
        <v>44866</v>
      </c>
      <c r="D874" s="3" t="s">
        <v>59</v>
      </c>
      <c r="E874" s="29" t="s">
        <v>7</v>
      </c>
      <c r="F874" s="43">
        <v>173.8</v>
      </c>
      <c r="G874" s="28" t="s">
        <v>673</v>
      </c>
      <c r="H874" s="31">
        <f t="shared" si="28"/>
        <v>7.4200000000000002E-2</v>
      </c>
      <c r="I874" s="31">
        <f>Table36[[#This Row],[Inflation (%)2]]/H902-1</f>
        <v>-9.3457943925232545E-3</v>
      </c>
      <c r="J874" s="60">
        <f>IFERROR(VLOOKUP(D874,Table6[[Categories]:[Weights]],5,FALSE),0)</f>
        <v>3.4700000000000002E-2</v>
      </c>
      <c r="K874" s="44">
        <f>$K$1802*(1+Table36[[#This Row],[Inflation (%)2]])</f>
        <v>107.42</v>
      </c>
      <c r="L874" s="44">
        <f>IFERROR(Table36[[#This Row],[Prices]]*Table36[[#This Row],[Weights]],0)</f>
        <v>3.7274740000000004</v>
      </c>
    </row>
    <row r="875" spans="2:12" hidden="1" x14ac:dyDescent="0.2">
      <c r="B875" s="62">
        <f t="shared" si="27"/>
        <v>2022</v>
      </c>
      <c r="C875" s="49">
        <v>44866</v>
      </c>
      <c r="D875" s="3" t="s">
        <v>61</v>
      </c>
      <c r="E875" s="29" t="s">
        <v>7</v>
      </c>
      <c r="F875" s="43">
        <v>180</v>
      </c>
      <c r="G875" s="28" t="s">
        <v>18</v>
      </c>
      <c r="H875" s="31">
        <f t="shared" si="28"/>
        <v>3.6899999999999995E-2</v>
      </c>
      <c r="I875" s="31">
        <f>Table36[[#This Row],[Inflation (%)2]]/H903-1</f>
        <v>-0.43491577335375209</v>
      </c>
      <c r="J875" s="60">
        <f>IFERROR(VLOOKUP(D875,Table6[[Categories]:[Weights]],5,FALSE),0)</f>
        <v>0</v>
      </c>
      <c r="K875" s="44">
        <f>$K$1802*(1+Table36[[#This Row],[Inflation (%)2]])</f>
        <v>103.69</v>
      </c>
      <c r="L875" s="44">
        <f>IFERROR(Table36[[#This Row],[Prices]]*Table36[[#This Row],[Weights]],0)</f>
        <v>0</v>
      </c>
    </row>
    <row r="876" spans="2:12" x14ac:dyDescent="0.2">
      <c r="B876" s="62">
        <f t="shared" si="27"/>
        <v>2022</v>
      </c>
      <c r="C876" s="49">
        <v>44835</v>
      </c>
      <c r="D876" s="3" t="s">
        <v>6</v>
      </c>
      <c r="E876" s="29" t="s">
        <v>7</v>
      </c>
      <c r="F876" s="43">
        <v>175.3</v>
      </c>
      <c r="G876" s="28" t="s">
        <v>675</v>
      </c>
      <c r="H876" s="31">
        <f t="shared" si="28"/>
        <v>6.5000000000000002E-2</v>
      </c>
      <c r="I876" s="31">
        <f>Table36[[#This Row],[Inflation (%)2]]/H904-1</f>
        <v>-0.10591471801925723</v>
      </c>
      <c r="J876" s="60">
        <f>IFERROR(VLOOKUP(D876,Table6[[Categories]:[Weights]],5,FALSE),0)</f>
        <v>1</v>
      </c>
      <c r="K876" s="44">
        <f>$K$1802*(1+Table36[[#This Row],[Inflation (%)2]])</f>
        <v>106.5</v>
      </c>
      <c r="L876" s="44">
        <f>IFERROR(Table36[[#This Row],[Prices]]*Table36[[#This Row],[Weights]],0)</f>
        <v>106.5</v>
      </c>
    </row>
    <row r="877" spans="2:12" hidden="1" x14ac:dyDescent="0.2">
      <c r="B877" s="62">
        <f t="shared" si="27"/>
        <v>2022</v>
      </c>
      <c r="C877" s="49">
        <v>44835</v>
      </c>
      <c r="D877" s="3" t="s">
        <v>9</v>
      </c>
      <c r="E877" s="29" t="s">
        <v>7</v>
      </c>
      <c r="F877" s="43">
        <v>183.3</v>
      </c>
      <c r="G877" s="28" t="s">
        <v>676</v>
      </c>
      <c r="H877" s="31">
        <f t="shared" si="28"/>
        <v>6.88E-2</v>
      </c>
      <c r="I877" s="31">
        <f>Table36[[#This Row],[Inflation (%)2]]/H905-1</f>
        <v>-0.20645905420991928</v>
      </c>
      <c r="J877" s="60">
        <f>IFERROR(VLOOKUP(D877,Table6[[Categories]:[Weights]],5,FALSE),0)</f>
        <v>0.3629</v>
      </c>
      <c r="K877" s="44">
        <f>$K$1802*(1+Table36[[#This Row],[Inflation (%)2]])</f>
        <v>106.88</v>
      </c>
      <c r="L877" s="44">
        <f>IFERROR(Table36[[#This Row],[Prices]]*Table36[[#This Row],[Weights]],0)</f>
        <v>38.786752</v>
      </c>
    </row>
    <row r="878" spans="2:12" hidden="1" x14ac:dyDescent="0.2">
      <c r="B878" s="62">
        <f t="shared" si="27"/>
        <v>2022</v>
      </c>
      <c r="C878" s="49">
        <v>44835</v>
      </c>
      <c r="D878" s="3" t="s">
        <v>11</v>
      </c>
      <c r="E878" s="29" t="s">
        <v>7</v>
      </c>
      <c r="F878" s="43">
        <v>166.4</v>
      </c>
      <c r="G878" s="28" t="s">
        <v>614</v>
      </c>
      <c r="H878" s="31">
        <f t="shared" si="28"/>
        <v>0.10859999999999999</v>
      </c>
      <c r="I878" s="31">
        <f>Table36[[#This Row],[Inflation (%)2]]/H906-1</f>
        <v>3.9234449760765511E-2</v>
      </c>
      <c r="J878" s="60">
        <f>IFERROR(VLOOKUP(D878,Table6[[Categories]:[Weights]],5,FALSE),0)</f>
        <v>6.59E-2</v>
      </c>
      <c r="K878" s="44">
        <f>$K$1802*(1+Table36[[#This Row],[Inflation (%)2]])</f>
        <v>110.86</v>
      </c>
      <c r="L878" s="44">
        <f>IFERROR(Table36[[#This Row],[Prices]]*Table36[[#This Row],[Weights]],0)</f>
        <v>7.3056739999999998</v>
      </c>
    </row>
    <row r="879" spans="2:12" hidden="1" x14ac:dyDescent="0.2">
      <c r="B879" s="62">
        <f t="shared" si="27"/>
        <v>2022</v>
      </c>
      <c r="C879" s="49">
        <v>44835</v>
      </c>
      <c r="D879" s="3" t="s">
        <v>13</v>
      </c>
      <c r="E879" s="29" t="s">
        <v>7</v>
      </c>
      <c r="F879" s="43">
        <v>214.9</v>
      </c>
      <c r="G879" s="28" t="s">
        <v>8</v>
      </c>
      <c r="H879" s="31">
        <f t="shared" si="28"/>
        <v>3.1199999999999999E-2</v>
      </c>
      <c r="I879" s="31">
        <f>Table36[[#This Row],[Inflation (%)2]]/H907-1</f>
        <v>2.631578947368407E-2</v>
      </c>
      <c r="J879" s="60">
        <f>IFERROR(VLOOKUP(D879,Table6[[Categories]:[Weights]],5,FALSE),0)</f>
        <v>2.7300000000000001E-2</v>
      </c>
      <c r="K879" s="44">
        <f>$K$1802*(1+Table36[[#This Row],[Inflation (%)2]])</f>
        <v>103.11999999999999</v>
      </c>
      <c r="L879" s="44">
        <f>IFERROR(Table36[[#This Row],[Prices]]*Table36[[#This Row],[Weights]],0)</f>
        <v>2.8151759999999997</v>
      </c>
    </row>
    <row r="880" spans="2:12" hidden="1" x14ac:dyDescent="0.2">
      <c r="B880" s="62">
        <f t="shared" si="27"/>
        <v>2022</v>
      </c>
      <c r="C880" s="49">
        <v>44835</v>
      </c>
      <c r="D880" s="3" t="s">
        <v>15</v>
      </c>
      <c r="E880" s="29" t="s">
        <v>7</v>
      </c>
      <c r="F880" s="43">
        <v>171.9</v>
      </c>
      <c r="G880" s="28" t="s">
        <v>677</v>
      </c>
      <c r="H880" s="31">
        <f t="shared" si="28"/>
        <v>-6.3999999999999994E-3</v>
      </c>
      <c r="I880" s="31">
        <f>Table36[[#This Row],[Inflation (%)2]]/H908-1</f>
        <v>-0.65217391304347827</v>
      </c>
      <c r="J880" s="60">
        <f>IFERROR(VLOOKUP(D880,Table6[[Categories]:[Weights]],5,FALSE),0)</f>
        <v>3.5999999999999999E-3</v>
      </c>
      <c r="K880" s="44">
        <f>$K$1802*(1+Table36[[#This Row],[Inflation (%)2]])</f>
        <v>99.36</v>
      </c>
      <c r="L880" s="44">
        <f>IFERROR(Table36[[#This Row],[Prices]]*Table36[[#This Row],[Weights]],0)</f>
        <v>0.35769600000000001</v>
      </c>
    </row>
    <row r="881" spans="2:12" hidden="1" x14ac:dyDescent="0.2">
      <c r="B881" s="62">
        <f t="shared" si="27"/>
        <v>2022</v>
      </c>
      <c r="C881" s="49">
        <v>44835</v>
      </c>
      <c r="D881" s="3" t="s">
        <v>17</v>
      </c>
      <c r="E881" s="29" t="s">
        <v>7</v>
      </c>
      <c r="F881" s="43">
        <v>171</v>
      </c>
      <c r="G881" s="28" t="s">
        <v>678</v>
      </c>
      <c r="H881" s="31">
        <f t="shared" si="28"/>
        <v>7.4099999999999999E-2</v>
      </c>
      <c r="I881" s="31">
        <f>Table36[[#This Row],[Inflation (%)2]]/H909-1</f>
        <v>7.2358900144717797E-2</v>
      </c>
      <c r="J881" s="60">
        <f>IFERROR(VLOOKUP(D881,Table6[[Categories]:[Weights]],5,FALSE),0)</f>
        <v>5.33E-2</v>
      </c>
      <c r="K881" s="44">
        <f>$K$1802*(1+Table36[[#This Row],[Inflation (%)2]])</f>
        <v>107.41000000000001</v>
      </c>
      <c r="L881" s="44">
        <f>IFERROR(Table36[[#This Row],[Prices]]*Table36[[#This Row],[Weights]],0)</f>
        <v>5.7249530000000002</v>
      </c>
    </row>
    <row r="882" spans="2:12" hidden="1" x14ac:dyDescent="0.2">
      <c r="B882" s="62">
        <f t="shared" si="27"/>
        <v>2022</v>
      </c>
      <c r="C882" s="49">
        <v>44835</v>
      </c>
      <c r="D882" s="3" t="s">
        <v>19</v>
      </c>
      <c r="E882" s="29" t="s">
        <v>7</v>
      </c>
      <c r="F882" s="43">
        <v>177.7</v>
      </c>
      <c r="G882" s="28" t="s">
        <v>679</v>
      </c>
      <c r="H882" s="31">
        <f t="shared" si="28"/>
        <v>6.2000000000000006E-3</v>
      </c>
      <c r="I882" s="31">
        <f>Table36[[#This Row],[Inflation (%)2]]/H910-1</f>
        <v>-0.74796747967479671</v>
      </c>
      <c r="J882" s="60">
        <f>IFERROR(VLOOKUP(D882,Table6[[Categories]:[Weights]],5,FALSE),0)</f>
        <v>2.81E-2</v>
      </c>
      <c r="K882" s="44">
        <f>$K$1802*(1+Table36[[#This Row],[Inflation (%)2]])</f>
        <v>100.62</v>
      </c>
      <c r="L882" s="44">
        <f>IFERROR(Table36[[#This Row],[Prices]]*Table36[[#This Row],[Weights]],0)</f>
        <v>2.8274220000000003</v>
      </c>
    </row>
    <row r="883" spans="2:12" hidden="1" x14ac:dyDescent="0.2">
      <c r="B883" s="62">
        <f t="shared" si="27"/>
        <v>2022</v>
      </c>
      <c r="C883" s="49">
        <v>44835</v>
      </c>
      <c r="D883" s="3" t="s">
        <v>21</v>
      </c>
      <c r="E883" s="29" t="s">
        <v>7</v>
      </c>
      <c r="F883" s="43">
        <v>165.7</v>
      </c>
      <c r="G883" s="28" t="s">
        <v>289</v>
      </c>
      <c r="H883" s="31">
        <f t="shared" si="28"/>
        <v>4.0199999999999993E-2</v>
      </c>
      <c r="I883" s="31">
        <f>Table36[[#This Row],[Inflation (%)2]]/H911-1</f>
        <v>2.8132992327365436E-2</v>
      </c>
      <c r="J883" s="60">
        <f>IFERROR(VLOOKUP(D883,Table6[[Categories]:[Weights]],5,FALSE),0)</f>
        <v>2.8999999999999998E-2</v>
      </c>
      <c r="K883" s="44">
        <f>$K$1802*(1+Table36[[#This Row],[Inflation (%)2]])</f>
        <v>104.02</v>
      </c>
      <c r="L883" s="44">
        <f>IFERROR(Table36[[#This Row],[Prices]]*Table36[[#This Row],[Weights]],0)</f>
        <v>3.0165799999999998</v>
      </c>
    </row>
    <row r="884" spans="2:12" hidden="1" x14ac:dyDescent="0.2">
      <c r="B884" s="62">
        <f t="shared" si="27"/>
        <v>2022</v>
      </c>
      <c r="C884" s="49">
        <v>44835</v>
      </c>
      <c r="D884" s="3" t="s">
        <v>23</v>
      </c>
      <c r="E884" s="29" t="s">
        <v>7</v>
      </c>
      <c r="F884" s="43">
        <v>228.6</v>
      </c>
      <c r="G884" s="28" t="s">
        <v>680</v>
      </c>
      <c r="H884" s="31">
        <f t="shared" si="28"/>
        <v>6.6200000000000009E-2</v>
      </c>
      <c r="I884" s="31">
        <f>Table36[[#This Row],[Inflation (%)2]]/H912-1</f>
        <v>-0.67437284800787001</v>
      </c>
      <c r="J884" s="60">
        <f>IFERROR(VLOOKUP(D884,Table6[[Categories]:[Weights]],5,FALSE),0)</f>
        <v>4.41E-2</v>
      </c>
      <c r="K884" s="44">
        <f>$K$1802*(1+Table36[[#This Row],[Inflation (%)2]])</f>
        <v>106.62</v>
      </c>
      <c r="L884" s="44">
        <f>IFERROR(Table36[[#This Row],[Prices]]*Table36[[#This Row],[Weights]],0)</f>
        <v>4.7019419999999998</v>
      </c>
    </row>
    <row r="885" spans="2:12" hidden="1" x14ac:dyDescent="0.2">
      <c r="B885" s="62">
        <f t="shared" si="27"/>
        <v>2022</v>
      </c>
      <c r="C885" s="49">
        <v>44835</v>
      </c>
      <c r="D885" s="3" t="s">
        <v>25</v>
      </c>
      <c r="E885" s="29" t="s">
        <v>7</v>
      </c>
      <c r="F885" s="43">
        <v>169.9</v>
      </c>
      <c r="G885" s="28" t="s">
        <v>140</v>
      </c>
      <c r="H885" s="31">
        <f t="shared" si="28"/>
        <v>2.7799999999999998E-2</v>
      </c>
      <c r="I885" s="31">
        <f>Table36[[#This Row],[Inflation (%)2]]/H913-1</f>
        <v>-2.7972027972028024E-2</v>
      </c>
      <c r="J885" s="60">
        <f>IFERROR(VLOOKUP(D885,Table6[[Categories]:[Weights]],5,FALSE),0)</f>
        <v>1.7299999999999999E-2</v>
      </c>
      <c r="K885" s="44">
        <f>$K$1802*(1+Table36[[#This Row],[Inflation (%)2]])</f>
        <v>102.78</v>
      </c>
      <c r="L885" s="44">
        <f>IFERROR(Table36[[#This Row],[Prices]]*Table36[[#This Row],[Weights]],0)</f>
        <v>1.7780940000000001</v>
      </c>
    </row>
    <row r="886" spans="2:12" hidden="1" x14ac:dyDescent="0.2">
      <c r="B886" s="62">
        <f t="shared" si="27"/>
        <v>2022</v>
      </c>
      <c r="C886" s="49">
        <v>44835</v>
      </c>
      <c r="D886" s="3" t="s">
        <v>27</v>
      </c>
      <c r="E886" s="29" t="s">
        <v>7</v>
      </c>
      <c r="F886" s="43">
        <v>123.4</v>
      </c>
      <c r="G886" s="28" t="s">
        <v>681</v>
      </c>
      <c r="H886" s="31">
        <f t="shared" si="28"/>
        <v>7.3000000000000001E-3</v>
      </c>
      <c r="I886" s="31">
        <f>Table36[[#This Row],[Inflation (%)2]]/H914-1</f>
        <v>-0.6741071428571429</v>
      </c>
      <c r="J886" s="60">
        <f>IFERROR(VLOOKUP(D886,Table6[[Categories]:[Weights]],5,FALSE),0)</f>
        <v>9.7000000000000003E-3</v>
      </c>
      <c r="K886" s="44">
        <f>$K$1802*(1+Table36[[#This Row],[Inflation (%)2]])</f>
        <v>100.73</v>
      </c>
      <c r="L886" s="44">
        <f>IFERROR(Table36[[#This Row],[Prices]]*Table36[[#This Row],[Weights]],0)</f>
        <v>0.97708100000000009</v>
      </c>
    </row>
    <row r="887" spans="2:12" hidden="1" x14ac:dyDescent="0.2">
      <c r="B887" s="62">
        <f t="shared" si="27"/>
        <v>2022</v>
      </c>
      <c r="C887" s="49">
        <v>44835</v>
      </c>
      <c r="D887" s="3" t="s">
        <v>29</v>
      </c>
      <c r="E887" s="29" t="s">
        <v>7</v>
      </c>
      <c r="F887" s="43">
        <v>196.4</v>
      </c>
      <c r="G887" s="28" t="s">
        <v>682</v>
      </c>
      <c r="H887" s="31">
        <f t="shared" si="28"/>
        <v>0.17750000000000002</v>
      </c>
      <c r="I887" s="31">
        <f>Table36[[#This Row],[Inflation (%)2]]/H915-1</f>
        <v>7.6409945421467729E-2</v>
      </c>
      <c r="J887" s="60">
        <f>IFERROR(VLOOKUP(D887,Table6[[Categories]:[Weights]],5,FALSE),0)</f>
        <v>1.7899999999999999E-2</v>
      </c>
      <c r="K887" s="44">
        <f>$K$1802*(1+Table36[[#This Row],[Inflation (%)2]])</f>
        <v>117.75</v>
      </c>
      <c r="L887" s="44">
        <f>IFERROR(Table36[[#This Row],[Prices]]*Table36[[#This Row],[Weights]],0)</f>
        <v>2.1077249999999998</v>
      </c>
    </row>
    <row r="888" spans="2:12" hidden="1" x14ac:dyDescent="0.2">
      <c r="B888" s="62">
        <f t="shared" si="27"/>
        <v>2022</v>
      </c>
      <c r="C888" s="49">
        <v>44835</v>
      </c>
      <c r="D888" s="3" t="s">
        <v>31</v>
      </c>
      <c r="E888" s="29" t="s">
        <v>7</v>
      </c>
      <c r="F888" s="43">
        <v>161.6</v>
      </c>
      <c r="G888" s="28" t="s">
        <v>232</v>
      </c>
      <c r="H888" s="31">
        <f t="shared" si="28"/>
        <v>3.9899999999999998E-2</v>
      </c>
      <c r="I888" s="31">
        <f>Table36[[#This Row],[Inflation (%)2]]/H916-1</f>
        <v>-1.9656019656019708E-2</v>
      </c>
      <c r="J888" s="60">
        <f>IFERROR(VLOOKUP(D888,Table6[[Categories]:[Weights]],5,FALSE),0)</f>
        <v>1.1299999999999999E-2</v>
      </c>
      <c r="K888" s="44">
        <f>$K$1802*(1+Table36[[#This Row],[Inflation (%)2]])</f>
        <v>103.99000000000001</v>
      </c>
      <c r="L888" s="44">
        <f>IFERROR(Table36[[#This Row],[Prices]]*Table36[[#This Row],[Weights]],0)</f>
        <v>1.175087</v>
      </c>
    </row>
    <row r="889" spans="2:12" hidden="1" x14ac:dyDescent="0.2">
      <c r="B889" s="62">
        <f t="shared" si="27"/>
        <v>2022</v>
      </c>
      <c r="C889" s="49">
        <v>44835</v>
      </c>
      <c r="D889" s="3" t="s">
        <v>33</v>
      </c>
      <c r="E889" s="29" t="s">
        <v>7</v>
      </c>
      <c r="F889" s="43">
        <v>191.5</v>
      </c>
      <c r="G889" s="28" t="s">
        <v>667</v>
      </c>
      <c r="H889" s="31">
        <f t="shared" si="28"/>
        <v>8.8699999999999987E-2</v>
      </c>
      <c r="I889" s="31">
        <f>Table36[[#This Row],[Inflation (%)2]]/H917-1</f>
        <v>1.4874141876429992E-2</v>
      </c>
      <c r="J889" s="60">
        <f>IFERROR(VLOOKUP(D889,Table6[[Categories]:[Weights]],5,FALSE),0)</f>
        <v>5.5399999999999998E-2</v>
      </c>
      <c r="K889" s="44">
        <f>$K$1802*(1+Table36[[#This Row],[Inflation (%)2]])</f>
        <v>108.87</v>
      </c>
      <c r="L889" s="44">
        <f>IFERROR(Table36[[#This Row],[Prices]]*Table36[[#This Row],[Weights]],0)</f>
        <v>6.0313980000000003</v>
      </c>
    </row>
    <row r="890" spans="2:12" hidden="1" x14ac:dyDescent="0.2">
      <c r="B890" s="62">
        <f t="shared" si="27"/>
        <v>2022</v>
      </c>
      <c r="C890" s="49">
        <v>44835</v>
      </c>
      <c r="D890" s="3" t="s">
        <v>35</v>
      </c>
      <c r="E890" s="29" t="s">
        <v>7</v>
      </c>
      <c r="F890" s="43">
        <v>200.1</v>
      </c>
      <c r="G890" s="28" t="s">
        <v>431</v>
      </c>
      <c r="H890" s="31">
        <f t="shared" si="28"/>
        <v>1.5699999999999999E-2</v>
      </c>
      <c r="I890" s="31">
        <f>Table36[[#This Row],[Inflation (%)2]]/H918-1</f>
        <v>-3.6809815950920255E-2</v>
      </c>
      <c r="J890" s="60">
        <f>IFERROR(VLOOKUP(D890,Table6[[Categories]:[Weights]],5,FALSE),0)</f>
        <v>1.3600000000000001E-2</v>
      </c>
      <c r="K890" s="44">
        <f>$K$1802*(1+Table36[[#This Row],[Inflation (%)2]])</f>
        <v>101.57000000000001</v>
      </c>
      <c r="L890" s="44">
        <f>IFERROR(Table36[[#This Row],[Prices]]*Table36[[#This Row],[Weights]],0)</f>
        <v>1.3813520000000001</v>
      </c>
    </row>
    <row r="891" spans="2:12" hidden="1" x14ac:dyDescent="0.2">
      <c r="B891" s="62">
        <f t="shared" si="27"/>
        <v>2022</v>
      </c>
      <c r="C891" s="49">
        <v>44835</v>
      </c>
      <c r="D891" s="3" t="s">
        <v>37</v>
      </c>
      <c r="E891" s="29" t="s">
        <v>7</v>
      </c>
      <c r="F891" s="43">
        <v>173.6</v>
      </c>
      <c r="G891" s="28" t="s">
        <v>683</v>
      </c>
      <c r="H891" s="31">
        <f t="shared" si="28"/>
        <v>9.6699999999999994E-2</v>
      </c>
      <c r="I891" s="31">
        <f>Table36[[#This Row],[Inflation (%)2]]/H919-1</f>
        <v>-2.4217961654894093E-2</v>
      </c>
      <c r="J891" s="60">
        <f>IFERROR(VLOOKUP(D891,Table6[[Categories]:[Weights]],5,FALSE),0)</f>
        <v>5.57E-2</v>
      </c>
      <c r="K891" s="44">
        <f>$K$1802*(1+Table36[[#This Row],[Inflation (%)2]])</f>
        <v>109.67</v>
      </c>
      <c r="L891" s="44">
        <f>IFERROR(Table36[[#This Row],[Prices]]*Table36[[#This Row],[Weights]],0)</f>
        <v>6.108619</v>
      </c>
    </row>
    <row r="892" spans="2:12" hidden="1" x14ac:dyDescent="0.2">
      <c r="B892" s="62">
        <f t="shared" si="27"/>
        <v>2022</v>
      </c>
      <c r="C892" s="49">
        <v>44835</v>
      </c>
      <c r="D892" s="3" t="s">
        <v>39</v>
      </c>
      <c r="E892" s="29" t="s">
        <v>7</v>
      </c>
      <c r="F892" s="43">
        <v>175.5</v>
      </c>
      <c r="G892" s="28" t="s">
        <v>684</v>
      </c>
      <c r="H892" s="31">
        <f t="shared" si="28"/>
        <v>9.1400000000000009E-2</v>
      </c>
      <c r="I892" s="31">
        <f>Table36[[#This Row],[Inflation (%)2]]/H920-1</f>
        <v>-3.8906414300736047E-2</v>
      </c>
      <c r="J892" s="60">
        <f>IFERROR(VLOOKUP(D892,Table6[[Categories]:[Weights]],5,FALSE),0)</f>
        <v>4.7199999999999999E-2</v>
      </c>
      <c r="K892" s="44">
        <f>$K$1802*(1+Table36[[#This Row],[Inflation (%)2]])</f>
        <v>109.13999999999999</v>
      </c>
      <c r="L892" s="44">
        <f>IFERROR(Table36[[#This Row],[Prices]]*Table36[[#This Row],[Weights]],0)</f>
        <v>5.1514079999999991</v>
      </c>
    </row>
    <row r="893" spans="2:12" hidden="1" x14ac:dyDescent="0.2">
      <c r="B893" s="62">
        <f t="shared" si="27"/>
        <v>2022</v>
      </c>
      <c r="C893" s="49">
        <v>44835</v>
      </c>
      <c r="D893" s="3" t="s">
        <v>41</v>
      </c>
      <c r="E893" s="29" t="s">
        <v>7</v>
      </c>
      <c r="F893" s="43">
        <v>162.6</v>
      </c>
      <c r="G893" s="28" t="s">
        <v>685</v>
      </c>
      <c r="H893" s="31">
        <f t="shared" si="28"/>
        <v>0.126</v>
      </c>
      <c r="I893" s="31">
        <f>Table36[[#This Row],[Inflation (%)2]]/H921-1</f>
        <v>0</v>
      </c>
      <c r="J893" s="60">
        <f>IFERROR(VLOOKUP(D893,Table6[[Categories]:[Weights]],5,FALSE),0)</f>
        <v>8.5000000000000006E-3</v>
      </c>
      <c r="K893" s="44">
        <f>$K$1802*(1+Table36[[#This Row],[Inflation (%)2]])</f>
        <v>112.6</v>
      </c>
      <c r="L893" s="44">
        <f>IFERROR(Table36[[#This Row],[Prices]]*Table36[[#This Row],[Weights]],0)</f>
        <v>0.95710000000000006</v>
      </c>
    </row>
    <row r="894" spans="2:12" hidden="1" x14ac:dyDescent="0.2">
      <c r="B894" s="62">
        <f t="shared" si="27"/>
        <v>2022</v>
      </c>
      <c r="C894" s="49">
        <v>44835</v>
      </c>
      <c r="D894" s="3" t="s">
        <v>43</v>
      </c>
      <c r="E894" s="29" t="s">
        <v>7</v>
      </c>
      <c r="F894" s="43">
        <v>171.2</v>
      </c>
      <c r="G894" s="28" t="s">
        <v>473</v>
      </c>
      <c r="H894" s="31">
        <f t="shared" si="28"/>
        <v>4.65E-2</v>
      </c>
      <c r="I894" s="31">
        <f>Table36[[#This Row],[Inflation (%)2]]/H922-1</f>
        <v>1.7505470459518557E-2</v>
      </c>
      <c r="J894" s="60">
        <f>IFERROR(VLOOKUP(D894,Table6[[Categories]:[Weights]],5,FALSE),0)</f>
        <v>0.2167</v>
      </c>
      <c r="K894" s="44">
        <f>$K$1802*(1+Table36[[#This Row],[Inflation (%)2]])</f>
        <v>104.65</v>
      </c>
      <c r="L894" s="44">
        <f>IFERROR(Table36[[#This Row],[Prices]]*Table36[[#This Row],[Weights]],0)</f>
        <v>22.677655000000001</v>
      </c>
    </row>
    <row r="895" spans="2:12" hidden="1" x14ac:dyDescent="0.2">
      <c r="B895" s="62">
        <f t="shared" si="27"/>
        <v>2022</v>
      </c>
      <c r="C895" s="49">
        <v>44835</v>
      </c>
      <c r="D895" s="3" t="s">
        <v>45</v>
      </c>
      <c r="E895" s="29" t="s">
        <v>7</v>
      </c>
      <c r="F895" s="43">
        <v>180</v>
      </c>
      <c r="G895" s="28" t="s">
        <v>686</v>
      </c>
      <c r="H895" s="31">
        <f t="shared" si="28"/>
        <v>0.10970000000000001</v>
      </c>
      <c r="I895" s="31">
        <f>Table36[[#This Row],[Inflation (%)2]]/H923-1</f>
        <v>-4.1083916083916039E-2</v>
      </c>
      <c r="J895" s="60">
        <f>IFERROR(VLOOKUP(D895,Table6[[Categories]:[Weights]],5,FALSE),0)</f>
        <v>5.5800000000000002E-2</v>
      </c>
      <c r="K895" s="44">
        <f>$K$1802*(1+Table36[[#This Row],[Inflation (%)2]])</f>
        <v>110.96999999999998</v>
      </c>
      <c r="L895" s="44">
        <f>IFERROR(Table36[[#This Row],[Prices]]*Table36[[#This Row],[Weights]],0)</f>
        <v>6.1921259999999991</v>
      </c>
    </row>
    <row r="896" spans="2:12" hidden="1" x14ac:dyDescent="0.2">
      <c r="B896" s="62">
        <f t="shared" si="27"/>
        <v>2022</v>
      </c>
      <c r="C896" s="49">
        <v>44835</v>
      </c>
      <c r="D896" s="3" t="s">
        <v>47</v>
      </c>
      <c r="E896" s="29" t="s">
        <v>7</v>
      </c>
      <c r="F896" s="43">
        <v>166.8</v>
      </c>
      <c r="G896" s="28" t="s">
        <v>217</v>
      </c>
      <c r="H896" s="31">
        <f t="shared" si="28"/>
        <v>6.2399999999999997E-2</v>
      </c>
      <c r="I896" s="31">
        <f>Table36[[#This Row],[Inflation (%)2]]/H924-1</f>
        <v>-3.5548686244204153E-2</v>
      </c>
      <c r="J896" s="60">
        <f>IFERROR(VLOOKUP(D896,Table6[[Categories]:[Weights]],5,FALSE),0)</f>
        <v>0.29530000000000001</v>
      </c>
      <c r="K896" s="44">
        <f>$K$1802*(1+Table36[[#This Row],[Inflation (%)2]])</f>
        <v>106.24</v>
      </c>
      <c r="L896" s="44">
        <f>IFERROR(Table36[[#This Row],[Prices]]*Table36[[#This Row],[Weights]],0)</f>
        <v>31.372671999999998</v>
      </c>
    </row>
    <row r="897" spans="2:12" hidden="1" x14ac:dyDescent="0.2">
      <c r="B897" s="62">
        <f t="shared" si="27"/>
        <v>2022</v>
      </c>
      <c r="C897" s="49">
        <v>44835</v>
      </c>
      <c r="D897" s="3" t="s">
        <v>49</v>
      </c>
      <c r="E897" s="29" t="s">
        <v>7</v>
      </c>
      <c r="F897" s="43">
        <v>166</v>
      </c>
      <c r="G897" s="28" t="s">
        <v>575</v>
      </c>
      <c r="H897" s="31">
        <f t="shared" si="28"/>
        <v>7.5800000000000006E-2</v>
      </c>
      <c r="I897" s="31">
        <f>Table36[[#This Row],[Inflation (%)2]]/H925-1</f>
        <v>-6.5530799475753687E-3</v>
      </c>
      <c r="J897" s="60">
        <f>IFERROR(VLOOKUP(D897,Table6[[Categories]:[Weights]],5,FALSE),0)</f>
        <v>3.8699999999999998E-2</v>
      </c>
      <c r="K897" s="44">
        <f>$K$1802*(1+Table36[[#This Row],[Inflation (%)2]])</f>
        <v>107.58000000000001</v>
      </c>
      <c r="L897" s="44">
        <f>IFERROR(Table36[[#This Row],[Prices]]*Table36[[#This Row],[Weights]],0)</f>
        <v>4.1633460000000007</v>
      </c>
    </row>
    <row r="898" spans="2:12" hidden="1" x14ac:dyDescent="0.2">
      <c r="B898" s="62">
        <f t="shared" si="27"/>
        <v>2022</v>
      </c>
      <c r="C898" s="49">
        <v>44835</v>
      </c>
      <c r="D898" s="3" t="s">
        <v>51</v>
      </c>
      <c r="E898" s="29" t="s">
        <v>7</v>
      </c>
      <c r="F898" s="43">
        <v>174.7</v>
      </c>
      <c r="G898" s="28" t="s">
        <v>556</v>
      </c>
      <c r="H898" s="31">
        <f t="shared" si="28"/>
        <v>6.8499999999999991E-2</v>
      </c>
      <c r="I898" s="31">
        <f>Table36[[#This Row],[Inflation (%)2]]/H926-1</f>
        <v>1.3313609467455523E-2</v>
      </c>
      <c r="J898" s="60">
        <f>IFERROR(VLOOKUP(D898,Table6[[Categories]:[Weights]],5,FALSE),0)</f>
        <v>4.8099999999999997E-2</v>
      </c>
      <c r="K898" s="44">
        <f>$K$1802*(1+Table36[[#This Row],[Inflation (%)2]])</f>
        <v>106.85</v>
      </c>
      <c r="L898" s="44">
        <f>IFERROR(Table36[[#This Row],[Prices]]*Table36[[#This Row],[Weights]],0)</f>
        <v>5.1394849999999996</v>
      </c>
    </row>
    <row r="899" spans="2:12" hidden="1" x14ac:dyDescent="0.2">
      <c r="B899" s="62">
        <f t="shared" si="27"/>
        <v>2022</v>
      </c>
      <c r="C899" s="49">
        <v>44835</v>
      </c>
      <c r="D899" s="3" t="s">
        <v>53</v>
      </c>
      <c r="E899" s="29" t="s">
        <v>7</v>
      </c>
      <c r="F899" s="43">
        <v>158.80000000000001</v>
      </c>
      <c r="G899" s="28" t="s">
        <v>399</v>
      </c>
      <c r="H899" s="31">
        <f t="shared" si="28"/>
        <v>4.3400000000000001E-2</v>
      </c>
      <c r="I899" s="31">
        <f>Table36[[#This Row],[Inflation (%)2]]/H927-1</f>
        <v>-0.15234374999999989</v>
      </c>
      <c r="J899" s="60">
        <f>IFERROR(VLOOKUP(D899,Table6[[Categories]:[Weights]],5,FALSE),0)</f>
        <v>9.7299999999999998E-2</v>
      </c>
      <c r="K899" s="44">
        <f>$K$1802*(1+Table36[[#This Row],[Inflation (%)2]])</f>
        <v>104.34</v>
      </c>
      <c r="L899" s="44">
        <f>IFERROR(Table36[[#This Row],[Prices]]*Table36[[#This Row],[Weights]],0)</f>
        <v>10.152282</v>
      </c>
    </row>
    <row r="900" spans="2:12" hidden="1" x14ac:dyDescent="0.2">
      <c r="B900" s="62">
        <f t="shared" si="27"/>
        <v>2022</v>
      </c>
      <c r="C900" s="49">
        <v>44835</v>
      </c>
      <c r="D900" s="3" t="s">
        <v>55</v>
      </c>
      <c r="E900" s="29" t="s">
        <v>7</v>
      </c>
      <c r="F900" s="43">
        <v>166.3</v>
      </c>
      <c r="G900" s="28" t="s">
        <v>167</v>
      </c>
      <c r="H900" s="31">
        <f t="shared" si="28"/>
        <v>7.22E-2</v>
      </c>
      <c r="I900" s="31">
        <f>Table36[[#This Row],[Inflation (%)2]]/H928-1</f>
        <v>-6.5976714100905665E-2</v>
      </c>
      <c r="J900" s="60">
        <f>IFERROR(VLOOKUP(D900,Table6[[Categories]:[Weights]],5,FALSE),0)</f>
        <v>2.0400000000000001E-2</v>
      </c>
      <c r="K900" s="44">
        <f>$K$1802*(1+Table36[[#This Row],[Inflation (%)2]])</f>
        <v>107.22</v>
      </c>
      <c r="L900" s="44">
        <f>IFERROR(Table36[[#This Row],[Prices]]*Table36[[#This Row],[Weights]],0)</f>
        <v>2.1872880000000001</v>
      </c>
    </row>
    <row r="901" spans="2:12" hidden="1" x14ac:dyDescent="0.2">
      <c r="B901" s="62">
        <f t="shared" si="27"/>
        <v>2022</v>
      </c>
      <c r="C901" s="49">
        <v>44835</v>
      </c>
      <c r="D901" s="3" t="s">
        <v>57</v>
      </c>
      <c r="E901" s="29" t="s">
        <v>7</v>
      </c>
      <c r="F901" s="43">
        <v>171.2</v>
      </c>
      <c r="G901" s="28" t="s">
        <v>579</v>
      </c>
      <c r="H901" s="31">
        <f t="shared" si="28"/>
        <v>6.7999999999999991E-2</v>
      </c>
      <c r="I901" s="31">
        <f>Table36[[#This Row],[Inflation (%)2]]/H929-1</f>
        <v>2.8744326777609519E-2</v>
      </c>
      <c r="J901" s="60">
        <f>IFERROR(VLOOKUP(D901,Table6[[Categories]:[Weights]],5,FALSE),0)</f>
        <v>5.62E-2</v>
      </c>
      <c r="K901" s="44">
        <f>$K$1802*(1+Table36[[#This Row],[Inflation (%)2]])</f>
        <v>106.80000000000001</v>
      </c>
      <c r="L901" s="44">
        <f>IFERROR(Table36[[#This Row],[Prices]]*Table36[[#This Row],[Weights]],0)</f>
        <v>6.0021600000000008</v>
      </c>
    </row>
    <row r="902" spans="2:12" hidden="1" x14ac:dyDescent="0.2">
      <c r="B902" s="62">
        <f t="shared" si="27"/>
        <v>2022</v>
      </c>
      <c r="C902" s="49">
        <v>44835</v>
      </c>
      <c r="D902" s="3" t="s">
        <v>59</v>
      </c>
      <c r="E902" s="29" t="s">
        <v>7</v>
      </c>
      <c r="F902" s="43">
        <v>172.3</v>
      </c>
      <c r="G902" s="28" t="s">
        <v>600</v>
      </c>
      <c r="H902" s="31">
        <f t="shared" si="28"/>
        <v>7.4899999999999994E-2</v>
      </c>
      <c r="I902" s="31">
        <f>Table36[[#This Row],[Inflation (%)2]]/H930-1</f>
        <v>3.8834951456310662E-2</v>
      </c>
      <c r="J902" s="60">
        <f>IFERROR(VLOOKUP(D902,Table6[[Categories]:[Weights]],5,FALSE),0)</f>
        <v>3.4700000000000002E-2</v>
      </c>
      <c r="K902" s="44">
        <f>$K$1802*(1+Table36[[#This Row],[Inflation (%)2]])</f>
        <v>107.49</v>
      </c>
      <c r="L902" s="44">
        <f>IFERROR(Table36[[#This Row],[Prices]]*Table36[[#This Row],[Weights]],0)</f>
        <v>3.7299030000000002</v>
      </c>
    </row>
    <row r="903" spans="2:12" hidden="1" x14ac:dyDescent="0.2">
      <c r="B903" s="62">
        <f t="shared" si="27"/>
        <v>2022</v>
      </c>
      <c r="C903" s="49">
        <v>44835</v>
      </c>
      <c r="D903" s="3" t="s">
        <v>61</v>
      </c>
      <c r="E903" s="29" t="s">
        <v>7</v>
      </c>
      <c r="F903" s="43">
        <v>182.6</v>
      </c>
      <c r="G903" s="28" t="s">
        <v>687</v>
      </c>
      <c r="H903" s="31">
        <f t="shared" si="28"/>
        <v>6.5300000000000011E-2</v>
      </c>
      <c r="I903" s="31">
        <f>Table36[[#This Row],[Inflation (%)2]]/H931-1</f>
        <v>-0.25541619156214357</v>
      </c>
      <c r="J903" s="60">
        <f>IFERROR(VLOOKUP(D903,Table6[[Categories]:[Weights]],5,FALSE),0)</f>
        <v>0</v>
      </c>
      <c r="K903" s="44">
        <f>$K$1802*(1+Table36[[#This Row],[Inflation (%)2]])</f>
        <v>106.52999999999999</v>
      </c>
      <c r="L903" s="44">
        <f>IFERROR(Table36[[#This Row],[Prices]]*Table36[[#This Row],[Weights]],0)</f>
        <v>0</v>
      </c>
    </row>
    <row r="904" spans="2:12" x14ac:dyDescent="0.2">
      <c r="B904" s="62">
        <f t="shared" ref="B904:B967" si="29">YEAR(C904)</f>
        <v>2022</v>
      </c>
      <c r="C904" s="49">
        <v>44805</v>
      </c>
      <c r="D904" s="3" t="s">
        <v>6</v>
      </c>
      <c r="E904" s="29" t="s">
        <v>7</v>
      </c>
      <c r="F904" s="43">
        <v>174.1</v>
      </c>
      <c r="G904" s="28" t="s">
        <v>689</v>
      </c>
      <c r="H904" s="31">
        <f t="shared" ref="H904:H967" si="30">G904/10000*100</f>
        <v>7.2700000000000001E-2</v>
      </c>
      <c r="I904" s="31">
        <f>Table36[[#This Row],[Inflation (%)2]]/H932-1</f>
        <v>8.1845238095238138E-2</v>
      </c>
      <c r="J904" s="60">
        <f>IFERROR(VLOOKUP(D904,Table6[[Categories]:[Weights]],5,FALSE),0)</f>
        <v>1</v>
      </c>
      <c r="K904" s="44">
        <f>$K$1802*(1+Table36[[#This Row],[Inflation (%)2]])</f>
        <v>107.27</v>
      </c>
      <c r="L904" s="44">
        <f>IFERROR(Table36[[#This Row],[Prices]]*Table36[[#This Row],[Weights]],0)</f>
        <v>107.27</v>
      </c>
    </row>
    <row r="905" spans="2:12" hidden="1" x14ac:dyDescent="0.2">
      <c r="B905" s="62">
        <f t="shared" si="29"/>
        <v>2022</v>
      </c>
      <c r="C905" s="49">
        <v>44805</v>
      </c>
      <c r="D905" s="3" t="s">
        <v>9</v>
      </c>
      <c r="E905" s="29" t="s">
        <v>7</v>
      </c>
      <c r="F905" s="43">
        <v>181.8</v>
      </c>
      <c r="G905" s="28" t="s">
        <v>690</v>
      </c>
      <c r="H905" s="31">
        <f t="shared" si="30"/>
        <v>8.6699999999999999E-2</v>
      </c>
      <c r="I905" s="31">
        <f>Table36[[#This Row],[Inflation (%)2]]/H933-1</f>
        <v>0.13481675392670156</v>
      </c>
      <c r="J905" s="60">
        <f>IFERROR(VLOOKUP(D905,Table6[[Categories]:[Weights]],5,FALSE),0)</f>
        <v>0.3629</v>
      </c>
      <c r="K905" s="44">
        <f>$K$1802*(1+Table36[[#This Row],[Inflation (%)2]])</f>
        <v>108.67</v>
      </c>
      <c r="L905" s="44">
        <f>IFERROR(Table36[[#This Row],[Prices]]*Table36[[#This Row],[Weights]],0)</f>
        <v>39.436343000000001</v>
      </c>
    </row>
    <row r="906" spans="2:12" hidden="1" x14ac:dyDescent="0.2">
      <c r="B906" s="62">
        <f t="shared" si="29"/>
        <v>2022</v>
      </c>
      <c r="C906" s="49">
        <v>44805</v>
      </c>
      <c r="D906" s="3" t="s">
        <v>11</v>
      </c>
      <c r="E906" s="29" t="s">
        <v>7</v>
      </c>
      <c r="F906" s="43">
        <v>164.9</v>
      </c>
      <c r="G906" s="28" t="s">
        <v>691</v>
      </c>
      <c r="H906" s="31">
        <f t="shared" si="30"/>
        <v>0.1045</v>
      </c>
      <c r="I906" s="31">
        <f>Table36[[#This Row],[Inflation (%)2]]/H934-1</f>
        <v>0.20809248554913307</v>
      </c>
      <c r="J906" s="60">
        <f>IFERROR(VLOOKUP(D906,Table6[[Categories]:[Weights]],5,FALSE),0)</f>
        <v>6.59E-2</v>
      </c>
      <c r="K906" s="44">
        <f>$K$1802*(1+Table36[[#This Row],[Inflation (%)2]])</f>
        <v>110.45</v>
      </c>
      <c r="L906" s="44">
        <f>IFERROR(Table36[[#This Row],[Prices]]*Table36[[#This Row],[Weights]],0)</f>
        <v>7.2786550000000005</v>
      </c>
    </row>
    <row r="907" spans="2:12" hidden="1" x14ac:dyDescent="0.2">
      <c r="B907" s="62">
        <f t="shared" si="29"/>
        <v>2022</v>
      </c>
      <c r="C907" s="49">
        <v>44805</v>
      </c>
      <c r="D907" s="3" t="s">
        <v>13</v>
      </c>
      <c r="E907" s="29" t="s">
        <v>7</v>
      </c>
      <c r="F907" s="43">
        <v>213.7</v>
      </c>
      <c r="G907" s="28" t="s">
        <v>270</v>
      </c>
      <c r="H907" s="31">
        <f t="shared" si="30"/>
        <v>3.0400000000000003E-2</v>
      </c>
      <c r="I907" s="31">
        <f>Table36[[#This Row],[Inflation (%)2]]/H935-1</f>
        <v>1.3384615384615386</v>
      </c>
      <c r="J907" s="60">
        <f>IFERROR(VLOOKUP(D907,Table6[[Categories]:[Weights]],5,FALSE),0)</f>
        <v>2.7300000000000001E-2</v>
      </c>
      <c r="K907" s="44">
        <f>$K$1802*(1+Table36[[#This Row],[Inflation (%)2]])</f>
        <v>103.03999999999999</v>
      </c>
      <c r="L907" s="44">
        <f>IFERROR(Table36[[#This Row],[Prices]]*Table36[[#This Row],[Weights]],0)</f>
        <v>2.8129919999999999</v>
      </c>
    </row>
    <row r="908" spans="2:12" hidden="1" x14ac:dyDescent="0.2">
      <c r="B908" s="62">
        <f t="shared" si="29"/>
        <v>2022</v>
      </c>
      <c r="C908" s="49">
        <v>44805</v>
      </c>
      <c r="D908" s="3" t="s">
        <v>15</v>
      </c>
      <c r="E908" s="29" t="s">
        <v>7</v>
      </c>
      <c r="F908" s="43">
        <v>170.9</v>
      </c>
      <c r="G908" s="28" t="s">
        <v>692</v>
      </c>
      <c r="H908" s="31">
        <f t="shared" si="30"/>
        <v>-1.84E-2</v>
      </c>
      <c r="I908" s="31">
        <f>Table36[[#This Row],[Inflation (%)2]]/H936-1</f>
        <v>-0.58465011286681712</v>
      </c>
      <c r="J908" s="60">
        <f>IFERROR(VLOOKUP(D908,Table6[[Categories]:[Weights]],5,FALSE),0)</f>
        <v>3.5999999999999999E-3</v>
      </c>
      <c r="K908" s="44">
        <f>$K$1802*(1+Table36[[#This Row],[Inflation (%)2]])</f>
        <v>98.16</v>
      </c>
      <c r="L908" s="44">
        <f>IFERROR(Table36[[#This Row],[Prices]]*Table36[[#This Row],[Weights]],0)</f>
        <v>0.35337599999999997</v>
      </c>
    </row>
    <row r="909" spans="2:12" hidden="1" x14ac:dyDescent="0.2">
      <c r="B909" s="62">
        <f t="shared" si="29"/>
        <v>2022</v>
      </c>
      <c r="C909" s="49">
        <v>44805</v>
      </c>
      <c r="D909" s="3" t="s">
        <v>17</v>
      </c>
      <c r="E909" s="29" t="s">
        <v>7</v>
      </c>
      <c r="F909" s="43">
        <v>170.1</v>
      </c>
      <c r="G909" s="28" t="s">
        <v>693</v>
      </c>
      <c r="H909" s="31">
        <f t="shared" si="30"/>
        <v>6.9099999999999995E-2</v>
      </c>
      <c r="I909" s="31">
        <f>Table36[[#This Row],[Inflation (%)2]]/H937-1</f>
        <v>0.14214876033057844</v>
      </c>
      <c r="J909" s="60">
        <f>IFERROR(VLOOKUP(D909,Table6[[Categories]:[Weights]],5,FALSE),0)</f>
        <v>5.33E-2</v>
      </c>
      <c r="K909" s="44">
        <f>$K$1802*(1+Table36[[#This Row],[Inflation (%)2]])</f>
        <v>106.91</v>
      </c>
      <c r="L909" s="44">
        <f>IFERROR(Table36[[#This Row],[Prices]]*Table36[[#This Row],[Weights]],0)</f>
        <v>5.6983030000000001</v>
      </c>
    </row>
    <row r="910" spans="2:12" hidden="1" x14ac:dyDescent="0.2">
      <c r="B910" s="62">
        <f t="shared" si="29"/>
        <v>2022</v>
      </c>
      <c r="C910" s="49">
        <v>44805</v>
      </c>
      <c r="D910" s="3" t="s">
        <v>19</v>
      </c>
      <c r="E910" s="29" t="s">
        <v>7</v>
      </c>
      <c r="F910" s="43">
        <v>179.3</v>
      </c>
      <c r="G910" s="28" t="s">
        <v>36</v>
      </c>
      <c r="H910" s="31">
        <f t="shared" si="30"/>
        <v>2.46E-2</v>
      </c>
      <c r="I910" s="31">
        <f>Table36[[#This Row],[Inflation (%)2]]/H938-1</f>
        <v>-0.60129659643435984</v>
      </c>
      <c r="J910" s="60">
        <f>IFERROR(VLOOKUP(D910,Table6[[Categories]:[Weights]],5,FALSE),0)</f>
        <v>2.81E-2</v>
      </c>
      <c r="K910" s="44">
        <f>$K$1802*(1+Table36[[#This Row],[Inflation (%)2]])</f>
        <v>102.46</v>
      </c>
      <c r="L910" s="44">
        <f>IFERROR(Table36[[#This Row],[Prices]]*Table36[[#This Row],[Weights]],0)</f>
        <v>2.8791259999999999</v>
      </c>
    </row>
    <row r="911" spans="2:12" hidden="1" x14ac:dyDescent="0.2">
      <c r="B911" s="62">
        <f t="shared" si="29"/>
        <v>2022</v>
      </c>
      <c r="C911" s="49">
        <v>44805</v>
      </c>
      <c r="D911" s="3" t="s">
        <v>21</v>
      </c>
      <c r="E911" s="29" t="s">
        <v>7</v>
      </c>
      <c r="F911" s="43">
        <v>167.5</v>
      </c>
      <c r="G911" s="28" t="s">
        <v>694</v>
      </c>
      <c r="H911" s="31">
        <f t="shared" si="30"/>
        <v>3.9100000000000003E-2</v>
      </c>
      <c r="I911" s="31">
        <f>Table36[[#This Row],[Inflation (%)2]]/H939-1</f>
        <v>-0.34615384615384615</v>
      </c>
      <c r="J911" s="60">
        <f>IFERROR(VLOOKUP(D911,Table6[[Categories]:[Weights]],5,FALSE),0)</f>
        <v>2.8999999999999998E-2</v>
      </c>
      <c r="K911" s="44">
        <f>$K$1802*(1+Table36[[#This Row],[Inflation (%)2]])</f>
        <v>103.91</v>
      </c>
      <c r="L911" s="44">
        <f>IFERROR(Table36[[#This Row],[Prices]]*Table36[[#This Row],[Weights]],0)</f>
        <v>3.0133899999999998</v>
      </c>
    </row>
    <row r="912" spans="2:12" hidden="1" x14ac:dyDescent="0.2">
      <c r="B912" s="62">
        <f t="shared" si="29"/>
        <v>2022</v>
      </c>
      <c r="C912" s="49">
        <v>44805</v>
      </c>
      <c r="D912" s="3" t="s">
        <v>23</v>
      </c>
      <c r="E912" s="29" t="s">
        <v>7</v>
      </c>
      <c r="F912" s="43">
        <v>220.8</v>
      </c>
      <c r="G912" s="28" t="s">
        <v>695</v>
      </c>
      <c r="H912" s="31">
        <f t="shared" si="30"/>
        <v>0.20329999999999995</v>
      </c>
      <c r="I912" s="31">
        <f>Table36[[#This Row],[Inflation (%)2]]/H940-1</f>
        <v>0.40110268780151581</v>
      </c>
      <c r="J912" s="60">
        <f>IFERROR(VLOOKUP(D912,Table6[[Categories]:[Weights]],5,FALSE),0)</f>
        <v>4.41E-2</v>
      </c>
      <c r="K912" s="44">
        <f>$K$1802*(1+Table36[[#This Row],[Inflation (%)2]])</f>
        <v>120.33</v>
      </c>
      <c r="L912" s="44">
        <f>IFERROR(Table36[[#This Row],[Prices]]*Table36[[#This Row],[Weights]],0)</f>
        <v>5.3065530000000001</v>
      </c>
    </row>
    <row r="913" spans="2:12" hidden="1" x14ac:dyDescent="0.2">
      <c r="B913" s="62">
        <f t="shared" si="29"/>
        <v>2022</v>
      </c>
      <c r="C913" s="49">
        <v>44805</v>
      </c>
      <c r="D913" s="3" t="s">
        <v>25</v>
      </c>
      <c r="E913" s="29" t="s">
        <v>7</v>
      </c>
      <c r="F913" s="43">
        <v>169.2</v>
      </c>
      <c r="G913" s="28" t="s">
        <v>133</v>
      </c>
      <c r="H913" s="31">
        <f t="shared" si="30"/>
        <v>2.86E-2</v>
      </c>
      <c r="I913" s="31">
        <f>Table36[[#This Row],[Inflation (%)2]]/H941-1</f>
        <v>0.23275862068965525</v>
      </c>
      <c r="J913" s="60">
        <f>IFERROR(VLOOKUP(D913,Table6[[Categories]:[Weights]],5,FALSE),0)</f>
        <v>1.7299999999999999E-2</v>
      </c>
      <c r="K913" s="44">
        <f>$K$1802*(1+Table36[[#This Row],[Inflation (%)2]])</f>
        <v>102.86</v>
      </c>
      <c r="L913" s="44">
        <f>IFERROR(Table36[[#This Row],[Prices]]*Table36[[#This Row],[Weights]],0)</f>
        <v>1.7794779999999999</v>
      </c>
    </row>
    <row r="914" spans="2:12" hidden="1" x14ac:dyDescent="0.2">
      <c r="B914" s="62">
        <f t="shared" si="29"/>
        <v>2022</v>
      </c>
      <c r="C914" s="49">
        <v>44805</v>
      </c>
      <c r="D914" s="3" t="s">
        <v>27</v>
      </c>
      <c r="E914" s="29" t="s">
        <v>7</v>
      </c>
      <c r="F914" s="43">
        <v>123.1</v>
      </c>
      <c r="G914" s="28" t="s">
        <v>696</v>
      </c>
      <c r="H914" s="31">
        <f t="shared" si="30"/>
        <v>2.2400000000000003E-2</v>
      </c>
      <c r="I914" s="31">
        <f>Table36[[#This Row],[Inflation (%)2]]/H942-1</f>
        <v>-0.51515151515151514</v>
      </c>
      <c r="J914" s="60">
        <f>IFERROR(VLOOKUP(D914,Table6[[Categories]:[Weights]],5,FALSE),0)</f>
        <v>9.7000000000000003E-3</v>
      </c>
      <c r="K914" s="44">
        <f>$K$1802*(1+Table36[[#This Row],[Inflation (%)2]])</f>
        <v>102.24</v>
      </c>
      <c r="L914" s="44">
        <f>IFERROR(Table36[[#This Row],[Prices]]*Table36[[#This Row],[Weights]],0)</f>
        <v>0.99172799999999994</v>
      </c>
    </row>
    <row r="915" spans="2:12" hidden="1" x14ac:dyDescent="0.2">
      <c r="B915" s="62">
        <f t="shared" si="29"/>
        <v>2022</v>
      </c>
      <c r="C915" s="49">
        <v>44805</v>
      </c>
      <c r="D915" s="3" t="s">
        <v>29</v>
      </c>
      <c r="E915" s="29" t="s">
        <v>7</v>
      </c>
      <c r="F915" s="43">
        <v>193.6</v>
      </c>
      <c r="G915" s="28" t="s">
        <v>697</v>
      </c>
      <c r="H915" s="31">
        <f t="shared" si="30"/>
        <v>0.16489999999999999</v>
      </c>
      <c r="I915" s="31">
        <f>Table36[[#This Row],[Inflation (%)2]]/H943-1</f>
        <v>0.1443442054129076</v>
      </c>
      <c r="J915" s="60">
        <f>IFERROR(VLOOKUP(D915,Table6[[Categories]:[Weights]],5,FALSE),0)</f>
        <v>1.7899999999999999E-2</v>
      </c>
      <c r="K915" s="44">
        <f>$K$1802*(1+Table36[[#This Row],[Inflation (%)2]])</f>
        <v>116.49000000000001</v>
      </c>
      <c r="L915" s="44">
        <f>IFERROR(Table36[[#This Row],[Prices]]*Table36[[#This Row],[Weights]],0)</f>
        <v>2.0851709999999999</v>
      </c>
    </row>
    <row r="916" spans="2:12" hidden="1" x14ac:dyDescent="0.2">
      <c r="B916" s="62">
        <f t="shared" si="29"/>
        <v>2022</v>
      </c>
      <c r="C916" s="49">
        <v>44805</v>
      </c>
      <c r="D916" s="3" t="s">
        <v>31</v>
      </c>
      <c r="E916" s="29" t="s">
        <v>7</v>
      </c>
      <c r="F916" s="43">
        <v>161.1</v>
      </c>
      <c r="G916" s="28" t="s">
        <v>363</v>
      </c>
      <c r="H916" s="31">
        <f t="shared" si="30"/>
        <v>4.07E-2</v>
      </c>
      <c r="I916" s="31">
        <f>Table36[[#This Row],[Inflation (%)2]]/H944-1</f>
        <v>-3.5545023696682332E-2</v>
      </c>
      <c r="J916" s="60">
        <f>IFERROR(VLOOKUP(D916,Table6[[Categories]:[Weights]],5,FALSE),0)</f>
        <v>1.1299999999999999E-2</v>
      </c>
      <c r="K916" s="44">
        <f>$K$1802*(1+Table36[[#This Row],[Inflation (%)2]])</f>
        <v>104.07</v>
      </c>
      <c r="L916" s="44">
        <f>IFERROR(Table36[[#This Row],[Prices]]*Table36[[#This Row],[Weights]],0)</f>
        <v>1.1759909999999998</v>
      </c>
    </row>
    <row r="917" spans="2:12" hidden="1" x14ac:dyDescent="0.2">
      <c r="B917" s="62">
        <f t="shared" si="29"/>
        <v>2022</v>
      </c>
      <c r="C917" s="49">
        <v>44805</v>
      </c>
      <c r="D917" s="3" t="s">
        <v>33</v>
      </c>
      <c r="E917" s="29" t="s">
        <v>7</v>
      </c>
      <c r="F917" s="43">
        <v>190.4</v>
      </c>
      <c r="G917" s="28" t="s">
        <v>213</v>
      </c>
      <c r="H917" s="31">
        <f t="shared" si="30"/>
        <v>8.7400000000000005E-2</v>
      </c>
      <c r="I917" s="31">
        <f>Table36[[#This Row],[Inflation (%)2]]/H945-1</f>
        <v>2.8235294117647136E-2</v>
      </c>
      <c r="J917" s="60">
        <f>IFERROR(VLOOKUP(D917,Table6[[Categories]:[Weights]],5,FALSE),0)</f>
        <v>5.5399999999999998E-2</v>
      </c>
      <c r="K917" s="44">
        <f>$K$1802*(1+Table36[[#This Row],[Inflation (%)2]])</f>
        <v>108.74</v>
      </c>
      <c r="L917" s="44">
        <f>IFERROR(Table36[[#This Row],[Prices]]*Table36[[#This Row],[Weights]],0)</f>
        <v>6.0241959999999999</v>
      </c>
    </row>
    <row r="918" spans="2:12" hidden="1" x14ac:dyDescent="0.2">
      <c r="B918" s="62">
        <f t="shared" si="29"/>
        <v>2022</v>
      </c>
      <c r="C918" s="49">
        <v>44805</v>
      </c>
      <c r="D918" s="3" t="s">
        <v>35</v>
      </c>
      <c r="E918" s="29" t="s">
        <v>7</v>
      </c>
      <c r="F918" s="43">
        <v>199.7</v>
      </c>
      <c r="G918" s="28" t="s">
        <v>390</v>
      </c>
      <c r="H918" s="31">
        <f t="shared" si="30"/>
        <v>1.6299999999999999E-2</v>
      </c>
      <c r="I918" s="31">
        <f>Table36[[#This Row],[Inflation (%)2]]/H946-1</f>
        <v>0.22556390977443597</v>
      </c>
      <c r="J918" s="60">
        <f>IFERROR(VLOOKUP(D918,Table6[[Categories]:[Weights]],5,FALSE),0)</f>
        <v>1.3600000000000001E-2</v>
      </c>
      <c r="K918" s="44">
        <f>$K$1802*(1+Table36[[#This Row],[Inflation (%)2]])</f>
        <v>101.63</v>
      </c>
      <c r="L918" s="44">
        <f>IFERROR(Table36[[#This Row],[Prices]]*Table36[[#This Row],[Weights]],0)</f>
        <v>1.3821680000000001</v>
      </c>
    </row>
    <row r="919" spans="2:12" hidden="1" x14ac:dyDescent="0.2">
      <c r="B919" s="62">
        <f t="shared" si="29"/>
        <v>2022</v>
      </c>
      <c r="C919" s="49">
        <v>44805</v>
      </c>
      <c r="D919" s="3" t="s">
        <v>37</v>
      </c>
      <c r="E919" s="29" t="s">
        <v>7</v>
      </c>
      <c r="F919" s="43">
        <v>173</v>
      </c>
      <c r="G919" s="28" t="s">
        <v>698</v>
      </c>
      <c r="H919" s="31">
        <f t="shared" si="30"/>
        <v>9.9099999999999994E-2</v>
      </c>
      <c r="I919" s="31">
        <f>Table36[[#This Row],[Inflation (%)2]]/H947-1</f>
        <v>1.9547325102880597E-2</v>
      </c>
      <c r="J919" s="60">
        <f>IFERROR(VLOOKUP(D919,Table6[[Categories]:[Weights]],5,FALSE),0)</f>
        <v>5.57E-2</v>
      </c>
      <c r="K919" s="44">
        <f>$K$1802*(1+Table36[[#This Row],[Inflation (%)2]])</f>
        <v>109.91</v>
      </c>
      <c r="L919" s="44">
        <f>IFERROR(Table36[[#This Row],[Prices]]*Table36[[#This Row],[Weights]],0)</f>
        <v>6.1219869999999998</v>
      </c>
    </row>
    <row r="920" spans="2:12" hidden="1" x14ac:dyDescent="0.2">
      <c r="B920" s="62">
        <f t="shared" si="29"/>
        <v>2022</v>
      </c>
      <c r="C920" s="49">
        <v>44805</v>
      </c>
      <c r="D920" s="3" t="s">
        <v>39</v>
      </c>
      <c r="E920" s="29" t="s">
        <v>7</v>
      </c>
      <c r="F920" s="43">
        <v>175</v>
      </c>
      <c r="G920" s="28" t="s">
        <v>699</v>
      </c>
      <c r="H920" s="31">
        <f t="shared" si="30"/>
        <v>9.5100000000000004E-2</v>
      </c>
      <c r="I920" s="31">
        <f>Table36[[#This Row],[Inflation (%)2]]/H948-1</f>
        <v>2.148227712137496E-2</v>
      </c>
      <c r="J920" s="60">
        <f>IFERROR(VLOOKUP(D920,Table6[[Categories]:[Weights]],5,FALSE),0)</f>
        <v>4.7199999999999999E-2</v>
      </c>
      <c r="K920" s="44">
        <f>$K$1802*(1+Table36[[#This Row],[Inflation (%)2]])</f>
        <v>109.50999999999999</v>
      </c>
      <c r="L920" s="44">
        <f>IFERROR(Table36[[#This Row],[Prices]]*Table36[[#This Row],[Weights]],0)</f>
        <v>5.1688719999999995</v>
      </c>
    </row>
    <row r="921" spans="2:12" hidden="1" x14ac:dyDescent="0.2">
      <c r="B921" s="62">
        <f t="shared" si="29"/>
        <v>2022</v>
      </c>
      <c r="C921" s="49">
        <v>44805</v>
      </c>
      <c r="D921" s="3" t="s">
        <v>41</v>
      </c>
      <c r="E921" s="29" t="s">
        <v>7</v>
      </c>
      <c r="F921" s="43">
        <v>161.69999999999999</v>
      </c>
      <c r="G921" s="28" t="s">
        <v>685</v>
      </c>
      <c r="H921" s="31">
        <f t="shared" si="30"/>
        <v>0.126</v>
      </c>
      <c r="I921" s="31">
        <f>Table36[[#This Row],[Inflation (%)2]]/H949-1</f>
        <v>4.6511627906976827E-2</v>
      </c>
      <c r="J921" s="60">
        <f>IFERROR(VLOOKUP(D921,Table6[[Categories]:[Weights]],5,FALSE),0)</f>
        <v>8.5000000000000006E-3</v>
      </c>
      <c r="K921" s="44">
        <f>$K$1802*(1+Table36[[#This Row],[Inflation (%)2]])</f>
        <v>112.6</v>
      </c>
      <c r="L921" s="44">
        <f>IFERROR(Table36[[#This Row],[Prices]]*Table36[[#This Row],[Weights]],0)</f>
        <v>0.95710000000000006</v>
      </c>
    </row>
    <row r="922" spans="2:12" hidden="1" x14ac:dyDescent="0.2">
      <c r="B922" s="62">
        <f t="shared" si="29"/>
        <v>2022</v>
      </c>
      <c r="C922" s="49">
        <v>44805</v>
      </c>
      <c r="D922" s="3" t="s">
        <v>43</v>
      </c>
      <c r="E922" s="29" t="s">
        <v>7</v>
      </c>
      <c r="F922" s="43">
        <v>169.5</v>
      </c>
      <c r="G922" s="28" t="s">
        <v>268</v>
      </c>
      <c r="H922" s="31">
        <f t="shared" si="30"/>
        <v>4.5700000000000005E-2</v>
      </c>
      <c r="I922" s="31">
        <f>Table36[[#This Row],[Inflation (%)2]]/H950-1</f>
        <v>0.12561576354679826</v>
      </c>
      <c r="J922" s="60">
        <f>IFERROR(VLOOKUP(D922,Table6[[Categories]:[Weights]],5,FALSE),0)</f>
        <v>0.2167</v>
      </c>
      <c r="K922" s="44">
        <f>$K$1802*(1+Table36[[#This Row],[Inflation (%)2]])</f>
        <v>104.57000000000001</v>
      </c>
      <c r="L922" s="44">
        <f>IFERROR(Table36[[#This Row],[Prices]]*Table36[[#This Row],[Weights]],0)</f>
        <v>22.660319000000001</v>
      </c>
    </row>
    <row r="923" spans="2:12" hidden="1" x14ac:dyDescent="0.2">
      <c r="B923" s="62">
        <f t="shared" si="29"/>
        <v>2022</v>
      </c>
      <c r="C923" s="49">
        <v>44805</v>
      </c>
      <c r="D923" s="3" t="s">
        <v>45</v>
      </c>
      <c r="E923" s="29" t="s">
        <v>7</v>
      </c>
      <c r="F923" s="43">
        <v>179.2</v>
      </c>
      <c r="G923" s="28" t="s">
        <v>700</v>
      </c>
      <c r="H923" s="31">
        <f t="shared" si="30"/>
        <v>0.1144</v>
      </c>
      <c r="I923" s="31">
        <f>Table36[[#This Row],[Inflation (%)2]]/H951-1</f>
        <v>-8.9171974522292863E-2</v>
      </c>
      <c r="J923" s="60">
        <f>IFERROR(VLOOKUP(D923,Table6[[Categories]:[Weights]],5,FALSE),0)</f>
        <v>5.5800000000000002E-2</v>
      </c>
      <c r="K923" s="44">
        <f>$K$1802*(1+Table36[[#This Row],[Inflation (%)2]])</f>
        <v>111.44000000000001</v>
      </c>
      <c r="L923" s="44">
        <f>IFERROR(Table36[[#This Row],[Prices]]*Table36[[#This Row],[Weights]],0)</f>
        <v>6.2183520000000012</v>
      </c>
    </row>
    <row r="924" spans="2:12" hidden="1" x14ac:dyDescent="0.2">
      <c r="B924" s="62">
        <f t="shared" si="29"/>
        <v>2022</v>
      </c>
      <c r="C924" s="49">
        <v>44805</v>
      </c>
      <c r="D924" s="3" t="s">
        <v>47</v>
      </c>
      <c r="E924" s="29" t="s">
        <v>7</v>
      </c>
      <c r="F924" s="43">
        <v>166.1</v>
      </c>
      <c r="G924" s="28" t="s">
        <v>701</v>
      </c>
      <c r="H924" s="31">
        <f t="shared" si="30"/>
        <v>6.4700000000000008E-2</v>
      </c>
      <c r="I924" s="31">
        <f>Table36[[#This Row],[Inflation (%)2]]/H952-1</f>
        <v>2.698412698412711E-2</v>
      </c>
      <c r="J924" s="60">
        <f>IFERROR(VLOOKUP(D924,Table6[[Categories]:[Weights]],5,FALSE),0)</f>
        <v>0.29530000000000001</v>
      </c>
      <c r="K924" s="44">
        <f>$K$1802*(1+Table36[[#This Row],[Inflation (%)2]])</f>
        <v>106.47</v>
      </c>
      <c r="L924" s="44">
        <f>IFERROR(Table36[[#This Row],[Prices]]*Table36[[#This Row],[Weights]],0)</f>
        <v>31.440591000000001</v>
      </c>
    </row>
    <row r="925" spans="2:12" hidden="1" x14ac:dyDescent="0.2">
      <c r="B925" s="62">
        <f t="shared" si="29"/>
        <v>2022</v>
      </c>
      <c r="C925" s="49">
        <v>44805</v>
      </c>
      <c r="D925" s="3" t="s">
        <v>49</v>
      </c>
      <c r="E925" s="29" t="s">
        <v>7</v>
      </c>
      <c r="F925" s="43">
        <v>165</v>
      </c>
      <c r="G925" s="28" t="s">
        <v>702</v>
      </c>
      <c r="H925" s="31">
        <f t="shared" si="30"/>
        <v>7.6300000000000007E-2</v>
      </c>
      <c r="I925" s="31">
        <f>Table36[[#This Row],[Inflation (%)2]]/H953-1</f>
        <v>-4.1457286432160734E-2</v>
      </c>
      <c r="J925" s="60">
        <f>IFERROR(VLOOKUP(D925,Table6[[Categories]:[Weights]],5,FALSE),0)</f>
        <v>3.8699999999999998E-2</v>
      </c>
      <c r="K925" s="44">
        <f>$K$1802*(1+Table36[[#This Row],[Inflation (%)2]])</f>
        <v>107.63000000000001</v>
      </c>
      <c r="L925" s="44">
        <f>IFERROR(Table36[[#This Row],[Prices]]*Table36[[#This Row],[Weights]],0)</f>
        <v>4.1652810000000002</v>
      </c>
    </row>
    <row r="926" spans="2:12" hidden="1" x14ac:dyDescent="0.2">
      <c r="B926" s="62">
        <f t="shared" si="29"/>
        <v>2022</v>
      </c>
      <c r="C926" s="49">
        <v>44805</v>
      </c>
      <c r="D926" s="3" t="s">
        <v>51</v>
      </c>
      <c r="E926" s="29" t="s">
        <v>7</v>
      </c>
      <c r="F926" s="43">
        <v>173.8</v>
      </c>
      <c r="G926" s="28" t="s">
        <v>404</v>
      </c>
      <c r="H926" s="31">
        <f t="shared" si="30"/>
        <v>6.7599999999999993E-2</v>
      </c>
      <c r="I926" s="31">
        <f>Table36[[#This Row],[Inflation (%)2]]/H954-1</f>
        <v>4.3209876543209846E-2</v>
      </c>
      <c r="J926" s="60">
        <f>IFERROR(VLOOKUP(D926,Table6[[Categories]:[Weights]],5,FALSE),0)</f>
        <v>4.8099999999999997E-2</v>
      </c>
      <c r="K926" s="44">
        <f>$K$1802*(1+Table36[[#This Row],[Inflation (%)2]])</f>
        <v>106.76</v>
      </c>
      <c r="L926" s="44">
        <f>IFERROR(Table36[[#This Row],[Prices]]*Table36[[#This Row],[Weights]],0)</f>
        <v>5.1351560000000003</v>
      </c>
    </row>
    <row r="927" spans="2:12" hidden="1" x14ac:dyDescent="0.2">
      <c r="B927" s="62">
        <f t="shared" si="29"/>
        <v>2022</v>
      </c>
      <c r="C927" s="49">
        <v>44805</v>
      </c>
      <c r="D927" s="3" t="s">
        <v>53</v>
      </c>
      <c r="E927" s="29" t="s">
        <v>7</v>
      </c>
      <c r="F927" s="43">
        <v>158.19999999999999</v>
      </c>
      <c r="G927" s="28" t="s">
        <v>77</v>
      </c>
      <c r="H927" s="31">
        <f t="shared" si="30"/>
        <v>5.1199999999999996E-2</v>
      </c>
      <c r="I927" s="31">
        <f>Table36[[#This Row],[Inflation (%)2]]/H955-1</f>
        <v>5.5670103092783529E-2</v>
      </c>
      <c r="J927" s="60">
        <f>IFERROR(VLOOKUP(D927,Table6[[Categories]:[Weights]],5,FALSE),0)</f>
        <v>9.7299999999999998E-2</v>
      </c>
      <c r="K927" s="44">
        <f>$K$1802*(1+Table36[[#This Row],[Inflation (%)2]])</f>
        <v>105.11999999999999</v>
      </c>
      <c r="L927" s="44">
        <f>IFERROR(Table36[[#This Row],[Prices]]*Table36[[#This Row],[Weights]],0)</f>
        <v>10.228175999999999</v>
      </c>
    </row>
    <row r="928" spans="2:12" hidden="1" x14ac:dyDescent="0.2">
      <c r="B928" s="62">
        <f t="shared" si="29"/>
        <v>2022</v>
      </c>
      <c r="C928" s="49">
        <v>44805</v>
      </c>
      <c r="D928" s="3" t="s">
        <v>55</v>
      </c>
      <c r="E928" s="29" t="s">
        <v>7</v>
      </c>
      <c r="F928" s="43">
        <v>165.8</v>
      </c>
      <c r="G928" s="28" t="s">
        <v>703</v>
      </c>
      <c r="H928" s="31">
        <f t="shared" si="30"/>
        <v>7.7300000000000008E-2</v>
      </c>
      <c r="I928" s="31">
        <f>Table36[[#This Row],[Inflation (%)2]]/H956-1</f>
        <v>-8.8443396226415061E-2</v>
      </c>
      <c r="J928" s="60">
        <f>IFERROR(VLOOKUP(D928,Table6[[Categories]:[Weights]],5,FALSE),0)</f>
        <v>2.0400000000000001E-2</v>
      </c>
      <c r="K928" s="44">
        <f>$K$1802*(1+Table36[[#This Row],[Inflation (%)2]])</f>
        <v>107.72999999999999</v>
      </c>
      <c r="L928" s="44">
        <f>IFERROR(Table36[[#This Row],[Prices]]*Table36[[#This Row],[Weights]],0)</f>
        <v>2.197692</v>
      </c>
    </row>
    <row r="929" spans="2:12" hidden="1" x14ac:dyDescent="0.2">
      <c r="B929" s="62">
        <f t="shared" si="29"/>
        <v>2022</v>
      </c>
      <c r="C929" s="49">
        <v>44805</v>
      </c>
      <c r="D929" s="3" t="s">
        <v>57</v>
      </c>
      <c r="E929" s="29" t="s">
        <v>7</v>
      </c>
      <c r="F929" s="43">
        <v>170.9</v>
      </c>
      <c r="G929" s="28" t="s">
        <v>640</v>
      </c>
      <c r="H929" s="31">
        <f t="shared" si="30"/>
        <v>6.6100000000000006E-2</v>
      </c>
      <c r="I929" s="31">
        <f>Table36[[#This Row],[Inflation (%)2]]/H957-1</f>
        <v>0.11655405405405417</v>
      </c>
      <c r="J929" s="60">
        <f>IFERROR(VLOOKUP(D929,Table6[[Categories]:[Weights]],5,FALSE),0)</f>
        <v>5.62E-2</v>
      </c>
      <c r="K929" s="44">
        <f>$K$1802*(1+Table36[[#This Row],[Inflation (%)2]])</f>
        <v>106.61</v>
      </c>
      <c r="L929" s="44">
        <f>IFERROR(Table36[[#This Row],[Prices]]*Table36[[#This Row],[Weights]],0)</f>
        <v>5.9914819999999995</v>
      </c>
    </row>
    <row r="930" spans="2:12" hidden="1" x14ac:dyDescent="0.2">
      <c r="B930" s="62">
        <f t="shared" si="29"/>
        <v>2022</v>
      </c>
      <c r="C930" s="49">
        <v>44805</v>
      </c>
      <c r="D930" s="3" t="s">
        <v>59</v>
      </c>
      <c r="E930" s="29" t="s">
        <v>7</v>
      </c>
      <c r="F930" s="43">
        <v>171.1</v>
      </c>
      <c r="G930" s="28" t="s">
        <v>704</v>
      </c>
      <c r="H930" s="31">
        <f t="shared" si="30"/>
        <v>7.2099999999999997E-2</v>
      </c>
      <c r="I930" s="31">
        <f>Table36[[#This Row],[Inflation (%)2]]/H958-1</f>
        <v>-3.3512064343163561E-2</v>
      </c>
      <c r="J930" s="60">
        <f>IFERROR(VLOOKUP(D930,Table6[[Categories]:[Weights]],5,FALSE),0)</f>
        <v>3.4700000000000002E-2</v>
      </c>
      <c r="K930" s="44">
        <f>$K$1802*(1+Table36[[#This Row],[Inflation (%)2]])</f>
        <v>107.21000000000001</v>
      </c>
      <c r="L930" s="44">
        <f>IFERROR(Table36[[#This Row],[Prices]]*Table36[[#This Row],[Weights]],0)</f>
        <v>3.7201870000000006</v>
      </c>
    </row>
    <row r="931" spans="2:12" hidden="1" x14ac:dyDescent="0.2">
      <c r="B931" s="62">
        <f t="shared" si="29"/>
        <v>2022</v>
      </c>
      <c r="C931" s="49">
        <v>44805</v>
      </c>
      <c r="D931" s="3" t="s">
        <v>61</v>
      </c>
      <c r="E931" s="29" t="s">
        <v>7</v>
      </c>
      <c r="F931" s="43">
        <v>181</v>
      </c>
      <c r="G931" s="28" t="s">
        <v>493</v>
      </c>
      <c r="H931" s="31">
        <f t="shared" si="30"/>
        <v>8.77E-2</v>
      </c>
      <c r="I931" s="31">
        <f>Table36[[#This Row],[Inflation (%)2]]/H959-1</f>
        <v>0.16158940397350996</v>
      </c>
      <c r="J931" s="60">
        <f>IFERROR(VLOOKUP(D931,Table6[[Categories]:[Weights]],5,FALSE),0)</f>
        <v>0</v>
      </c>
      <c r="K931" s="44">
        <f>$K$1802*(1+Table36[[#This Row],[Inflation (%)2]])</f>
        <v>108.76999999999998</v>
      </c>
      <c r="L931" s="44">
        <f>IFERROR(Table36[[#This Row],[Prices]]*Table36[[#This Row],[Weights]],0)</f>
        <v>0</v>
      </c>
    </row>
    <row r="932" spans="2:12" x14ac:dyDescent="0.2">
      <c r="B932" s="62">
        <f t="shared" si="29"/>
        <v>2022</v>
      </c>
      <c r="C932" s="49">
        <v>44774</v>
      </c>
      <c r="D932" s="3" t="s">
        <v>6</v>
      </c>
      <c r="E932" s="29" t="s">
        <v>7</v>
      </c>
      <c r="F932" s="43">
        <v>173.1</v>
      </c>
      <c r="G932" s="28" t="s">
        <v>706</v>
      </c>
      <c r="H932" s="31">
        <f t="shared" si="30"/>
        <v>6.7199999999999996E-2</v>
      </c>
      <c r="I932" s="31">
        <f>Table36[[#This Row],[Inflation (%)2]]/H960-1</f>
        <v>3.5439137134052334E-2</v>
      </c>
      <c r="J932" s="60">
        <f>IFERROR(VLOOKUP(D932,Table6[[Categories]:[Weights]],5,FALSE),0)</f>
        <v>1</v>
      </c>
      <c r="K932" s="44">
        <f>$K$1802*(1+Table36[[#This Row],[Inflation (%)2]])</f>
        <v>106.72</v>
      </c>
      <c r="L932" s="44">
        <f>IFERROR(Table36[[#This Row],[Prices]]*Table36[[#This Row],[Weights]],0)</f>
        <v>106.72</v>
      </c>
    </row>
    <row r="933" spans="2:12" hidden="1" x14ac:dyDescent="0.2">
      <c r="B933" s="62">
        <f t="shared" si="29"/>
        <v>2022</v>
      </c>
      <c r="C933" s="49">
        <v>44774</v>
      </c>
      <c r="D933" s="3" t="s">
        <v>9</v>
      </c>
      <c r="E933" s="29" t="s">
        <v>7</v>
      </c>
      <c r="F933" s="43">
        <v>180.4</v>
      </c>
      <c r="G933" s="28" t="s">
        <v>707</v>
      </c>
      <c r="H933" s="31">
        <f t="shared" si="30"/>
        <v>7.6399999999999996E-2</v>
      </c>
      <c r="I933" s="31">
        <f>Table36[[#This Row],[Inflation (%)2]]/H961-1</f>
        <v>0.11532846715328482</v>
      </c>
      <c r="J933" s="60">
        <f>IFERROR(VLOOKUP(D933,Table6[[Categories]:[Weights]],5,FALSE),0)</f>
        <v>0.3629</v>
      </c>
      <c r="K933" s="44">
        <f>$K$1802*(1+Table36[[#This Row],[Inflation (%)2]])</f>
        <v>107.64</v>
      </c>
      <c r="L933" s="44">
        <f>IFERROR(Table36[[#This Row],[Prices]]*Table36[[#This Row],[Weights]],0)</f>
        <v>39.062556000000001</v>
      </c>
    </row>
    <row r="934" spans="2:12" hidden="1" x14ac:dyDescent="0.2">
      <c r="B934" s="62">
        <f t="shared" si="29"/>
        <v>2022</v>
      </c>
      <c r="C934" s="49">
        <v>44774</v>
      </c>
      <c r="D934" s="3" t="s">
        <v>11</v>
      </c>
      <c r="E934" s="29" t="s">
        <v>7</v>
      </c>
      <c r="F934" s="43">
        <v>162.1</v>
      </c>
      <c r="G934" s="28" t="s">
        <v>708</v>
      </c>
      <c r="H934" s="31">
        <f t="shared" si="30"/>
        <v>8.6499999999999994E-2</v>
      </c>
      <c r="I934" s="31">
        <f>Table36[[#This Row],[Inflation (%)2]]/H962-1</f>
        <v>0.26461988304093542</v>
      </c>
      <c r="J934" s="60">
        <f>IFERROR(VLOOKUP(D934,Table6[[Categories]:[Weights]],5,FALSE),0)</f>
        <v>6.59E-2</v>
      </c>
      <c r="K934" s="44">
        <f>$K$1802*(1+Table36[[#This Row],[Inflation (%)2]])</f>
        <v>108.65</v>
      </c>
      <c r="L934" s="44">
        <f>IFERROR(Table36[[#This Row],[Prices]]*Table36[[#This Row],[Weights]],0)</f>
        <v>7.1600350000000006</v>
      </c>
    </row>
    <row r="935" spans="2:12" hidden="1" x14ac:dyDescent="0.2">
      <c r="B935" s="62">
        <f t="shared" si="29"/>
        <v>2022</v>
      </c>
      <c r="C935" s="49">
        <v>44774</v>
      </c>
      <c r="D935" s="3" t="s">
        <v>13</v>
      </c>
      <c r="E935" s="29" t="s">
        <v>7</v>
      </c>
      <c r="F935" s="43">
        <v>210.9</v>
      </c>
      <c r="G935" s="28" t="s">
        <v>68</v>
      </c>
      <c r="H935" s="31">
        <f t="shared" si="30"/>
        <v>1.3000000000000001E-2</v>
      </c>
      <c r="I935" s="31">
        <f>Table36[[#This Row],[Inflation (%)2]]/H963-1</f>
        <v>-0.55782312925170063</v>
      </c>
      <c r="J935" s="60">
        <f>IFERROR(VLOOKUP(D935,Table6[[Categories]:[Weights]],5,FALSE),0)</f>
        <v>2.7300000000000001E-2</v>
      </c>
      <c r="K935" s="44">
        <f>$K$1802*(1+Table36[[#This Row],[Inflation (%)2]])</f>
        <v>101.29999999999998</v>
      </c>
      <c r="L935" s="44">
        <f>IFERROR(Table36[[#This Row],[Prices]]*Table36[[#This Row],[Weights]],0)</f>
        <v>2.7654899999999998</v>
      </c>
    </row>
    <row r="936" spans="2:12" hidden="1" x14ac:dyDescent="0.2">
      <c r="B936" s="62">
        <f t="shared" si="29"/>
        <v>2022</v>
      </c>
      <c r="C936" s="49">
        <v>44774</v>
      </c>
      <c r="D936" s="3" t="s">
        <v>15</v>
      </c>
      <c r="E936" s="29" t="s">
        <v>7</v>
      </c>
      <c r="F936" s="43">
        <v>170.6</v>
      </c>
      <c r="G936" s="28" t="s">
        <v>709</v>
      </c>
      <c r="H936" s="31">
        <f t="shared" si="30"/>
        <v>-4.4299999999999999E-2</v>
      </c>
      <c r="I936" s="31">
        <f>Table36[[#This Row],[Inflation (%)2]]/H964-1</f>
        <v>-2.4229074889867808E-2</v>
      </c>
      <c r="J936" s="60">
        <f>IFERROR(VLOOKUP(D936,Table6[[Categories]:[Weights]],5,FALSE),0)</f>
        <v>3.5999999999999999E-3</v>
      </c>
      <c r="K936" s="44">
        <f>$K$1802*(1+Table36[[#This Row],[Inflation (%)2]])</f>
        <v>95.57</v>
      </c>
      <c r="L936" s="44">
        <f>IFERROR(Table36[[#This Row],[Prices]]*Table36[[#This Row],[Weights]],0)</f>
        <v>0.34405199999999997</v>
      </c>
    </row>
    <row r="937" spans="2:12" hidden="1" x14ac:dyDescent="0.2">
      <c r="B937" s="62">
        <f t="shared" si="29"/>
        <v>2022</v>
      </c>
      <c r="C937" s="49">
        <v>44774</v>
      </c>
      <c r="D937" s="3" t="s">
        <v>17</v>
      </c>
      <c r="E937" s="29" t="s">
        <v>7</v>
      </c>
      <c r="F937" s="43">
        <v>168.4</v>
      </c>
      <c r="G937" s="28" t="s">
        <v>710</v>
      </c>
      <c r="H937" s="31">
        <f t="shared" si="30"/>
        <v>6.0499999999999998E-2</v>
      </c>
      <c r="I937" s="31">
        <f>Table36[[#This Row],[Inflation (%)2]]/H965-1</f>
        <v>7.4600355239786698E-2</v>
      </c>
      <c r="J937" s="60">
        <f>IFERROR(VLOOKUP(D937,Table6[[Categories]:[Weights]],5,FALSE),0)</f>
        <v>5.33E-2</v>
      </c>
      <c r="K937" s="44">
        <f>$K$1802*(1+Table36[[#This Row],[Inflation (%)2]])</f>
        <v>106.05</v>
      </c>
      <c r="L937" s="44">
        <f>IFERROR(Table36[[#This Row],[Prices]]*Table36[[#This Row],[Weights]],0)</f>
        <v>5.6524650000000003</v>
      </c>
    </row>
    <row r="938" spans="2:12" hidden="1" x14ac:dyDescent="0.2">
      <c r="B938" s="62">
        <f t="shared" si="29"/>
        <v>2022</v>
      </c>
      <c r="C938" s="49">
        <v>44774</v>
      </c>
      <c r="D938" s="3" t="s">
        <v>19</v>
      </c>
      <c r="E938" s="29" t="s">
        <v>7</v>
      </c>
      <c r="F938" s="43">
        <v>182.5</v>
      </c>
      <c r="G938" s="28" t="s">
        <v>711</v>
      </c>
      <c r="H938" s="31">
        <f t="shared" si="30"/>
        <v>6.1700000000000005E-2</v>
      </c>
      <c r="I938" s="31">
        <f>Table36[[#This Row],[Inflation (%)2]]/H966-1</f>
        <v>-0.25841346153846156</v>
      </c>
      <c r="J938" s="60">
        <f>IFERROR(VLOOKUP(D938,Table6[[Categories]:[Weights]],5,FALSE),0)</f>
        <v>2.81E-2</v>
      </c>
      <c r="K938" s="44">
        <f>$K$1802*(1+Table36[[#This Row],[Inflation (%)2]])</f>
        <v>106.17000000000002</v>
      </c>
      <c r="L938" s="44">
        <f>IFERROR(Table36[[#This Row],[Prices]]*Table36[[#This Row],[Weights]],0)</f>
        <v>2.9833770000000004</v>
      </c>
    </row>
    <row r="939" spans="2:12" hidden="1" x14ac:dyDescent="0.2">
      <c r="B939" s="62">
        <f t="shared" si="29"/>
        <v>2022</v>
      </c>
      <c r="C939" s="49">
        <v>44774</v>
      </c>
      <c r="D939" s="3" t="s">
        <v>21</v>
      </c>
      <c r="E939" s="29" t="s">
        <v>7</v>
      </c>
      <c r="F939" s="43">
        <v>177.1</v>
      </c>
      <c r="G939" s="28" t="s">
        <v>712</v>
      </c>
      <c r="H939" s="31">
        <f t="shared" si="30"/>
        <v>5.9799999999999999E-2</v>
      </c>
      <c r="I939" s="31">
        <f>Table36[[#This Row],[Inflation (%)2]]/H967-1</f>
        <v>0.18886679920477145</v>
      </c>
      <c r="J939" s="60">
        <f>IFERROR(VLOOKUP(D939,Table6[[Categories]:[Weights]],5,FALSE),0)</f>
        <v>2.8999999999999998E-2</v>
      </c>
      <c r="K939" s="44">
        <f>$K$1802*(1+Table36[[#This Row],[Inflation (%)2]])</f>
        <v>105.98</v>
      </c>
      <c r="L939" s="44">
        <f>IFERROR(Table36[[#This Row],[Prices]]*Table36[[#This Row],[Weights]],0)</f>
        <v>3.07342</v>
      </c>
    </row>
    <row r="940" spans="2:12" hidden="1" x14ac:dyDescent="0.2">
      <c r="B940" s="62">
        <f t="shared" si="29"/>
        <v>2022</v>
      </c>
      <c r="C940" s="49">
        <v>44774</v>
      </c>
      <c r="D940" s="3" t="s">
        <v>23</v>
      </c>
      <c r="E940" s="29" t="s">
        <v>7</v>
      </c>
      <c r="F940" s="43">
        <v>213.1</v>
      </c>
      <c r="G940" s="28" t="s">
        <v>713</v>
      </c>
      <c r="H940" s="31">
        <f t="shared" si="30"/>
        <v>0.14510000000000001</v>
      </c>
      <c r="I940" s="31">
        <f>Table36[[#This Row],[Inflation (%)2]]/H968-1</f>
        <v>0.22344013490725145</v>
      </c>
      <c r="J940" s="60">
        <f>IFERROR(VLOOKUP(D940,Table6[[Categories]:[Weights]],5,FALSE),0)</f>
        <v>4.41E-2</v>
      </c>
      <c r="K940" s="44">
        <f>$K$1802*(1+Table36[[#This Row],[Inflation (%)2]])</f>
        <v>114.51</v>
      </c>
      <c r="L940" s="44">
        <f>IFERROR(Table36[[#This Row],[Prices]]*Table36[[#This Row],[Weights]],0)</f>
        <v>5.0498910000000006</v>
      </c>
    </row>
    <row r="941" spans="2:12" hidden="1" x14ac:dyDescent="0.2">
      <c r="B941" s="62">
        <f t="shared" si="29"/>
        <v>2022</v>
      </c>
      <c r="C941" s="49">
        <v>44774</v>
      </c>
      <c r="D941" s="3" t="s">
        <v>25</v>
      </c>
      <c r="E941" s="29" t="s">
        <v>7</v>
      </c>
      <c r="F941" s="43">
        <v>167.3</v>
      </c>
      <c r="G941" s="28" t="s">
        <v>714</v>
      </c>
      <c r="H941" s="31">
        <f t="shared" si="30"/>
        <v>2.3199999999999998E-2</v>
      </c>
      <c r="I941" s="31">
        <f>Table36[[#This Row],[Inflation (%)2]]/H969-1</f>
        <v>-6.3953488372093021</v>
      </c>
      <c r="J941" s="60">
        <f>IFERROR(VLOOKUP(D941,Table6[[Categories]:[Weights]],5,FALSE),0)</f>
        <v>1.7299999999999999E-2</v>
      </c>
      <c r="K941" s="44">
        <f>$K$1802*(1+Table36[[#This Row],[Inflation (%)2]])</f>
        <v>102.32000000000001</v>
      </c>
      <c r="L941" s="44">
        <f>IFERROR(Table36[[#This Row],[Prices]]*Table36[[#This Row],[Weights]],0)</f>
        <v>1.7701360000000002</v>
      </c>
    </row>
    <row r="942" spans="2:12" hidden="1" x14ac:dyDescent="0.2">
      <c r="B942" s="62">
        <f t="shared" si="29"/>
        <v>2022</v>
      </c>
      <c r="C942" s="49">
        <v>44774</v>
      </c>
      <c r="D942" s="3" t="s">
        <v>27</v>
      </c>
      <c r="E942" s="29" t="s">
        <v>7</v>
      </c>
      <c r="F942" s="43">
        <v>122.2</v>
      </c>
      <c r="G942" s="28" t="s">
        <v>398</v>
      </c>
      <c r="H942" s="31">
        <f t="shared" si="30"/>
        <v>4.6199999999999998E-2</v>
      </c>
      <c r="I942" s="31">
        <f>Table36[[#This Row],[Inflation (%)2]]/H970-1</f>
        <v>-7.7844311377245345E-2</v>
      </c>
      <c r="J942" s="60">
        <f>IFERROR(VLOOKUP(D942,Table6[[Categories]:[Weights]],5,FALSE),0)</f>
        <v>9.7000000000000003E-3</v>
      </c>
      <c r="K942" s="44">
        <f>$K$1802*(1+Table36[[#This Row],[Inflation (%)2]])</f>
        <v>104.62</v>
      </c>
      <c r="L942" s="44">
        <f>IFERROR(Table36[[#This Row],[Prices]]*Table36[[#This Row],[Weights]],0)</f>
        <v>1.0148140000000001</v>
      </c>
    </row>
    <row r="943" spans="2:12" hidden="1" x14ac:dyDescent="0.2">
      <c r="B943" s="62">
        <f t="shared" si="29"/>
        <v>2022</v>
      </c>
      <c r="C943" s="49">
        <v>44774</v>
      </c>
      <c r="D943" s="3" t="s">
        <v>29</v>
      </c>
      <c r="E943" s="29" t="s">
        <v>7</v>
      </c>
      <c r="F943" s="43">
        <v>189.7</v>
      </c>
      <c r="G943" s="28" t="s">
        <v>715</v>
      </c>
      <c r="H943" s="31">
        <f t="shared" si="30"/>
        <v>0.14410000000000001</v>
      </c>
      <c r="I943" s="31">
        <f>Table36[[#This Row],[Inflation (%)2]]/H971-1</f>
        <v>0.14638027048528235</v>
      </c>
      <c r="J943" s="60">
        <f>IFERROR(VLOOKUP(D943,Table6[[Categories]:[Weights]],5,FALSE),0)</f>
        <v>1.7899999999999999E-2</v>
      </c>
      <c r="K943" s="44">
        <f>$K$1802*(1+Table36[[#This Row],[Inflation (%)2]])</f>
        <v>114.41</v>
      </c>
      <c r="L943" s="44">
        <f>IFERROR(Table36[[#This Row],[Prices]]*Table36[[#This Row],[Weights]],0)</f>
        <v>2.047939</v>
      </c>
    </row>
    <row r="944" spans="2:12" hidden="1" x14ac:dyDescent="0.2">
      <c r="B944" s="62">
        <f t="shared" si="29"/>
        <v>2022</v>
      </c>
      <c r="C944" s="49">
        <v>44774</v>
      </c>
      <c r="D944" s="3" t="s">
        <v>31</v>
      </c>
      <c r="E944" s="29" t="s">
        <v>7</v>
      </c>
      <c r="F944" s="43">
        <v>160.5</v>
      </c>
      <c r="G944" s="28" t="s">
        <v>716</v>
      </c>
      <c r="H944" s="31">
        <f t="shared" si="30"/>
        <v>4.2199999999999994E-2</v>
      </c>
      <c r="I944" s="31">
        <f>Table36[[#This Row],[Inflation (%)2]]/H972-1</f>
        <v>1.1990407673860837E-2</v>
      </c>
      <c r="J944" s="60">
        <f>IFERROR(VLOOKUP(D944,Table6[[Categories]:[Weights]],5,FALSE),0)</f>
        <v>1.1299999999999999E-2</v>
      </c>
      <c r="K944" s="44">
        <f>$K$1802*(1+Table36[[#This Row],[Inflation (%)2]])</f>
        <v>104.22</v>
      </c>
      <c r="L944" s="44">
        <f>IFERROR(Table36[[#This Row],[Prices]]*Table36[[#This Row],[Weights]],0)</f>
        <v>1.177686</v>
      </c>
    </row>
    <row r="945" spans="2:12" hidden="1" x14ac:dyDescent="0.2">
      <c r="B945" s="62">
        <f t="shared" si="29"/>
        <v>2022</v>
      </c>
      <c r="C945" s="49">
        <v>44774</v>
      </c>
      <c r="D945" s="3" t="s">
        <v>33</v>
      </c>
      <c r="E945" s="29" t="s">
        <v>7</v>
      </c>
      <c r="F945" s="43">
        <v>188.9</v>
      </c>
      <c r="G945" s="28" t="s">
        <v>630</v>
      </c>
      <c r="H945" s="31">
        <f t="shared" si="30"/>
        <v>8.4999999999999992E-2</v>
      </c>
      <c r="I945" s="31">
        <f>Table36[[#This Row],[Inflation (%)2]]/H973-1</f>
        <v>3.9119804400977953E-2</v>
      </c>
      <c r="J945" s="60">
        <f>IFERROR(VLOOKUP(D945,Table6[[Categories]:[Weights]],5,FALSE),0)</f>
        <v>5.5399999999999998E-2</v>
      </c>
      <c r="K945" s="44">
        <f>$K$1802*(1+Table36[[#This Row],[Inflation (%)2]])</f>
        <v>108.5</v>
      </c>
      <c r="L945" s="44">
        <f>IFERROR(Table36[[#This Row],[Prices]]*Table36[[#This Row],[Weights]],0)</f>
        <v>6.0108999999999995</v>
      </c>
    </row>
    <row r="946" spans="2:12" hidden="1" x14ac:dyDescent="0.2">
      <c r="B946" s="62">
        <f t="shared" si="29"/>
        <v>2022</v>
      </c>
      <c r="C946" s="49">
        <v>44774</v>
      </c>
      <c r="D946" s="3" t="s">
        <v>35</v>
      </c>
      <c r="E946" s="29" t="s">
        <v>7</v>
      </c>
      <c r="F946" s="43">
        <v>198.7</v>
      </c>
      <c r="G946" s="28" t="s">
        <v>592</v>
      </c>
      <c r="H946" s="31">
        <f t="shared" si="30"/>
        <v>1.3300000000000001E-2</v>
      </c>
      <c r="I946" s="31">
        <f>Table36[[#This Row],[Inflation (%)2]]/H974-1</f>
        <v>-0.16352201257861632</v>
      </c>
      <c r="J946" s="60">
        <f>IFERROR(VLOOKUP(D946,Table6[[Categories]:[Weights]],5,FALSE),0)</f>
        <v>1.3600000000000001E-2</v>
      </c>
      <c r="K946" s="44">
        <f>$K$1802*(1+Table36[[#This Row],[Inflation (%)2]])</f>
        <v>101.33000000000001</v>
      </c>
      <c r="L946" s="44">
        <f>IFERROR(Table36[[#This Row],[Prices]]*Table36[[#This Row],[Weights]],0)</f>
        <v>1.3780880000000002</v>
      </c>
    </row>
    <row r="947" spans="2:12" hidden="1" x14ac:dyDescent="0.2">
      <c r="B947" s="62">
        <f t="shared" si="29"/>
        <v>2022</v>
      </c>
      <c r="C947" s="49">
        <v>44774</v>
      </c>
      <c r="D947" s="3" t="s">
        <v>37</v>
      </c>
      <c r="E947" s="29" t="s">
        <v>7</v>
      </c>
      <c r="F947" s="43">
        <v>171.6</v>
      </c>
      <c r="G947" s="28" t="s">
        <v>717</v>
      </c>
      <c r="H947" s="31">
        <f t="shared" si="30"/>
        <v>9.7200000000000009E-2</v>
      </c>
      <c r="I947" s="31">
        <f>Table36[[#This Row],[Inflation (%)2]]/H975-1</f>
        <v>1.029866117404854E-3</v>
      </c>
      <c r="J947" s="60">
        <f>IFERROR(VLOOKUP(D947,Table6[[Categories]:[Weights]],5,FALSE),0)</f>
        <v>5.57E-2</v>
      </c>
      <c r="K947" s="44">
        <f>$K$1802*(1+Table36[[#This Row],[Inflation (%)2]])</f>
        <v>109.72</v>
      </c>
      <c r="L947" s="44">
        <f>IFERROR(Table36[[#This Row],[Prices]]*Table36[[#This Row],[Weights]],0)</f>
        <v>6.1114040000000003</v>
      </c>
    </row>
    <row r="948" spans="2:12" hidden="1" x14ac:dyDescent="0.2">
      <c r="B948" s="62">
        <f t="shared" si="29"/>
        <v>2022</v>
      </c>
      <c r="C948" s="49">
        <v>44774</v>
      </c>
      <c r="D948" s="3" t="s">
        <v>39</v>
      </c>
      <c r="E948" s="29" t="s">
        <v>7</v>
      </c>
      <c r="F948" s="43">
        <v>173.7</v>
      </c>
      <c r="G948" s="28" t="s">
        <v>718</v>
      </c>
      <c r="H948" s="31">
        <f t="shared" si="30"/>
        <v>9.3100000000000002E-2</v>
      </c>
      <c r="I948" s="31">
        <f>Table36[[#This Row],[Inflation (%)2]]/H976-1</f>
        <v>-6.4034151547490703E-3</v>
      </c>
      <c r="J948" s="60">
        <f>IFERROR(VLOOKUP(D948,Table6[[Categories]:[Weights]],5,FALSE),0)</f>
        <v>4.7199999999999999E-2</v>
      </c>
      <c r="K948" s="44">
        <f>$K$1802*(1+Table36[[#This Row],[Inflation (%)2]])</f>
        <v>109.31</v>
      </c>
      <c r="L948" s="44">
        <f>IFERROR(Table36[[#This Row],[Prices]]*Table36[[#This Row],[Weights]],0)</f>
        <v>5.1594319999999998</v>
      </c>
    </row>
    <row r="949" spans="2:12" hidden="1" x14ac:dyDescent="0.2">
      <c r="B949" s="62">
        <f t="shared" si="29"/>
        <v>2022</v>
      </c>
      <c r="C949" s="49">
        <v>44774</v>
      </c>
      <c r="D949" s="3" t="s">
        <v>41</v>
      </c>
      <c r="E949" s="29" t="s">
        <v>7</v>
      </c>
      <c r="F949" s="43">
        <v>160</v>
      </c>
      <c r="G949" s="28" t="s">
        <v>719</v>
      </c>
      <c r="H949" s="31">
        <f t="shared" si="30"/>
        <v>0.12039999999999999</v>
      </c>
      <c r="I949" s="31">
        <f>Table36[[#This Row],[Inflation (%)2]]/H977-1</f>
        <v>1.6891891891891886E-2</v>
      </c>
      <c r="J949" s="60">
        <f>IFERROR(VLOOKUP(D949,Table6[[Categories]:[Weights]],5,FALSE),0)</f>
        <v>8.5000000000000006E-3</v>
      </c>
      <c r="K949" s="44">
        <f>$K$1802*(1+Table36[[#This Row],[Inflation (%)2]])</f>
        <v>112.04</v>
      </c>
      <c r="L949" s="44">
        <f>IFERROR(Table36[[#This Row],[Prices]]*Table36[[#This Row],[Weights]],0)</f>
        <v>0.95234000000000008</v>
      </c>
    </row>
    <row r="950" spans="2:12" hidden="1" x14ac:dyDescent="0.2">
      <c r="B950" s="62">
        <f t="shared" si="29"/>
        <v>2022</v>
      </c>
      <c r="C950" s="49">
        <v>44774</v>
      </c>
      <c r="D950" s="3" t="s">
        <v>43</v>
      </c>
      <c r="E950" s="29" t="s">
        <v>7</v>
      </c>
      <c r="F950" s="43">
        <v>169</v>
      </c>
      <c r="G950" s="28" t="s">
        <v>488</v>
      </c>
      <c r="H950" s="31">
        <f t="shared" si="30"/>
        <v>4.0599999999999997E-2</v>
      </c>
      <c r="I950" s="31">
        <f>Table36[[#This Row],[Inflation (%)2]]/H978-1</f>
        <v>4.102564102564088E-2</v>
      </c>
      <c r="J950" s="60">
        <f>IFERROR(VLOOKUP(D950,Table6[[Categories]:[Weights]],5,FALSE),0)</f>
        <v>0.2167</v>
      </c>
      <c r="K950" s="44">
        <f>$K$1802*(1+Table36[[#This Row],[Inflation (%)2]])</f>
        <v>104.06</v>
      </c>
      <c r="L950" s="44">
        <f>IFERROR(Table36[[#This Row],[Prices]]*Table36[[#This Row],[Weights]],0)</f>
        <v>22.549802</v>
      </c>
    </row>
    <row r="951" spans="2:12" hidden="1" x14ac:dyDescent="0.2">
      <c r="B951" s="62">
        <f t="shared" si="29"/>
        <v>2022</v>
      </c>
      <c r="C951" s="49">
        <v>44774</v>
      </c>
      <c r="D951" s="3" t="s">
        <v>45</v>
      </c>
      <c r="E951" s="29" t="s">
        <v>7</v>
      </c>
      <c r="F951" s="43">
        <v>178.4</v>
      </c>
      <c r="G951" s="28" t="s">
        <v>720</v>
      </c>
      <c r="H951" s="31">
        <f t="shared" si="30"/>
        <v>0.12559999999999999</v>
      </c>
      <c r="I951" s="31">
        <f>Table36[[#This Row],[Inflation (%)2]]/H979-1</f>
        <v>-9.1172214182344447E-2</v>
      </c>
      <c r="J951" s="60">
        <f>IFERROR(VLOOKUP(D951,Table6[[Categories]:[Weights]],5,FALSE),0)</f>
        <v>5.5800000000000002E-2</v>
      </c>
      <c r="K951" s="44">
        <f>$K$1802*(1+Table36[[#This Row],[Inflation (%)2]])</f>
        <v>112.55999999999999</v>
      </c>
      <c r="L951" s="44">
        <f>IFERROR(Table36[[#This Row],[Prices]]*Table36[[#This Row],[Weights]],0)</f>
        <v>6.2808479999999998</v>
      </c>
    </row>
    <row r="952" spans="2:12" hidden="1" x14ac:dyDescent="0.2">
      <c r="B952" s="62">
        <f t="shared" si="29"/>
        <v>2022</v>
      </c>
      <c r="C952" s="49">
        <v>44774</v>
      </c>
      <c r="D952" s="3" t="s">
        <v>47</v>
      </c>
      <c r="E952" s="29" t="s">
        <v>7</v>
      </c>
      <c r="F952" s="43">
        <v>165.4</v>
      </c>
      <c r="G952" s="28" t="s">
        <v>617</v>
      </c>
      <c r="H952" s="31">
        <f t="shared" si="30"/>
        <v>6.3E-2</v>
      </c>
      <c r="I952" s="31">
        <f>Table36[[#This Row],[Inflation (%)2]]/H980-1</f>
        <v>6.389776357827559E-3</v>
      </c>
      <c r="J952" s="60">
        <f>IFERROR(VLOOKUP(D952,Table6[[Categories]:[Weights]],5,FALSE),0)</f>
        <v>0.29530000000000001</v>
      </c>
      <c r="K952" s="44">
        <f>$K$1802*(1+Table36[[#This Row],[Inflation (%)2]])</f>
        <v>106.3</v>
      </c>
      <c r="L952" s="44">
        <f>IFERROR(Table36[[#This Row],[Prices]]*Table36[[#This Row],[Weights]],0)</f>
        <v>31.39039</v>
      </c>
    </row>
    <row r="953" spans="2:12" hidden="1" x14ac:dyDescent="0.2">
      <c r="B953" s="62">
        <f t="shared" si="29"/>
        <v>2022</v>
      </c>
      <c r="C953" s="49">
        <v>44774</v>
      </c>
      <c r="D953" s="3" t="s">
        <v>49</v>
      </c>
      <c r="E953" s="29" t="s">
        <v>7</v>
      </c>
      <c r="F953" s="43">
        <v>164.2</v>
      </c>
      <c r="G953" s="28" t="s">
        <v>396</v>
      </c>
      <c r="H953" s="31">
        <f t="shared" si="30"/>
        <v>7.9600000000000004E-2</v>
      </c>
      <c r="I953" s="31">
        <f>Table36[[#This Row],[Inflation (%)2]]/H981-1</f>
        <v>-3.2806804374240661E-2</v>
      </c>
      <c r="J953" s="60">
        <f>IFERROR(VLOOKUP(D953,Table6[[Categories]:[Weights]],5,FALSE),0)</f>
        <v>3.8699999999999998E-2</v>
      </c>
      <c r="K953" s="44">
        <f>$K$1802*(1+Table36[[#This Row],[Inflation (%)2]])</f>
        <v>107.96000000000001</v>
      </c>
      <c r="L953" s="44">
        <f>IFERROR(Table36[[#This Row],[Prices]]*Table36[[#This Row],[Weights]],0)</f>
        <v>4.1780520000000001</v>
      </c>
    </row>
    <row r="954" spans="2:12" hidden="1" x14ac:dyDescent="0.2">
      <c r="B954" s="62">
        <f t="shared" si="29"/>
        <v>2022</v>
      </c>
      <c r="C954" s="49">
        <v>44774</v>
      </c>
      <c r="D954" s="3" t="s">
        <v>51</v>
      </c>
      <c r="E954" s="29" t="s">
        <v>7</v>
      </c>
      <c r="F954" s="43">
        <v>172.6</v>
      </c>
      <c r="G954" s="28" t="s">
        <v>623</v>
      </c>
      <c r="H954" s="31">
        <f t="shared" si="30"/>
        <v>6.4799999999999996E-2</v>
      </c>
      <c r="I954" s="31">
        <f>Table36[[#This Row],[Inflation (%)2]]/H982-1</f>
        <v>2.5316455696202445E-2</v>
      </c>
      <c r="J954" s="60">
        <f>IFERROR(VLOOKUP(D954,Table6[[Categories]:[Weights]],5,FALSE),0)</f>
        <v>4.8099999999999997E-2</v>
      </c>
      <c r="K954" s="44">
        <f>$K$1802*(1+Table36[[#This Row],[Inflation (%)2]])</f>
        <v>106.47999999999999</v>
      </c>
      <c r="L954" s="44">
        <f>IFERROR(Table36[[#This Row],[Prices]]*Table36[[#This Row],[Weights]],0)</f>
        <v>5.1216879999999989</v>
      </c>
    </row>
    <row r="955" spans="2:12" hidden="1" x14ac:dyDescent="0.2">
      <c r="B955" s="62">
        <f t="shared" si="29"/>
        <v>2022</v>
      </c>
      <c r="C955" s="49">
        <v>44774</v>
      </c>
      <c r="D955" s="3" t="s">
        <v>53</v>
      </c>
      <c r="E955" s="29" t="s">
        <v>7</v>
      </c>
      <c r="F955" s="43">
        <v>157.69999999999999</v>
      </c>
      <c r="G955" s="28" t="s">
        <v>566</v>
      </c>
      <c r="H955" s="31">
        <f t="shared" si="30"/>
        <v>4.8499999999999995E-2</v>
      </c>
      <c r="I955" s="31">
        <f>Table36[[#This Row],[Inflation (%)2]]/H983-1</f>
        <v>-8.1439393939394145E-2</v>
      </c>
      <c r="J955" s="60">
        <f>IFERROR(VLOOKUP(D955,Table6[[Categories]:[Weights]],5,FALSE),0)</f>
        <v>9.7299999999999998E-2</v>
      </c>
      <c r="K955" s="44">
        <f>$K$1802*(1+Table36[[#This Row],[Inflation (%)2]])</f>
        <v>104.85</v>
      </c>
      <c r="L955" s="44">
        <f>IFERROR(Table36[[#This Row],[Prices]]*Table36[[#This Row],[Weights]],0)</f>
        <v>10.201905</v>
      </c>
    </row>
    <row r="956" spans="2:12" hidden="1" x14ac:dyDescent="0.2">
      <c r="B956" s="62">
        <f t="shared" si="29"/>
        <v>2022</v>
      </c>
      <c r="C956" s="49">
        <v>44774</v>
      </c>
      <c r="D956" s="3" t="s">
        <v>55</v>
      </c>
      <c r="E956" s="29" t="s">
        <v>7</v>
      </c>
      <c r="F956" s="43">
        <v>165.1</v>
      </c>
      <c r="G956" s="28" t="s">
        <v>297</v>
      </c>
      <c r="H956" s="31">
        <f t="shared" si="30"/>
        <v>8.48E-2</v>
      </c>
      <c r="I956" s="31">
        <f>Table36[[#This Row],[Inflation (%)2]]/H984-1</f>
        <v>-4.2889390519187387E-2</v>
      </c>
      <c r="J956" s="60">
        <f>IFERROR(VLOOKUP(D956,Table6[[Categories]:[Weights]],5,FALSE),0)</f>
        <v>2.0400000000000001E-2</v>
      </c>
      <c r="K956" s="44">
        <f>$K$1802*(1+Table36[[#This Row],[Inflation (%)2]])</f>
        <v>108.48</v>
      </c>
      <c r="L956" s="44">
        <f>IFERROR(Table36[[#This Row],[Prices]]*Table36[[#This Row],[Weights]],0)</f>
        <v>2.2129920000000003</v>
      </c>
    </row>
    <row r="957" spans="2:12" hidden="1" x14ac:dyDescent="0.2">
      <c r="B957" s="62">
        <f t="shared" si="29"/>
        <v>2022</v>
      </c>
      <c r="C957" s="49">
        <v>44774</v>
      </c>
      <c r="D957" s="3" t="s">
        <v>57</v>
      </c>
      <c r="E957" s="29" t="s">
        <v>7</v>
      </c>
      <c r="F957" s="43">
        <v>169.9</v>
      </c>
      <c r="G957" s="28" t="s">
        <v>451</v>
      </c>
      <c r="H957" s="31">
        <f t="shared" si="30"/>
        <v>5.9199999999999996E-2</v>
      </c>
      <c r="I957" s="31">
        <f>Table36[[#This Row],[Inflation (%)2]]/H985-1</f>
        <v>7.8324225865209263E-2</v>
      </c>
      <c r="J957" s="60">
        <f>IFERROR(VLOOKUP(D957,Table6[[Categories]:[Weights]],5,FALSE),0)</f>
        <v>5.62E-2</v>
      </c>
      <c r="K957" s="44">
        <f>$K$1802*(1+Table36[[#This Row],[Inflation (%)2]])</f>
        <v>105.91999999999999</v>
      </c>
      <c r="L957" s="44">
        <f>IFERROR(Table36[[#This Row],[Prices]]*Table36[[#This Row],[Weights]],0)</f>
        <v>5.9527039999999989</v>
      </c>
    </row>
    <row r="958" spans="2:12" hidden="1" x14ac:dyDescent="0.2">
      <c r="B958" s="62">
        <f t="shared" si="29"/>
        <v>2022</v>
      </c>
      <c r="C958" s="49">
        <v>44774</v>
      </c>
      <c r="D958" s="3" t="s">
        <v>59</v>
      </c>
      <c r="E958" s="29" t="s">
        <v>7</v>
      </c>
      <c r="F958" s="43">
        <v>171.4</v>
      </c>
      <c r="G958" s="28" t="s">
        <v>721</v>
      </c>
      <c r="H958" s="31">
        <f t="shared" si="30"/>
        <v>7.46E-2</v>
      </c>
      <c r="I958" s="31">
        <f>Table36[[#This Row],[Inflation (%)2]]/H986-1</f>
        <v>0.16744913928012517</v>
      </c>
      <c r="J958" s="60">
        <f>IFERROR(VLOOKUP(D958,Table6[[Categories]:[Weights]],5,FALSE),0)</f>
        <v>3.4700000000000002E-2</v>
      </c>
      <c r="K958" s="44">
        <f>$K$1802*(1+Table36[[#This Row],[Inflation (%)2]])</f>
        <v>107.46</v>
      </c>
      <c r="L958" s="44">
        <f>IFERROR(Table36[[#This Row],[Prices]]*Table36[[#This Row],[Weights]],0)</f>
        <v>3.7288619999999999</v>
      </c>
    </row>
    <row r="959" spans="2:12" hidden="1" x14ac:dyDescent="0.2">
      <c r="B959" s="62">
        <f t="shared" si="29"/>
        <v>2022</v>
      </c>
      <c r="C959" s="49">
        <v>44774</v>
      </c>
      <c r="D959" s="3" t="s">
        <v>61</v>
      </c>
      <c r="E959" s="29" t="s">
        <v>7</v>
      </c>
      <c r="F959" s="43">
        <v>179.5</v>
      </c>
      <c r="G959" s="28" t="s">
        <v>173</v>
      </c>
      <c r="H959" s="31">
        <f t="shared" si="30"/>
        <v>7.5499999999999998E-2</v>
      </c>
      <c r="I959" s="31">
        <f>Table36[[#This Row],[Inflation (%)2]]/H987-1</f>
        <v>0.1285500747384154</v>
      </c>
      <c r="J959" s="60">
        <f>IFERROR(VLOOKUP(D959,Table6[[Categories]:[Weights]],5,FALSE),0)</f>
        <v>0</v>
      </c>
      <c r="K959" s="44">
        <f>$K$1802*(1+Table36[[#This Row],[Inflation (%)2]])</f>
        <v>107.54999999999998</v>
      </c>
      <c r="L959" s="44">
        <f>IFERROR(Table36[[#This Row],[Prices]]*Table36[[#This Row],[Weights]],0)</f>
        <v>0</v>
      </c>
    </row>
    <row r="960" spans="2:12" x14ac:dyDescent="0.2">
      <c r="B960" s="62">
        <f t="shared" si="29"/>
        <v>2022</v>
      </c>
      <c r="C960" s="49">
        <v>44743</v>
      </c>
      <c r="D960" s="3" t="s">
        <v>6</v>
      </c>
      <c r="E960" s="29" t="s">
        <v>7</v>
      </c>
      <c r="F960" s="43">
        <v>172.3</v>
      </c>
      <c r="G960" s="28" t="s">
        <v>523</v>
      </c>
      <c r="H960" s="31">
        <f t="shared" si="30"/>
        <v>6.4899999999999999E-2</v>
      </c>
      <c r="I960" s="31">
        <f>Table36[[#This Row],[Inflation (%)2]]/H988-1</f>
        <v>-5.3935860058308971E-2</v>
      </c>
      <c r="J960" s="60">
        <f>IFERROR(VLOOKUP(D960,Table6[[Categories]:[Weights]],5,FALSE),0)</f>
        <v>1</v>
      </c>
      <c r="K960" s="44">
        <f>$K$1802*(1+Table36[[#This Row],[Inflation (%)2]])</f>
        <v>106.49</v>
      </c>
      <c r="L960" s="44">
        <f>IFERROR(Table36[[#This Row],[Prices]]*Table36[[#This Row],[Weights]],0)</f>
        <v>106.49</v>
      </c>
    </row>
    <row r="961" spans="2:12" hidden="1" x14ac:dyDescent="0.2">
      <c r="B961" s="62">
        <f t="shared" si="29"/>
        <v>2022</v>
      </c>
      <c r="C961" s="49">
        <v>44743</v>
      </c>
      <c r="D961" s="3" t="s">
        <v>9</v>
      </c>
      <c r="E961" s="29" t="s">
        <v>7</v>
      </c>
      <c r="F961" s="43">
        <v>179.4</v>
      </c>
      <c r="G961" s="28" t="s">
        <v>556</v>
      </c>
      <c r="H961" s="31">
        <f t="shared" si="30"/>
        <v>6.8499999999999991E-2</v>
      </c>
      <c r="I961" s="31">
        <f>Table36[[#This Row],[Inflation (%)2]]/H989-1</f>
        <v>-0.13071065989847719</v>
      </c>
      <c r="J961" s="60">
        <f>IFERROR(VLOOKUP(D961,Table6[[Categories]:[Weights]],5,FALSE),0)</f>
        <v>0.3629</v>
      </c>
      <c r="K961" s="44">
        <f>$K$1802*(1+Table36[[#This Row],[Inflation (%)2]])</f>
        <v>106.85</v>
      </c>
      <c r="L961" s="44">
        <f>IFERROR(Table36[[#This Row],[Prices]]*Table36[[#This Row],[Weights]],0)</f>
        <v>38.775864999999996</v>
      </c>
    </row>
    <row r="962" spans="2:12" hidden="1" x14ac:dyDescent="0.2">
      <c r="B962" s="62">
        <f t="shared" si="29"/>
        <v>2022</v>
      </c>
      <c r="C962" s="49">
        <v>44743</v>
      </c>
      <c r="D962" s="3" t="s">
        <v>11</v>
      </c>
      <c r="E962" s="29" t="s">
        <v>7</v>
      </c>
      <c r="F962" s="43">
        <v>159.30000000000001</v>
      </c>
      <c r="G962" s="28" t="s">
        <v>338</v>
      </c>
      <c r="H962" s="31">
        <f t="shared" si="30"/>
        <v>6.8400000000000002E-2</v>
      </c>
      <c r="I962" s="31">
        <f>Table36[[#This Row],[Inflation (%)2]]/H990-1</f>
        <v>0.23021582733812962</v>
      </c>
      <c r="J962" s="60">
        <f>IFERROR(VLOOKUP(D962,Table6[[Categories]:[Weights]],5,FALSE),0)</f>
        <v>6.59E-2</v>
      </c>
      <c r="K962" s="44">
        <f>$K$1802*(1+Table36[[#This Row],[Inflation (%)2]])</f>
        <v>106.84</v>
      </c>
      <c r="L962" s="44">
        <f>IFERROR(Table36[[#This Row],[Prices]]*Table36[[#This Row],[Weights]],0)</f>
        <v>7.040756</v>
      </c>
    </row>
    <row r="963" spans="2:12" hidden="1" x14ac:dyDescent="0.2">
      <c r="B963" s="62">
        <f t="shared" si="29"/>
        <v>2022</v>
      </c>
      <c r="C963" s="49">
        <v>44743</v>
      </c>
      <c r="D963" s="3" t="s">
        <v>13</v>
      </c>
      <c r="E963" s="29" t="s">
        <v>7</v>
      </c>
      <c r="F963" s="43">
        <v>217.1</v>
      </c>
      <c r="G963" s="28" t="s">
        <v>56</v>
      </c>
      <c r="H963" s="31">
        <f t="shared" si="30"/>
        <v>2.9399999999999999E-2</v>
      </c>
      <c r="I963" s="31">
        <f>Table36[[#This Row],[Inflation (%)2]]/H991-1</f>
        <v>-0.66245694603903571</v>
      </c>
      <c r="J963" s="60">
        <f>IFERROR(VLOOKUP(D963,Table6[[Categories]:[Weights]],5,FALSE),0)</f>
        <v>2.7300000000000001E-2</v>
      </c>
      <c r="K963" s="44">
        <f>$K$1802*(1+Table36[[#This Row],[Inflation (%)2]])</f>
        <v>102.94000000000001</v>
      </c>
      <c r="L963" s="44">
        <f>IFERROR(Table36[[#This Row],[Prices]]*Table36[[#This Row],[Weights]],0)</f>
        <v>2.8102620000000003</v>
      </c>
    </row>
    <row r="964" spans="2:12" hidden="1" x14ac:dyDescent="0.2">
      <c r="B964" s="62">
        <f t="shared" si="29"/>
        <v>2022</v>
      </c>
      <c r="C964" s="49">
        <v>44743</v>
      </c>
      <c r="D964" s="3" t="s">
        <v>15</v>
      </c>
      <c r="E964" s="29" t="s">
        <v>7</v>
      </c>
      <c r="F964" s="43">
        <v>176.6</v>
      </c>
      <c r="G964" s="28" t="s">
        <v>723</v>
      </c>
      <c r="H964" s="31">
        <f t="shared" si="30"/>
        <v>-4.5399999999999996E-2</v>
      </c>
      <c r="I964" s="31">
        <f>Table36[[#This Row],[Inflation (%)2]]/H992-1</f>
        <v>-0.17001828153564902</v>
      </c>
      <c r="J964" s="60">
        <f>IFERROR(VLOOKUP(D964,Table6[[Categories]:[Weights]],5,FALSE),0)</f>
        <v>3.5999999999999999E-3</v>
      </c>
      <c r="K964" s="44">
        <f>$K$1802*(1+Table36[[#This Row],[Inflation (%)2]])</f>
        <v>95.46</v>
      </c>
      <c r="L964" s="44">
        <f>IFERROR(Table36[[#This Row],[Prices]]*Table36[[#This Row],[Weights]],0)</f>
        <v>0.34365599999999996</v>
      </c>
    </row>
    <row r="965" spans="2:12" hidden="1" x14ac:dyDescent="0.2">
      <c r="B965" s="62">
        <f t="shared" si="29"/>
        <v>2022</v>
      </c>
      <c r="C965" s="49">
        <v>44743</v>
      </c>
      <c r="D965" s="3" t="s">
        <v>17</v>
      </c>
      <c r="E965" s="29" t="s">
        <v>7</v>
      </c>
      <c r="F965" s="43">
        <v>167.1</v>
      </c>
      <c r="G965" s="28" t="s">
        <v>522</v>
      </c>
      <c r="H965" s="31">
        <f t="shared" si="30"/>
        <v>5.6300000000000003E-2</v>
      </c>
      <c r="I965" s="31">
        <f>Table36[[#This Row],[Inflation (%)2]]/H993-1</f>
        <v>-0.1105845181674564</v>
      </c>
      <c r="J965" s="60">
        <f>IFERROR(VLOOKUP(D965,Table6[[Categories]:[Weights]],5,FALSE),0)</f>
        <v>5.33E-2</v>
      </c>
      <c r="K965" s="44">
        <f>$K$1802*(1+Table36[[#This Row],[Inflation (%)2]])</f>
        <v>105.63</v>
      </c>
      <c r="L965" s="44">
        <f>IFERROR(Table36[[#This Row],[Prices]]*Table36[[#This Row],[Weights]],0)</f>
        <v>5.6300789999999994</v>
      </c>
    </row>
    <row r="966" spans="2:12" hidden="1" x14ac:dyDescent="0.2">
      <c r="B966" s="62">
        <f t="shared" si="29"/>
        <v>2022</v>
      </c>
      <c r="C966" s="49">
        <v>44743</v>
      </c>
      <c r="D966" s="3" t="s">
        <v>19</v>
      </c>
      <c r="E966" s="29" t="s">
        <v>7</v>
      </c>
      <c r="F966" s="43">
        <v>184.8</v>
      </c>
      <c r="G966" s="28" t="s">
        <v>594</v>
      </c>
      <c r="H966" s="31">
        <f t="shared" si="30"/>
        <v>8.320000000000001E-2</v>
      </c>
      <c r="I966" s="31">
        <f>Table36[[#This Row],[Inflation (%)2]]/H994-1</f>
        <v>-0.126050420168067</v>
      </c>
      <c r="J966" s="60">
        <f>IFERROR(VLOOKUP(D966,Table6[[Categories]:[Weights]],5,FALSE),0)</f>
        <v>2.81E-2</v>
      </c>
      <c r="K966" s="44">
        <f>$K$1802*(1+Table36[[#This Row],[Inflation (%)2]])</f>
        <v>108.32</v>
      </c>
      <c r="L966" s="44">
        <f>IFERROR(Table36[[#This Row],[Prices]]*Table36[[#This Row],[Weights]],0)</f>
        <v>3.0437919999999998</v>
      </c>
    </row>
    <row r="967" spans="2:12" hidden="1" x14ac:dyDescent="0.2">
      <c r="B967" s="62">
        <f t="shared" si="29"/>
        <v>2022</v>
      </c>
      <c r="C967" s="49">
        <v>44743</v>
      </c>
      <c r="D967" s="3" t="s">
        <v>21</v>
      </c>
      <c r="E967" s="29" t="s">
        <v>7</v>
      </c>
      <c r="F967" s="43">
        <v>179.5</v>
      </c>
      <c r="G967" s="28" t="s">
        <v>103</v>
      </c>
      <c r="H967" s="31">
        <f t="shared" si="30"/>
        <v>5.0299999999999997E-2</v>
      </c>
      <c r="I967" s="31">
        <f>Table36[[#This Row],[Inflation (%)2]]/H995-1</f>
        <v>2.3092105263157889</v>
      </c>
      <c r="J967" s="60">
        <f>IFERROR(VLOOKUP(D967,Table6[[Categories]:[Weights]],5,FALSE),0)</f>
        <v>2.8999999999999998E-2</v>
      </c>
      <c r="K967" s="44">
        <f>$K$1802*(1+Table36[[#This Row],[Inflation (%)2]])</f>
        <v>105.03</v>
      </c>
      <c r="L967" s="44">
        <f>IFERROR(Table36[[#This Row],[Prices]]*Table36[[#This Row],[Weights]],0)</f>
        <v>3.0458699999999999</v>
      </c>
    </row>
    <row r="968" spans="2:12" hidden="1" x14ac:dyDescent="0.2">
      <c r="B968" s="62">
        <f t="shared" ref="B968:B1031" si="31">YEAR(C968)</f>
        <v>2022</v>
      </c>
      <c r="C968" s="49">
        <v>44743</v>
      </c>
      <c r="D968" s="3" t="s">
        <v>23</v>
      </c>
      <c r="E968" s="29" t="s">
        <v>7</v>
      </c>
      <c r="F968" s="43">
        <v>208.5</v>
      </c>
      <c r="G968" s="28" t="s">
        <v>724</v>
      </c>
      <c r="H968" s="31">
        <f t="shared" ref="H968:H1031" si="32">G968/10000*100</f>
        <v>0.1186</v>
      </c>
      <c r="I968" s="31">
        <f>Table36[[#This Row],[Inflation (%)2]]/H996-1</f>
        <v>-0.40788816774837744</v>
      </c>
      <c r="J968" s="60">
        <f>IFERROR(VLOOKUP(D968,Table6[[Categories]:[Weights]],5,FALSE),0)</f>
        <v>4.41E-2</v>
      </c>
      <c r="K968" s="44">
        <f>$K$1802*(1+Table36[[#This Row],[Inflation (%)2]])</f>
        <v>111.86</v>
      </c>
      <c r="L968" s="44">
        <f>IFERROR(Table36[[#This Row],[Prices]]*Table36[[#This Row],[Weights]],0)</f>
        <v>4.9330259999999999</v>
      </c>
    </row>
    <row r="969" spans="2:12" hidden="1" x14ac:dyDescent="0.2">
      <c r="B969" s="62">
        <f t="shared" si="31"/>
        <v>2022</v>
      </c>
      <c r="C969" s="49">
        <v>44743</v>
      </c>
      <c r="D969" s="3" t="s">
        <v>25</v>
      </c>
      <c r="E969" s="29" t="s">
        <v>7</v>
      </c>
      <c r="F969" s="43">
        <v>164</v>
      </c>
      <c r="G969" s="28" t="s">
        <v>725</v>
      </c>
      <c r="H969" s="31">
        <f t="shared" si="32"/>
        <v>-4.3E-3</v>
      </c>
      <c r="I969" s="31">
        <f>Table36[[#This Row],[Inflation (%)2]]/H997-1</f>
        <v>-0.78282828282828287</v>
      </c>
      <c r="J969" s="60">
        <f>IFERROR(VLOOKUP(D969,Table6[[Categories]:[Weights]],5,FALSE),0)</f>
        <v>1.7299999999999999E-2</v>
      </c>
      <c r="K969" s="44">
        <f>$K$1802*(1+Table36[[#This Row],[Inflation (%)2]])</f>
        <v>99.570000000000007</v>
      </c>
      <c r="L969" s="44">
        <f>IFERROR(Table36[[#This Row],[Prices]]*Table36[[#This Row],[Weights]],0)</f>
        <v>1.722561</v>
      </c>
    </row>
    <row r="970" spans="2:12" hidden="1" x14ac:dyDescent="0.2">
      <c r="B970" s="62">
        <f t="shared" si="31"/>
        <v>2022</v>
      </c>
      <c r="C970" s="49">
        <v>44743</v>
      </c>
      <c r="D970" s="3" t="s">
        <v>27</v>
      </c>
      <c r="E970" s="29" t="s">
        <v>7</v>
      </c>
      <c r="F970" s="43">
        <v>121.5</v>
      </c>
      <c r="G970" s="28" t="s">
        <v>652</v>
      </c>
      <c r="H970" s="31">
        <f t="shared" si="32"/>
        <v>5.0099999999999992E-2</v>
      </c>
      <c r="I970" s="31">
        <f>Table36[[#This Row],[Inflation (%)2]]/H998-1</f>
        <v>9.6280087527351954E-2</v>
      </c>
      <c r="J970" s="60">
        <f>IFERROR(VLOOKUP(D970,Table6[[Categories]:[Weights]],5,FALSE),0)</f>
        <v>9.7000000000000003E-3</v>
      </c>
      <c r="K970" s="44">
        <f>$K$1802*(1+Table36[[#This Row],[Inflation (%)2]])</f>
        <v>105.01</v>
      </c>
      <c r="L970" s="44">
        <f>IFERROR(Table36[[#This Row],[Prices]]*Table36[[#This Row],[Weights]],0)</f>
        <v>1.018597</v>
      </c>
    </row>
    <row r="971" spans="2:12" hidden="1" x14ac:dyDescent="0.2">
      <c r="B971" s="62">
        <f t="shared" si="31"/>
        <v>2022</v>
      </c>
      <c r="C971" s="49">
        <v>44743</v>
      </c>
      <c r="D971" s="3" t="s">
        <v>29</v>
      </c>
      <c r="E971" s="29" t="s">
        <v>7</v>
      </c>
      <c r="F971" s="43">
        <v>186.3</v>
      </c>
      <c r="G971" s="28" t="s">
        <v>726</v>
      </c>
      <c r="H971" s="31">
        <f t="shared" si="32"/>
        <v>0.12570000000000001</v>
      </c>
      <c r="I971" s="31">
        <f>Table36[[#This Row],[Inflation (%)2]]/H999-1</f>
        <v>0.15533088235294135</v>
      </c>
      <c r="J971" s="60">
        <f>IFERROR(VLOOKUP(D971,Table6[[Categories]:[Weights]],5,FALSE),0)</f>
        <v>1.7899999999999999E-2</v>
      </c>
      <c r="K971" s="44">
        <f>$K$1802*(1+Table36[[#This Row],[Inflation (%)2]])</f>
        <v>112.57</v>
      </c>
      <c r="L971" s="44">
        <f>IFERROR(Table36[[#This Row],[Prices]]*Table36[[#This Row],[Weights]],0)</f>
        <v>2.0150029999999997</v>
      </c>
    </row>
    <row r="972" spans="2:12" hidden="1" x14ac:dyDescent="0.2">
      <c r="B972" s="62">
        <f t="shared" si="31"/>
        <v>2022</v>
      </c>
      <c r="C972" s="49">
        <v>44743</v>
      </c>
      <c r="D972" s="3" t="s">
        <v>31</v>
      </c>
      <c r="E972" s="29" t="s">
        <v>7</v>
      </c>
      <c r="F972" s="43">
        <v>159.80000000000001</v>
      </c>
      <c r="G972" s="28" t="s">
        <v>498</v>
      </c>
      <c r="H972" s="31">
        <f t="shared" si="32"/>
        <v>4.1700000000000001E-2</v>
      </c>
      <c r="I972" s="31">
        <f>Table36[[#This Row],[Inflation (%)2]]/H1000-1</f>
        <v>-6.5022421524663643E-2</v>
      </c>
      <c r="J972" s="60">
        <f>IFERROR(VLOOKUP(D972,Table6[[Categories]:[Weights]],5,FALSE),0)</f>
        <v>1.1299999999999999E-2</v>
      </c>
      <c r="K972" s="44">
        <f>$K$1802*(1+Table36[[#This Row],[Inflation (%)2]])</f>
        <v>104.17</v>
      </c>
      <c r="L972" s="44">
        <f>IFERROR(Table36[[#This Row],[Prices]]*Table36[[#This Row],[Weights]],0)</f>
        <v>1.1771209999999999</v>
      </c>
    </row>
    <row r="973" spans="2:12" hidden="1" x14ac:dyDescent="0.2">
      <c r="B973" s="62">
        <f t="shared" si="31"/>
        <v>2022</v>
      </c>
      <c r="C973" s="49">
        <v>44743</v>
      </c>
      <c r="D973" s="3" t="s">
        <v>33</v>
      </c>
      <c r="E973" s="29" t="s">
        <v>7</v>
      </c>
      <c r="F973" s="43">
        <v>187.7</v>
      </c>
      <c r="G973" s="28" t="s">
        <v>727</v>
      </c>
      <c r="H973" s="31">
        <f t="shared" si="32"/>
        <v>8.1799999999999998E-2</v>
      </c>
      <c r="I973" s="31">
        <f>Table36[[#This Row],[Inflation (%)2]]/H1001-1</f>
        <v>9.0666666666666673E-2</v>
      </c>
      <c r="J973" s="60">
        <f>IFERROR(VLOOKUP(D973,Table6[[Categories]:[Weights]],5,FALSE),0)</f>
        <v>5.5399999999999998E-2</v>
      </c>
      <c r="K973" s="44">
        <f>$K$1802*(1+Table36[[#This Row],[Inflation (%)2]])</f>
        <v>108.18</v>
      </c>
      <c r="L973" s="44">
        <f>IFERROR(Table36[[#This Row],[Prices]]*Table36[[#This Row],[Weights]],0)</f>
        <v>5.9931720000000004</v>
      </c>
    </row>
    <row r="974" spans="2:12" hidden="1" x14ac:dyDescent="0.2">
      <c r="B974" s="62">
        <f t="shared" si="31"/>
        <v>2022</v>
      </c>
      <c r="C974" s="49">
        <v>44743</v>
      </c>
      <c r="D974" s="3" t="s">
        <v>35</v>
      </c>
      <c r="E974" s="29" t="s">
        <v>7</v>
      </c>
      <c r="F974" s="43">
        <v>198.6</v>
      </c>
      <c r="G974" s="28" t="s">
        <v>728</v>
      </c>
      <c r="H974" s="31">
        <f t="shared" si="32"/>
        <v>1.5900000000000001E-2</v>
      </c>
      <c r="I974" s="31">
        <f>Table36[[#This Row],[Inflation (%)2]]/H1002-1</f>
        <v>0.15217391304347827</v>
      </c>
      <c r="J974" s="60">
        <f>IFERROR(VLOOKUP(D974,Table6[[Categories]:[Weights]],5,FALSE),0)</f>
        <v>1.3600000000000001E-2</v>
      </c>
      <c r="K974" s="44">
        <f>$K$1802*(1+Table36[[#This Row],[Inflation (%)2]])</f>
        <v>101.59</v>
      </c>
      <c r="L974" s="44">
        <f>IFERROR(Table36[[#This Row],[Prices]]*Table36[[#This Row],[Weights]],0)</f>
        <v>1.3816240000000002</v>
      </c>
    </row>
    <row r="975" spans="2:12" hidden="1" x14ac:dyDescent="0.2">
      <c r="B975" s="62">
        <f t="shared" si="31"/>
        <v>2022</v>
      </c>
      <c r="C975" s="49">
        <v>44743</v>
      </c>
      <c r="D975" s="3" t="s">
        <v>37</v>
      </c>
      <c r="E975" s="29" t="s">
        <v>7</v>
      </c>
      <c r="F975" s="43">
        <v>170.6</v>
      </c>
      <c r="G975" s="28" t="s">
        <v>729</v>
      </c>
      <c r="H975" s="31">
        <f t="shared" si="32"/>
        <v>9.7100000000000006E-2</v>
      </c>
      <c r="I975" s="31">
        <f>Table36[[#This Row],[Inflation (%)2]]/H1003-1</f>
        <v>2.969247083775195E-2</v>
      </c>
      <c r="J975" s="60">
        <f>IFERROR(VLOOKUP(D975,Table6[[Categories]:[Weights]],5,FALSE),0)</f>
        <v>5.57E-2</v>
      </c>
      <c r="K975" s="44">
        <f>$K$1802*(1+Table36[[#This Row],[Inflation (%)2]])</f>
        <v>109.71</v>
      </c>
      <c r="L975" s="44">
        <f>IFERROR(Table36[[#This Row],[Prices]]*Table36[[#This Row],[Weights]],0)</f>
        <v>6.1108469999999997</v>
      </c>
    </row>
    <row r="976" spans="2:12" hidden="1" x14ac:dyDescent="0.2">
      <c r="B976" s="62">
        <f t="shared" si="31"/>
        <v>2022</v>
      </c>
      <c r="C976" s="49">
        <v>44743</v>
      </c>
      <c r="D976" s="3" t="s">
        <v>39</v>
      </c>
      <c r="E976" s="29" t="s">
        <v>7</v>
      </c>
      <c r="F976" s="43">
        <v>172.7</v>
      </c>
      <c r="G976" s="28" t="s">
        <v>730</v>
      </c>
      <c r="H976" s="31">
        <f t="shared" si="32"/>
        <v>9.3699999999999992E-2</v>
      </c>
      <c r="I976" s="31">
        <f>Table36[[#This Row],[Inflation (%)2]]/H1004-1</f>
        <v>3.0803080308030806E-2</v>
      </c>
      <c r="J976" s="60">
        <f>IFERROR(VLOOKUP(D976,Table6[[Categories]:[Weights]],5,FALSE),0)</f>
        <v>4.7199999999999999E-2</v>
      </c>
      <c r="K976" s="44">
        <f>$K$1802*(1+Table36[[#This Row],[Inflation (%)2]])</f>
        <v>109.36999999999999</v>
      </c>
      <c r="L976" s="44">
        <f>IFERROR(Table36[[#This Row],[Prices]]*Table36[[#This Row],[Weights]],0)</f>
        <v>5.1622639999999995</v>
      </c>
    </row>
    <row r="977" spans="2:12" hidden="1" x14ac:dyDescent="0.2">
      <c r="B977" s="62">
        <f t="shared" si="31"/>
        <v>2022</v>
      </c>
      <c r="C977" s="49">
        <v>44743</v>
      </c>
      <c r="D977" s="3" t="s">
        <v>41</v>
      </c>
      <c r="E977" s="29" t="s">
        <v>7</v>
      </c>
      <c r="F977" s="43">
        <v>158.69999999999999</v>
      </c>
      <c r="G977" s="28" t="s">
        <v>731</v>
      </c>
      <c r="H977" s="31">
        <f t="shared" si="32"/>
        <v>0.11839999999999999</v>
      </c>
      <c r="I977" s="31">
        <f>Table36[[#This Row],[Inflation (%)2]]/H1005-1</f>
        <v>-1.5793848711554426E-2</v>
      </c>
      <c r="J977" s="60">
        <f>IFERROR(VLOOKUP(D977,Table6[[Categories]:[Weights]],5,FALSE),0)</f>
        <v>8.5000000000000006E-3</v>
      </c>
      <c r="K977" s="44">
        <f>$K$1802*(1+Table36[[#This Row],[Inflation (%)2]])</f>
        <v>111.84</v>
      </c>
      <c r="L977" s="44">
        <f>IFERROR(Table36[[#This Row],[Prices]]*Table36[[#This Row],[Weights]],0)</f>
        <v>0.95064000000000015</v>
      </c>
    </row>
    <row r="978" spans="2:12" hidden="1" x14ac:dyDescent="0.2">
      <c r="B978" s="62">
        <f t="shared" si="31"/>
        <v>2022</v>
      </c>
      <c r="C978" s="49">
        <v>44743</v>
      </c>
      <c r="D978" s="3" t="s">
        <v>43</v>
      </c>
      <c r="E978" s="29" t="s">
        <v>7</v>
      </c>
      <c r="F978" s="43">
        <v>167.8</v>
      </c>
      <c r="G978" s="28" t="s">
        <v>732</v>
      </c>
      <c r="H978" s="31">
        <f t="shared" si="32"/>
        <v>3.9E-2</v>
      </c>
      <c r="I978" s="31">
        <f>Table36[[#This Row],[Inflation (%)2]]/H1006-1</f>
        <v>-7.6335877862595547E-3</v>
      </c>
      <c r="J978" s="60">
        <f>IFERROR(VLOOKUP(D978,Table6[[Categories]:[Weights]],5,FALSE),0)</f>
        <v>0.2167</v>
      </c>
      <c r="K978" s="44">
        <f>$K$1802*(1+Table36[[#This Row],[Inflation (%)2]])</f>
        <v>103.89999999999999</v>
      </c>
      <c r="L978" s="44">
        <f>IFERROR(Table36[[#This Row],[Prices]]*Table36[[#This Row],[Weights]],0)</f>
        <v>22.515129999999999</v>
      </c>
    </row>
    <row r="979" spans="2:12" hidden="1" x14ac:dyDescent="0.2">
      <c r="B979" s="62">
        <f t="shared" si="31"/>
        <v>2022</v>
      </c>
      <c r="C979" s="49">
        <v>44743</v>
      </c>
      <c r="D979" s="3" t="s">
        <v>45</v>
      </c>
      <c r="E979" s="29" t="s">
        <v>7</v>
      </c>
      <c r="F979" s="43">
        <v>179.5</v>
      </c>
      <c r="G979" s="28" t="s">
        <v>733</v>
      </c>
      <c r="H979" s="31">
        <f t="shared" si="32"/>
        <v>0.13819999999999999</v>
      </c>
      <c r="I979" s="31">
        <f>Table36[[#This Row],[Inflation (%)2]]/H1007-1</f>
        <v>0.14784053156146171</v>
      </c>
      <c r="J979" s="60">
        <f>IFERROR(VLOOKUP(D979,Table6[[Categories]:[Weights]],5,FALSE),0)</f>
        <v>5.5800000000000002E-2</v>
      </c>
      <c r="K979" s="44">
        <f>$K$1802*(1+Table36[[#This Row],[Inflation (%)2]])</f>
        <v>113.82</v>
      </c>
      <c r="L979" s="44">
        <f>IFERROR(Table36[[#This Row],[Prices]]*Table36[[#This Row],[Weights]],0)</f>
        <v>6.3511559999999996</v>
      </c>
    </row>
    <row r="980" spans="2:12" hidden="1" x14ac:dyDescent="0.2">
      <c r="B980" s="62">
        <f t="shared" si="31"/>
        <v>2022</v>
      </c>
      <c r="C980" s="49">
        <v>44743</v>
      </c>
      <c r="D980" s="3" t="s">
        <v>47</v>
      </c>
      <c r="E980" s="29" t="s">
        <v>7</v>
      </c>
      <c r="F980" s="43">
        <v>164.7</v>
      </c>
      <c r="G980" s="28" t="s">
        <v>734</v>
      </c>
      <c r="H980" s="31">
        <f t="shared" si="32"/>
        <v>6.2599999999999989E-2</v>
      </c>
      <c r="I980" s="31">
        <f>Table36[[#This Row],[Inflation (%)2]]/H1008-1</f>
        <v>-7.6696165191740606E-2</v>
      </c>
      <c r="J980" s="60">
        <f>IFERROR(VLOOKUP(D980,Table6[[Categories]:[Weights]],5,FALSE),0)</f>
        <v>0.29530000000000001</v>
      </c>
      <c r="K980" s="44">
        <f>$K$1802*(1+Table36[[#This Row],[Inflation (%)2]])</f>
        <v>106.26</v>
      </c>
      <c r="L980" s="44">
        <f>IFERROR(Table36[[#This Row],[Prices]]*Table36[[#This Row],[Weights]],0)</f>
        <v>31.378578000000001</v>
      </c>
    </row>
    <row r="981" spans="2:12" hidden="1" x14ac:dyDescent="0.2">
      <c r="B981" s="62">
        <f t="shared" si="31"/>
        <v>2022</v>
      </c>
      <c r="C981" s="49">
        <v>44743</v>
      </c>
      <c r="D981" s="3" t="s">
        <v>49</v>
      </c>
      <c r="E981" s="29" t="s">
        <v>7</v>
      </c>
      <c r="F981" s="43">
        <v>163.1</v>
      </c>
      <c r="G981" s="28" t="s">
        <v>373</v>
      </c>
      <c r="H981" s="31">
        <f t="shared" si="32"/>
        <v>8.2300000000000012E-2</v>
      </c>
      <c r="I981" s="31">
        <f>Table36[[#This Row],[Inflation (%)2]]/H1009-1</f>
        <v>2.4360535931791105E-3</v>
      </c>
      <c r="J981" s="60">
        <f>IFERROR(VLOOKUP(D981,Table6[[Categories]:[Weights]],5,FALSE),0)</f>
        <v>3.8699999999999998E-2</v>
      </c>
      <c r="K981" s="44">
        <f>$K$1802*(1+Table36[[#This Row],[Inflation (%)2]])</f>
        <v>108.23</v>
      </c>
      <c r="L981" s="44">
        <f>IFERROR(Table36[[#This Row],[Prices]]*Table36[[#This Row],[Weights]],0)</f>
        <v>4.1885009999999996</v>
      </c>
    </row>
    <row r="982" spans="2:12" hidden="1" x14ac:dyDescent="0.2">
      <c r="B982" s="62">
        <f t="shared" si="31"/>
        <v>2022</v>
      </c>
      <c r="C982" s="49">
        <v>44743</v>
      </c>
      <c r="D982" s="3" t="s">
        <v>51</v>
      </c>
      <c r="E982" s="29" t="s">
        <v>7</v>
      </c>
      <c r="F982" s="43">
        <v>171.7</v>
      </c>
      <c r="G982" s="28" t="s">
        <v>735</v>
      </c>
      <c r="H982" s="31">
        <f t="shared" si="32"/>
        <v>6.3200000000000006E-2</v>
      </c>
      <c r="I982" s="31">
        <f>Table36[[#This Row],[Inflation (%)2]]/H1010-1</f>
        <v>6.3694267515925773E-3</v>
      </c>
      <c r="J982" s="60">
        <f>IFERROR(VLOOKUP(D982,Table6[[Categories]:[Weights]],5,FALSE),0)</f>
        <v>4.8099999999999997E-2</v>
      </c>
      <c r="K982" s="44">
        <f>$K$1802*(1+Table36[[#This Row],[Inflation (%)2]])</f>
        <v>106.32</v>
      </c>
      <c r="L982" s="44">
        <f>IFERROR(Table36[[#This Row],[Prices]]*Table36[[#This Row],[Weights]],0)</f>
        <v>5.1139919999999996</v>
      </c>
    </row>
    <row r="983" spans="2:12" hidden="1" x14ac:dyDescent="0.2">
      <c r="B983" s="62">
        <f t="shared" si="31"/>
        <v>2022</v>
      </c>
      <c r="C983" s="49">
        <v>44743</v>
      </c>
      <c r="D983" s="3" t="s">
        <v>53</v>
      </c>
      <c r="E983" s="29" t="s">
        <v>7</v>
      </c>
      <c r="F983" s="43">
        <v>157.4</v>
      </c>
      <c r="G983" s="28" t="s">
        <v>736</v>
      </c>
      <c r="H983" s="31">
        <f t="shared" si="32"/>
        <v>5.2800000000000007E-2</v>
      </c>
      <c r="I983" s="31">
        <f>Table36[[#This Row],[Inflation (%)2]]/H1011-1</f>
        <v>-0.19756838905775076</v>
      </c>
      <c r="J983" s="60">
        <f>IFERROR(VLOOKUP(D983,Table6[[Categories]:[Weights]],5,FALSE),0)</f>
        <v>9.7299999999999998E-2</v>
      </c>
      <c r="K983" s="44">
        <f>$K$1802*(1+Table36[[#This Row],[Inflation (%)2]])</f>
        <v>105.28</v>
      </c>
      <c r="L983" s="44">
        <f>IFERROR(Table36[[#This Row],[Prices]]*Table36[[#This Row],[Weights]],0)</f>
        <v>10.243744</v>
      </c>
    </row>
    <row r="984" spans="2:12" hidden="1" x14ac:dyDescent="0.2">
      <c r="B984" s="62">
        <f t="shared" si="31"/>
        <v>2022</v>
      </c>
      <c r="C984" s="49">
        <v>44743</v>
      </c>
      <c r="D984" s="3" t="s">
        <v>55</v>
      </c>
      <c r="E984" s="29" t="s">
        <v>7</v>
      </c>
      <c r="F984" s="43">
        <v>164.6</v>
      </c>
      <c r="G984" s="28" t="s">
        <v>737</v>
      </c>
      <c r="H984" s="31">
        <f t="shared" si="32"/>
        <v>8.8599999999999998E-2</v>
      </c>
      <c r="I984" s="31">
        <f>Table36[[#This Row],[Inflation (%)2]]/H1012-1</f>
        <v>-3.3745781777279049E-3</v>
      </c>
      <c r="J984" s="60">
        <f>IFERROR(VLOOKUP(D984,Table6[[Categories]:[Weights]],5,FALSE),0)</f>
        <v>2.0400000000000001E-2</v>
      </c>
      <c r="K984" s="44">
        <f>$K$1802*(1+Table36[[#This Row],[Inflation (%)2]])</f>
        <v>108.86</v>
      </c>
      <c r="L984" s="44">
        <f>IFERROR(Table36[[#This Row],[Prices]]*Table36[[#This Row],[Weights]],0)</f>
        <v>2.2207440000000003</v>
      </c>
    </row>
    <row r="985" spans="2:12" hidden="1" x14ac:dyDescent="0.2">
      <c r="B985" s="62">
        <f t="shared" si="31"/>
        <v>2022</v>
      </c>
      <c r="C985" s="49">
        <v>44743</v>
      </c>
      <c r="D985" s="3" t="s">
        <v>57</v>
      </c>
      <c r="E985" s="29" t="s">
        <v>7</v>
      </c>
      <c r="F985" s="43">
        <v>169.1</v>
      </c>
      <c r="G985" s="28" t="s">
        <v>738</v>
      </c>
      <c r="H985" s="31">
        <f t="shared" si="32"/>
        <v>5.4900000000000004E-2</v>
      </c>
      <c r="I985" s="31">
        <f>Table36[[#This Row],[Inflation (%)2]]/H1013-1</f>
        <v>3.3898305084745894E-2</v>
      </c>
      <c r="J985" s="60">
        <f>IFERROR(VLOOKUP(D985,Table6[[Categories]:[Weights]],5,FALSE),0)</f>
        <v>5.62E-2</v>
      </c>
      <c r="K985" s="44">
        <f>$K$1802*(1+Table36[[#This Row],[Inflation (%)2]])</f>
        <v>105.49</v>
      </c>
      <c r="L985" s="44">
        <f>IFERROR(Table36[[#This Row],[Prices]]*Table36[[#This Row],[Weights]],0)</f>
        <v>5.9285379999999996</v>
      </c>
    </row>
    <row r="986" spans="2:12" hidden="1" x14ac:dyDescent="0.2">
      <c r="B986" s="62">
        <f t="shared" si="31"/>
        <v>2022</v>
      </c>
      <c r="C986" s="49">
        <v>44743</v>
      </c>
      <c r="D986" s="3" t="s">
        <v>59</v>
      </c>
      <c r="E986" s="29" t="s">
        <v>7</v>
      </c>
      <c r="F986" s="43">
        <v>169.8</v>
      </c>
      <c r="G986" s="28" t="s">
        <v>489</v>
      </c>
      <c r="H986" s="31">
        <f t="shared" si="32"/>
        <v>6.3899999999999998E-2</v>
      </c>
      <c r="I986" s="31">
        <f>Table36[[#This Row],[Inflation (%)2]]/H1014-1</f>
        <v>-9.8730606488011352E-2</v>
      </c>
      <c r="J986" s="60">
        <f>IFERROR(VLOOKUP(D986,Table6[[Categories]:[Weights]],5,FALSE),0)</f>
        <v>3.4700000000000002E-2</v>
      </c>
      <c r="K986" s="44">
        <f>$K$1802*(1+Table36[[#This Row],[Inflation (%)2]])</f>
        <v>106.39</v>
      </c>
      <c r="L986" s="44">
        <f>IFERROR(Table36[[#This Row],[Prices]]*Table36[[#This Row],[Weights]],0)</f>
        <v>3.6917330000000002</v>
      </c>
    </row>
    <row r="987" spans="2:12" hidden="1" x14ac:dyDescent="0.2">
      <c r="B987" s="62">
        <f t="shared" si="31"/>
        <v>2022</v>
      </c>
      <c r="C987" s="49">
        <v>44743</v>
      </c>
      <c r="D987" s="3" t="s">
        <v>61</v>
      </c>
      <c r="E987" s="29" t="s">
        <v>7</v>
      </c>
      <c r="F987" s="43">
        <v>178.6</v>
      </c>
      <c r="G987" s="28" t="s">
        <v>221</v>
      </c>
      <c r="H987" s="31">
        <f t="shared" si="32"/>
        <v>6.6900000000000001E-2</v>
      </c>
      <c r="I987" s="31">
        <f>Table36[[#This Row],[Inflation (%)2]]/H1015-1</f>
        <v>-0.1679104477611939</v>
      </c>
      <c r="J987" s="60">
        <f>IFERROR(VLOOKUP(D987,Table6[[Categories]:[Weights]],5,FALSE),0)</f>
        <v>0</v>
      </c>
      <c r="K987" s="44">
        <f>$K$1802*(1+Table36[[#This Row],[Inflation (%)2]])</f>
        <v>106.69</v>
      </c>
      <c r="L987" s="44">
        <f>IFERROR(Table36[[#This Row],[Prices]]*Table36[[#This Row],[Weights]],0)</f>
        <v>0</v>
      </c>
    </row>
    <row r="988" spans="2:12" x14ac:dyDescent="0.2">
      <c r="B988" s="62">
        <f t="shared" si="31"/>
        <v>2022</v>
      </c>
      <c r="C988" s="49">
        <v>44713</v>
      </c>
      <c r="D988" s="3" t="s">
        <v>6</v>
      </c>
      <c r="E988" s="29" t="s">
        <v>7</v>
      </c>
      <c r="F988" s="43">
        <v>171.4</v>
      </c>
      <c r="G988" s="28" t="s">
        <v>301</v>
      </c>
      <c r="H988" s="31">
        <f t="shared" si="32"/>
        <v>6.8599999999999994E-2</v>
      </c>
      <c r="I988" s="31">
        <f>Table36[[#This Row],[Inflation (%)2]]/H1016-1</f>
        <v>-3.1073446327683718E-2</v>
      </c>
      <c r="J988" s="60">
        <f>IFERROR(VLOOKUP(D988,Table6[[Categories]:[Weights]],5,FALSE),0)</f>
        <v>1</v>
      </c>
      <c r="K988" s="44">
        <f>$K$1802*(1+Table36[[#This Row],[Inflation (%)2]])</f>
        <v>106.86</v>
      </c>
      <c r="L988" s="44">
        <f>IFERROR(Table36[[#This Row],[Prices]]*Table36[[#This Row],[Weights]],0)</f>
        <v>106.86</v>
      </c>
    </row>
    <row r="989" spans="2:12" hidden="1" x14ac:dyDescent="0.2">
      <c r="B989" s="62">
        <f t="shared" si="31"/>
        <v>2022</v>
      </c>
      <c r="C989" s="49">
        <v>44713</v>
      </c>
      <c r="D989" s="3" t="s">
        <v>9</v>
      </c>
      <c r="E989" s="29" t="s">
        <v>7</v>
      </c>
      <c r="F989" s="43">
        <v>179.3</v>
      </c>
      <c r="G989" s="28" t="s">
        <v>740</v>
      </c>
      <c r="H989" s="31">
        <f t="shared" si="32"/>
        <v>7.8799999999999995E-2</v>
      </c>
      <c r="I989" s="31">
        <f>Table36[[#This Row],[Inflation (%)2]]/H1017-1</f>
        <v>-2.7160493827160459E-2</v>
      </c>
      <c r="J989" s="60">
        <f>IFERROR(VLOOKUP(D989,Table6[[Categories]:[Weights]],5,FALSE),0)</f>
        <v>0.3629</v>
      </c>
      <c r="K989" s="44">
        <f>$K$1802*(1+Table36[[#This Row],[Inflation (%)2]])</f>
        <v>107.88</v>
      </c>
      <c r="L989" s="44">
        <f>IFERROR(Table36[[#This Row],[Prices]]*Table36[[#This Row],[Weights]],0)</f>
        <v>39.149651999999996</v>
      </c>
    </row>
    <row r="990" spans="2:12" hidden="1" x14ac:dyDescent="0.2">
      <c r="B990" s="62">
        <f t="shared" si="31"/>
        <v>2022</v>
      </c>
      <c r="C990" s="49">
        <v>44713</v>
      </c>
      <c r="D990" s="3" t="s">
        <v>11</v>
      </c>
      <c r="E990" s="29" t="s">
        <v>7</v>
      </c>
      <c r="F990" s="43">
        <v>157.5</v>
      </c>
      <c r="G990" s="28" t="s">
        <v>146</v>
      </c>
      <c r="H990" s="31">
        <f t="shared" si="32"/>
        <v>5.5599999999999997E-2</v>
      </c>
      <c r="I990" s="31">
        <f>Table36[[#This Row],[Inflation (%)2]]/H1018-1</f>
        <v>4.708097928436894E-2</v>
      </c>
      <c r="J990" s="60">
        <f>IFERROR(VLOOKUP(D990,Table6[[Categories]:[Weights]],5,FALSE),0)</f>
        <v>6.59E-2</v>
      </c>
      <c r="K990" s="44">
        <f>$K$1802*(1+Table36[[#This Row],[Inflation (%)2]])</f>
        <v>105.56</v>
      </c>
      <c r="L990" s="44">
        <f>IFERROR(Table36[[#This Row],[Prices]]*Table36[[#This Row],[Weights]],0)</f>
        <v>6.956404</v>
      </c>
    </row>
    <row r="991" spans="2:12" hidden="1" x14ac:dyDescent="0.2">
      <c r="B991" s="62">
        <f t="shared" si="31"/>
        <v>2022</v>
      </c>
      <c r="C991" s="49">
        <v>44713</v>
      </c>
      <c r="D991" s="3" t="s">
        <v>13</v>
      </c>
      <c r="E991" s="29" t="s">
        <v>7</v>
      </c>
      <c r="F991" s="43">
        <v>223.4</v>
      </c>
      <c r="G991" s="28" t="s">
        <v>741</v>
      </c>
      <c r="H991" s="31">
        <f t="shared" si="32"/>
        <v>8.7100000000000011E-2</v>
      </c>
      <c r="I991" s="31">
        <f>Table36[[#This Row],[Inflation (%)2]]/H1019-1</f>
        <v>5.3204353083434297E-2</v>
      </c>
      <c r="J991" s="60">
        <f>IFERROR(VLOOKUP(D991,Table6[[Categories]:[Weights]],5,FALSE),0)</f>
        <v>2.7300000000000001E-2</v>
      </c>
      <c r="K991" s="44">
        <f>$K$1802*(1+Table36[[#This Row],[Inflation (%)2]])</f>
        <v>108.71</v>
      </c>
      <c r="L991" s="44">
        <f>IFERROR(Table36[[#This Row],[Prices]]*Table36[[#This Row],[Weights]],0)</f>
        <v>2.9677829999999998</v>
      </c>
    </row>
    <row r="992" spans="2:12" hidden="1" x14ac:dyDescent="0.2">
      <c r="B992" s="62">
        <f t="shared" si="31"/>
        <v>2022</v>
      </c>
      <c r="C992" s="49">
        <v>44713</v>
      </c>
      <c r="D992" s="3" t="s">
        <v>15</v>
      </c>
      <c r="E992" s="29" t="s">
        <v>7</v>
      </c>
      <c r="F992" s="43">
        <v>172.8</v>
      </c>
      <c r="G992" s="28" t="s">
        <v>742</v>
      </c>
      <c r="H992" s="31">
        <f t="shared" si="32"/>
        <v>-5.4699999999999999E-2</v>
      </c>
      <c r="I992" s="31">
        <f>Table36[[#This Row],[Inflation (%)2]]/H1020-1</f>
        <v>6.4202334630350189E-2</v>
      </c>
      <c r="J992" s="60">
        <f>IFERROR(VLOOKUP(D992,Table6[[Categories]:[Weights]],5,FALSE),0)</f>
        <v>3.5999999999999999E-3</v>
      </c>
      <c r="K992" s="44">
        <f>$K$1802*(1+Table36[[#This Row],[Inflation (%)2]])</f>
        <v>94.53</v>
      </c>
      <c r="L992" s="44">
        <f>IFERROR(Table36[[#This Row],[Prices]]*Table36[[#This Row],[Weights]],0)</f>
        <v>0.340308</v>
      </c>
    </row>
    <row r="993" spans="2:12" hidden="1" x14ac:dyDescent="0.2">
      <c r="B993" s="62">
        <f t="shared" si="31"/>
        <v>2022</v>
      </c>
      <c r="C993" s="49">
        <v>44713</v>
      </c>
      <c r="D993" s="3" t="s">
        <v>17</v>
      </c>
      <c r="E993" s="29" t="s">
        <v>7</v>
      </c>
      <c r="F993" s="43">
        <v>166.4</v>
      </c>
      <c r="G993" s="28" t="s">
        <v>438</v>
      </c>
      <c r="H993" s="31">
        <f t="shared" si="32"/>
        <v>6.3299999999999995E-2</v>
      </c>
      <c r="I993" s="31">
        <f>Table36[[#This Row],[Inflation (%)2]]/H1021-1</f>
        <v>0.11247803163444625</v>
      </c>
      <c r="J993" s="60">
        <f>IFERROR(VLOOKUP(D993,Table6[[Categories]:[Weights]],5,FALSE),0)</f>
        <v>5.33E-2</v>
      </c>
      <c r="K993" s="44">
        <f>$K$1802*(1+Table36[[#This Row],[Inflation (%)2]])</f>
        <v>106.32999999999998</v>
      </c>
      <c r="L993" s="44">
        <f>IFERROR(Table36[[#This Row],[Prices]]*Table36[[#This Row],[Weights]],0)</f>
        <v>5.6673889999999991</v>
      </c>
    </row>
    <row r="994" spans="2:12" hidden="1" x14ac:dyDescent="0.2">
      <c r="B994" s="62">
        <f t="shared" si="31"/>
        <v>2022</v>
      </c>
      <c r="C994" s="49">
        <v>44713</v>
      </c>
      <c r="D994" s="3" t="s">
        <v>19</v>
      </c>
      <c r="E994" s="29" t="s">
        <v>7</v>
      </c>
      <c r="F994" s="43">
        <v>188.6</v>
      </c>
      <c r="G994" s="28" t="s">
        <v>743</v>
      </c>
      <c r="H994" s="31">
        <f t="shared" si="32"/>
        <v>9.5199999999999993E-2</v>
      </c>
      <c r="I994" s="31">
        <f>Table36[[#This Row],[Inflation (%)2]]/H1022-1</f>
        <v>-0.22349102773246332</v>
      </c>
      <c r="J994" s="60">
        <f>IFERROR(VLOOKUP(D994,Table6[[Categories]:[Weights]],5,FALSE),0)</f>
        <v>2.81E-2</v>
      </c>
      <c r="K994" s="44">
        <f>$K$1802*(1+Table36[[#This Row],[Inflation (%)2]])</f>
        <v>109.52</v>
      </c>
      <c r="L994" s="44">
        <f>IFERROR(Table36[[#This Row],[Prices]]*Table36[[#This Row],[Weights]],0)</f>
        <v>3.077512</v>
      </c>
    </row>
    <row r="995" spans="2:12" hidden="1" x14ac:dyDescent="0.2">
      <c r="B995" s="62">
        <f t="shared" si="31"/>
        <v>2022</v>
      </c>
      <c r="C995" s="49">
        <v>44713</v>
      </c>
      <c r="D995" s="3" t="s">
        <v>21</v>
      </c>
      <c r="E995" s="29" t="s">
        <v>7</v>
      </c>
      <c r="F995" s="43">
        <v>174.1</v>
      </c>
      <c r="G995" s="28" t="s">
        <v>744</v>
      </c>
      <c r="H995" s="31">
        <f t="shared" si="32"/>
        <v>1.5200000000000002E-2</v>
      </c>
      <c r="I995" s="31">
        <f>Table36[[#This Row],[Inflation (%)2]]/H1023-1</f>
        <v>0.31034482758620707</v>
      </c>
      <c r="J995" s="60">
        <f>IFERROR(VLOOKUP(D995,Table6[[Categories]:[Weights]],5,FALSE),0)</f>
        <v>2.8999999999999998E-2</v>
      </c>
      <c r="K995" s="44">
        <f>$K$1802*(1+Table36[[#This Row],[Inflation (%)2]])</f>
        <v>101.52000000000001</v>
      </c>
      <c r="L995" s="44">
        <f>IFERROR(Table36[[#This Row],[Prices]]*Table36[[#This Row],[Weights]],0)</f>
        <v>2.94408</v>
      </c>
    </row>
    <row r="996" spans="2:12" hidden="1" x14ac:dyDescent="0.2">
      <c r="B996" s="62">
        <f t="shared" si="31"/>
        <v>2022</v>
      </c>
      <c r="C996" s="49">
        <v>44713</v>
      </c>
      <c r="D996" s="3" t="s">
        <v>23</v>
      </c>
      <c r="E996" s="29" t="s">
        <v>7</v>
      </c>
      <c r="F996" s="43">
        <v>211.5</v>
      </c>
      <c r="G996" s="28" t="s">
        <v>745</v>
      </c>
      <c r="H996" s="31">
        <f t="shared" si="32"/>
        <v>0.20030000000000001</v>
      </c>
      <c r="I996" s="31">
        <f>Table36[[#This Row],[Inflation (%)2]]/H1024-1</f>
        <v>-9.1197822141560692E-2</v>
      </c>
      <c r="J996" s="60">
        <f>IFERROR(VLOOKUP(D996,Table6[[Categories]:[Weights]],5,FALSE),0)</f>
        <v>4.41E-2</v>
      </c>
      <c r="K996" s="44">
        <f>$K$1802*(1+Table36[[#This Row],[Inflation (%)2]])</f>
        <v>120.02999999999999</v>
      </c>
      <c r="L996" s="44">
        <f>IFERROR(Table36[[#This Row],[Prices]]*Table36[[#This Row],[Weights]],0)</f>
        <v>5.2933229999999991</v>
      </c>
    </row>
    <row r="997" spans="2:12" hidden="1" x14ac:dyDescent="0.2">
      <c r="B997" s="62">
        <f t="shared" si="31"/>
        <v>2022</v>
      </c>
      <c r="C997" s="49">
        <v>44713</v>
      </c>
      <c r="D997" s="3" t="s">
        <v>25</v>
      </c>
      <c r="E997" s="29" t="s">
        <v>7</v>
      </c>
      <c r="F997" s="43">
        <v>163.6</v>
      </c>
      <c r="G997" s="28" t="s">
        <v>746</v>
      </c>
      <c r="H997" s="31">
        <f t="shared" si="32"/>
        <v>-1.9799999999999998E-2</v>
      </c>
      <c r="I997" s="31">
        <f>Table36[[#This Row],[Inflation (%)2]]/H1025-1</f>
        <v>0.83333333333333304</v>
      </c>
      <c r="J997" s="60">
        <f>IFERROR(VLOOKUP(D997,Table6[[Categories]:[Weights]],5,FALSE),0)</f>
        <v>1.7299999999999999E-2</v>
      </c>
      <c r="K997" s="44">
        <f>$K$1802*(1+Table36[[#This Row],[Inflation (%)2]])</f>
        <v>98.02</v>
      </c>
      <c r="L997" s="44">
        <f>IFERROR(Table36[[#This Row],[Prices]]*Table36[[#This Row],[Weights]],0)</f>
        <v>1.695746</v>
      </c>
    </row>
    <row r="998" spans="2:12" hidden="1" x14ac:dyDescent="0.2">
      <c r="B998" s="62">
        <f t="shared" si="31"/>
        <v>2022</v>
      </c>
      <c r="C998" s="49">
        <v>44713</v>
      </c>
      <c r="D998" s="3" t="s">
        <v>27</v>
      </c>
      <c r="E998" s="29" t="s">
        <v>7</v>
      </c>
      <c r="F998" s="43">
        <v>121.4</v>
      </c>
      <c r="G998" s="28" t="s">
        <v>268</v>
      </c>
      <c r="H998" s="31">
        <f t="shared" si="32"/>
        <v>4.5700000000000005E-2</v>
      </c>
      <c r="I998" s="31">
        <f>Table36[[#This Row],[Inflation (%)2]]/H1026-1</f>
        <v>0</v>
      </c>
      <c r="J998" s="60">
        <f>IFERROR(VLOOKUP(D998,Table6[[Categories]:[Weights]],5,FALSE),0)</f>
        <v>9.7000000000000003E-3</v>
      </c>
      <c r="K998" s="44">
        <f>$K$1802*(1+Table36[[#This Row],[Inflation (%)2]])</f>
        <v>104.57000000000001</v>
      </c>
      <c r="L998" s="44">
        <f>IFERROR(Table36[[#This Row],[Prices]]*Table36[[#This Row],[Weights]],0)</f>
        <v>1.014329</v>
      </c>
    </row>
    <row r="999" spans="2:12" hidden="1" x14ac:dyDescent="0.2">
      <c r="B999" s="62">
        <f t="shared" si="31"/>
        <v>2022</v>
      </c>
      <c r="C999" s="49">
        <v>44713</v>
      </c>
      <c r="D999" s="3" t="s">
        <v>29</v>
      </c>
      <c r="E999" s="29" t="s">
        <v>7</v>
      </c>
      <c r="F999" s="43">
        <v>183.5</v>
      </c>
      <c r="G999" s="28" t="s">
        <v>747</v>
      </c>
      <c r="H999" s="31">
        <f t="shared" si="32"/>
        <v>0.10879999999999999</v>
      </c>
      <c r="I999" s="31">
        <f>Table36[[#This Row],[Inflation (%)2]]/H1027-1</f>
        <v>0.10907237512742096</v>
      </c>
      <c r="J999" s="60">
        <f>IFERROR(VLOOKUP(D999,Table6[[Categories]:[Weights]],5,FALSE),0)</f>
        <v>1.7899999999999999E-2</v>
      </c>
      <c r="K999" s="44">
        <f>$K$1802*(1+Table36[[#This Row],[Inflation (%)2]])</f>
        <v>110.88</v>
      </c>
      <c r="L999" s="44">
        <f>IFERROR(Table36[[#This Row],[Prices]]*Table36[[#This Row],[Weights]],0)</f>
        <v>1.9847519999999998</v>
      </c>
    </row>
    <row r="1000" spans="2:12" hidden="1" x14ac:dyDescent="0.2">
      <c r="B1000" s="62">
        <f t="shared" si="31"/>
        <v>2022</v>
      </c>
      <c r="C1000" s="49">
        <v>44713</v>
      </c>
      <c r="D1000" s="3" t="s">
        <v>31</v>
      </c>
      <c r="E1000" s="29" t="s">
        <v>7</v>
      </c>
      <c r="F1000" s="43">
        <v>159.1</v>
      </c>
      <c r="G1000" s="28" t="s">
        <v>202</v>
      </c>
      <c r="H1000" s="31">
        <f t="shared" si="32"/>
        <v>4.4600000000000001E-2</v>
      </c>
      <c r="I1000" s="31">
        <f>Table36[[#This Row],[Inflation (%)2]]/H1028-1</f>
        <v>4.2056074766354978E-2</v>
      </c>
      <c r="J1000" s="60">
        <f>IFERROR(VLOOKUP(D1000,Table6[[Categories]:[Weights]],5,FALSE),0)</f>
        <v>1.1299999999999999E-2</v>
      </c>
      <c r="K1000" s="44">
        <f>$K$1802*(1+Table36[[#This Row],[Inflation (%)2]])</f>
        <v>104.46</v>
      </c>
      <c r="L1000" s="44">
        <f>IFERROR(Table36[[#This Row],[Prices]]*Table36[[#This Row],[Weights]],0)</f>
        <v>1.1803979999999998</v>
      </c>
    </row>
    <row r="1001" spans="2:12" hidden="1" x14ac:dyDescent="0.2">
      <c r="B1001" s="62">
        <f t="shared" si="31"/>
        <v>2022</v>
      </c>
      <c r="C1001" s="49">
        <v>44713</v>
      </c>
      <c r="D1001" s="3" t="s">
        <v>33</v>
      </c>
      <c r="E1001" s="29" t="s">
        <v>7</v>
      </c>
      <c r="F1001" s="43">
        <v>186.3</v>
      </c>
      <c r="G1001" s="28" t="s">
        <v>748</v>
      </c>
      <c r="H1001" s="31">
        <f t="shared" si="32"/>
        <v>7.4999999999999997E-2</v>
      </c>
      <c r="I1001" s="31">
        <f>Table36[[#This Row],[Inflation (%)2]]/H1029-1</f>
        <v>-7.0631970260223054E-2</v>
      </c>
      <c r="J1001" s="60">
        <f>IFERROR(VLOOKUP(D1001,Table6[[Categories]:[Weights]],5,FALSE),0)</f>
        <v>5.5399999999999998E-2</v>
      </c>
      <c r="K1001" s="44">
        <f>$K$1802*(1+Table36[[#This Row],[Inflation (%)2]])</f>
        <v>107.5</v>
      </c>
      <c r="L1001" s="44">
        <f>IFERROR(Table36[[#This Row],[Prices]]*Table36[[#This Row],[Weights]],0)</f>
        <v>5.9554999999999998</v>
      </c>
    </row>
    <row r="1002" spans="2:12" hidden="1" x14ac:dyDescent="0.2">
      <c r="B1002" s="62">
        <f t="shared" si="31"/>
        <v>2022</v>
      </c>
      <c r="C1002" s="49">
        <v>44713</v>
      </c>
      <c r="D1002" s="3" t="s">
        <v>35</v>
      </c>
      <c r="E1002" s="29" t="s">
        <v>7</v>
      </c>
      <c r="F1002" s="43">
        <v>198.3</v>
      </c>
      <c r="G1002" s="28" t="s">
        <v>749</v>
      </c>
      <c r="H1002" s="31">
        <f t="shared" si="32"/>
        <v>1.38E-2</v>
      </c>
      <c r="I1002" s="31">
        <f>Table36[[#This Row],[Inflation (%)2]]/H1030-1</f>
        <v>-4.9428571428571431</v>
      </c>
      <c r="J1002" s="60">
        <f>IFERROR(VLOOKUP(D1002,Table6[[Categories]:[Weights]],5,FALSE),0)</f>
        <v>1.3600000000000001E-2</v>
      </c>
      <c r="K1002" s="44">
        <f>$K$1802*(1+Table36[[#This Row],[Inflation (%)2]])</f>
        <v>101.38000000000001</v>
      </c>
      <c r="L1002" s="44">
        <f>IFERROR(Table36[[#This Row],[Prices]]*Table36[[#This Row],[Weights]],0)</f>
        <v>1.3787680000000002</v>
      </c>
    </row>
    <row r="1003" spans="2:12" hidden="1" x14ac:dyDescent="0.2">
      <c r="B1003" s="62">
        <f t="shared" si="31"/>
        <v>2022</v>
      </c>
      <c r="C1003" s="49">
        <v>44713</v>
      </c>
      <c r="D1003" s="3" t="s">
        <v>37</v>
      </c>
      <c r="E1003" s="29" t="s">
        <v>7</v>
      </c>
      <c r="F1003" s="43">
        <v>169.4</v>
      </c>
      <c r="G1003" s="28" t="s">
        <v>750</v>
      </c>
      <c r="H1003" s="31">
        <f t="shared" si="32"/>
        <v>9.4299999999999995E-2</v>
      </c>
      <c r="I1003" s="31">
        <f>Table36[[#This Row],[Inflation (%)2]]/H1031-1</f>
        <v>6.0742407199100068E-2</v>
      </c>
      <c r="J1003" s="60">
        <f>IFERROR(VLOOKUP(D1003,Table6[[Categories]:[Weights]],5,FALSE),0)</f>
        <v>5.57E-2</v>
      </c>
      <c r="K1003" s="44">
        <f>$K$1802*(1+Table36[[#This Row],[Inflation (%)2]])</f>
        <v>109.43</v>
      </c>
      <c r="L1003" s="44">
        <f>IFERROR(Table36[[#This Row],[Prices]]*Table36[[#This Row],[Weights]],0)</f>
        <v>6.0952510000000002</v>
      </c>
    </row>
    <row r="1004" spans="2:12" hidden="1" x14ac:dyDescent="0.2">
      <c r="B1004" s="62">
        <f t="shared" si="31"/>
        <v>2022</v>
      </c>
      <c r="C1004" s="49">
        <v>44713</v>
      </c>
      <c r="D1004" s="3" t="s">
        <v>39</v>
      </c>
      <c r="E1004" s="29" t="s">
        <v>7</v>
      </c>
      <c r="F1004" s="43">
        <v>171.6</v>
      </c>
      <c r="G1004" s="28" t="s">
        <v>751</v>
      </c>
      <c r="H1004" s="31">
        <f t="shared" si="32"/>
        <v>9.0899999999999995E-2</v>
      </c>
      <c r="I1004" s="31">
        <f>Table36[[#This Row],[Inflation (%)2]]/H1032-1</f>
        <v>5.330243337195828E-2</v>
      </c>
      <c r="J1004" s="60">
        <f>IFERROR(VLOOKUP(D1004,Table6[[Categories]:[Weights]],5,FALSE),0)</f>
        <v>4.7199999999999999E-2</v>
      </c>
      <c r="K1004" s="44">
        <f>$K$1802*(1+Table36[[#This Row],[Inflation (%)2]])</f>
        <v>109.09</v>
      </c>
      <c r="L1004" s="44">
        <f>IFERROR(Table36[[#This Row],[Prices]]*Table36[[#This Row],[Weights]],0)</f>
        <v>5.1490479999999996</v>
      </c>
    </row>
    <row r="1005" spans="2:12" hidden="1" x14ac:dyDescent="0.2">
      <c r="B1005" s="62">
        <f t="shared" si="31"/>
        <v>2022</v>
      </c>
      <c r="C1005" s="49">
        <v>44713</v>
      </c>
      <c r="D1005" s="3" t="s">
        <v>41</v>
      </c>
      <c r="E1005" s="29" t="s">
        <v>7</v>
      </c>
      <c r="F1005" s="43">
        <v>157.4</v>
      </c>
      <c r="G1005" s="28" t="s">
        <v>752</v>
      </c>
      <c r="H1005" s="31">
        <f t="shared" si="32"/>
        <v>0.12029999999999999</v>
      </c>
      <c r="I1005" s="31">
        <f>Table36[[#This Row],[Inflation (%)2]]/H1033-1</f>
        <v>7.4107142857142927E-2</v>
      </c>
      <c r="J1005" s="60">
        <f>IFERROR(VLOOKUP(D1005,Table6[[Categories]:[Weights]],5,FALSE),0)</f>
        <v>8.5000000000000006E-3</v>
      </c>
      <c r="K1005" s="44">
        <f>$K$1802*(1+Table36[[#This Row],[Inflation (%)2]])</f>
        <v>112.03</v>
      </c>
      <c r="L1005" s="44">
        <f>IFERROR(Table36[[#This Row],[Prices]]*Table36[[#This Row],[Weights]],0)</f>
        <v>0.95225500000000007</v>
      </c>
    </row>
    <row r="1006" spans="2:12" hidden="1" x14ac:dyDescent="0.2">
      <c r="B1006" s="62">
        <f t="shared" si="31"/>
        <v>2022</v>
      </c>
      <c r="C1006" s="49">
        <v>44713</v>
      </c>
      <c r="D1006" s="3" t="s">
        <v>43</v>
      </c>
      <c r="E1006" s="29" t="s">
        <v>7</v>
      </c>
      <c r="F1006" s="43">
        <v>166.8</v>
      </c>
      <c r="G1006" s="28" t="s">
        <v>409</v>
      </c>
      <c r="H1006" s="31">
        <f t="shared" si="32"/>
        <v>3.9300000000000002E-2</v>
      </c>
      <c r="I1006" s="31">
        <f>Table36[[#This Row],[Inflation (%)2]]/H1034-1</f>
        <v>7.6712328767123417E-2</v>
      </c>
      <c r="J1006" s="60">
        <f>IFERROR(VLOOKUP(D1006,Table6[[Categories]:[Weights]],5,FALSE),0)</f>
        <v>0.2167</v>
      </c>
      <c r="K1006" s="44">
        <f>$K$1802*(1+Table36[[#This Row],[Inflation (%)2]])</f>
        <v>103.92999999999999</v>
      </c>
      <c r="L1006" s="44">
        <f>IFERROR(Table36[[#This Row],[Prices]]*Table36[[#This Row],[Weights]],0)</f>
        <v>22.521630999999999</v>
      </c>
    </row>
    <row r="1007" spans="2:12" hidden="1" x14ac:dyDescent="0.2">
      <c r="B1007" s="62">
        <f t="shared" si="31"/>
        <v>2022</v>
      </c>
      <c r="C1007" s="49">
        <v>44713</v>
      </c>
      <c r="D1007" s="3" t="s">
        <v>45</v>
      </c>
      <c r="E1007" s="29" t="s">
        <v>7</v>
      </c>
      <c r="F1007" s="43">
        <v>174.9</v>
      </c>
      <c r="G1007" s="28" t="s">
        <v>719</v>
      </c>
      <c r="H1007" s="31">
        <f t="shared" si="32"/>
        <v>0.12039999999999999</v>
      </c>
      <c r="I1007" s="31">
        <f>Table36[[#This Row],[Inflation (%)2]]/H1035-1</f>
        <v>3.9723661485319361E-2</v>
      </c>
      <c r="J1007" s="60">
        <f>IFERROR(VLOOKUP(D1007,Table6[[Categories]:[Weights]],5,FALSE),0)</f>
        <v>5.5800000000000002E-2</v>
      </c>
      <c r="K1007" s="44">
        <f>$K$1802*(1+Table36[[#This Row],[Inflation (%)2]])</f>
        <v>112.04</v>
      </c>
      <c r="L1007" s="44">
        <f>IFERROR(Table36[[#This Row],[Prices]]*Table36[[#This Row],[Weights]],0)</f>
        <v>6.2518320000000003</v>
      </c>
    </row>
    <row r="1008" spans="2:12" hidden="1" x14ac:dyDescent="0.2">
      <c r="B1008" s="62">
        <f t="shared" si="31"/>
        <v>2022</v>
      </c>
      <c r="C1008" s="49">
        <v>44713</v>
      </c>
      <c r="D1008" s="3" t="s">
        <v>47</v>
      </c>
      <c r="E1008" s="29" t="s">
        <v>7</v>
      </c>
      <c r="F1008" s="43">
        <v>163.80000000000001</v>
      </c>
      <c r="G1008" s="28" t="s">
        <v>509</v>
      </c>
      <c r="H1008" s="31">
        <f t="shared" si="32"/>
        <v>6.7799999999999999E-2</v>
      </c>
      <c r="I1008" s="31">
        <f>Table36[[#This Row],[Inflation (%)2]]/H1036-1</f>
        <v>-0.10198675496688736</v>
      </c>
      <c r="J1008" s="60">
        <f>IFERROR(VLOOKUP(D1008,Table6[[Categories]:[Weights]],5,FALSE),0)</f>
        <v>0.29530000000000001</v>
      </c>
      <c r="K1008" s="44">
        <f>$K$1802*(1+Table36[[#This Row],[Inflation (%)2]])</f>
        <v>106.78</v>
      </c>
      <c r="L1008" s="44">
        <f>IFERROR(Table36[[#This Row],[Prices]]*Table36[[#This Row],[Weights]],0)</f>
        <v>31.532134000000003</v>
      </c>
    </row>
    <row r="1009" spans="2:12" hidden="1" x14ac:dyDescent="0.2">
      <c r="B1009" s="62">
        <f t="shared" si="31"/>
        <v>2022</v>
      </c>
      <c r="C1009" s="49">
        <v>44713</v>
      </c>
      <c r="D1009" s="3" t="s">
        <v>49</v>
      </c>
      <c r="E1009" s="29" t="s">
        <v>7</v>
      </c>
      <c r="F1009" s="43">
        <v>162.1</v>
      </c>
      <c r="G1009" s="28" t="s">
        <v>753</v>
      </c>
      <c r="H1009" s="31">
        <f t="shared" si="32"/>
        <v>8.2100000000000006E-2</v>
      </c>
      <c r="I1009" s="31">
        <f>Table36[[#This Row],[Inflation (%)2]]/H1037-1</f>
        <v>0.12005457025920885</v>
      </c>
      <c r="J1009" s="60">
        <f>IFERROR(VLOOKUP(D1009,Table6[[Categories]:[Weights]],5,FALSE),0)</f>
        <v>3.8699999999999998E-2</v>
      </c>
      <c r="K1009" s="44">
        <f>$K$1802*(1+Table36[[#This Row],[Inflation (%)2]])</f>
        <v>108.21000000000001</v>
      </c>
      <c r="L1009" s="44">
        <f>IFERROR(Table36[[#This Row],[Prices]]*Table36[[#This Row],[Weights]],0)</f>
        <v>4.1877269999999998</v>
      </c>
    </row>
    <row r="1010" spans="2:12" hidden="1" x14ac:dyDescent="0.2">
      <c r="B1010" s="62">
        <f t="shared" si="31"/>
        <v>2022</v>
      </c>
      <c r="C1010" s="49">
        <v>44713</v>
      </c>
      <c r="D1010" s="3" t="s">
        <v>51</v>
      </c>
      <c r="E1010" s="29" t="s">
        <v>7</v>
      </c>
      <c r="F1010" s="43">
        <v>170.9</v>
      </c>
      <c r="G1010" s="28" t="s">
        <v>754</v>
      </c>
      <c r="H1010" s="31">
        <f t="shared" si="32"/>
        <v>6.2799999999999995E-2</v>
      </c>
      <c r="I1010" s="31">
        <f>Table36[[#This Row],[Inflation (%)2]]/H1038-1</f>
        <v>3.8016528925619797E-2</v>
      </c>
      <c r="J1010" s="60">
        <f>IFERROR(VLOOKUP(D1010,Table6[[Categories]:[Weights]],5,FALSE),0)</f>
        <v>4.8099999999999997E-2</v>
      </c>
      <c r="K1010" s="44">
        <f>$K$1802*(1+Table36[[#This Row],[Inflation (%)2]])</f>
        <v>106.28</v>
      </c>
      <c r="L1010" s="44">
        <f>IFERROR(Table36[[#This Row],[Prices]]*Table36[[#This Row],[Weights]],0)</f>
        <v>5.1120679999999998</v>
      </c>
    </row>
    <row r="1011" spans="2:12" hidden="1" x14ac:dyDescent="0.2">
      <c r="B1011" s="62">
        <f t="shared" si="31"/>
        <v>2022</v>
      </c>
      <c r="C1011" s="49">
        <v>44713</v>
      </c>
      <c r="D1011" s="3" t="s">
        <v>53</v>
      </c>
      <c r="E1011" s="29" t="s">
        <v>7</v>
      </c>
      <c r="F1011" s="43">
        <v>157.19999999999999</v>
      </c>
      <c r="G1011" s="28" t="s">
        <v>755</v>
      </c>
      <c r="H1011" s="31">
        <f t="shared" si="32"/>
        <v>6.5800000000000011E-2</v>
      </c>
      <c r="I1011" s="31">
        <f>Table36[[#This Row],[Inflation (%)2]]/H1039-1</f>
        <v>-0.33736153071500496</v>
      </c>
      <c r="J1011" s="60">
        <f>IFERROR(VLOOKUP(D1011,Table6[[Categories]:[Weights]],5,FALSE),0)</f>
        <v>9.7299999999999998E-2</v>
      </c>
      <c r="K1011" s="44">
        <f>$K$1802*(1+Table36[[#This Row],[Inflation (%)2]])</f>
        <v>106.58000000000001</v>
      </c>
      <c r="L1011" s="44">
        <f>IFERROR(Table36[[#This Row],[Prices]]*Table36[[#This Row],[Weights]],0)</f>
        <v>10.370234000000002</v>
      </c>
    </row>
    <row r="1012" spans="2:12" hidden="1" x14ac:dyDescent="0.2">
      <c r="B1012" s="62">
        <f t="shared" si="31"/>
        <v>2022</v>
      </c>
      <c r="C1012" s="49">
        <v>44713</v>
      </c>
      <c r="D1012" s="3" t="s">
        <v>55</v>
      </c>
      <c r="E1012" s="29" t="s">
        <v>7</v>
      </c>
      <c r="F1012" s="43">
        <v>164.1</v>
      </c>
      <c r="G1012" s="28" t="s">
        <v>569</v>
      </c>
      <c r="H1012" s="31">
        <f t="shared" si="32"/>
        <v>8.8900000000000007E-2</v>
      </c>
      <c r="I1012" s="31">
        <f>Table36[[#This Row],[Inflation (%)2]]/H1040-1</f>
        <v>0.27913669064748214</v>
      </c>
      <c r="J1012" s="60">
        <f>IFERROR(VLOOKUP(D1012,Table6[[Categories]:[Weights]],5,FALSE),0)</f>
        <v>2.0400000000000001E-2</v>
      </c>
      <c r="K1012" s="44">
        <f>$K$1802*(1+Table36[[#This Row],[Inflation (%)2]])</f>
        <v>108.89</v>
      </c>
      <c r="L1012" s="44">
        <f>IFERROR(Table36[[#This Row],[Prices]]*Table36[[#This Row],[Weights]],0)</f>
        <v>2.2213560000000001</v>
      </c>
    </row>
    <row r="1013" spans="2:12" hidden="1" x14ac:dyDescent="0.2">
      <c r="B1013" s="62">
        <f t="shared" si="31"/>
        <v>2022</v>
      </c>
      <c r="C1013" s="49">
        <v>44713</v>
      </c>
      <c r="D1013" s="3" t="s">
        <v>57</v>
      </c>
      <c r="E1013" s="29" t="s">
        <v>7</v>
      </c>
      <c r="F1013" s="43">
        <v>166.5</v>
      </c>
      <c r="G1013" s="28" t="s">
        <v>756</v>
      </c>
      <c r="H1013" s="31">
        <f t="shared" si="32"/>
        <v>5.3100000000000001E-2</v>
      </c>
      <c r="I1013" s="31">
        <f>Table36[[#This Row],[Inflation (%)2]]/H1041-1</f>
        <v>-3.2786885245901676E-2</v>
      </c>
      <c r="J1013" s="60">
        <f>IFERROR(VLOOKUP(D1013,Table6[[Categories]:[Weights]],5,FALSE),0)</f>
        <v>5.62E-2</v>
      </c>
      <c r="K1013" s="44">
        <f>$K$1802*(1+Table36[[#This Row],[Inflation (%)2]])</f>
        <v>105.30999999999999</v>
      </c>
      <c r="L1013" s="44">
        <f>IFERROR(Table36[[#This Row],[Prices]]*Table36[[#This Row],[Weights]],0)</f>
        <v>5.9184219999999996</v>
      </c>
    </row>
    <row r="1014" spans="2:12" hidden="1" x14ac:dyDescent="0.2">
      <c r="B1014" s="62">
        <f t="shared" si="31"/>
        <v>2022</v>
      </c>
      <c r="C1014" s="49">
        <v>44713</v>
      </c>
      <c r="D1014" s="3" t="s">
        <v>59</v>
      </c>
      <c r="E1014" s="29" t="s">
        <v>7</v>
      </c>
      <c r="F1014" s="43">
        <v>169.2</v>
      </c>
      <c r="G1014" s="28" t="s">
        <v>757</v>
      </c>
      <c r="H1014" s="31">
        <f t="shared" si="32"/>
        <v>7.0900000000000005E-2</v>
      </c>
      <c r="I1014" s="31">
        <f>Table36[[#This Row],[Inflation (%)2]]/H1042-1</f>
        <v>4.4182621502209196E-2</v>
      </c>
      <c r="J1014" s="60">
        <f>IFERROR(VLOOKUP(D1014,Table6[[Categories]:[Weights]],5,FALSE),0)</f>
        <v>3.4700000000000002E-2</v>
      </c>
      <c r="K1014" s="44">
        <f>$K$1802*(1+Table36[[#This Row],[Inflation (%)2]])</f>
        <v>107.09</v>
      </c>
      <c r="L1014" s="44">
        <f>IFERROR(Table36[[#This Row],[Prices]]*Table36[[#This Row],[Weights]],0)</f>
        <v>3.7160230000000003</v>
      </c>
    </row>
    <row r="1015" spans="2:12" hidden="1" x14ac:dyDescent="0.2">
      <c r="B1015" s="62">
        <f t="shared" si="31"/>
        <v>2022</v>
      </c>
      <c r="C1015" s="49">
        <v>44713</v>
      </c>
      <c r="D1015" s="3" t="s">
        <v>61</v>
      </c>
      <c r="E1015" s="29" t="s">
        <v>7</v>
      </c>
      <c r="F1015" s="43">
        <v>178.7</v>
      </c>
      <c r="G1015" s="28" t="s">
        <v>758</v>
      </c>
      <c r="H1015" s="31">
        <f t="shared" si="32"/>
        <v>8.0399999999999985E-2</v>
      </c>
      <c r="I1015" s="31">
        <f>Table36[[#This Row],[Inflation (%)2]]/H1043-1</f>
        <v>-1.9512195121951459E-2</v>
      </c>
      <c r="J1015" s="60">
        <f>IFERROR(VLOOKUP(D1015,Table6[[Categories]:[Weights]],5,FALSE),0)</f>
        <v>0</v>
      </c>
      <c r="K1015" s="44">
        <f>$K$1802*(1+Table36[[#This Row],[Inflation (%)2]])</f>
        <v>108.04</v>
      </c>
      <c r="L1015" s="44">
        <f>IFERROR(Table36[[#This Row],[Prices]]*Table36[[#This Row],[Weights]],0)</f>
        <v>0</v>
      </c>
    </row>
    <row r="1016" spans="2:12" x14ac:dyDescent="0.2">
      <c r="B1016" s="62">
        <f t="shared" si="31"/>
        <v>2022</v>
      </c>
      <c r="C1016" s="49">
        <v>44682</v>
      </c>
      <c r="D1016" s="3" t="s">
        <v>6</v>
      </c>
      <c r="E1016" s="29" t="s">
        <v>7</v>
      </c>
      <c r="F1016" s="43">
        <v>170.8</v>
      </c>
      <c r="G1016" s="28" t="s">
        <v>760</v>
      </c>
      <c r="H1016" s="31">
        <f t="shared" si="32"/>
        <v>7.0800000000000002E-2</v>
      </c>
      <c r="I1016" s="31">
        <f>Table36[[#This Row],[Inflation (%)2]]/H1044-1</f>
        <v>-1.4104372355430161E-3</v>
      </c>
      <c r="J1016" s="60">
        <f>IFERROR(VLOOKUP(D1016,Table6[[Categories]:[Weights]],5,FALSE),0)</f>
        <v>1</v>
      </c>
      <c r="K1016" s="44">
        <f>$K$1802*(1+Table36[[#This Row],[Inflation (%)2]])</f>
        <v>107.08</v>
      </c>
      <c r="L1016" s="44">
        <f>IFERROR(Table36[[#This Row],[Prices]]*Table36[[#This Row],[Weights]],0)</f>
        <v>107.08</v>
      </c>
    </row>
    <row r="1017" spans="2:12" hidden="1" x14ac:dyDescent="0.2">
      <c r="B1017" s="62">
        <f t="shared" si="31"/>
        <v>2022</v>
      </c>
      <c r="C1017" s="49">
        <v>44682</v>
      </c>
      <c r="D1017" s="3" t="s">
        <v>9</v>
      </c>
      <c r="E1017" s="29" t="s">
        <v>7</v>
      </c>
      <c r="F1017" s="43">
        <v>177.5</v>
      </c>
      <c r="G1017" s="28" t="s">
        <v>761</v>
      </c>
      <c r="H1017" s="31">
        <f t="shared" si="32"/>
        <v>8.0999999999999989E-2</v>
      </c>
      <c r="I1017" s="31">
        <f>Table36[[#This Row],[Inflation (%)2]]/H1045-1</f>
        <v>4.9222797927460871E-2</v>
      </c>
      <c r="J1017" s="60">
        <f>IFERROR(VLOOKUP(D1017,Table6[[Categories]:[Weights]],5,FALSE),0)</f>
        <v>0.3629</v>
      </c>
      <c r="K1017" s="44">
        <f>$K$1802*(1+Table36[[#This Row],[Inflation (%)2]])</f>
        <v>108.1</v>
      </c>
      <c r="L1017" s="44">
        <f>IFERROR(Table36[[#This Row],[Prices]]*Table36[[#This Row],[Weights]],0)</f>
        <v>39.229489999999998</v>
      </c>
    </row>
    <row r="1018" spans="2:12" hidden="1" x14ac:dyDescent="0.2">
      <c r="B1018" s="62">
        <f t="shared" si="31"/>
        <v>2022</v>
      </c>
      <c r="C1018" s="49">
        <v>44682</v>
      </c>
      <c r="D1018" s="3" t="s">
        <v>11</v>
      </c>
      <c r="E1018" s="29" t="s">
        <v>7</v>
      </c>
      <c r="F1018" s="43">
        <v>156.69999999999999</v>
      </c>
      <c r="G1018" s="28" t="s">
        <v>756</v>
      </c>
      <c r="H1018" s="31">
        <f t="shared" si="32"/>
        <v>5.3100000000000001E-2</v>
      </c>
      <c r="I1018" s="31">
        <f>Table36[[#This Row],[Inflation (%)2]]/H1046-1</f>
        <v>5.6818181818181213E-3</v>
      </c>
      <c r="J1018" s="60">
        <f>IFERROR(VLOOKUP(D1018,Table6[[Categories]:[Weights]],5,FALSE),0)</f>
        <v>6.59E-2</v>
      </c>
      <c r="K1018" s="44">
        <f>$K$1802*(1+Table36[[#This Row],[Inflation (%)2]])</f>
        <v>105.30999999999999</v>
      </c>
      <c r="L1018" s="44">
        <f>IFERROR(Table36[[#This Row],[Prices]]*Table36[[#This Row],[Weights]],0)</f>
        <v>6.9399289999999993</v>
      </c>
    </row>
    <row r="1019" spans="2:12" hidden="1" x14ac:dyDescent="0.2">
      <c r="B1019" s="62">
        <f t="shared" si="31"/>
        <v>2022</v>
      </c>
      <c r="C1019" s="49">
        <v>44682</v>
      </c>
      <c r="D1019" s="3" t="s">
        <v>13</v>
      </c>
      <c r="E1019" s="29" t="s">
        <v>7</v>
      </c>
      <c r="F1019" s="43">
        <v>221.2</v>
      </c>
      <c r="G1019" s="28" t="s">
        <v>612</v>
      </c>
      <c r="H1019" s="31">
        <f t="shared" si="32"/>
        <v>8.2699999999999996E-2</v>
      </c>
      <c r="I1019" s="31">
        <f>Table36[[#This Row],[Inflation (%)2]]/H1047-1</f>
        <v>0.2587519025875189</v>
      </c>
      <c r="J1019" s="60">
        <f>IFERROR(VLOOKUP(D1019,Table6[[Categories]:[Weights]],5,FALSE),0)</f>
        <v>2.7300000000000001E-2</v>
      </c>
      <c r="K1019" s="44">
        <f>$K$1802*(1+Table36[[#This Row],[Inflation (%)2]])</f>
        <v>108.27</v>
      </c>
      <c r="L1019" s="44">
        <f>IFERROR(Table36[[#This Row],[Prices]]*Table36[[#This Row],[Weights]],0)</f>
        <v>2.9557709999999999</v>
      </c>
    </row>
    <row r="1020" spans="2:12" hidden="1" x14ac:dyDescent="0.2">
      <c r="B1020" s="62">
        <f t="shared" si="31"/>
        <v>2022</v>
      </c>
      <c r="C1020" s="49">
        <v>44682</v>
      </c>
      <c r="D1020" s="3" t="s">
        <v>15</v>
      </c>
      <c r="E1020" s="29" t="s">
        <v>7</v>
      </c>
      <c r="F1020" s="43">
        <v>164.1</v>
      </c>
      <c r="G1020" s="28" t="s">
        <v>762</v>
      </c>
      <c r="H1020" s="31">
        <f t="shared" si="32"/>
        <v>-5.1399999999999994E-2</v>
      </c>
      <c r="I1020" s="31">
        <f>Table36[[#This Row],[Inflation (%)2]]/H1048-1</f>
        <v>3.7592592592592586</v>
      </c>
      <c r="J1020" s="60">
        <f>IFERROR(VLOOKUP(D1020,Table6[[Categories]:[Weights]],5,FALSE),0)</f>
        <v>3.5999999999999999E-3</v>
      </c>
      <c r="K1020" s="44">
        <f>$K$1802*(1+Table36[[#This Row],[Inflation (%)2]])</f>
        <v>94.86</v>
      </c>
      <c r="L1020" s="44">
        <f>IFERROR(Table36[[#This Row],[Prices]]*Table36[[#This Row],[Weights]],0)</f>
        <v>0.34149599999999997</v>
      </c>
    </row>
    <row r="1021" spans="2:12" hidden="1" x14ac:dyDescent="0.2">
      <c r="B1021" s="62">
        <f t="shared" si="31"/>
        <v>2022</v>
      </c>
      <c r="C1021" s="49">
        <v>44682</v>
      </c>
      <c r="D1021" s="3" t="s">
        <v>17</v>
      </c>
      <c r="E1021" s="29" t="s">
        <v>7</v>
      </c>
      <c r="F1021" s="43">
        <v>165.4</v>
      </c>
      <c r="G1021" s="28" t="s">
        <v>763</v>
      </c>
      <c r="H1021" s="31">
        <f t="shared" si="32"/>
        <v>5.6900000000000006E-2</v>
      </c>
      <c r="I1021" s="31">
        <f>Table36[[#This Row],[Inflation (%)2]]/H1049-1</f>
        <v>8.1749049429657994E-2</v>
      </c>
      <c r="J1021" s="60">
        <f>IFERROR(VLOOKUP(D1021,Table6[[Categories]:[Weights]],5,FALSE),0)</f>
        <v>5.33E-2</v>
      </c>
      <c r="K1021" s="44">
        <f>$K$1802*(1+Table36[[#This Row],[Inflation (%)2]])</f>
        <v>105.69</v>
      </c>
      <c r="L1021" s="44">
        <f>IFERROR(Table36[[#This Row],[Prices]]*Table36[[#This Row],[Weights]],0)</f>
        <v>5.6332769999999996</v>
      </c>
    </row>
    <row r="1022" spans="2:12" hidden="1" x14ac:dyDescent="0.2">
      <c r="B1022" s="62">
        <f t="shared" si="31"/>
        <v>2022</v>
      </c>
      <c r="C1022" s="49">
        <v>44682</v>
      </c>
      <c r="D1022" s="3" t="s">
        <v>19</v>
      </c>
      <c r="E1022" s="29" t="s">
        <v>7</v>
      </c>
      <c r="F1022" s="43">
        <v>189.5</v>
      </c>
      <c r="G1022" s="28" t="s">
        <v>764</v>
      </c>
      <c r="H1022" s="31">
        <f t="shared" si="32"/>
        <v>0.12259999999999999</v>
      </c>
      <c r="I1022" s="31">
        <f>Table36[[#This Row],[Inflation (%)2]]/H1050-1</f>
        <v>-0.19553805774278232</v>
      </c>
      <c r="J1022" s="60">
        <f>IFERROR(VLOOKUP(D1022,Table6[[Categories]:[Weights]],5,FALSE),0)</f>
        <v>2.81E-2</v>
      </c>
      <c r="K1022" s="44">
        <f>$K$1802*(1+Table36[[#This Row],[Inflation (%)2]])</f>
        <v>112.26</v>
      </c>
      <c r="L1022" s="44">
        <f>IFERROR(Table36[[#This Row],[Prices]]*Table36[[#This Row],[Weights]],0)</f>
        <v>3.154506</v>
      </c>
    </row>
    <row r="1023" spans="2:12" hidden="1" x14ac:dyDescent="0.2">
      <c r="B1023" s="62">
        <f t="shared" si="31"/>
        <v>2022</v>
      </c>
      <c r="C1023" s="49">
        <v>44682</v>
      </c>
      <c r="D1023" s="3" t="s">
        <v>21</v>
      </c>
      <c r="E1023" s="29" t="s">
        <v>7</v>
      </c>
      <c r="F1023" s="43">
        <v>174.5</v>
      </c>
      <c r="G1023" s="28" t="s">
        <v>765</v>
      </c>
      <c r="H1023" s="31">
        <f t="shared" si="32"/>
        <v>1.1599999999999999E-2</v>
      </c>
      <c r="I1023" s="31">
        <f>Table36[[#This Row],[Inflation (%)2]]/H1051-1</f>
        <v>-0.72446555819477432</v>
      </c>
      <c r="J1023" s="60">
        <f>IFERROR(VLOOKUP(D1023,Table6[[Categories]:[Weights]],5,FALSE),0)</f>
        <v>2.8999999999999998E-2</v>
      </c>
      <c r="K1023" s="44">
        <f>$K$1802*(1+Table36[[#This Row],[Inflation (%)2]])</f>
        <v>101.16000000000001</v>
      </c>
      <c r="L1023" s="44">
        <f>IFERROR(Table36[[#This Row],[Prices]]*Table36[[#This Row],[Weights]],0)</f>
        <v>2.93364</v>
      </c>
    </row>
    <row r="1024" spans="2:12" hidden="1" x14ac:dyDescent="0.2">
      <c r="B1024" s="62">
        <f t="shared" si="31"/>
        <v>2022</v>
      </c>
      <c r="C1024" s="49">
        <v>44682</v>
      </c>
      <c r="D1024" s="3" t="s">
        <v>23</v>
      </c>
      <c r="E1024" s="29" t="s">
        <v>7</v>
      </c>
      <c r="F1024" s="43">
        <v>203.2</v>
      </c>
      <c r="G1024" s="28" t="s">
        <v>766</v>
      </c>
      <c r="H1024" s="31">
        <f t="shared" si="32"/>
        <v>0.22039999999999998</v>
      </c>
      <c r="I1024" s="31">
        <f>Table36[[#This Row],[Inflation (%)2]]/H1052-1</f>
        <v>0.22376457523597981</v>
      </c>
      <c r="J1024" s="60">
        <f>IFERROR(VLOOKUP(D1024,Table6[[Categories]:[Weights]],5,FALSE),0)</f>
        <v>4.41E-2</v>
      </c>
      <c r="K1024" s="44">
        <f>$K$1802*(1+Table36[[#This Row],[Inflation (%)2]])</f>
        <v>122.03999999999999</v>
      </c>
      <c r="L1024" s="44">
        <f>IFERROR(Table36[[#This Row],[Prices]]*Table36[[#This Row],[Weights]],0)</f>
        <v>5.381964</v>
      </c>
    </row>
    <row r="1025" spans="2:12" hidden="1" x14ac:dyDescent="0.2">
      <c r="B1025" s="62">
        <f t="shared" si="31"/>
        <v>2022</v>
      </c>
      <c r="C1025" s="49">
        <v>44682</v>
      </c>
      <c r="D1025" s="3" t="s">
        <v>25</v>
      </c>
      <c r="E1025" s="29" t="s">
        <v>7</v>
      </c>
      <c r="F1025" s="43">
        <v>164.1</v>
      </c>
      <c r="G1025" s="28" t="s">
        <v>767</v>
      </c>
      <c r="H1025" s="31">
        <f t="shared" si="32"/>
        <v>-1.0800000000000001E-2</v>
      </c>
      <c r="I1025" s="31">
        <f>Table36[[#This Row],[Inflation (%)2]]/H1053-1</f>
        <v>-2.4594594594594597</v>
      </c>
      <c r="J1025" s="60">
        <f>IFERROR(VLOOKUP(D1025,Table6[[Categories]:[Weights]],5,FALSE),0)</f>
        <v>1.7299999999999999E-2</v>
      </c>
      <c r="K1025" s="44">
        <f>$K$1802*(1+Table36[[#This Row],[Inflation (%)2]])</f>
        <v>98.92</v>
      </c>
      <c r="L1025" s="44">
        <f>IFERROR(Table36[[#This Row],[Prices]]*Table36[[#This Row],[Weights]],0)</f>
        <v>1.7113160000000001</v>
      </c>
    </row>
    <row r="1026" spans="2:12" hidden="1" x14ac:dyDescent="0.2">
      <c r="B1026" s="62">
        <f t="shared" si="31"/>
        <v>2022</v>
      </c>
      <c r="C1026" s="49">
        <v>44682</v>
      </c>
      <c r="D1026" s="3" t="s">
        <v>27</v>
      </c>
      <c r="E1026" s="29" t="s">
        <v>7</v>
      </c>
      <c r="F1026" s="43">
        <v>121.2</v>
      </c>
      <c r="G1026" s="28" t="s">
        <v>268</v>
      </c>
      <c r="H1026" s="31">
        <f t="shared" si="32"/>
        <v>4.5700000000000005E-2</v>
      </c>
      <c r="I1026" s="31">
        <f>Table36[[#This Row],[Inflation (%)2]]/H1054-1</f>
        <v>-8.0482897384305585E-2</v>
      </c>
      <c r="J1026" s="60">
        <f>IFERROR(VLOOKUP(D1026,Table6[[Categories]:[Weights]],5,FALSE),0)</f>
        <v>9.7000000000000003E-3</v>
      </c>
      <c r="K1026" s="44">
        <f>$K$1802*(1+Table36[[#This Row],[Inflation (%)2]])</f>
        <v>104.57000000000001</v>
      </c>
      <c r="L1026" s="44">
        <f>IFERROR(Table36[[#This Row],[Prices]]*Table36[[#This Row],[Weights]],0)</f>
        <v>1.014329</v>
      </c>
    </row>
    <row r="1027" spans="2:12" hidden="1" x14ac:dyDescent="0.2">
      <c r="B1027" s="62">
        <f t="shared" si="31"/>
        <v>2022</v>
      </c>
      <c r="C1027" s="49">
        <v>44682</v>
      </c>
      <c r="D1027" s="3" t="s">
        <v>29</v>
      </c>
      <c r="E1027" s="29" t="s">
        <v>7</v>
      </c>
      <c r="F1027" s="43">
        <v>181.4</v>
      </c>
      <c r="G1027" s="28" t="s">
        <v>768</v>
      </c>
      <c r="H1027" s="31">
        <f t="shared" si="32"/>
        <v>9.8100000000000007E-2</v>
      </c>
      <c r="I1027" s="31">
        <f>Table36[[#This Row],[Inflation (%)2]]/H1055-1</f>
        <v>5.0321199143469109E-2</v>
      </c>
      <c r="J1027" s="60">
        <f>IFERROR(VLOOKUP(D1027,Table6[[Categories]:[Weights]],5,FALSE),0)</f>
        <v>1.7899999999999999E-2</v>
      </c>
      <c r="K1027" s="44">
        <f>$K$1802*(1+Table36[[#This Row],[Inflation (%)2]])</f>
        <v>109.81</v>
      </c>
      <c r="L1027" s="44">
        <f>IFERROR(Table36[[#This Row],[Prices]]*Table36[[#This Row],[Weights]],0)</f>
        <v>1.9655989999999999</v>
      </c>
    </row>
    <row r="1028" spans="2:12" hidden="1" x14ac:dyDescent="0.2">
      <c r="B1028" s="62">
        <f t="shared" si="31"/>
        <v>2022</v>
      </c>
      <c r="C1028" s="49">
        <v>44682</v>
      </c>
      <c r="D1028" s="3" t="s">
        <v>31</v>
      </c>
      <c r="E1028" s="29" t="s">
        <v>7</v>
      </c>
      <c r="F1028" s="43">
        <v>158.5</v>
      </c>
      <c r="G1028" s="28" t="s">
        <v>58</v>
      </c>
      <c r="H1028" s="31">
        <f t="shared" si="32"/>
        <v>4.2800000000000005E-2</v>
      </c>
      <c r="I1028" s="31">
        <f>Table36[[#This Row],[Inflation (%)2]]/H1056-1</f>
        <v>8.0808080808081106E-2</v>
      </c>
      <c r="J1028" s="60">
        <f>IFERROR(VLOOKUP(D1028,Table6[[Categories]:[Weights]],5,FALSE),0)</f>
        <v>1.1299999999999999E-2</v>
      </c>
      <c r="K1028" s="44">
        <f>$K$1802*(1+Table36[[#This Row],[Inflation (%)2]])</f>
        <v>104.28</v>
      </c>
      <c r="L1028" s="44">
        <f>IFERROR(Table36[[#This Row],[Prices]]*Table36[[#This Row],[Weights]],0)</f>
        <v>1.178364</v>
      </c>
    </row>
    <row r="1029" spans="2:12" hidden="1" x14ac:dyDescent="0.2">
      <c r="B1029" s="62">
        <f t="shared" si="31"/>
        <v>2022</v>
      </c>
      <c r="C1029" s="49">
        <v>44682</v>
      </c>
      <c r="D1029" s="3" t="s">
        <v>33</v>
      </c>
      <c r="E1029" s="29" t="s">
        <v>7</v>
      </c>
      <c r="F1029" s="43">
        <v>184.9</v>
      </c>
      <c r="G1029" s="28" t="s">
        <v>336</v>
      </c>
      <c r="H1029" s="31">
        <f t="shared" si="32"/>
        <v>8.0699999999999994E-2</v>
      </c>
      <c r="I1029" s="31">
        <f>Table36[[#This Row],[Inflation (%)2]]/H1057-1</f>
        <v>0.16282420749279525</v>
      </c>
      <c r="J1029" s="60">
        <f>IFERROR(VLOOKUP(D1029,Table6[[Categories]:[Weights]],5,FALSE),0)</f>
        <v>5.5399999999999998E-2</v>
      </c>
      <c r="K1029" s="44">
        <f>$K$1802*(1+Table36[[#This Row],[Inflation (%)2]])</f>
        <v>108.07</v>
      </c>
      <c r="L1029" s="44">
        <f>IFERROR(Table36[[#This Row],[Prices]]*Table36[[#This Row],[Weights]],0)</f>
        <v>5.9870779999999995</v>
      </c>
    </row>
    <row r="1030" spans="2:12" hidden="1" x14ac:dyDescent="0.2">
      <c r="B1030" s="62">
        <f t="shared" si="31"/>
        <v>2022</v>
      </c>
      <c r="C1030" s="49">
        <v>44682</v>
      </c>
      <c r="D1030" s="3" t="s">
        <v>35</v>
      </c>
      <c r="E1030" s="29" t="s">
        <v>7</v>
      </c>
      <c r="F1030" s="43">
        <v>197.5</v>
      </c>
      <c r="G1030" s="28" t="s">
        <v>769</v>
      </c>
      <c r="H1030" s="31">
        <f t="shared" si="32"/>
        <v>-3.4999999999999996E-3</v>
      </c>
      <c r="I1030" s="31">
        <f>Table36[[#This Row],[Inflation (%)2]]/H1058-1</f>
        <v>-1.2517985611510791</v>
      </c>
      <c r="J1030" s="60">
        <f>IFERROR(VLOOKUP(D1030,Table6[[Categories]:[Weights]],5,FALSE),0)</f>
        <v>1.3600000000000001E-2</v>
      </c>
      <c r="K1030" s="44">
        <f>$K$1802*(1+Table36[[#This Row],[Inflation (%)2]])</f>
        <v>99.65</v>
      </c>
      <c r="L1030" s="44">
        <f>IFERROR(Table36[[#This Row],[Prices]]*Table36[[#This Row],[Weights]],0)</f>
        <v>1.3552400000000002</v>
      </c>
    </row>
    <row r="1031" spans="2:12" hidden="1" x14ac:dyDescent="0.2">
      <c r="B1031" s="62">
        <f t="shared" si="31"/>
        <v>2022</v>
      </c>
      <c r="C1031" s="49">
        <v>44682</v>
      </c>
      <c r="D1031" s="3" t="s">
        <v>37</v>
      </c>
      <c r="E1031" s="29" t="s">
        <v>7</v>
      </c>
      <c r="F1031" s="43">
        <v>167.8</v>
      </c>
      <c r="G1031" s="28" t="s">
        <v>569</v>
      </c>
      <c r="H1031" s="31">
        <f t="shared" si="32"/>
        <v>8.8900000000000007E-2</v>
      </c>
      <c r="I1031" s="31">
        <f>Table36[[#This Row],[Inflation (%)2]]/H1059-1</f>
        <v>5.7074910820451796E-2</v>
      </c>
      <c r="J1031" s="60">
        <f>IFERROR(VLOOKUP(D1031,Table6[[Categories]:[Weights]],5,FALSE),0)</f>
        <v>5.57E-2</v>
      </c>
      <c r="K1031" s="44">
        <f>$K$1802*(1+Table36[[#This Row],[Inflation (%)2]])</f>
        <v>108.89</v>
      </c>
      <c r="L1031" s="44">
        <f>IFERROR(Table36[[#This Row],[Prices]]*Table36[[#This Row],[Weights]],0)</f>
        <v>6.0651729999999997</v>
      </c>
    </row>
    <row r="1032" spans="2:12" hidden="1" x14ac:dyDescent="0.2">
      <c r="B1032" s="62">
        <f t="shared" ref="B1032:B1095" si="33">YEAR(C1032)</f>
        <v>2022</v>
      </c>
      <c r="C1032" s="49">
        <v>44682</v>
      </c>
      <c r="D1032" s="3" t="s">
        <v>39</v>
      </c>
      <c r="E1032" s="29" t="s">
        <v>7</v>
      </c>
      <c r="F1032" s="43">
        <v>170</v>
      </c>
      <c r="G1032" s="28" t="s">
        <v>770</v>
      </c>
      <c r="H1032" s="31">
        <f t="shared" ref="H1032:H1095" si="34">G1032/10000*100</f>
        <v>8.6300000000000002E-2</v>
      </c>
      <c r="I1032" s="31">
        <f>Table36[[#This Row],[Inflation (%)2]]/H1060-1</f>
        <v>7.6059850374065041E-2</v>
      </c>
      <c r="J1032" s="60">
        <f>IFERROR(VLOOKUP(D1032,Table6[[Categories]:[Weights]],5,FALSE),0)</f>
        <v>4.7199999999999999E-2</v>
      </c>
      <c r="K1032" s="44">
        <f>$K$1802*(1+Table36[[#This Row],[Inflation (%)2]])</f>
        <v>108.63000000000001</v>
      </c>
      <c r="L1032" s="44">
        <f>IFERROR(Table36[[#This Row],[Prices]]*Table36[[#This Row],[Weights]],0)</f>
        <v>5.1273360000000006</v>
      </c>
    </row>
    <row r="1033" spans="2:12" hidden="1" x14ac:dyDescent="0.2">
      <c r="B1033" s="62">
        <f t="shared" si="33"/>
        <v>2022</v>
      </c>
      <c r="C1033" s="49">
        <v>44682</v>
      </c>
      <c r="D1033" s="3" t="s">
        <v>41</v>
      </c>
      <c r="E1033" s="29" t="s">
        <v>7</v>
      </c>
      <c r="F1033" s="43">
        <v>155.9</v>
      </c>
      <c r="G1033" s="28" t="s">
        <v>771</v>
      </c>
      <c r="H1033" s="31">
        <f t="shared" si="34"/>
        <v>0.11199999999999999</v>
      </c>
      <c r="I1033" s="31">
        <f>Table36[[#This Row],[Inflation (%)2]]/H1061-1</f>
        <v>2.6581118240146528E-2</v>
      </c>
      <c r="J1033" s="60">
        <f>IFERROR(VLOOKUP(D1033,Table6[[Categories]:[Weights]],5,FALSE),0)</f>
        <v>8.5000000000000006E-3</v>
      </c>
      <c r="K1033" s="44">
        <f>$K$1802*(1+Table36[[#This Row],[Inflation (%)2]])</f>
        <v>111.20000000000002</v>
      </c>
      <c r="L1033" s="44">
        <f>IFERROR(Table36[[#This Row],[Prices]]*Table36[[#This Row],[Weights]],0)</f>
        <v>0.94520000000000026</v>
      </c>
    </row>
    <row r="1034" spans="2:12" hidden="1" x14ac:dyDescent="0.2">
      <c r="B1034" s="62">
        <f t="shared" si="33"/>
        <v>2022</v>
      </c>
      <c r="C1034" s="49">
        <v>44682</v>
      </c>
      <c r="D1034" s="3" t="s">
        <v>43</v>
      </c>
      <c r="E1034" s="29" t="s">
        <v>7</v>
      </c>
      <c r="F1034" s="43">
        <v>167.5</v>
      </c>
      <c r="G1034" s="28" t="s">
        <v>54</v>
      </c>
      <c r="H1034" s="31">
        <f t="shared" si="34"/>
        <v>3.6499999999999998E-2</v>
      </c>
      <c r="I1034" s="31">
        <f>Table36[[#This Row],[Inflation (%)2]]/H1062-1</f>
        <v>5.1873198847262048E-2</v>
      </c>
      <c r="J1034" s="60">
        <f>IFERROR(VLOOKUP(D1034,Table6[[Categories]:[Weights]],5,FALSE),0)</f>
        <v>0.2167</v>
      </c>
      <c r="K1034" s="44">
        <f>$K$1802*(1+Table36[[#This Row],[Inflation (%)2]])</f>
        <v>103.64999999999999</v>
      </c>
      <c r="L1034" s="44">
        <f>IFERROR(Table36[[#This Row],[Prices]]*Table36[[#This Row],[Weights]],0)</f>
        <v>22.460954999999998</v>
      </c>
    </row>
    <row r="1035" spans="2:12" hidden="1" x14ac:dyDescent="0.2">
      <c r="B1035" s="62">
        <f t="shared" si="33"/>
        <v>2022</v>
      </c>
      <c r="C1035" s="49">
        <v>44682</v>
      </c>
      <c r="D1035" s="3" t="s">
        <v>45</v>
      </c>
      <c r="E1035" s="29" t="s">
        <v>7</v>
      </c>
      <c r="F1035" s="43">
        <v>173.5</v>
      </c>
      <c r="G1035" s="28" t="s">
        <v>772</v>
      </c>
      <c r="H1035" s="31">
        <f t="shared" si="34"/>
        <v>0.1158</v>
      </c>
      <c r="I1035" s="31">
        <f>Table36[[#This Row],[Inflation (%)2]]/H1063-1</f>
        <v>0.14995034756703074</v>
      </c>
      <c r="J1035" s="60">
        <f>IFERROR(VLOOKUP(D1035,Table6[[Categories]:[Weights]],5,FALSE),0)</f>
        <v>5.5800000000000002E-2</v>
      </c>
      <c r="K1035" s="44">
        <f>$K$1802*(1+Table36[[#This Row],[Inflation (%)2]])</f>
        <v>111.57999999999998</v>
      </c>
      <c r="L1035" s="44">
        <f>IFERROR(Table36[[#This Row],[Prices]]*Table36[[#This Row],[Weights]],0)</f>
        <v>6.2261639999999998</v>
      </c>
    </row>
    <row r="1036" spans="2:12" hidden="1" x14ac:dyDescent="0.2">
      <c r="B1036" s="62">
        <f t="shared" si="33"/>
        <v>2022</v>
      </c>
      <c r="C1036" s="49">
        <v>44682</v>
      </c>
      <c r="D1036" s="3" t="s">
        <v>47</v>
      </c>
      <c r="E1036" s="29" t="s">
        <v>7</v>
      </c>
      <c r="F1036" s="43">
        <v>163.80000000000001</v>
      </c>
      <c r="G1036" s="28" t="s">
        <v>173</v>
      </c>
      <c r="H1036" s="31">
        <f t="shared" si="34"/>
        <v>7.5499999999999998E-2</v>
      </c>
      <c r="I1036" s="31">
        <f>Table36[[#This Row],[Inflation (%)2]]/H1064-1</f>
        <v>-9.796893667861406E-2</v>
      </c>
      <c r="J1036" s="60">
        <f>IFERROR(VLOOKUP(D1036,Table6[[Categories]:[Weights]],5,FALSE),0)</f>
        <v>0.29530000000000001</v>
      </c>
      <c r="K1036" s="44">
        <f>$K$1802*(1+Table36[[#This Row],[Inflation (%)2]])</f>
        <v>107.54999999999998</v>
      </c>
      <c r="L1036" s="44">
        <f>IFERROR(Table36[[#This Row],[Prices]]*Table36[[#This Row],[Weights]],0)</f>
        <v>31.759514999999997</v>
      </c>
    </row>
    <row r="1037" spans="2:12" hidden="1" x14ac:dyDescent="0.2">
      <c r="B1037" s="62">
        <f t="shared" si="33"/>
        <v>2022</v>
      </c>
      <c r="C1037" s="49">
        <v>44682</v>
      </c>
      <c r="D1037" s="3" t="s">
        <v>49</v>
      </c>
      <c r="E1037" s="29" t="s">
        <v>7</v>
      </c>
      <c r="F1037" s="43">
        <v>161.1</v>
      </c>
      <c r="G1037" s="28" t="s">
        <v>651</v>
      </c>
      <c r="H1037" s="31">
        <f t="shared" si="34"/>
        <v>7.3300000000000004E-2</v>
      </c>
      <c r="I1037" s="31">
        <f>Table36[[#This Row],[Inflation (%)2]]/H1065-1</f>
        <v>-0.11366384522369999</v>
      </c>
      <c r="J1037" s="60">
        <f>IFERROR(VLOOKUP(D1037,Table6[[Categories]:[Weights]],5,FALSE),0)</f>
        <v>3.8699999999999998E-2</v>
      </c>
      <c r="K1037" s="44">
        <f>$K$1802*(1+Table36[[#This Row],[Inflation (%)2]])</f>
        <v>107.33</v>
      </c>
      <c r="L1037" s="44">
        <f>IFERROR(Table36[[#This Row],[Prices]]*Table36[[#This Row],[Weights]],0)</f>
        <v>4.1536710000000001</v>
      </c>
    </row>
    <row r="1038" spans="2:12" hidden="1" x14ac:dyDescent="0.2">
      <c r="B1038" s="62">
        <f t="shared" si="33"/>
        <v>2022</v>
      </c>
      <c r="C1038" s="49">
        <v>44682</v>
      </c>
      <c r="D1038" s="3" t="s">
        <v>51</v>
      </c>
      <c r="E1038" s="29" t="s">
        <v>7</v>
      </c>
      <c r="F1038" s="43">
        <v>170.1</v>
      </c>
      <c r="G1038" s="28" t="s">
        <v>710</v>
      </c>
      <c r="H1038" s="31">
        <f t="shared" si="34"/>
        <v>6.0499999999999998E-2</v>
      </c>
      <c r="I1038" s="31">
        <f>Table36[[#This Row],[Inflation (%)2]]/H1066-1</f>
        <v>-0.17123287671232879</v>
      </c>
      <c r="J1038" s="60">
        <f>IFERROR(VLOOKUP(D1038,Table6[[Categories]:[Weights]],5,FALSE),0)</f>
        <v>4.8099999999999997E-2</v>
      </c>
      <c r="K1038" s="44">
        <f>$K$1802*(1+Table36[[#This Row],[Inflation (%)2]])</f>
        <v>106.05</v>
      </c>
      <c r="L1038" s="44">
        <f>IFERROR(Table36[[#This Row],[Prices]]*Table36[[#This Row],[Weights]],0)</f>
        <v>5.1010049999999998</v>
      </c>
    </row>
    <row r="1039" spans="2:12" hidden="1" x14ac:dyDescent="0.2">
      <c r="B1039" s="62">
        <f t="shared" si="33"/>
        <v>2022</v>
      </c>
      <c r="C1039" s="49">
        <v>44682</v>
      </c>
      <c r="D1039" s="3" t="s">
        <v>53</v>
      </c>
      <c r="E1039" s="29" t="s">
        <v>7</v>
      </c>
      <c r="F1039" s="43">
        <v>159.4</v>
      </c>
      <c r="G1039" s="28" t="s">
        <v>773</v>
      </c>
      <c r="H1039" s="31">
        <f t="shared" si="34"/>
        <v>9.9299999999999999E-2</v>
      </c>
      <c r="I1039" s="31">
        <f>Table36[[#This Row],[Inflation (%)2]]/H1067-1</f>
        <v>-0.17933884297520664</v>
      </c>
      <c r="J1039" s="60">
        <f>IFERROR(VLOOKUP(D1039,Table6[[Categories]:[Weights]],5,FALSE),0)</f>
        <v>9.7299999999999998E-2</v>
      </c>
      <c r="K1039" s="44">
        <f>$K$1802*(1+Table36[[#This Row],[Inflation (%)2]])</f>
        <v>109.92999999999999</v>
      </c>
      <c r="L1039" s="44">
        <f>IFERROR(Table36[[#This Row],[Prices]]*Table36[[#This Row],[Weights]],0)</f>
        <v>10.696188999999999</v>
      </c>
    </row>
    <row r="1040" spans="2:12" hidden="1" x14ac:dyDescent="0.2">
      <c r="B1040" s="62">
        <f t="shared" si="33"/>
        <v>2022</v>
      </c>
      <c r="C1040" s="49">
        <v>44682</v>
      </c>
      <c r="D1040" s="3" t="s">
        <v>55</v>
      </c>
      <c r="E1040" s="29" t="s">
        <v>7</v>
      </c>
      <c r="F1040" s="43">
        <v>163.19999999999999</v>
      </c>
      <c r="G1040" s="28" t="s">
        <v>774</v>
      </c>
      <c r="H1040" s="31">
        <f t="shared" si="34"/>
        <v>6.9499999999999992E-2</v>
      </c>
      <c r="I1040" s="31">
        <f>Table36[[#This Row],[Inflation (%)2]]/H1068-1</f>
        <v>-0.20932878270762234</v>
      </c>
      <c r="J1040" s="60">
        <f>IFERROR(VLOOKUP(D1040,Table6[[Categories]:[Weights]],5,FALSE),0)</f>
        <v>2.0400000000000001E-2</v>
      </c>
      <c r="K1040" s="44">
        <f>$K$1802*(1+Table36[[#This Row],[Inflation (%)2]])</f>
        <v>106.94999999999999</v>
      </c>
      <c r="L1040" s="44">
        <f>IFERROR(Table36[[#This Row],[Prices]]*Table36[[#This Row],[Weights]],0)</f>
        <v>2.1817799999999998</v>
      </c>
    </row>
    <row r="1041" spans="2:12" hidden="1" x14ac:dyDescent="0.2">
      <c r="B1041" s="62">
        <f t="shared" si="33"/>
        <v>2022</v>
      </c>
      <c r="C1041" s="49">
        <v>44682</v>
      </c>
      <c r="D1041" s="3" t="s">
        <v>57</v>
      </c>
      <c r="E1041" s="29" t="s">
        <v>7</v>
      </c>
      <c r="F1041" s="43">
        <v>165.2</v>
      </c>
      <c r="G1041" s="28" t="s">
        <v>738</v>
      </c>
      <c r="H1041" s="31">
        <f t="shared" si="34"/>
        <v>5.4900000000000004E-2</v>
      </c>
      <c r="I1041" s="31">
        <f>Table36[[#This Row],[Inflation (%)2]]/H1069-1</f>
        <v>0.35221674876847309</v>
      </c>
      <c r="J1041" s="60">
        <f>IFERROR(VLOOKUP(D1041,Table6[[Categories]:[Weights]],5,FALSE),0)</f>
        <v>5.62E-2</v>
      </c>
      <c r="K1041" s="44">
        <f>$K$1802*(1+Table36[[#This Row],[Inflation (%)2]])</f>
        <v>105.49</v>
      </c>
      <c r="L1041" s="44">
        <f>IFERROR(Table36[[#This Row],[Prices]]*Table36[[#This Row],[Weights]],0)</f>
        <v>5.9285379999999996</v>
      </c>
    </row>
    <row r="1042" spans="2:12" hidden="1" x14ac:dyDescent="0.2">
      <c r="B1042" s="62">
        <f t="shared" si="33"/>
        <v>2022</v>
      </c>
      <c r="C1042" s="49">
        <v>44682</v>
      </c>
      <c r="D1042" s="3" t="s">
        <v>59</v>
      </c>
      <c r="E1042" s="29" t="s">
        <v>7</v>
      </c>
      <c r="F1042" s="43">
        <v>168.2</v>
      </c>
      <c r="G1042" s="28" t="s">
        <v>241</v>
      </c>
      <c r="H1042" s="31">
        <f t="shared" si="34"/>
        <v>6.7900000000000002E-2</v>
      </c>
      <c r="I1042" s="31">
        <f>Table36[[#This Row],[Inflation (%)2]]/H1070-1</f>
        <v>-9.9469496021220016E-2</v>
      </c>
      <c r="J1042" s="60">
        <f>IFERROR(VLOOKUP(D1042,Table6[[Categories]:[Weights]],5,FALSE),0)</f>
        <v>3.4700000000000002E-2</v>
      </c>
      <c r="K1042" s="44">
        <f>$K$1802*(1+Table36[[#This Row],[Inflation (%)2]])</f>
        <v>106.79</v>
      </c>
      <c r="L1042" s="44">
        <f>IFERROR(Table36[[#This Row],[Prices]]*Table36[[#This Row],[Weights]],0)</f>
        <v>3.7056130000000005</v>
      </c>
    </row>
    <row r="1043" spans="2:12" hidden="1" x14ac:dyDescent="0.2">
      <c r="B1043" s="62">
        <f t="shared" si="33"/>
        <v>2022</v>
      </c>
      <c r="C1043" s="49">
        <v>44682</v>
      </c>
      <c r="D1043" s="3" t="s">
        <v>61</v>
      </c>
      <c r="E1043" s="29" t="s">
        <v>7</v>
      </c>
      <c r="F1043" s="43">
        <v>176.8</v>
      </c>
      <c r="G1043" s="28" t="s">
        <v>775</v>
      </c>
      <c r="H1043" s="31">
        <f t="shared" si="34"/>
        <v>8.2000000000000003E-2</v>
      </c>
      <c r="I1043" s="31">
        <f>Table36[[#This Row],[Inflation (%)2]]/H1071-1</f>
        <v>1.3597033374536549E-2</v>
      </c>
      <c r="J1043" s="60">
        <f>IFERROR(VLOOKUP(D1043,Table6[[Categories]:[Weights]],5,FALSE),0)</f>
        <v>0</v>
      </c>
      <c r="K1043" s="44">
        <f>$K$1802*(1+Table36[[#This Row],[Inflation (%)2]])</f>
        <v>108.2</v>
      </c>
      <c r="L1043" s="44">
        <f>IFERROR(Table36[[#This Row],[Prices]]*Table36[[#This Row],[Weights]],0)</f>
        <v>0</v>
      </c>
    </row>
    <row r="1044" spans="2:12" x14ac:dyDescent="0.2">
      <c r="B1044" s="62">
        <f t="shared" si="33"/>
        <v>2022</v>
      </c>
      <c r="C1044" s="49">
        <v>44652</v>
      </c>
      <c r="D1044" s="3" t="s">
        <v>6</v>
      </c>
      <c r="E1044" s="29" t="s">
        <v>7</v>
      </c>
      <c r="F1044" s="43">
        <v>169.2</v>
      </c>
      <c r="G1044" s="28" t="s">
        <v>757</v>
      </c>
      <c r="H1044" s="31">
        <f t="shared" si="34"/>
        <v>7.0900000000000005E-2</v>
      </c>
      <c r="I1044" s="31">
        <f>Table36[[#This Row],[Inflation (%)2]]/H1072-1</f>
        <v>0.15849673202614389</v>
      </c>
      <c r="J1044" s="60">
        <f>IFERROR(VLOOKUP(D1044,Table6[[Categories]:[Weights]],5,FALSE),0)</f>
        <v>1</v>
      </c>
      <c r="K1044" s="44">
        <f>$K$1802*(1+Table36[[#This Row],[Inflation (%)2]])</f>
        <v>107.09</v>
      </c>
      <c r="L1044" s="44">
        <f>IFERROR(Table36[[#This Row],[Prices]]*Table36[[#This Row],[Weights]],0)</f>
        <v>107.09</v>
      </c>
    </row>
    <row r="1045" spans="2:12" hidden="1" x14ac:dyDescent="0.2">
      <c r="B1045" s="62">
        <f t="shared" si="33"/>
        <v>2022</v>
      </c>
      <c r="C1045" s="49">
        <v>44652</v>
      </c>
      <c r="D1045" s="3" t="s">
        <v>9</v>
      </c>
      <c r="E1045" s="29" t="s">
        <v>7</v>
      </c>
      <c r="F1045" s="43">
        <v>174.5</v>
      </c>
      <c r="G1045" s="28" t="s">
        <v>374</v>
      </c>
      <c r="H1045" s="31">
        <f t="shared" si="34"/>
        <v>7.7200000000000005E-2</v>
      </c>
      <c r="I1045" s="31">
        <f>Table36[[#This Row],[Inflation (%)2]]/H1073-1</f>
        <v>0.11560693641618514</v>
      </c>
      <c r="J1045" s="60">
        <f>IFERROR(VLOOKUP(D1045,Table6[[Categories]:[Weights]],5,FALSE),0)</f>
        <v>0.3629</v>
      </c>
      <c r="K1045" s="44">
        <f>$K$1802*(1+Table36[[#This Row],[Inflation (%)2]])</f>
        <v>107.72</v>
      </c>
      <c r="L1045" s="44">
        <f>IFERROR(Table36[[#This Row],[Prices]]*Table36[[#This Row],[Weights]],0)</f>
        <v>39.091588000000002</v>
      </c>
    </row>
    <row r="1046" spans="2:12" hidden="1" x14ac:dyDescent="0.2">
      <c r="B1046" s="62">
        <f t="shared" si="33"/>
        <v>2022</v>
      </c>
      <c r="C1046" s="49">
        <v>44652</v>
      </c>
      <c r="D1046" s="3" t="s">
        <v>11</v>
      </c>
      <c r="E1046" s="29" t="s">
        <v>7</v>
      </c>
      <c r="F1046" s="43">
        <v>155.4</v>
      </c>
      <c r="G1046" s="28" t="s">
        <v>736</v>
      </c>
      <c r="H1046" s="31">
        <f t="shared" si="34"/>
        <v>5.2800000000000007E-2</v>
      </c>
      <c r="I1046" s="31">
        <f>Table36[[#This Row],[Inflation (%)2]]/H1074-1</f>
        <v>0.25714285714285712</v>
      </c>
      <c r="J1046" s="60">
        <f>IFERROR(VLOOKUP(D1046,Table6[[Categories]:[Weights]],5,FALSE),0)</f>
        <v>6.59E-2</v>
      </c>
      <c r="K1046" s="44">
        <f>$K$1802*(1+Table36[[#This Row],[Inflation (%)2]])</f>
        <v>105.28</v>
      </c>
      <c r="L1046" s="44">
        <f>IFERROR(Table36[[#This Row],[Prices]]*Table36[[#This Row],[Weights]],0)</f>
        <v>6.9379520000000001</v>
      </c>
    </row>
    <row r="1047" spans="2:12" hidden="1" x14ac:dyDescent="0.2">
      <c r="B1047" s="62">
        <f t="shared" si="33"/>
        <v>2022</v>
      </c>
      <c r="C1047" s="49">
        <v>44652</v>
      </c>
      <c r="D1047" s="3" t="s">
        <v>13</v>
      </c>
      <c r="E1047" s="29" t="s">
        <v>7</v>
      </c>
      <c r="F1047" s="43">
        <v>215.8</v>
      </c>
      <c r="G1047" s="28" t="s">
        <v>777</v>
      </c>
      <c r="H1047" s="31">
        <f t="shared" si="34"/>
        <v>6.5700000000000008E-2</v>
      </c>
      <c r="I1047" s="31">
        <f>Table36[[#This Row],[Inflation (%)2]]/H1075-1</f>
        <v>-0.29126213592233008</v>
      </c>
      <c r="J1047" s="60">
        <f>IFERROR(VLOOKUP(D1047,Table6[[Categories]:[Weights]],5,FALSE),0)</f>
        <v>2.7300000000000001E-2</v>
      </c>
      <c r="K1047" s="44">
        <f>$K$1802*(1+Table36[[#This Row],[Inflation (%)2]])</f>
        <v>106.57000000000001</v>
      </c>
      <c r="L1047" s="44">
        <f>IFERROR(Table36[[#This Row],[Prices]]*Table36[[#This Row],[Weights]],0)</f>
        <v>2.9093610000000005</v>
      </c>
    </row>
    <row r="1048" spans="2:12" hidden="1" x14ac:dyDescent="0.2">
      <c r="B1048" s="62">
        <f t="shared" si="33"/>
        <v>2022</v>
      </c>
      <c r="C1048" s="49">
        <v>44652</v>
      </c>
      <c r="D1048" s="3" t="s">
        <v>15</v>
      </c>
      <c r="E1048" s="29" t="s">
        <v>7</v>
      </c>
      <c r="F1048" s="43">
        <v>164.6</v>
      </c>
      <c r="G1048" s="28" t="s">
        <v>767</v>
      </c>
      <c r="H1048" s="31">
        <f t="shared" si="34"/>
        <v>-1.0800000000000001E-2</v>
      </c>
      <c r="I1048" s="31">
        <f>Table36[[#This Row],[Inflation (%)2]]/H1076-1</f>
        <v>-1.5934065934065935</v>
      </c>
      <c r="J1048" s="60">
        <f>IFERROR(VLOOKUP(D1048,Table6[[Categories]:[Weights]],5,FALSE),0)</f>
        <v>3.5999999999999999E-3</v>
      </c>
      <c r="K1048" s="44">
        <f>$K$1802*(1+Table36[[#This Row],[Inflation (%)2]])</f>
        <v>98.92</v>
      </c>
      <c r="L1048" s="44">
        <f>IFERROR(Table36[[#This Row],[Prices]]*Table36[[#This Row],[Weights]],0)</f>
        <v>0.35611199999999998</v>
      </c>
    </row>
    <row r="1049" spans="2:12" hidden="1" x14ac:dyDescent="0.2">
      <c r="B1049" s="62">
        <f t="shared" si="33"/>
        <v>2022</v>
      </c>
      <c r="C1049" s="49">
        <v>44652</v>
      </c>
      <c r="D1049" s="3" t="s">
        <v>17</v>
      </c>
      <c r="E1049" s="29" t="s">
        <v>7</v>
      </c>
      <c r="F1049" s="43">
        <v>164.2</v>
      </c>
      <c r="G1049" s="28" t="s">
        <v>435</v>
      </c>
      <c r="H1049" s="31">
        <f t="shared" si="34"/>
        <v>5.2600000000000001E-2</v>
      </c>
      <c r="I1049" s="31">
        <f>Table36[[#This Row],[Inflation (%)2]]/H1077-1</f>
        <v>0.16888888888888887</v>
      </c>
      <c r="J1049" s="60">
        <f>IFERROR(VLOOKUP(D1049,Table6[[Categories]:[Weights]],5,FALSE),0)</f>
        <v>5.33E-2</v>
      </c>
      <c r="K1049" s="44">
        <f>$K$1802*(1+Table36[[#This Row],[Inflation (%)2]])</f>
        <v>105.25999999999999</v>
      </c>
      <c r="L1049" s="44">
        <f>IFERROR(Table36[[#This Row],[Prices]]*Table36[[#This Row],[Weights]],0)</f>
        <v>5.6103579999999997</v>
      </c>
    </row>
    <row r="1050" spans="2:12" hidden="1" x14ac:dyDescent="0.2">
      <c r="B1050" s="62">
        <f t="shared" si="33"/>
        <v>2022</v>
      </c>
      <c r="C1050" s="49">
        <v>44652</v>
      </c>
      <c r="D1050" s="3" t="s">
        <v>19</v>
      </c>
      <c r="E1050" s="29" t="s">
        <v>7</v>
      </c>
      <c r="F1050" s="43">
        <v>186</v>
      </c>
      <c r="G1050" s="28" t="s">
        <v>778</v>
      </c>
      <c r="H1050" s="31">
        <f t="shared" si="34"/>
        <v>0.15240000000000001</v>
      </c>
      <c r="I1050" s="31">
        <f>Table36[[#This Row],[Inflation (%)2]]/H1078-1</f>
        <v>9.9403578528829417E-3</v>
      </c>
      <c r="J1050" s="60">
        <f>IFERROR(VLOOKUP(D1050,Table6[[Categories]:[Weights]],5,FALSE),0)</f>
        <v>2.81E-2</v>
      </c>
      <c r="K1050" s="44">
        <f>$K$1802*(1+Table36[[#This Row],[Inflation (%)2]])</f>
        <v>115.24000000000001</v>
      </c>
      <c r="L1050" s="44">
        <f>IFERROR(Table36[[#This Row],[Prices]]*Table36[[#This Row],[Weights]],0)</f>
        <v>3.2382440000000003</v>
      </c>
    </row>
    <row r="1051" spans="2:12" hidden="1" x14ac:dyDescent="0.2">
      <c r="B1051" s="62">
        <f t="shared" si="33"/>
        <v>2022</v>
      </c>
      <c r="C1051" s="49">
        <v>44652</v>
      </c>
      <c r="D1051" s="3" t="s">
        <v>21</v>
      </c>
      <c r="E1051" s="29" t="s">
        <v>7</v>
      </c>
      <c r="F1051" s="43">
        <v>175.9</v>
      </c>
      <c r="G1051" s="28" t="s">
        <v>313</v>
      </c>
      <c r="H1051" s="31">
        <f t="shared" si="34"/>
        <v>4.2099999999999999E-2</v>
      </c>
      <c r="I1051" s="31">
        <f>Table36[[#This Row],[Inflation (%)2]]/H1079-1</f>
        <v>1.8835616438356162</v>
      </c>
      <c r="J1051" s="60">
        <f>IFERROR(VLOOKUP(D1051,Table6[[Categories]:[Weights]],5,FALSE),0)</f>
        <v>2.8999999999999998E-2</v>
      </c>
      <c r="K1051" s="44">
        <f>$K$1802*(1+Table36[[#This Row],[Inflation (%)2]])</f>
        <v>104.21000000000001</v>
      </c>
      <c r="L1051" s="44">
        <f>IFERROR(Table36[[#This Row],[Prices]]*Table36[[#This Row],[Weights]],0)</f>
        <v>3.0220899999999999</v>
      </c>
    </row>
    <row r="1052" spans="2:12" hidden="1" x14ac:dyDescent="0.2">
      <c r="B1052" s="62">
        <f t="shared" si="33"/>
        <v>2022</v>
      </c>
      <c r="C1052" s="49">
        <v>44652</v>
      </c>
      <c r="D1052" s="3" t="s">
        <v>23</v>
      </c>
      <c r="E1052" s="29" t="s">
        <v>7</v>
      </c>
      <c r="F1052" s="43">
        <v>190.7</v>
      </c>
      <c r="G1052" s="28" t="s">
        <v>779</v>
      </c>
      <c r="H1052" s="31">
        <f t="shared" si="34"/>
        <v>0.18010000000000001</v>
      </c>
      <c r="I1052" s="31">
        <f>Table36[[#This Row],[Inflation (%)2]]/H1080-1</f>
        <v>0.3410275502606106</v>
      </c>
      <c r="J1052" s="60">
        <f>IFERROR(VLOOKUP(D1052,Table6[[Categories]:[Weights]],5,FALSE),0)</f>
        <v>4.41E-2</v>
      </c>
      <c r="K1052" s="44">
        <f>$K$1802*(1+Table36[[#This Row],[Inflation (%)2]])</f>
        <v>118.00999999999999</v>
      </c>
      <c r="L1052" s="44">
        <f>IFERROR(Table36[[#This Row],[Prices]]*Table36[[#This Row],[Weights]],0)</f>
        <v>5.2042409999999997</v>
      </c>
    </row>
    <row r="1053" spans="2:12" hidden="1" x14ac:dyDescent="0.2">
      <c r="B1053" s="62">
        <f t="shared" si="33"/>
        <v>2022</v>
      </c>
      <c r="C1053" s="49">
        <v>44652</v>
      </c>
      <c r="D1053" s="3" t="s">
        <v>25</v>
      </c>
      <c r="E1053" s="29" t="s">
        <v>7</v>
      </c>
      <c r="F1053" s="43">
        <v>164</v>
      </c>
      <c r="G1053" s="28" t="s">
        <v>550</v>
      </c>
      <c r="H1053" s="31">
        <f t="shared" si="34"/>
        <v>7.3999999999999995E-3</v>
      </c>
      <c r="I1053" s="31">
        <f>Table36[[#This Row],[Inflation (%)2]]/H1081-1</f>
        <v>-0.48251748251748261</v>
      </c>
      <c r="J1053" s="60">
        <f>IFERROR(VLOOKUP(D1053,Table6[[Categories]:[Weights]],5,FALSE),0)</f>
        <v>1.7299999999999999E-2</v>
      </c>
      <c r="K1053" s="44">
        <f>$K$1802*(1+Table36[[#This Row],[Inflation (%)2]])</f>
        <v>100.74000000000001</v>
      </c>
      <c r="L1053" s="44">
        <f>IFERROR(Table36[[#This Row],[Prices]]*Table36[[#This Row],[Weights]],0)</f>
        <v>1.7428020000000002</v>
      </c>
    </row>
    <row r="1054" spans="2:12" hidden="1" x14ac:dyDescent="0.2">
      <c r="B1054" s="62">
        <f t="shared" si="33"/>
        <v>2022</v>
      </c>
      <c r="C1054" s="49">
        <v>44652</v>
      </c>
      <c r="D1054" s="3" t="s">
        <v>27</v>
      </c>
      <c r="E1054" s="29" t="s">
        <v>7</v>
      </c>
      <c r="F1054" s="43">
        <v>120.5</v>
      </c>
      <c r="G1054" s="28" t="s">
        <v>780</v>
      </c>
      <c r="H1054" s="31">
        <f t="shared" si="34"/>
        <v>4.9699999999999994E-2</v>
      </c>
      <c r="I1054" s="31">
        <f>Table36[[#This Row],[Inflation (%)2]]/H1082-1</f>
        <v>-5.3333333333333455E-2</v>
      </c>
      <c r="J1054" s="60">
        <f>IFERROR(VLOOKUP(D1054,Table6[[Categories]:[Weights]],5,FALSE),0)</f>
        <v>9.7000000000000003E-3</v>
      </c>
      <c r="K1054" s="44">
        <f>$K$1802*(1+Table36[[#This Row],[Inflation (%)2]])</f>
        <v>104.97000000000001</v>
      </c>
      <c r="L1054" s="44">
        <f>IFERROR(Table36[[#This Row],[Prices]]*Table36[[#This Row],[Weights]],0)</f>
        <v>1.0182090000000001</v>
      </c>
    </row>
    <row r="1055" spans="2:12" hidden="1" x14ac:dyDescent="0.2">
      <c r="B1055" s="62">
        <f t="shared" si="33"/>
        <v>2022</v>
      </c>
      <c r="C1055" s="49">
        <v>44652</v>
      </c>
      <c r="D1055" s="3" t="s">
        <v>29</v>
      </c>
      <c r="E1055" s="29" t="s">
        <v>7</v>
      </c>
      <c r="F1055" s="43">
        <v>178</v>
      </c>
      <c r="G1055" s="28" t="s">
        <v>781</v>
      </c>
      <c r="H1055" s="31">
        <f t="shared" si="34"/>
        <v>9.3399999999999997E-2</v>
      </c>
      <c r="I1055" s="31">
        <f>Table36[[#This Row],[Inflation (%)2]]/H1083-1</f>
        <v>0.25537634408602128</v>
      </c>
      <c r="J1055" s="60">
        <f>IFERROR(VLOOKUP(D1055,Table6[[Categories]:[Weights]],5,FALSE),0)</f>
        <v>1.7899999999999999E-2</v>
      </c>
      <c r="K1055" s="44">
        <f>$K$1802*(1+Table36[[#This Row],[Inflation (%)2]])</f>
        <v>109.33999999999999</v>
      </c>
      <c r="L1055" s="44">
        <f>IFERROR(Table36[[#This Row],[Prices]]*Table36[[#This Row],[Weights]],0)</f>
        <v>1.9571859999999996</v>
      </c>
    </row>
    <row r="1056" spans="2:12" hidden="1" x14ac:dyDescent="0.2">
      <c r="B1056" s="62">
        <f t="shared" si="33"/>
        <v>2022</v>
      </c>
      <c r="C1056" s="49">
        <v>44652</v>
      </c>
      <c r="D1056" s="3" t="s">
        <v>31</v>
      </c>
      <c r="E1056" s="29" t="s">
        <v>7</v>
      </c>
      <c r="F1056" s="43">
        <v>157.5</v>
      </c>
      <c r="G1056" s="28" t="s">
        <v>782</v>
      </c>
      <c r="H1056" s="31">
        <f t="shared" si="34"/>
        <v>3.9599999999999996E-2</v>
      </c>
      <c r="I1056" s="31">
        <f>Table36[[#This Row],[Inflation (%)2]]/H1084-1</f>
        <v>-6.8235294117647061E-2</v>
      </c>
      <c r="J1056" s="60">
        <f>IFERROR(VLOOKUP(D1056,Table6[[Categories]:[Weights]],5,FALSE),0)</f>
        <v>1.1299999999999999E-2</v>
      </c>
      <c r="K1056" s="44">
        <f>$K$1802*(1+Table36[[#This Row],[Inflation (%)2]])</f>
        <v>103.96000000000001</v>
      </c>
      <c r="L1056" s="44">
        <f>IFERROR(Table36[[#This Row],[Prices]]*Table36[[#This Row],[Weights]],0)</f>
        <v>1.1747480000000001</v>
      </c>
    </row>
    <row r="1057" spans="2:12" hidden="1" x14ac:dyDescent="0.2">
      <c r="B1057" s="62">
        <f t="shared" si="33"/>
        <v>2022</v>
      </c>
      <c r="C1057" s="49">
        <v>44652</v>
      </c>
      <c r="D1057" s="3" t="s">
        <v>33</v>
      </c>
      <c r="E1057" s="29" t="s">
        <v>7</v>
      </c>
      <c r="F1057" s="43">
        <v>183.3</v>
      </c>
      <c r="G1057" s="28" t="s">
        <v>266</v>
      </c>
      <c r="H1057" s="31">
        <f t="shared" si="34"/>
        <v>6.9400000000000003E-2</v>
      </c>
      <c r="I1057" s="31">
        <f>Table36[[#This Row],[Inflation (%)2]]/H1085-1</f>
        <v>5.4711246200607855E-2</v>
      </c>
      <c r="J1057" s="60">
        <f>IFERROR(VLOOKUP(D1057,Table6[[Categories]:[Weights]],5,FALSE),0)</f>
        <v>5.5399999999999998E-2</v>
      </c>
      <c r="K1057" s="44">
        <f>$K$1802*(1+Table36[[#This Row],[Inflation (%)2]])</f>
        <v>106.94</v>
      </c>
      <c r="L1057" s="44">
        <f>IFERROR(Table36[[#This Row],[Prices]]*Table36[[#This Row],[Weights]],0)</f>
        <v>5.9244759999999994</v>
      </c>
    </row>
    <row r="1058" spans="2:12" hidden="1" x14ac:dyDescent="0.2">
      <c r="B1058" s="62">
        <f t="shared" si="33"/>
        <v>2022</v>
      </c>
      <c r="C1058" s="49">
        <v>44652</v>
      </c>
      <c r="D1058" s="3" t="s">
        <v>35</v>
      </c>
      <c r="E1058" s="29" t="s">
        <v>7</v>
      </c>
      <c r="F1058" s="43">
        <v>197.1</v>
      </c>
      <c r="G1058" s="28" t="s">
        <v>783</v>
      </c>
      <c r="H1058" s="31">
        <f t="shared" si="34"/>
        <v>1.3899999999999999E-2</v>
      </c>
      <c r="I1058" s="31">
        <f>Table36[[#This Row],[Inflation (%)2]]/H1086-1</f>
        <v>-0.32850241545893721</v>
      </c>
      <c r="J1058" s="60">
        <f>IFERROR(VLOOKUP(D1058,Table6[[Categories]:[Weights]],5,FALSE),0)</f>
        <v>1.3600000000000001E-2</v>
      </c>
      <c r="K1058" s="44">
        <f>$K$1802*(1+Table36[[#This Row],[Inflation (%)2]])</f>
        <v>101.39</v>
      </c>
      <c r="L1058" s="44">
        <f>IFERROR(Table36[[#This Row],[Prices]]*Table36[[#This Row],[Weights]],0)</f>
        <v>1.3789040000000001</v>
      </c>
    </row>
    <row r="1059" spans="2:12" hidden="1" x14ac:dyDescent="0.2">
      <c r="B1059" s="62">
        <f t="shared" si="33"/>
        <v>2022</v>
      </c>
      <c r="C1059" s="49">
        <v>44652</v>
      </c>
      <c r="D1059" s="3" t="s">
        <v>37</v>
      </c>
      <c r="E1059" s="29" t="s">
        <v>7</v>
      </c>
      <c r="F1059" s="43">
        <v>166.3</v>
      </c>
      <c r="G1059" s="28" t="s">
        <v>370</v>
      </c>
      <c r="H1059" s="31">
        <f t="shared" si="34"/>
        <v>8.4100000000000008E-2</v>
      </c>
      <c r="I1059" s="31">
        <f>Table36[[#This Row],[Inflation (%)2]]/H1087-1</f>
        <v>4.3424317617866137E-2</v>
      </c>
      <c r="J1059" s="60">
        <f>IFERROR(VLOOKUP(D1059,Table6[[Categories]:[Weights]],5,FALSE),0)</f>
        <v>5.57E-2</v>
      </c>
      <c r="K1059" s="44">
        <f>$K$1802*(1+Table36[[#This Row],[Inflation (%)2]])</f>
        <v>108.41000000000001</v>
      </c>
      <c r="L1059" s="44">
        <f>IFERROR(Table36[[#This Row],[Prices]]*Table36[[#This Row],[Weights]],0)</f>
        <v>6.0384370000000009</v>
      </c>
    </row>
    <row r="1060" spans="2:12" hidden="1" x14ac:dyDescent="0.2">
      <c r="B1060" s="62">
        <f t="shared" si="33"/>
        <v>2022</v>
      </c>
      <c r="C1060" s="49">
        <v>44652</v>
      </c>
      <c r="D1060" s="3" t="s">
        <v>39</v>
      </c>
      <c r="E1060" s="29" t="s">
        <v>7</v>
      </c>
      <c r="F1060" s="43">
        <v>168.4</v>
      </c>
      <c r="G1060" s="28" t="s">
        <v>784</v>
      </c>
      <c r="H1060" s="31">
        <f t="shared" si="34"/>
        <v>8.0199999999999994E-2</v>
      </c>
      <c r="I1060" s="31">
        <f>Table36[[#This Row],[Inflation (%)2]]/H1088-1</f>
        <v>3.6175710594315014E-2</v>
      </c>
      <c r="J1060" s="60">
        <f>IFERROR(VLOOKUP(D1060,Table6[[Categories]:[Weights]],5,FALSE),0)</f>
        <v>4.7199999999999999E-2</v>
      </c>
      <c r="K1060" s="44">
        <f>$K$1802*(1+Table36[[#This Row],[Inflation (%)2]])</f>
        <v>108.02000000000001</v>
      </c>
      <c r="L1060" s="44">
        <f>IFERROR(Table36[[#This Row],[Prices]]*Table36[[#This Row],[Weights]],0)</f>
        <v>5.0985440000000004</v>
      </c>
    </row>
    <row r="1061" spans="2:12" hidden="1" x14ac:dyDescent="0.2">
      <c r="B1061" s="62">
        <f t="shared" si="33"/>
        <v>2022</v>
      </c>
      <c r="C1061" s="49">
        <v>44652</v>
      </c>
      <c r="D1061" s="3" t="s">
        <v>41</v>
      </c>
      <c r="E1061" s="29" t="s">
        <v>7</v>
      </c>
      <c r="F1061" s="43">
        <v>154.5</v>
      </c>
      <c r="G1061" s="28" t="s">
        <v>785</v>
      </c>
      <c r="H1061" s="31">
        <f t="shared" si="34"/>
        <v>0.1091</v>
      </c>
      <c r="I1061" s="31">
        <f>Table36[[#This Row],[Inflation (%)2]]/H1089-1</f>
        <v>8.8822355289421395E-2</v>
      </c>
      <c r="J1061" s="60">
        <f>IFERROR(VLOOKUP(D1061,Table6[[Categories]:[Weights]],5,FALSE),0)</f>
        <v>8.5000000000000006E-3</v>
      </c>
      <c r="K1061" s="44">
        <f>$K$1802*(1+Table36[[#This Row],[Inflation (%)2]])</f>
        <v>110.91</v>
      </c>
      <c r="L1061" s="44">
        <f>IFERROR(Table36[[#This Row],[Prices]]*Table36[[#This Row],[Weights]],0)</f>
        <v>0.94273499999999999</v>
      </c>
    </row>
    <row r="1062" spans="2:12" hidden="1" x14ac:dyDescent="0.2">
      <c r="B1062" s="62">
        <f t="shared" si="33"/>
        <v>2022</v>
      </c>
      <c r="C1062" s="49">
        <v>44652</v>
      </c>
      <c r="D1062" s="3" t="s">
        <v>43</v>
      </c>
      <c r="E1062" s="29" t="s">
        <v>7</v>
      </c>
      <c r="F1062" s="43">
        <v>167</v>
      </c>
      <c r="G1062" s="28" t="s">
        <v>175</v>
      </c>
      <c r="H1062" s="31">
        <f t="shared" si="34"/>
        <v>3.4700000000000002E-2</v>
      </c>
      <c r="I1062" s="31">
        <f>Table36[[#This Row],[Inflation (%)2]]/H1090-1</f>
        <v>2.662721893491149E-2</v>
      </c>
      <c r="J1062" s="60">
        <f>IFERROR(VLOOKUP(D1062,Table6[[Categories]:[Weights]],5,FALSE),0)</f>
        <v>0.2167</v>
      </c>
      <c r="K1062" s="44">
        <f>$K$1802*(1+Table36[[#This Row],[Inflation (%)2]])</f>
        <v>103.47</v>
      </c>
      <c r="L1062" s="44">
        <f>IFERROR(Table36[[#This Row],[Prices]]*Table36[[#This Row],[Weights]],0)</f>
        <v>22.421949000000001</v>
      </c>
    </row>
    <row r="1063" spans="2:12" hidden="1" x14ac:dyDescent="0.2">
      <c r="B1063" s="62">
        <f t="shared" si="33"/>
        <v>2022</v>
      </c>
      <c r="C1063" s="49">
        <v>44652</v>
      </c>
      <c r="D1063" s="3" t="s">
        <v>45</v>
      </c>
      <c r="E1063" s="29" t="s">
        <v>7</v>
      </c>
      <c r="F1063" s="43">
        <v>170.5</v>
      </c>
      <c r="G1063" s="28" t="s">
        <v>786</v>
      </c>
      <c r="H1063" s="31">
        <f t="shared" si="34"/>
        <v>0.10070000000000001</v>
      </c>
      <c r="I1063" s="31">
        <f>Table36[[#This Row],[Inflation (%)2]]/H1091-1</f>
        <v>0.60606060606060641</v>
      </c>
      <c r="J1063" s="60">
        <f>IFERROR(VLOOKUP(D1063,Table6[[Categories]:[Weights]],5,FALSE),0)</f>
        <v>5.5800000000000002E-2</v>
      </c>
      <c r="K1063" s="44">
        <f>$K$1802*(1+Table36[[#This Row],[Inflation (%)2]])</f>
        <v>110.07000000000001</v>
      </c>
      <c r="L1063" s="44">
        <f>IFERROR(Table36[[#This Row],[Prices]]*Table36[[#This Row],[Weights]],0)</f>
        <v>6.1419060000000005</v>
      </c>
    </row>
    <row r="1064" spans="2:12" hidden="1" x14ac:dyDescent="0.2">
      <c r="B1064" s="62">
        <f t="shared" si="33"/>
        <v>2022</v>
      </c>
      <c r="C1064" s="49">
        <v>44652</v>
      </c>
      <c r="D1064" s="3" t="s">
        <v>47</v>
      </c>
      <c r="E1064" s="29" t="s">
        <v>7</v>
      </c>
      <c r="F1064" s="43">
        <v>163.1</v>
      </c>
      <c r="G1064" s="28" t="s">
        <v>655</v>
      </c>
      <c r="H1064" s="31">
        <f t="shared" si="34"/>
        <v>8.3699999999999997E-2</v>
      </c>
      <c r="I1064" s="31">
        <f>Table36[[#This Row],[Inflation (%)2]]/H1092-1</f>
        <v>0.18387553041018379</v>
      </c>
      <c r="J1064" s="60">
        <f>IFERROR(VLOOKUP(D1064,Table6[[Categories]:[Weights]],5,FALSE),0)</f>
        <v>0.29530000000000001</v>
      </c>
      <c r="K1064" s="44">
        <f>$K$1802*(1+Table36[[#This Row],[Inflation (%)2]])</f>
        <v>108.36999999999999</v>
      </c>
      <c r="L1064" s="44">
        <f>IFERROR(Table36[[#This Row],[Prices]]*Table36[[#This Row],[Weights]],0)</f>
        <v>32.001660999999999</v>
      </c>
    </row>
    <row r="1065" spans="2:12" hidden="1" x14ac:dyDescent="0.2">
      <c r="B1065" s="62">
        <f t="shared" si="33"/>
        <v>2022</v>
      </c>
      <c r="C1065" s="49">
        <v>44652</v>
      </c>
      <c r="D1065" s="3" t="s">
        <v>49</v>
      </c>
      <c r="E1065" s="29" t="s">
        <v>7</v>
      </c>
      <c r="F1065" s="43">
        <v>159.80000000000001</v>
      </c>
      <c r="G1065" s="28" t="s">
        <v>612</v>
      </c>
      <c r="H1065" s="31">
        <f t="shared" si="34"/>
        <v>8.2699999999999996E-2</v>
      </c>
      <c r="I1065" s="31">
        <f>Table36[[#This Row],[Inflation (%)2]]/H1093-1</f>
        <v>6.8475452196382181E-2</v>
      </c>
      <c r="J1065" s="60">
        <f>IFERROR(VLOOKUP(D1065,Table6[[Categories]:[Weights]],5,FALSE),0)</f>
        <v>3.8699999999999998E-2</v>
      </c>
      <c r="K1065" s="44">
        <f>$K$1802*(1+Table36[[#This Row],[Inflation (%)2]])</f>
        <v>108.27</v>
      </c>
      <c r="L1065" s="44">
        <f>IFERROR(Table36[[#This Row],[Prices]]*Table36[[#This Row],[Weights]],0)</f>
        <v>4.1900489999999992</v>
      </c>
    </row>
    <row r="1066" spans="2:12" hidden="1" x14ac:dyDescent="0.2">
      <c r="B1066" s="62">
        <f t="shared" si="33"/>
        <v>2022</v>
      </c>
      <c r="C1066" s="49">
        <v>44652</v>
      </c>
      <c r="D1066" s="3" t="s">
        <v>51</v>
      </c>
      <c r="E1066" s="29" t="s">
        <v>7</v>
      </c>
      <c r="F1066" s="43">
        <v>169</v>
      </c>
      <c r="G1066" s="28" t="s">
        <v>787</v>
      </c>
      <c r="H1066" s="31">
        <f t="shared" si="34"/>
        <v>7.2999999999999995E-2</v>
      </c>
      <c r="I1066" s="31">
        <f>Table36[[#This Row],[Inflation (%)2]]/H1094-1</f>
        <v>1.3888888888888618E-2</v>
      </c>
      <c r="J1066" s="60">
        <f>IFERROR(VLOOKUP(D1066,Table6[[Categories]:[Weights]],5,FALSE),0)</f>
        <v>4.8099999999999997E-2</v>
      </c>
      <c r="K1066" s="44">
        <f>$K$1802*(1+Table36[[#This Row],[Inflation (%)2]])</f>
        <v>107.3</v>
      </c>
      <c r="L1066" s="44">
        <f>IFERROR(Table36[[#This Row],[Prices]]*Table36[[#This Row],[Weights]],0)</f>
        <v>5.1611299999999991</v>
      </c>
    </row>
    <row r="1067" spans="2:12" hidden="1" x14ac:dyDescent="0.2">
      <c r="B1067" s="62">
        <f t="shared" si="33"/>
        <v>2022</v>
      </c>
      <c r="C1067" s="49">
        <v>44652</v>
      </c>
      <c r="D1067" s="3" t="s">
        <v>53</v>
      </c>
      <c r="E1067" s="29" t="s">
        <v>7</v>
      </c>
      <c r="F1067" s="43">
        <v>159.30000000000001</v>
      </c>
      <c r="G1067" s="28" t="s">
        <v>788</v>
      </c>
      <c r="H1067" s="31">
        <f t="shared" si="34"/>
        <v>0.121</v>
      </c>
      <c r="I1067" s="31">
        <f>Table36[[#This Row],[Inflation (%)2]]/H1095-1</f>
        <v>0.37188208616780027</v>
      </c>
      <c r="J1067" s="60">
        <f>IFERROR(VLOOKUP(D1067,Table6[[Categories]:[Weights]],5,FALSE),0)</f>
        <v>9.7299999999999998E-2</v>
      </c>
      <c r="K1067" s="44">
        <f>$K$1802*(1+Table36[[#This Row],[Inflation (%)2]])</f>
        <v>112.1</v>
      </c>
      <c r="L1067" s="44">
        <f>IFERROR(Table36[[#This Row],[Prices]]*Table36[[#This Row],[Weights]],0)</f>
        <v>10.90733</v>
      </c>
    </row>
    <row r="1068" spans="2:12" hidden="1" x14ac:dyDescent="0.2">
      <c r="B1068" s="62">
        <f t="shared" si="33"/>
        <v>2022</v>
      </c>
      <c r="C1068" s="49">
        <v>44652</v>
      </c>
      <c r="D1068" s="3" t="s">
        <v>55</v>
      </c>
      <c r="E1068" s="29" t="s">
        <v>7</v>
      </c>
      <c r="F1068" s="43">
        <v>162.19999999999999</v>
      </c>
      <c r="G1068" s="28" t="s">
        <v>789</v>
      </c>
      <c r="H1068" s="31">
        <f t="shared" si="34"/>
        <v>8.7899999999999992E-2</v>
      </c>
      <c r="I1068" s="31">
        <f>Table36[[#This Row],[Inflation (%)2]]/H1096-1</f>
        <v>7.0645554202192207E-2</v>
      </c>
      <c r="J1068" s="60">
        <f>IFERROR(VLOOKUP(D1068,Table6[[Categories]:[Weights]],5,FALSE),0)</f>
        <v>2.0400000000000001E-2</v>
      </c>
      <c r="K1068" s="44">
        <f>$K$1802*(1+Table36[[#This Row],[Inflation (%)2]])</f>
        <v>108.79</v>
      </c>
      <c r="L1068" s="44">
        <f>IFERROR(Table36[[#This Row],[Prices]]*Table36[[#This Row],[Weights]],0)</f>
        <v>2.2193160000000001</v>
      </c>
    </row>
    <row r="1069" spans="2:12" hidden="1" x14ac:dyDescent="0.2">
      <c r="B1069" s="62">
        <f t="shared" si="33"/>
        <v>2022</v>
      </c>
      <c r="C1069" s="49">
        <v>44652</v>
      </c>
      <c r="D1069" s="3" t="s">
        <v>57</v>
      </c>
      <c r="E1069" s="29" t="s">
        <v>7</v>
      </c>
      <c r="F1069" s="43">
        <v>164</v>
      </c>
      <c r="G1069" s="28" t="s">
        <v>488</v>
      </c>
      <c r="H1069" s="31">
        <f t="shared" si="34"/>
        <v>4.0599999999999997E-2</v>
      </c>
      <c r="I1069" s="31">
        <f>Table36[[#This Row],[Inflation (%)2]]/H1097-1</f>
        <v>0.25308641975308643</v>
      </c>
      <c r="J1069" s="60">
        <f>IFERROR(VLOOKUP(D1069,Table6[[Categories]:[Weights]],5,FALSE),0)</f>
        <v>5.62E-2</v>
      </c>
      <c r="K1069" s="44">
        <f>$K$1802*(1+Table36[[#This Row],[Inflation (%)2]])</f>
        <v>104.06</v>
      </c>
      <c r="L1069" s="44">
        <f>IFERROR(Table36[[#This Row],[Prices]]*Table36[[#This Row],[Weights]],0)</f>
        <v>5.8481719999999999</v>
      </c>
    </row>
    <row r="1070" spans="2:12" hidden="1" x14ac:dyDescent="0.2">
      <c r="B1070" s="62">
        <f t="shared" si="33"/>
        <v>2022</v>
      </c>
      <c r="C1070" s="49">
        <v>44652</v>
      </c>
      <c r="D1070" s="3" t="s">
        <v>59</v>
      </c>
      <c r="E1070" s="29" t="s">
        <v>7</v>
      </c>
      <c r="F1070" s="43">
        <v>168.4</v>
      </c>
      <c r="G1070" s="28" t="s">
        <v>281</v>
      </c>
      <c r="H1070" s="31">
        <f t="shared" si="34"/>
        <v>7.5399999999999995E-2</v>
      </c>
      <c r="I1070" s="31">
        <f>Table36[[#This Row],[Inflation (%)2]]/H1098-1</f>
        <v>-1.8229166666666852E-2</v>
      </c>
      <c r="J1070" s="60">
        <f>IFERROR(VLOOKUP(D1070,Table6[[Categories]:[Weights]],5,FALSE),0)</f>
        <v>3.4700000000000002E-2</v>
      </c>
      <c r="K1070" s="44">
        <f>$K$1802*(1+Table36[[#This Row],[Inflation (%)2]])</f>
        <v>107.53999999999999</v>
      </c>
      <c r="L1070" s="44">
        <f>IFERROR(Table36[[#This Row],[Prices]]*Table36[[#This Row],[Weights]],0)</f>
        <v>3.7316379999999998</v>
      </c>
    </row>
    <row r="1071" spans="2:12" hidden="1" x14ac:dyDescent="0.2">
      <c r="B1071" s="62">
        <f t="shared" si="33"/>
        <v>2022</v>
      </c>
      <c r="C1071" s="49">
        <v>44652</v>
      </c>
      <c r="D1071" s="3" t="s">
        <v>61</v>
      </c>
      <c r="E1071" s="29" t="s">
        <v>7</v>
      </c>
      <c r="F1071" s="43">
        <v>173.6</v>
      </c>
      <c r="G1071" s="28" t="s">
        <v>790</v>
      </c>
      <c r="H1071" s="31">
        <f t="shared" si="34"/>
        <v>8.09E-2</v>
      </c>
      <c r="I1071" s="31">
        <f>Table36[[#This Row],[Inflation (%)2]]/H1099-1</f>
        <v>0.14914772727272729</v>
      </c>
      <c r="J1071" s="60">
        <f>IFERROR(VLOOKUP(D1071,Table6[[Categories]:[Weights]],5,FALSE),0)</f>
        <v>0</v>
      </c>
      <c r="K1071" s="44">
        <f>$K$1802*(1+Table36[[#This Row],[Inflation (%)2]])</f>
        <v>108.09</v>
      </c>
      <c r="L1071" s="44">
        <f>IFERROR(Table36[[#This Row],[Prices]]*Table36[[#This Row],[Weights]],0)</f>
        <v>0</v>
      </c>
    </row>
    <row r="1072" spans="2:12" x14ac:dyDescent="0.2">
      <c r="B1072" s="62">
        <f t="shared" si="33"/>
        <v>2022</v>
      </c>
      <c r="C1072" s="49">
        <v>44621</v>
      </c>
      <c r="D1072" s="3" t="s">
        <v>6</v>
      </c>
      <c r="E1072" s="29" t="s">
        <v>7</v>
      </c>
      <c r="F1072" s="43">
        <v>166.5</v>
      </c>
      <c r="G1072" s="28" t="s">
        <v>792</v>
      </c>
      <c r="H1072" s="31">
        <f t="shared" si="34"/>
        <v>6.1200000000000004E-2</v>
      </c>
      <c r="I1072" s="31">
        <f>Table36[[#This Row],[Inflation (%)2]]/H1100-1</f>
        <v>6.4347826086956772E-2</v>
      </c>
      <c r="J1072" s="60">
        <f>IFERROR(VLOOKUP(D1072,Table6[[Categories]:[Weights]],5,FALSE),0)</f>
        <v>1</v>
      </c>
      <c r="K1072" s="44">
        <f>$K$1802*(1+Table36[[#This Row],[Inflation (%)2]])</f>
        <v>106.11999999999999</v>
      </c>
      <c r="L1072" s="44">
        <f>IFERROR(Table36[[#This Row],[Prices]]*Table36[[#This Row],[Weights]],0)</f>
        <v>106.11999999999999</v>
      </c>
    </row>
    <row r="1073" spans="2:12" hidden="1" x14ac:dyDescent="0.2">
      <c r="B1073" s="62">
        <f t="shared" si="33"/>
        <v>2022</v>
      </c>
      <c r="C1073" s="49">
        <v>44621</v>
      </c>
      <c r="D1073" s="3" t="s">
        <v>9</v>
      </c>
      <c r="E1073" s="29" t="s">
        <v>7</v>
      </c>
      <c r="F1073" s="43">
        <v>171.5</v>
      </c>
      <c r="G1073" s="28" t="s">
        <v>554</v>
      </c>
      <c r="H1073" s="31">
        <f t="shared" si="34"/>
        <v>6.9199999999999998E-2</v>
      </c>
      <c r="I1073" s="31">
        <f>Table36[[#This Row],[Inflation (%)2]]/H1101-1</f>
        <v>0.1829059829059827</v>
      </c>
      <c r="J1073" s="60">
        <f>IFERROR(VLOOKUP(D1073,Table6[[Categories]:[Weights]],5,FALSE),0)</f>
        <v>0.3629</v>
      </c>
      <c r="K1073" s="44">
        <f>$K$1802*(1+Table36[[#This Row],[Inflation (%)2]])</f>
        <v>106.91999999999999</v>
      </c>
      <c r="L1073" s="44">
        <f>IFERROR(Table36[[#This Row],[Prices]]*Table36[[#This Row],[Weights]],0)</f>
        <v>38.801267999999993</v>
      </c>
    </row>
    <row r="1074" spans="2:12" hidden="1" x14ac:dyDescent="0.2">
      <c r="B1074" s="62">
        <f t="shared" si="33"/>
        <v>2022</v>
      </c>
      <c r="C1074" s="49">
        <v>44621</v>
      </c>
      <c r="D1074" s="3" t="s">
        <v>11</v>
      </c>
      <c r="E1074" s="29" t="s">
        <v>7</v>
      </c>
      <c r="F1074" s="43">
        <v>153.69999999999999</v>
      </c>
      <c r="G1074" s="28" t="s">
        <v>793</v>
      </c>
      <c r="H1074" s="31">
        <f t="shared" si="34"/>
        <v>4.2000000000000003E-2</v>
      </c>
      <c r="I1074" s="31">
        <f>Table36[[#This Row],[Inflation (%)2]]/H1102-1</f>
        <v>0.26506024096385539</v>
      </c>
      <c r="J1074" s="60">
        <f>IFERROR(VLOOKUP(D1074,Table6[[Categories]:[Weights]],5,FALSE),0)</f>
        <v>6.59E-2</v>
      </c>
      <c r="K1074" s="44">
        <f>$K$1802*(1+Table36[[#This Row],[Inflation (%)2]])</f>
        <v>104.2</v>
      </c>
      <c r="L1074" s="44">
        <f>IFERROR(Table36[[#This Row],[Prices]]*Table36[[#This Row],[Weights]],0)</f>
        <v>6.8667800000000003</v>
      </c>
    </row>
    <row r="1075" spans="2:12" hidden="1" x14ac:dyDescent="0.2">
      <c r="B1075" s="62">
        <f t="shared" si="33"/>
        <v>2022</v>
      </c>
      <c r="C1075" s="49">
        <v>44621</v>
      </c>
      <c r="D1075" s="3" t="s">
        <v>13</v>
      </c>
      <c r="E1075" s="29" t="s">
        <v>7</v>
      </c>
      <c r="F1075" s="43">
        <v>215.8</v>
      </c>
      <c r="G1075" s="28" t="s">
        <v>794</v>
      </c>
      <c r="H1075" s="31">
        <f t="shared" si="34"/>
        <v>9.2700000000000005E-2</v>
      </c>
      <c r="I1075" s="31">
        <f>Table36[[#This Row],[Inflation (%)2]]/H1103-1</f>
        <v>0.27510316368638255</v>
      </c>
      <c r="J1075" s="60">
        <f>IFERROR(VLOOKUP(D1075,Table6[[Categories]:[Weights]],5,FALSE),0)</f>
        <v>2.7300000000000001E-2</v>
      </c>
      <c r="K1075" s="44">
        <f>$K$1802*(1+Table36[[#This Row],[Inflation (%)2]])</f>
        <v>109.27</v>
      </c>
      <c r="L1075" s="44">
        <f>IFERROR(Table36[[#This Row],[Prices]]*Table36[[#This Row],[Weights]],0)</f>
        <v>2.9830710000000003</v>
      </c>
    </row>
    <row r="1076" spans="2:12" hidden="1" x14ac:dyDescent="0.2">
      <c r="B1076" s="62">
        <f t="shared" si="33"/>
        <v>2022</v>
      </c>
      <c r="C1076" s="49">
        <v>44621</v>
      </c>
      <c r="D1076" s="3" t="s">
        <v>15</v>
      </c>
      <c r="E1076" s="29" t="s">
        <v>7</v>
      </c>
      <c r="F1076" s="43">
        <v>167.7</v>
      </c>
      <c r="G1076" s="28" t="s">
        <v>180</v>
      </c>
      <c r="H1076" s="31">
        <f t="shared" si="34"/>
        <v>1.8200000000000001E-2</v>
      </c>
      <c r="I1076" s="31">
        <f>Table36[[#This Row],[Inflation (%)2]]/H1104-1</f>
        <v>-0.50810810810810803</v>
      </c>
      <c r="J1076" s="60">
        <f>IFERROR(VLOOKUP(D1076,Table6[[Categories]:[Weights]],5,FALSE),0)</f>
        <v>3.5999999999999999E-3</v>
      </c>
      <c r="K1076" s="44">
        <f>$K$1802*(1+Table36[[#This Row],[Inflation (%)2]])</f>
        <v>101.82</v>
      </c>
      <c r="L1076" s="44">
        <f>IFERROR(Table36[[#This Row],[Prices]]*Table36[[#This Row],[Weights]],0)</f>
        <v>0.36655199999999999</v>
      </c>
    </row>
    <row r="1077" spans="2:12" hidden="1" x14ac:dyDescent="0.2">
      <c r="B1077" s="62">
        <f t="shared" si="33"/>
        <v>2022</v>
      </c>
      <c r="C1077" s="49">
        <v>44621</v>
      </c>
      <c r="D1077" s="3" t="s">
        <v>17</v>
      </c>
      <c r="E1077" s="29" t="s">
        <v>7</v>
      </c>
      <c r="F1077" s="43">
        <v>162.6</v>
      </c>
      <c r="G1077" s="28" t="s">
        <v>659</v>
      </c>
      <c r="H1077" s="31">
        <f t="shared" si="34"/>
        <v>4.4999999999999998E-2</v>
      </c>
      <c r="I1077" s="31">
        <f>Table36[[#This Row],[Inflation (%)2]]/H1105-1</f>
        <v>0.26760563380281699</v>
      </c>
      <c r="J1077" s="60">
        <f>IFERROR(VLOOKUP(D1077,Table6[[Categories]:[Weights]],5,FALSE),0)</f>
        <v>5.33E-2</v>
      </c>
      <c r="K1077" s="44">
        <f>$K$1802*(1+Table36[[#This Row],[Inflation (%)2]])</f>
        <v>104.5</v>
      </c>
      <c r="L1077" s="44">
        <f>IFERROR(Table36[[#This Row],[Prices]]*Table36[[#This Row],[Weights]],0)</f>
        <v>5.5698499999999997</v>
      </c>
    </row>
    <row r="1078" spans="2:12" hidden="1" x14ac:dyDescent="0.2">
      <c r="B1078" s="62">
        <f t="shared" si="33"/>
        <v>2022</v>
      </c>
      <c r="C1078" s="49">
        <v>44621</v>
      </c>
      <c r="D1078" s="3" t="s">
        <v>19</v>
      </c>
      <c r="E1078" s="29" t="s">
        <v>7</v>
      </c>
      <c r="F1078" s="43">
        <v>180</v>
      </c>
      <c r="G1078" s="28" t="s">
        <v>795</v>
      </c>
      <c r="H1078" s="31">
        <f t="shared" si="34"/>
        <v>0.15089999999999998</v>
      </c>
      <c r="I1078" s="31">
        <f>Table36[[#This Row],[Inflation (%)2]]/H1106-1</f>
        <v>0.14318181818181808</v>
      </c>
      <c r="J1078" s="60">
        <f>IFERROR(VLOOKUP(D1078,Table6[[Categories]:[Weights]],5,FALSE),0)</f>
        <v>2.81E-2</v>
      </c>
      <c r="K1078" s="44">
        <f>$K$1802*(1+Table36[[#This Row],[Inflation (%)2]])</f>
        <v>115.09</v>
      </c>
      <c r="L1078" s="44">
        <f>IFERROR(Table36[[#This Row],[Prices]]*Table36[[#This Row],[Weights]],0)</f>
        <v>3.234029</v>
      </c>
    </row>
    <row r="1079" spans="2:12" hidden="1" x14ac:dyDescent="0.2">
      <c r="B1079" s="62">
        <f t="shared" si="33"/>
        <v>2022</v>
      </c>
      <c r="C1079" s="49">
        <v>44621</v>
      </c>
      <c r="D1079" s="3" t="s">
        <v>21</v>
      </c>
      <c r="E1079" s="29" t="s">
        <v>7</v>
      </c>
      <c r="F1079" s="43">
        <v>159.6</v>
      </c>
      <c r="G1079" s="28" t="s">
        <v>796</v>
      </c>
      <c r="H1079" s="31">
        <f t="shared" si="34"/>
        <v>1.46E-2</v>
      </c>
      <c r="I1079" s="31">
        <f>Table36[[#This Row],[Inflation (%)2]]/H1107-1</f>
        <v>-9.8765432098765427E-2</v>
      </c>
      <c r="J1079" s="60">
        <f>IFERROR(VLOOKUP(D1079,Table6[[Categories]:[Weights]],5,FALSE),0)</f>
        <v>2.8999999999999998E-2</v>
      </c>
      <c r="K1079" s="44">
        <f>$K$1802*(1+Table36[[#This Row],[Inflation (%)2]])</f>
        <v>101.46</v>
      </c>
      <c r="L1079" s="44">
        <f>IFERROR(Table36[[#This Row],[Prices]]*Table36[[#This Row],[Weights]],0)</f>
        <v>2.9423399999999997</v>
      </c>
    </row>
    <row r="1080" spans="2:12" hidden="1" x14ac:dyDescent="0.2">
      <c r="B1080" s="62">
        <f t="shared" si="33"/>
        <v>2022</v>
      </c>
      <c r="C1080" s="49">
        <v>44621</v>
      </c>
      <c r="D1080" s="3" t="s">
        <v>23</v>
      </c>
      <c r="E1080" s="29" t="s">
        <v>7</v>
      </c>
      <c r="F1080" s="43">
        <v>188.4</v>
      </c>
      <c r="G1080" s="28" t="s">
        <v>797</v>
      </c>
      <c r="H1080" s="31">
        <f t="shared" si="34"/>
        <v>0.1343</v>
      </c>
      <c r="I1080" s="31">
        <f>Table36[[#This Row],[Inflation (%)2]]/H1108-1</f>
        <v>0.34299999999999997</v>
      </c>
      <c r="J1080" s="60">
        <f>IFERROR(VLOOKUP(D1080,Table6[[Categories]:[Weights]],5,FALSE),0)</f>
        <v>4.41E-2</v>
      </c>
      <c r="K1080" s="44">
        <f>$K$1802*(1+Table36[[#This Row],[Inflation (%)2]])</f>
        <v>113.43</v>
      </c>
      <c r="L1080" s="44">
        <f>IFERROR(Table36[[#This Row],[Prices]]*Table36[[#This Row],[Weights]],0)</f>
        <v>5.0022630000000001</v>
      </c>
    </row>
    <row r="1081" spans="2:12" hidden="1" x14ac:dyDescent="0.2">
      <c r="B1081" s="62">
        <f t="shared" si="33"/>
        <v>2022</v>
      </c>
      <c r="C1081" s="49">
        <v>44621</v>
      </c>
      <c r="D1081" s="3" t="s">
        <v>25</v>
      </c>
      <c r="E1081" s="29" t="s">
        <v>7</v>
      </c>
      <c r="F1081" s="43">
        <v>163.4</v>
      </c>
      <c r="G1081" s="28" t="s">
        <v>531</v>
      </c>
      <c r="H1081" s="31">
        <f t="shared" si="34"/>
        <v>1.43E-2</v>
      </c>
      <c r="I1081" s="31">
        <f>Table36[[#This Row],[Inflation (%)2]]/H1109-1</f>
        <v>-0.32863849765258213</v>
      </c>
      <c r="J1081" s="60">
        <f>IFERROR(VLOOKUP(D1081,Table6[[Categories]:[Weights]],5,FALSE),0)</f>
        <v>1.7299999999999999E-2</v>
      </c>
      <c r="K1081" s="44">
        <f>$K$1802*(1+Table36[[#This Row],[Inflation (%)2]])</f>
        <v>101.42999999999999</v>
      </c>
      <c r="L1081" s="44">
        <f>IFERROR(Table36[[#This Row],[Prices]]*Table36[[#This Row],[Weights]],0)</f>
        <v>1.7547389999999998</v>
      </c>
    </row>
    <row r="1082" spans="2:12" hidden="1" x14ac:dyDescent="0.2">
      <c r="B1082" s="62">
        <f t="shared" si="33"/>
        <v>2022</v>
      </c>
      <c r="C1082" s="49">
        <v>44621</v>
      </c>
      <c r="D1082" s="3" t="s">
        <v>27</v>
      </c>
      <c r="E1082" s="29" t="s">
        <v>7</v>
      </c>
      <c r="F1082" s="43">
        <v>120.3</v>
      </c>
      <c r="G1082" s="28" t="s">
        <v>340</v>
      </c>
      <c r="H1082" s="31">
        <f t="shared" si="34"/>
        <v>5.2499999999999998E-2</v>
      </c>
      <c r="I1082" s="31">
        <f>Table36[[#This Row],[Inflation (%)2]]/H1110-1</f>
        <v>3.9603960396039417E-2</v>
      </c>
      <c r="J1082" s="60">
        <f>IFERROR(VLOOKUP(D1082,Table6[[Categories]:[Weights]],5,FALSE),0)</f>
        <v>9.7000000000000003E-3</v>
      </c>
      <c r="K1082" s="44">
        <f>$K$1802*(1+Table36[[#This Row],[Inflation (%)2]])</f>
        <v>105.25</v>
      </c>
      <c r="L1082" s="44">
        <f>IFERROR(Table36[[#This Row],[Prices]]*Table36[[#This Row],[Weights]],0)</f>
        <v>1.0209250000000001</v>
      </c>
    </row>
    <row r="1083" spans="2:12" hidden="1" x14ac:dyDescent="0.2">
      <c r="B1083" s="62">
        <f t="shared" si="33"/>
        <v>2022</v>
      </c>
      <c r="C1083" s="49">
        <v>44621</v>
      </c>
      <c r="D1083" s="3" t="s">
        <v>29</v>
      </c>
      <c r="E1083" s="29" t="s">
        <v>7</v>
      </c>
      <c r="F1083" s="43">
        <v>174.7</v>
      </c>
      <c r="G1083" s="28" t="s">
        <v>798</v>
      </c>
      <c r="H1083" s="31">
        <f t="shared" si="34"/>
        <v>7.4400000000000008E-2</v>
      </c>
      <c r="I1083" s="31">
        <f>Table36[[#This Row],[Inflation (%)2]]/H1111-1</f>
        <v>0.26101694915254248</v>
      </c>
      <c r="J1083" s="60">
        <f>IFERROR(VLOOKUP(D1083,Table6[[Categories]:[Weights]],5,FALSE),0)</f>
        <v>1.7899999999999999E-2</v>
      </c>
      <c r="K1083" s="44">
        <f>$K$1802*(1+Table36[[#This Row],[Inflation (%)2]])</f>
        <v>107.44</v>
      </c>
      <c r="L1083" s="44">
        <f>IFERROR(Table36[[#This Row],[Prices]]*Table36[[#This Row],[Weights]],0)</f>
        <v>1.9231759999999998</v>
      </c>
    </row>
    <row r="1084" spans="2:12" hidden="1" x14ac:dyDescent="0.2">
      <c r="B1084" s="62">
        <f t="shared" si="33"/>
        <v>2022</v>
      </c>
      <c r="C1084" s="49">
        <v>44621</v>
      </c>
      <c r="D1084" s="3" t="s">
        <v>31</v>
      </c>
      <c r="E1084" s="29" t="s">
        <v>7</v>
      </c>
      <c r="F1084" s="43">
        <v>157.1</v>
      </c>
      <c r="G1084" s="28" t="s">
        <v>138</v>
      </c>
      <c r="H1084" s="31">
        <f t="shared" si="34"/>
        <v>4.2499999999999996E-2</v>
      </c>
      <c r="I1084" s="31">
        <f>Table36[[#This Row],[Inflation (%)2]]/H1112-1</f>
        <v>-0.14314516129032273</v>
      </c>
      <c r="J1084" s="60">
        <f>IFERROR(VLOOKUP(D1084,Table6[[Categories]:[Weights]],5,FALSE),0)</f>
        <v>1.1299999999999999E-2</v>
      </c>
      <c r="K1084" s="44">
        <f>$K$1802*(1+Table36[[#This Row],[Inflation (%)2]])</f>
        <v>104.25</v>
      </c>
      <c r="L1084" s="44">
        <f>IFERROR(Table36[[#This Row],[Prices]]*Table36[[#This Row],[Weights]],0)</f>
        <v>1.1780249999999999</v>
      </c>
    </row>
    <row r="1085" spans="2:12" hidden="1" x14ac:dyDescent="0.2">
      <c r="B1085" s="62">
        <f t="shared" si="33"/>
        <v>2022</v>
      </c>
      <c r="C1085" s="49">
        <v>44621</v>
      </c>
      <c r="D1085" s="3" t="s">
        <v>33</v>
      </c>
      <c r="E1085" s="29" t="s">
        <v>7</v>
      </c>
      <c r="F1085" s="43">
        <v>181.5</v>
      </c>
      <c r="G1085" s="28" t="s">
        <v>755</v>
      </c>
      <c r="H1085" s="31">
        <f t="shared" si="34"/>
        <v>6.5800000000000011E-2</v>
      </c>
      <c r="I1085" s="31">
        <f>Table36[[#This Row],[Inflation (%)2]]/H1113-1</f>
        <v>5.111821086262025E-2</v>
      </c>
      <c r="J1085" s="60">
        <f>IFERROR(VLOOKUP(D1085,Table6[[Categories]:[Weights]],5,FALSE),0)</f>
        <v>5.5399999999999998E-2</v>
      </c>
      <c r="K1085" s="44">
        <f>$K$1802*(1+Table36[[#This Row],[Inflation (%)2]])</f>
        <v>106.58000000000001</v>
      </c>
      <c r="L1085" s="44">
        <f>IFERROR(Table36[[#This Row],[Prices]]*Table36[[#This Row],[Weights]],0)</f>
        <v>5.9045320000000006</v>
      </c>
    </row>
    <row r="1086" spans="2:12" hidden="1" x14ac:dyDescent="0.2">
      <c r="B1086" s="62">
        <f t="shared" si="33"/>
        <v>2022</v>
      </c>
      <c r="C1086" s="49">
        <v>44621</v>
      </c>
      <c r="D1086" s="3" t="s">
        <v>35</v>
      </c>
      <c r="E1086" s="29" t="s">
        <v>7</v>
      </c>
      <c r="F1086" s="43">
        <v>197.5</v>
      </c>
      <c r="G1086" s="28" t="s">
        <v>799</v>
      </c>
      <c r="H1086" s="31">
        <f t="shared" si="34"/>
        <v>2.07E-2</v>
      </c>
      <c r="I1086" s="31">
        <f>Table36[[#This Row],[Inflation (%)2]]/H1114-1</f>
        <v>0.24698795180722888</v>
      </c>
      <c r="J1086" s="60">
        <f>IFERROR(VLOOKUP(D1086,Table6[[Categories]:[Weights]],5,FALSE),0)</f>
        <v>1.3600000000000001E-2</v>
      </c>
      <c r="K1086" s="44">
        <f>$K$1802*(1+Table36[[#This Row],[Inflation (%)2]])</f>
        <v>102.07</v>
      </c>
      <c r="L1086" s="44">
        <f>IFERROR(Table36[[#This Row],[Prices]]*Table36[[#This Row],[Weights]],0)</f>
        <v>1.3881520000000001</v>
      </c>
    </row>
    <row r="1087" spans="2:12" hidden="1" x14ac:dyDescent="0.2">
      <c r="B1087" s="62">
        <f t="shared" si="33"/>
        <v>2022</v>
      </c>
      <c r="C1087" s="49">
        <v>44621</v>
      </c>
      <c r="D1087" s="3" t="s">
        <v>37</v>
      </c>
      <c r="E1087" s="29" t="s">
        <v>7</v>
      </c>
      <c r="F1087" s="43">
        <v>164.9</v>
      </c>
      <c r="G1087" s="28" t="s">
        <v>800</v>
      </c>
      <c r="H1087" s="31">
        <f t="shared" si="34"/>
        <v>8.0600000000000005E-2</v>
      </c>
      <c r="I1087" s="31">
        <f>Table36[[#This Row],[Inflation (%)2]]/H1115-1</f>
        <v>5.4973821989528826E-2</v>
      </c>
      <c r="J1087" s="60">
        <f>IFERROR(VLOOKUP(D1087,Table6[[Categories]:[Weights]],5,FALSE),0)</f>
        <v>5.57E-2</v>
      </c>
      <c r="K1087" s="44">
        <f>$K$1802*(1+Table36[[#This Row],[Inflation (%)2]])</f>
        <v>108.06</v>
      </c>
      <c r="L1087" s="44">
        <f>IFERROR(Table36[[#This Row],[Prices]]*Table36[[#This Row],[Weights]],0)</f>
        <v>6.018942</v>
      </c>
    </row>
    <row r="1088" spans="2:12" hidden="1" x14ac:dyDescent="0.2">
      <c r="B1088" s="62">
        <f t="shared" si="33"/>
        <v>2022</v>
      </c>
      <c r="C1088" s="49">
        <v>44621</v>
      </c>
      <c r="D1088" s="3" t="s">
        <v>39</v>
      </c>
      <c r="E1088" s="29" t="s">
        <v>7</v>
      </c>
      <c r="F1088" s="43">
        <v>167.1</v>
      </c>
      <c r="G1088" s="28" t="s">
        <v>801</v>
      </c>
      <c r="H1088" s="31">
        <f t="shared" si="34"/>
        <v>7.740000000000001E-2</v>
      </c>
      <c r="I1088" s="31">
        <f>Table36[[#This Row],[Inflation (%)2]]/H1116-1</f>
        <v>4.7361299052774308E-2</v>
      </c>
      <c r="J1088" s="60">
        <f>IFERROR(VLOOKUP(D1088,Table6[[Categories]:[Weights]],5,FALSE),0)</f>
        <v>4.7199999999999999E-2</v>
      </c>
      <c r="K1088" s="44">
        <f>$K$1802*(1+Table36[[#This Row],[Inflation (%)2]])</f>
        <v>107.74</v>
      </c>
      <c r="L1088" s="44">
        <f>IFERROR(Table36[[#This Row],[Prices]]*Table36[[#This Row],[Weights]],0)</f>
        <v>5.0853279999999996</v>
      </c>
    </row>
    <row r="1089" spans="2:12" hidden="1" x14ac:dyDescent="0.2">
      <c r="B1089" s="62">
        <f t="shared" si="33"/>
        <v>2022</v>
      </c>
      <c r="C1089" s="49">
        <v>44621</v>
      </c>
      <c r="D1089" s="3" t="s">
        <v>41</v>
      </c>
      <c r="E1089" s="29" t="s">
        <v>7</v>
      </c>
      <c r="F1089" s="43">
        <v>152.6</v>
      </c>
      <c r="G1089" s="28" t="s">
        <v>802</v>
      </c>
      <c r="H1089" s="31">
        <f t="shared" si="34"/>
        <v>0.10019999999999998</v>
      </c>
      <c r="I1089" s="31">
        <f>Table36[[#This Row],[Inflation (%)2]]/H1117-1</f>
        <v>0.1451428571428568</v>
      </c>
      <c r="J1089" s="60">
        <f>IFERROR(VLOOKUP(D1089,Table6[[Categories]:[Weights]],5,FALSE),0)</f>
        <v>8.5000000000000006E-3</v>
      </c>
      <c r="K1089" s="44">
        <f>$K$1802*(1+Table36[[#This Row],[Inflation (%)2]])</f>
        <v>110.02000000000001</v>
      </c>
      <c r="L1089" s="44">
        <f>IFERROR(Table36[[#This Row],[Prices]]*Table36[[#This Row],[Weights]],0)</f>
        <v>0.93517000000000017</v>
      </c>
    </row>
    <row r="1090" spans="2:12" hidden="1" x14ac:dyDescent="0.2">
      <c r="B1090" s="62">
        <f t="shared" si="33"/>
        <v>2022</v>
      </c>
      <c r="C1090" s="49">
        <v>44621</v>
      </c>
      <c r="D1090" s="3" t="s">
        <v>43</v>
      </c>
      <c r="E1090" s="29" t="s">
        <v>7</v>
      </c>
      <c r="F1090" s="43">
        <v>165.3</v>
      </c>
      <c r="G1090" s="28" t="s">
        <v>385</v>
      </c>
      <c r="H1090" s="31">
        <f t="shared" si="34"/>
        <v>3.3799999999999997E-2</v>
      </c>
      <c r="I1090" s="31">
        <f>Table36[[#This Row],[Inflation (%)2]]/H1118-1</f>
        <v>-5.3221288515406306E-2</v>
      </c>
      <c r="J1090" s="60">
        <f>IFERROR(VLOOKUP(D1090,Table6[[Categories]:[Weights]],5,FALSE),0)</f>
        <v>0.2167</v>
      </c>
      <c r="K1090" s="44">
        <f>$K$1802*(1+Table36[[#This Row],[Inflation (%)2]])</f>
        <v>103.38000000000001</v>
      </c>
      <c r="L1090" s="44">
        <f>IFERROR(Table36[[#This Row],[Prices]]*Table36[[#This Row],[Weights]],0)</f>
        <v>22.402446000000001</v>
      </c>
    </row>
    <row r="1091" spans="2:12" hidden="1" x14ac:dyDescent="0.2">
      <c r="B1091" s="62">
        <f t="shared" si="33"/>
        <v>2022</v>
      </c>
      <c r="C1091" s="49">
        <v>44621</v>
      </c>
      <c r="D1091" s="3" t="s">
        <v>45</v>
      </c>
      <c r="E1091" s="29" t="s">
        <v>7</v>
      </c>
      <c r="F1091" s="43">
        <v>164.5</v>
      </c>
      <c r="G1091" s="28" t="s">
        <v>803</v>
      </c>
      <c r="H1091" s="31">
        <f t="shared" si="34"/>
        <v>6.2699999999999992E-2</v>
      </c>
      <c r="I1091" s="31">
        <f>Table36[[#This Row],[Inflation (%)2]]/H1119-1</f>
        <v>-0.3221621621621622</v>
      </c>
      <c r="J1091" s="60">
        <f>IFERROR(VLOOKUP(D1091,Table6[[Categories]:[Weights]],5,FALSE),0)</f>
        <v>5.5800000000000002E-2</v>
      </c>
      <c r="K1091" s="44">
        <f>$K$1802*(1+Table36[[#This Row],[Inflation (%)2]])</f>
        <v>106.27</v>
      </c>
      <c r="L1091" s="44">
        <f>IFERROR(Table36[[#This Row],[Prices]]*Table36[[#This Row],[Weights]],0)</f>
        <v>5.9298659999999996</v>
      </c>
    </row>
    <row r="1092" spans="2:12" hidden="1" x14ac:dyDescent="0.2">
      <c r="B1092" s="62">
        <f t="shared" si="33"/>
        <v>2022</v>
      </c>
      <c r="C1092" s="49">
        <v>44621</v>
      </c>
      <c r="D1092" s="3" t="s">
        <v>47</v>
      </c>
      <c r="E1092" s="29" t="s">
        <v>7</v>
      </c>
      <c r="F1092" s="43">
        <v>160.6</v>
      </c>
      <c r="G1092" s="28" t="s">
        <v>804</v>
      </c>
      <c r="H1092" s="31">
        <f t="shared" si="34"/>
        <v>7.0699999999999999E-2</v>
      </c>
      <c r="I1092" s="31">
        <f>Table36[[#This Row],[Inflation (%)2]]/H1120-1</f>
        <v>4.5857988165680652E-2</v>
      </c>
      <c r="J1092" s="60">
        <f>IFERROR(VLOOKUP(D1092,Table6[[Categories]:[Weights]],5,FALSE),0)</f>
        <v>0.29530000000000001</v>
      </c>
      <c r="K1092" s="44">
        <f>$K$1802*(1+Table36[[#This Row],[Inflation (%)2]])</f>
        <v>107.07</v>
      </c>
      <c r="L1092" s="44">
        <f>IFERROR(Table36[[#This Row],[Prices]]*Table36[[#This Row],[Weights]],0)</f>
        <v>31.617770999999998</v>
      </c>
    </row>
    <row r="1093" spans="2:12" hidden="1" x14ac:dyDescent="0.2">
      <c r="B1093" s="62">
        <f t="shared" si="33"/>
        <v>2022</v>
      </c>
      <c r="C1093" s="49">
        <v>44621</v>
      </c>
      <c r="D1093" s="3" t="s">
        <v>49</v>
      </c>
      <c r="E1093" s="29" t="s">
        <v>7</v>
      </c>
      <c r="F1093" s="43">
        <v>158.6</v>
      </c>
      <c r="G1093" s="28" t="s">
        <v>801</v>
      </c>
      <c r="H1093" s="31">
        <f t="shared" si="34"/>
        <v>7.740000000000001E-2</v>
      </c>
      <c r="I1093" s="31">
        <f>Table36[[#This Row],[Inflation (%)2]]/H1121-1</f>
        <v>4.0322580645161255E-2</v>
      </c>
      <c r="J1093" s="60">
        <f>IFERROR(VLOOKUP(D1093,Table6[[Categories]:[Weights]],5,FALSE),0)</f>
        <v>3.8699999999999998E-2</v>
      </c>
      <c r="K1093" s="44">
        <f>$K$1802*(1+Table36[[#This Row],[Inflation (%)2]])</f>
        <v>107.74</v>
      </c>
      <c r="L1093" s="44">
        <f>IFERROR(Table36[[#This Row],[Prices]]*Table36[[#This Row],[Weights]],0)</f>
        <v>4.1695379999999993</v>
      </c>
    </row>
    <row r="1094" spans="2:12" hidden="1" x14ac:dyDescent="0.2">
      <c r="B1094" s="62">
        <f t="shared" si="33"/>
        <v>2022</v>
      </c>
      <c r="C1094" s="49">
        <v>44621</v>
      </c>
      <c r="D1094" s="3" t="s">
        <v>51</v>
      </c>
      <c r="E1094" s="29" t="s">
        <v>7</v>
      </c>
      <c r="F1094" s="43">
        <v>168.2</v>
      </c>
      <c r="G1094" s="28" t="s">
        <v>514</v>
      </c>
      <c r="H1094" s="31">
        <f t="shared" si="34"/>
        <v>7.2000000000000008E-2</v>
      </c>
      <c r="I1094" s="31">
        <f>Table36[[#This Row],[Inflation (%)2]]/H1122-1</f>
        <v>2.2727272727272707E-2</v>
      </c>
      <c r="J1094" s="60">
        <f>IFERROR(VLOOKUP(D1094,Table6[[Categories]:[Weights]],5,FALSE),0)</f>
        <v>4.8099999999999997E-2</v>
      </c>
      <c r="K1094" s="44">
        <f>$K$1802*(1+Table36[[#This Row],[Inflation (%)2]])</f>
        <v>107.2</v>
      </c>
      <c r="L1094" s="44">
        <f>IFERROR(Table36[[#This Row],[Prices]]*Table36[[#This Row],[Weights]],0)</f>
        <v>5.15632</v>
      </c>
    </row>
    <row r="1095" spans="2:12" hidden="1" x14ac:dyDescent="0.2">
      <c r="B1095" s="62">
        <f t="shared" si="33"/>
        <v>2022</v>
      </c>
      <c r="C1095" s="49">
        <v>44621</v>
      </c>
      <c r="D1095" s="3" t="s">
        <v>53</v>
      </c>
      <c r="E1095" s="29" t="s">
        <v>7</v>
      </c>
      <c r="F1095" s="43">
        <v>154.19999999999999</v>
      </c>
      <c r="G1095" s="28" t="s">
        <v>648</v>
      </c>
      <c r="H1095" s="31">
        <f t="shared" si="34"/>
        <v>8.8200000000000014E-2</v>
      </c>
      <c r="I1095" s="31">
        <f>Table36[[#This Row],[Inflation (%)2]]/H1123-1</f>
        <v>-1.6722408026755731E-2</v>
      </c>
      <c r="J1095" s="60">
        <f>IFERROR(VLOOKUP(D1095,Table6[[Categories]:[Weights]],5,FALSE),0)</f>
        <v>9.7299999999999998E-2</v>
      </c>
      <c r="K1095" s="44">
        <f>$K$1802*(1+Table36[[#This Row],[Inflation (%)2]])</f>
        <v>108.82000000000001</v>
      </c>
      <c r="L1095" s="44">
        <f>IFERROR(Table36[[#This Row],[Prices]]*Table36[[#This Row],[Weights]],0)</f>
        <v>10.588186</v>
      </c>
    </row>
    <row r="1096" spans="2:12" hidden="1" x14ac:dyDescent="0.2">
      <c r="B1096" s="62">
        <f t="shared" ref="B1096:B1159" si="35">YEAR(C1096)</f>
        <v>2022</v>
      </c>
      <c r="C1096" s="49">
        <v>44621</v>
      </c>
      <c r="D1096" s="3" t="s">
        <v>55</v>
      </c>
      <c r="E1096" s="29" t="s">
        <v>7</v>
      </c>
      <c r="F1096" s="43">
        <v>160.80000000000001</v>
      </c>
      <c r="G1096" s="28" t="s">
        <v>753</v>
      </c>
      <c r="H1096" s="31">
        <f t="shared" ref="H1096:H1159" si="36">G1096/10000*100</f>
        <v>8.2100000000000006E-2</v>
      </c>
      <c r="I1096" s="31">
        <f>Table36[[#This Row],[Inflation (%)2]]/H1124-1</f>
        <v>-8.4541062801931632E-3</v>
      </c>
      <c r="J1096" s="60">
        <f>IFERROR(VLOOKUP(D1096,Table6[[Categories]:[Weights]],5,FALSE),0)</f>
        <v>2.0400000000000001E-2</v>
      </c>
      <c r="K1096" s="44">
        <f>$K$1802*(1+Table36[[#This Row],[Inflation (%)2]])</f>
        <v>108.21000000000001</v>
      </c>
      <c r="L1096" s="44">
        <f>IFERROR(Table36[[#This Row],[Prices]]*Table36[[#This Row],[Weights]],0)</f>
        <v>2.2074840000000004</v>
      </c>
    </row>
    <row r="1097" spans="2:12" hidden="1" x14ac:dyDescent="0.2">
      <c r="B1097" s="62">
        <f t="shared" si="35"/>
        <v>2022</v>
      </c>
      <c r="C1097" s="49">
        <v>44621</v>
      </c>
      <c r="D1097" s="3" t="s">
        <v>57</v>
      </c>
      <c r="E1097" s="29" t="s">
        <v>7</v>
      </c>
      <c r="F1097" s="43">
        <v>162.69999999999999</v>
      </c>
      <c r="G1097" s="28" t="s">
        <v>186</v>
      </c>
      <c r="H1097" s="31">
        <f t="shared" si="36"/>
        <v>3.2399999999999998E-2</v>
      </c>
      <c r="I1097" s="31">
        <f>Table36[[#This Row],[Inflation (%)2]]/H1125-1</f>
        <v>-4.1420118343195256E-2</v>
      </c>
      <c r="J1097" s="60">
        <f>IFERROR(VLOOKUP(D1097,Table6[[Categories]:[Weights]],5,FALSE),0)</f>
        <v>5.62E-2</v>
      </c>
      <c r="K1097" s="44">
        <f>$K$1802*(1+Table36[[#This Row],[Inflation (%)2]])</f>
        <v>103.24</v>
      </c>
      <c r="L1097" s="44">
        <f>IFERROR(Table36[[#This Row],[Prices]]*Table36[[#This Row],[Weights]],0)</f>
        <v>5.8020879999999995</v>
      </c>
    </row>
    <row r="1098" spans="2:12" hidden="1" x14ac:dyDescent="0.2">
      <c r="B1098" s="62">
        <f t="shared" si="35"/>
        <v>2022</v>
      </c>
      <c r="C1098" s="49">
        <v>44621</v>
      </c>
      <c r="D1098" s="3" t="s">
        <v>59</v>
      </c>
      <c r="E1098" s="29" t="s">
        <v>7</v>
      </c>
      <c r="F1098" s="43">
        <v>166.8</v>
      </c>
      <c r="G1098" s="28" t="s">
        <v>548</v>
      </c>
      <c r="H1098" s="31">
        <f t="shared" si="36"/>
        <v>7.6800000000000007E-2</v>
      </c>
      <c r="I1098" s="31">
        <f>Table36[[#This Row],[Inflation (%)2]]/H1126-1</f>
        <v>0.62711864406779672</v>
      </c>
      <c r="J1098" s="60">
        <f>IFERROR(VLOOKUP(D1098,Table6[[Categories]:[Weights]],5,FALSE),0)</f>
        <v>3.4700000000000002E-2</v>
      </c>
      <c r="K1098" s="44">
        <f>$K$1802*(1+Table36[[#This Row],[Inflation (%)2]])</f>
        <v>107.67999999999999</v>
      </c>
      <c r="L1098" s="44">
        <f>IFERROR(Table36[[#This Row],[Prices]]*Table36[[#This Row],[Weights]],0)</f>
        <v>3.7364959999999998</v>
      </c>
    </row>
    <row r="1099" spans="2:12" hidden="1" x14ac:dyDescent="0.2">
      <c r="B1099" s="62">
        <f t="shared" si="35"/>
        <v>2022</v>
      </c>
      <c r="C1099" s="49">
        <v>44621</v>
      </c>
      <c r="D1099" s="3" t="s">
        <v>61</v>
      </c>
      <c r="E1099" s="29" t="s">
        <v>7</v>
      </c>
      <c r="F1099" s="43">
        <v>170.2</v>
      </c>
      <c r="G1099" s="28" t="s">
        <v>805</v>
      </c>
      <c r="H1099" s="31">
        <f t="shared" si="36"/>
        <v>7.0400000000000004E-2</v>
      </c>
      <c r="I1099" s="31">
        <f>Table36[[#This Row],[Inflation (%)2]]/H1127-1</f>
        <v>0.22222222222222232</v>
      </c>
      <c r="J1099" s="60">
        <f>IFERROR(VLOOKUP(D1099,Table6[[Categories]:[Weights]],5,FALSE),0)</f>
        <v>0</v>
      </c>
      <c r="K1099" s="44">
        <f>$K$1802*(1+Table36[[#This Row],[Inflation (%)2]])</f>
        <v>107.04</v>
      </c>
      <c r="L1099" s="44">
        <f>IFERROR(Table36[[#This Row],[Prices]]*Table36[[#This Row],[Weights]],0)</f>
        <v>0</v>
      </c>
    </row>
    <row r="1100" spans="2:12" x14ac:dyDescent="0.2">
      <c r="B1100" s="62">
        <f t="shared" si="35"/>
        <v>2022</v>
      </c>
      <c r="C1100" s="49">
        <v>44593</v>
      </c>
      <c r="D1100" s="3" t="s">
        <v>6</v>
      </c>
      <c r="E1100" s="29" t="s">
        <v>7</v>
      </c>
      <c r="F1100" s="43">
        <v>165.5</v>
      </c>
      <c r="G1100" s="28" t="s">
        <v>807</v>
      </c>
      <c r="H1100" s="31">
        <f t="shared" si="36"/>
        <v>5.7499999999999996E-2</v>
      </c>
      <c r="I1100" s="31">
        <f>Table36[[#This Row],[Inflation (%)2]]/H1128-1</f>
        <v>-2.7072758037225197E-2</v>
      </c>
      <c r="J1100" s="60">
        <f>IFERROR(VLOOKUP(D1100,Table6[[Categories]:[Weights]],5,FALSE),0)</f>
        <v>1</v>
      </c>
      <c r="K1100" s="44">
        <f>$K$1802*(1+Table36[[#This Row],[Inflation (%)2]])</f>
        <v>105.75000000000001</v>
      </c>
      <c r="L1100" s="44">
        <f>IFERROR(Table36[[#This Row],[Prices]]*Table36[[#This Row],[Weights]],0)</f>
        <v>105.75000000000001</v>
      </c>
    </row>
    <row r="1101" spans="2:12" hidden="1" x14ac:dyDescent="0.2">
      <c r="B1101" s="62">
        <f t="shared" si="35"/>
        <v>2022</v>
      </c>
      <c r="C1101" s="49">
        <v>44593</v>
      </c>
      <c r="D1101" s="3" t="s">
        <v>9</v>
      </c>
      <c r="E1101" s="29" t="s">
        <v>7</v>
      </c>
      <c r="F1101" s="43">
        <v>170.2</v>
      </c>
      <c r="G1101" s="28" t="s">
        <v>598</v>
      </c>
      <c r="H1101" s="31">
        <f t="shared" si="36"/>
        <v>5.8500000000000003E-2</v>
      </c>
      <c r="I1101" s="31">
        <f>Table36[[#This Row],[Inflation (%)2]]/H1129-1</f>
        <v>-1.0152284263959421E-2</v>
      </c>
      <c r="J1101" s="60">
        <f>IFERROR(VLOOKUP(D1101,Table6[[Categories]:[Weights]],5,FALSE),0)</f>
        <v>0.3629</v>
      </c>
      <c r="K1101" s="44">
        <f>$K$1802*(1+Table36[[#This Row],[Inflation (%)2]])</f>
        <v>105.85</v>
      </c>
      <c r="L1101" s="44">
        <f>IFERROR(Table36[[#This Row],[Prices]]*Table36[[#This Row],[Weights]],0)</f>
        <v>38.412965</v>
      </c>
    </row>
    <row r="1102" spans="2:12" hidden="1" x14ac:dyDescent="0.2">
      <c r="B1102" s="62">
        <f t="shared" si="35"/>
        <v>2022</v>
      </c>
      <c r="C1102" s="49">
        <v>44593</v>
      </c>
      <c r="D1102" s="3" t="s">
        <v>11</v>
      </c>
      <c r="E1102" s="29" t="s">
        <v>7</v>
      </c>
      <c r="F1102" s="43">
        <v>152.5</v>
      </c>
      <c r="G1102" s="28" t="s">
        <v>119</v>
      </c>
      <c r="H1102" s="31">
        <f t="shared" si="36"/>
        <v>3.32E-2</v>
      </c>
      <c r="I1102" s="31">
        <f>Table36[[#This Row],[Inflation (%)2]]/H1130-1</f>
        <v>0.11409395973154379</v>
      </c>
      <c r="J1102" s="60">
        <f>IFERROR(VLOOKUP(D1102,Table6[[Categories]:[Weights]],5,FALSE),0)</f>
        <v>6.59E-2</v>
      </c>
      <c r="K1102" s="44">
        <f>$K$1802*(1+Table36[[#This Row],[Inflation (%)2]])</f>
        <v>103.32</v>
      </c>
      <c r="L1102" s="44">
        <f>IFERROR(Table36[[#This Row],[Prices]]*Table36[[#This Row],[Weights]],0)</f>
        <v>6.8087879999999998</v>
      </c>
    </row>
    <row r="1103" spans="2:12" hidden="1" x14ac:dyDescent="0.2">
      <c r="B1103" s="62">
        <f t="shared" si="35"/>
        <v>2022</v>
      </c>
      <c r="C1103" s="49">
        <v>44593</v>
      </c>
      <c r="D1103" s="3" t="s">
        <v>13</v>
      </c>
      <c r="E1103" s="29" t="s">
        <v>7</v>
      </c>
      <c r="F1103" s="43">
        <v>205.2</v>
      </c>
      <c r="G1103" s="28" t="s">
        <v>689</v>
      </c>
      <c r="H1103" s="31">
        <f t="shared" si="36"/>
        <v>7.2700000000000001E-2</v>
      </c>
      <c r="I1103" s="31">
        <f>Table36[[#This Row],[Inflation (%)2]]/H1131-1</f>
        <v>0.45691382765531063</v>
      </c>
      <c r="J1103" s="60">
        <f>IFERROR(VLOOKUP(D1103,Table6[[Categories]:[Weights]],5,FALSE),0)</f>
        <v>2.7300000000000001E-2</v>
      </c>
      <c r="K1103" s="44">
        <f>$K$1802*(1+Table36[[#This Row],[Inflation (%)2]])</f>
        <v>107.27</v>
      </c>
      <c r="L1103" s="44">
        <f>IFERROR(Table36[[#This Row],[Prices]]*Table36[[#This Row],[Weights]],0)</f>
        <v>2.928471</v>
      </c>
    </row>
    <row r="1104" spans="2:12" hidden="1" x14ac:dyDescent="0.2">
      <c r="B1104" s="62">
        <f t="shared" si="35"/>
        <v>2022</v>
      </c>
      <c r="C1104" s="49">
        <v>44593</v>
      </c>
      <c r="D1104" s="3" t="s">
        <v>15</v>
      </c>
      <c r="E1104" s="29" t="s">
        <v>7</v>
      </c>
      <c r="F1104" s="43">
        <v>176.4</v>
      </c>
      <c r="G1104" s="28" t="s">
        <v>292</v>
      </c>
      <c r="H1104" s="31">
        <f t="shared" si="36"/>
        <v>3.6999999999999998E-2</v>
      </c>
      <c r="I1104" s="31">
        <f>Table36[[#This Row],[Inflation (%)2]]/H1132-1</f>
        <v>0.47999999999999976</v>
      </c>
      <c r="J1104" s="60">
        <f>IFERROR(VLOOKUP(D1104,Table6[[Categories]:[Weights]],5,FALSE),0)</f>
        <v>3.5999999999999999E-3</v>
      </c>
      <c r="K1104" s="44">
        <f>$K$1802*(1+Table36[[#This Row],[Inflation (%)2]])</f>
        <v>103.69999999999999</v>
      </c>
      <c r="L1104" s="44">
        <f>IFERROR(Table36[[#This Row],[Prices]]*Table36[[#This Row],[Weights]],0)</f>
        <v>0.37331999999999993</v>
      </c>
    </row>
    <row r="1105" spans="2:12" hidden="1" x14ac:dyDescent="0.2">
      <c r="B1105" s="62">
        <f t="shared" si="35"/>
        <v>2022</v>
      </c>
      <c r="C1105" s="49">
        <v>44593</v>
      </c>
      <c r="D1105" s="3" t="s">
        <v>17</v>
      </c>
      <c r="E1105" s="29" t="s">
        <v>7</v>
      </c>
      <c r="F1105" s="43">
        <v>160.6</v>
      </c>
      <c r="G1105" s="28" t="s">
        <v>448</v>
      </c>
      <c r="H1105" s="31">
        <f t="shared" si="36"/>
        <v>3.5499999999999997E-2</v>
      </c>
      <c r="I1105" s="31">
        <f>Table36[[#This Row],[Inflation (%)2]]/H1133-1</f>
        <v>-8.7403598971722563E-2</v>
      </c>
      <c r="J1105" s="60">
        <f>IFERROR(VLOOKUP(D1105,Table6[[Categories]:[Weights]],5,FALSE),0)</f>
        <v>5.33E-2</v>
      </c>
      <c r="K1105" s="44">
        <f>$K$1802*(1+Table36[[#This Row],[Inflation (%)2]])</f>
        <v>103.55000000000001</v>
      </c>
      <c r="L1105" s="44">
        <f>IFERROR(Table36[[#This Row],[Prices]]*Table36[[#This Row],[Weights]],0)</f>
        <v>5.5192150000000009</v>
      </c>
    </row>
    <row r="1106" spans="2:12" hidden="1" x14ac:dyDescent="0.2">
      <c r="B1106" s="62">
        <f t="shared" si="35"/>
        <v>2022</v>
      </c>
      <c r="C1106" s="49">
        <v>44593</v>
      </c>
      <c r="D1106" s="3" t="s">
        <v>19</v>
      </c>
      <c r="E1106" s="29" t="s">
        <v>7</v>
      </c>
      <c r="F1106" s="43">
        <v>171.5</v>
      </c>
      <c r="G1106" s="28" t="s">
        <v>808</v>
      </c>
      <c r="H1106" s="31">
        <f t="shared" si="36"/>
        <v>0.13200000000000001</v>
      </c>
      <c r="I1106" s="31">
        <f>Table36[[#This Row],[Inflation (%)2]]/H1134-1</f>
        <v>-0.12871287128712861</v>
      </c>
      <c r="J1106" s="60">
        <f>IFERROR(VLOOKUP(D1106,Table6[[Categories]:[Weights]],5,FALSE),0)</f>
        <v>2.81E-2</v>
      </c>
      <c r="K1106" s="44">
        <f>$K$1802*(1+Table36[[#This Row],[Inflation (%)2]])</f>
        <v>113.20000000000002</v>
      </c>
      <c r="L1106" s="44">
        <f>IFERROR(Table36[[#This Row],[Prices]]*Table36[[#This Row],[Weights]],0)</f>
        <v>3.1809200000000004</v>
      </c>
    </row>
    <row r="1107" spans="2:12" hidden="1" x14ac:dyDescent="0.2">
      <c r="B1107" s="62">
        <f t="shared" si="35"/>
        <v>2022</v>
      </c>
      <c r="C1107" s="49">
        <v>44593</v>
      </c>
      <c r="D1107" s="3" t="s">
        <v>21</v>
      </c>
      <c r="E1107" s="29" t="s">
        <v>7</v>
      </c>
      <c r="F1107" s="43">
        <v>156.4</v>
      </c>
      <c r="G1107" s="28" t="s">
        <v>809</v>
      </c>
      <c r="H1107" s="31">
        <f t="shared" si="36"/>
        <v>1.6199999999999999E-2</v>
      </c>
      <c r="I1107" s="31">
        <f>Table36[[#This Row],[Inflation (%)2]]/H1135-1</f>
        <v>-0.27027027027027051</v>
      </c>
      <c r="J1107" s="60">
        <f>IFERROR(VLOOKUP(D1107,Table6[[Categories]:[Weights]],5,FALSE),0)</f>
        <v>2.8999999999999998E-2</v>
      </c>
      <c r="K1107" s="44">
        <f>$K$1802*(1+Table36[[#This Row],[Inflation (%)2]])</f>
        <v>101.62</v>
      </c>
      <c r="L1107" s="44">
        <f>IFERROR(Table36[[#This Row],[Prices]]*Table36[[#This Row],[Weights]],0)</f>
        <v>2.9469799999999999</v>
      </c>
    </row>
    <row r="1108" spans="2:12" hidden="1" x14ac:dyDescent="0.2">
      <c r="B1108" s="62">
        <f t="shared" si="35"/>
        <v>2022</v>
      </c>
      <c r="C1108" s="49">
        <v>44593</v>
      </c>
      <c r="D1108" s="3" t="s">
        <v>23</v>
      </c>
      <c r="E1108" s="29" t="s">
        <v>7</v>
      </c>
      <c r="F1108" s="43">
        <v>198</v>
      </c>
      <c r="G1108" s="28" t="s">
        <v>810</v>
      </c>
      <c r="H1108" s="31">
        <f t="shared" si="36"/>
        <v>0.1</v>
      </c>
      <c r="I1108" s="31">
        <f>Table36[[#This Row],[Inflation (%)2]]/H1136-1</f>
        <v>-0.12126537785588754</v>
      </c>
      <c r="J1108" s="60">
        <f>IFERROR(VLOOKUP(D1108,Table6[[Categories]:[Weights]],5,FALSE),0)</f>
        <v>4.41E-2</v>
      </c>
      <c r="K1108" s="44">
        <f>$K$1802*(1+Table36[[#This Row],[Inflation (%)2]])</f>
        <v>110.00000000000001</v>
      </c>
      <c r="L1108" s="44">
        <f>IFERROR(Table36[[#This Row],[Prices]]*Table36[[#This Row],[Weights]],0)</f>
        <v>4.8510000000000009</v>
      </c>
    </row>
    <row r="1109" spans="2:12" hidden="1" x14ac:dyDescent="0.2">
      <c r="B1109" s="62">
        <f t="shared" si="35"/>
        <v>2022</v>
      </c>
      <c r="C1109" s="49">
        <v>44593</v>
      </c>
      <c r="D1109" s="3" t="s">
        <v>25</v>
      </c>
      <c r="E1109" s="29" t="s">
        <v>7</v>
      </c>
      <c r="F1109" s="43">
        <v>163.19999999999999</v>
      </c>
      <c r="G1109" s="28" t="s">
        <v>480</v>
      </c>
      <c r="H1109" s="31">
        <f t="shared" si="36"/>
        <v>2.1299999999999999E-2</v>
      </c>
      <c r="I1109" s="31">
        <f>Table36[[#This Row],[Inflation (%)2]]/H1137-1</f>
        <v>-5.3333333333333344E-2</v>
      </c>
      <c r="J1109" s="60">
        <f>IFERROR(VLOOKUP(D1109,Table6[[Categories]:[Weights]],5,FALSE),0)</f>
        <v>1.7299999999999999E-2</v>
      </c>
      <c r="K1109" s="44">
        <f>$K$1802*(1+Table36[[#This Row],[Inflation (%)2]])</f>
        <v>102.13000000000001</v>
      </c>
      <c r="L1109" s="44">
        <f>IFERROR(Table36[[#This Row],[Prices]]*Table36[[#This Row],[Weights]],0)</f>
        <v>1.7668490000000001</v>
      </c>
    </row>
    <row r="1110" spans="2:12" hidden="1" x14ac:dyDescent="0.2">
      <c r="B1110" s="62">
        <f t="shared" si="35"/>
        <v>2022</v>
      </c>
      <c r="C1110" s="49">
        <v>44593</v>
      </c>
      <c r="D1110" s="3" t="s">
        <v>27</v>
      </c>
      <c r="E1110" s="29" t="s">
        <v>7</v>
      </c>
      <c r="F1110" s="43">
        <v>120.6</v>
      </c>
      <c r="G1110" s="28" t="s">
        <v>236</v>
      </c>
      <c r="H1110" s="31">
        <f t="shared" si="36"/>
        <v>5.0500000000000003E-2</v>
      </c>
      <c r="I1110" s="31">
        <f>Table36[[#This Row],[Inflation (%)2]]/H1138-1</f>
        <v>5.9760956175300972E-3</v>
      </c>
      <c r="J1110" s="60">
        <f>IFERROR(VLOOKUP(D1110,Table6[[Categories]:[Weights]],5,FALSE),0)</f>
        <v>9.7000000000000003E-3</v>
      </c>
      <c r="K1110" s="44">
        <f>$K$1802*(1+Table36[[#This Row],[Inflation (%)2]])</f>
        <v>105.05</v>
      </c>
      <c r="L1110" s="44">
        <f>IFERROR(Table36[[#This Row],[Prices]]*Table36[[#This Row],[Weights]],0)</f>
        <v>1.018985</v>
      </c>
    </row>
    <row r="1111" spans="2:12" hidden="1" x14ac:dyDescent="0.2">
      <c r="B1111" s="62">
        <f t="shared" si="35"/>
        <v>2022</v>
      </c>
      <c r="C1111" s="49">
        <v>44593</v>
      </c>
      <c r="D1111" s="3" t="s">
        <v>29</v>
      </c>
      <c r="E1111" s="29" t="s">
        <v>7</v>
      </c>
      <c r="F1111" s="43">
        <v>172.2</v>
      </c>
      <c r="G1111" s="28" t="s">
        <v>811</v>
      </c>
      <c r="H1111" s="31">
        <f t="shared" si="36"/>
        <v>5.9000000000000004E-2</v>
      </c>
      <c r="I1111" s="31">
        <f>Table36[[#This Row],[Inflation (%)2]]/H1139-1</f>
        <v>0.41486810551558762</v>
      </c>
      <c r="J1111" s="60">
        <f>IFERROR(VLOOKUP(D1111,Table6[[Categories]:[Weights]],5,FALSE),0)</f>
        <v>1.7899999999999999E-2</v>
      </c>
      <c r="K1111" s="44">
        <f>$K$1802*(1+Table36[[#This Row],[Inflation (%)2]])</f>
        <v>105.89999999999999</v>
      </c>
      <c r="L1111" s="44">
        <f>IFERROR(Table36[[#This Row],[Prices]]*Table36[[#This Row],[Weights]],0)</f>
        <v>1.8956099999999998</v>
      </c>
    </row>
    <row r="1112" spans="2:12" hidden="1" x14ac:dyDescent="0.2">
      <c r="B1112" s="62">
        <f t="shared" si="35"/>
        <v>2022</v>
      </c>
      <c r="C1112" s="49">
        <v>44593</v>
      </c>
      <c r="D1112" s="3" t="s">
        <v>31</v>
      </c>
      <c r="E1112" s="29" t="s">
        <v>7</v>
      </c>
      <c r="F1112" s="43">
        <v>156.69999999999999</v>
      </c>
      <c r="G1112" s="28" t="s">
        <v>465</v>
      </c>
      <c r="H1112" s="31">
        <f t="shared" si="36"/>
        <v>4.9600000000000005E-2</v>
      </c>
      <c r="I1112" s="31">
        <f>Table36[[#This Row],[Inflation (%)2]]/H1140-1</f>
        <v>-0.17744610281923701</v>
      </c>
      <c r="J1112" s="60">
        <f>IFERROR(VLOOKUP(D1112,Table6[[Categories]:[Weights]],5,FALSE),0)</f>
        <v>1.1299999999999999E-2</v>
      </c>
      <c r="K1112" s="44">
        <f>$K$1802*(1+Table36[[#This Row],[Inflation (%)2]])</f>
        <v>104.96000000000001</v>
      </c>
      <c r="L1112" s="44">
        <f>IFERROR(Table36[[#This Row],[Prices]]*Table36[[#This Row],[Weights]],0)</f>
        <v>1.186048</v>
      </c>
    </row>
    <row r="1113" spans="2:12" hidden="1" x14ac:dyDescent="0.2">
      <c r="B1113" s="62">
        <f t="shared" si="35"/>
        <v>2022</v>
      </c>
      <c r="C1113" s="49">
        <v>44593</v>
      </c>
      <c r="D1113" s="3" t="s">
        <v>33</v>
      </c>
      <c r="E1113" s="29" t="s">
        <v>7</v>
      </c>
      <c r="F1113" s="43">
        <v>180</v>
      </c>
      <c r="G1113" s="28" t="s">
        <v>734</v>
      </c>
      <c r="H1113" s="31">
        <f t="shared" si="36"/>
        <v>6.2599999999999989E-2</v>
      </c>
      <c r="I1113" s="31">
        <f>Table36[[#This Row],[Inflation (%)2]]/H1141-1</f>
        <v>4.8154093097909634E-3</v>
      </c>
      <c r="J1113" s="60">
        <f>IFERROR(VLOOKUP(D1113,Table6[[Categories]:[Weights]],5,FALSE),0)</f>
        <v>5.5399999999999998E-2</v>
      </c>
      <c r="K1113" s="44">
        <f>$K$1802*(1+Table36[[#This Row],[Inflation (%)2]])</f>
        <v>106.26</v>
      </c>
      <c r="L1113" s="44">
        <f>IFERROR(Table36[[#This Row],[Prices]]*Table36[[#This Row],[Weights]],0)</f>
        <v>5.8868039999999997</v>
      </c>
    </row>
    <row r="1114" spans="2:12" hidden="1" x14ac:dyDescent="0.2">
      <c r="B1114" s="62">
        <f t="shared" si="35"/>
        <v>2022</v>
      </c>
      <c r="C1114" s="49">
        <v>44593</v>
      </c>
      <c r="D1114" s="3" t="s">
        <v>35</v>
      </c>
      <c r="E1114" s="29" t="s">
        <v>7</v>
      </c>
      <c r="F1114" s="43">
        <v>196.5</v>
      </c>
      <c r="G1114" s="28" t="s">
        <v>812</v>
      </c>
      <c r="H1114" s="31">
        <f t="shared" si="36"/>
        <v>1.66E-2</v>
      </c>
      <c r="I1114" s="31">
        <f>Table36[[#This Row],[Inflation (%)2]]/H1142-1</f>
        <v>-0.13541666666666674</v>
      </c>
      <c r="J1114" s="60">
        <f>IFERROR(VLOOKUP(D1114,Table6[[Categories]:[Weights]],5,FALSE),0)</f>
        <v>1.3600000000000001E-2</v>
      </c>
      <c r="K1114" s="44">
        <f>$K$1802*(1+Table36[[#This Row],[Inflation (%)2]])</f>
        <v>101.66</v>
      </c>
      <c r="L1114" s="44">
        <f>IFERROR(Table36[[#This Row],[Prices]]*Table36[[#This Row],[Weights]],0)</f>
        <v>1.382576</v>
      </c>
    </row>
    <row r="1115" spans="2:12" hidden="1" x14ac:dyDescent="0.2">
      <c r="B1115" s="62">
        <f t="shared" si="35"/>
        <v>2022</v>
      </c>
      <c r="C1115" s="49">
        <v>44593</v>
      </c>
      <c r="D1115" s="3" t="s">
        <v>37</v>
      </c>
      <c r="E1115" s="29" t="s">
        <v>7</v>
      </c>
      <c r="F1115" s="43">
        <v>163.4</v>
      </c>
      <c r="G1115" s="28" t="s">
        <v>707</v>
      </c>
      <c r="H1115" s="31">
        <f t="shared" si="36"/>
        <v>7.6399999999999996E-2</v>
      </c>
      <c r="I1115" s="31">
        <f>Table36[[#This Row],[Inflation (%)2]]/H1143-1</f>
        <v>2.9649595687331498E-2</v>
      </c>
      <c r="J1115" s="60">
        <f>IFERROR(VLOOKUP(D1115,Table6[[Categories]:[Weights]],5,FALSE),0)</f>
        <v>5.57E-2</v>
      </c>
      <c r="K1115" s="44">
        <f>$K$1802*(1+Table36[[#This Row],[Inflation (%)2]])</f>
        <v>107.64</v>
      </c>
      <c r="L1115" s="44">
        <f>IFERROR(Table36[[#This Row],[Prices]]*Table36[[#This Row],[Weights]],0)</f>
        <v>5.9955480000000003</v>
      </c>
    </row>
    <row r="1116" spans="2:12" hidden="1" x14ac:dyDescent="0.2">
      <c r="B1116" s="62">
        <f t="shared" si="35"/>
        <v>2022</v>
      </c>
      <c r="C1116" s="49">
        <v>44593</v>
      </c>
      <c r="D1116" s="3" t="s">
        <v>39</v>
      </c>
      <c r="E1116" s="29" t="s">
        <v>7</v>
      </c>
      <c r="F1116" s="43">
        <v>165.7</v>
      </c>
      <c r="G1116" s="28" t="s">
        <v>813</v>
      </c>
      <c r="H1116" s="31">
        <f t="shared" si="36"/>
        <v>7.3899999999999993E-2</v>
      </c>
      <c r="I1116" s="31">
        <f>Table36[[#This Row],[Inflation (%)2]]/H1144-1</f>
        <v>2.7137042062415073E-3</v>
      </c>
      <c r="J1116" s="60">
        <f>IFERROR(VLOOKUP(D1116,Table6[[Categories]:[Weights]],5,FALSE),0)</f>
        <v>4.7199999999999999E-2</v>
      </c>
      <c r="K1116" s="44">
        <f>$K$1802*(1+Table36[[#This Row],[Inflation (%)2]])</f>
        <v>107.39000000000001</v>
      </c>
      <c r="L1116" s="44">
        <f>IFERROR(Table36[[#This Row],[Prices]]*Table36[[#This Row],[Weights]],0)</f>
        <v>5.0688080000000006</v>
      </c>
    </row>
    <row r="1117" spans="2:12" hidden="1" x14ac:dyDescent="0.2">
      <c r="B1117" s="62">
        <f t="shared" si="35"/>
        <v>2022</v>
      </c>
      <c r="C1117" s="49">
        <v>44593</v>
      </c>
      <c r="D1117" s="3" t="s">
        <v>41</v>
      </c>
      <c r="E1117" s="29" t="s">
        <v>7</v>
      </c>
      <c r="F1117" s="43">
        <v>150.4</v>
      </c>
      <c r="G1117" s="28" t="s">
        <v>814</v>
      </c>
      <c r="H1117" s="31">
        <f t="shared" si="36"/>
        <v>8.7500000000000008E-2</v>
      </c>
      <c r="I1117" s="31">
        <f>Table36[[#This Row],[Inflation (%)2]]/H1145-1</f>
        <v>0.1378413524057216</v>
      </c>
      <c r="J1117" s="60">
        <f>IFERROR(VLOOKUP(D1117,Table6[[Categories]:[Weights]],5,FALSE),0)</f>
        <v>8.5000000000000006E-3</v>
      </c>
      <c r="K1117" s="44">
        <f>$K$1802*(1+Table36[[#This Row],[Inflation (%)2]])</f>
        <v>108.74999999999999</v>
      </c>
      <c r="L1117" s="44">
        <f>IFERROR(Table36[[#This Row],[Prices]]*Table36[[#This Row],[Weights]],0)</f>
        <v>0.92437499999999995</v>
      </c>
    </row>
    <row r="1118" spans="2:12" hidden="1" x14ac:dyDescent="0.2">
      <c r="B1118" s="62">
        <f t="shared" si="35"/>
        <v>2022</v>
      </c>
      <c r="C1118" s="49">
        <v>44593</v>
      </c>
      <c r="D1118" s="3" t="s">
        <v>43</v>
      </c>
      <c r="E1118" s="29" t="s">
        <v>7</v>
      </c>
      <c r="F1118" s="43">
        <v>165.5</v>
      </c>
      <c r="G1118" s="28" t="s">
        <v>324</v>
      </c>
      <c r="H1118" s="31">
        <f t="shared" si="36"/>
        <v>3.5700000000000003E-2</v>
      </c>
      <c r="I1118" s="31">
        <f>Table36[[#This Row],[Inflation (%)2]]/H1146-1</f>
        <v>1.4204545454545414E-2</v>
      </c>
      <c r="J1118" s="60">
        <f>IFERROR(VLOOKUP(D1118,Table6[[Categories]:[Weights]],5,FALSE),0)</f>
        <v>0.2167</v>
      </c>
      <c r="K1118" s="44">
        <f>$K$1802*(1+Table36[[#This Row],[Inflation (%)2]])</f>
        <v>103.57000000000001</v>
      </c>
      <c r="L1118" s="44">
        <f>IFERROR(Table36[[#This Row],[Prices]]*Table36[[#This Row],[Weights]],0)</f>
        <v>22.443619000000002</v>
      </c>
    </row>
    <row r="1119" spans="2:12" hidden="1" x14ac:dyDescent="0.2">
      <c r="B1119" s="62">
        <f t="shared" si="35"/>
        <v>2022</v>
      </c>
      <c r="C1119" s="49">
        <v>44593</v>
      </c>
      <c r="D1119" s="3" t="s">
        <v>45</v>
      </c>
      <c r="E1119" s="29" t="s">
        <v>7</v>
      </c>
      <c r="F1119" s="43">
        <v>163</v>
      </c>
      <c r="G1119" s="28" t="s">
        <v>815</v>
      </c>
      <c r="H1119" s="31">
        <f t="shared" si="36"/>
        <v>9.2499999999999999E-2</v>
      </c>
      <c r="I1119" s="31">
        <f>Table36[[#This Row],[Inflation (%)2]]/H1147-1</f>
        <v>-0.15215398716773609</v>
      </c>
      <c r="J1119" s="60">
        <f>IFERROR(VLOOKUP(D1119,Table6[[Categories]:[Weights]],5,FALSE),0)</f>
        <v>5.5800000000000002E-2</v>
      </c>
      <c r="K1119" s="44">
        <f>$K$1802*(1+Table36[[#This Row],[Inflation (%)2]])</f>
        <v>109.25</v>
      </c>
      <c r="L1119" s="44">
        <f>IFERROR(Table36[[#This Row],[Prices]]*Table36[[#This Row],[Weights]],0)</f>
        <v>6.0961500000000006</v>
      </c>
    </row>
    <row r="1120" spans="2:12" hidden="1" x14ac:dyDescent="0.2">
      <c r="B1120" s="62">
        <f t="shared" si="35"/>
        <v>2022</v>
      </c>
      <c r="C1120" s="49">
        <v>44593</v>
      </c>
      <c r="D1120" s="3" t="s">
        <v>47</v>
      </c>
      <c r="E1120" s="29" t="s">
        <v>7</v>
      </c>
      <c r="F1120" s="43">
        <v>159.4</v>
      </c>
      <c r="G1120" s="28" t="s">
        <v>404</v>
      </c>
      <c r="H1120" s="31">
        <f t="shared" si="36"/>
        <v>6.7599999999999993E-2</v>
      </c>
      <c r="I1120" s="31">
        <f>Table36[[#This Row],[Inflation (%)2]]/H1148-1</f>
        <v>-5.8823529411764497E-3</v>
      </c>
      <c r="J1120" s="60">
        <f>IFERROR(VLOOKUP(D1120,Table6[[Categories]:[Weights]],5,FALSE),0)</f>
        <v>0.29530000000000001</v>
      </c>
      <c r="K1120" s="44">
        <f>$K$1802*(1+Table36[[#This Row],[Inflation (%)2]])</f>
        <v>106.76</v>
      </c>
      <c r="L1120" s="44">
        <f>IFERROR(Table36[[#This Row],[Prices]]*Table36[[#This Row],[Weights]],0)</f>
        <v>31.526228000000003</v>
      </c>
    </row>
    <row r="1121" spans="2:12" hidden="1" x14ac:dyDescent="0.2">
      <c r="B1121" s="62">
        <f t="shared" si="35"/>
        <v>2022</v>
      </c>
      <c r="C1121" s="49">
        <v>44593</v>
      </c>
      <c r="D1121" s="3" t="s">
        <v>49</v>
      </c>
      <c r="E1121" s="29" t="s">
        <v>7</v>
      </c>
      <c r="F1121" s="43">
        <v>157.4</v>
      </c>
      <c r="G1121" s="28" t="s">
        <v>798</v>
      </c>
      <c r="H1121" s="31">
        <f t="shared" si="36"/>
        <v>7.4400000000000008E-2</v>
      </c>
      <c r="I1121" s="31">
        <f>Table36[[#This Row],[Inflation (%)2]]/H1149-1</f>
        <v>5.4054054054055722E-3</v>
      </c>
      <c r="J1121" s="60">
        <f>IFERROR(VLOOKUP(D1121,Table6[[Categories]:[Weights]],5,FALSE),0)</f>
        <v>3.8699999999999998E-2</v>
      </c>
      <c r="K1121" s="44">
        <f>$K$1802*(1+Table36[[#This Row],[Inflation (%)2]])</f>
        <v>107.44</v>
      </c>
      <c r="L1121" s="44">
        <f>IFERROR(Table36[[#This Row],[Prices]]*Table36[[#This Row],[Weights]],0)</f>
        <v>4.1579280000000001</v>
      </c>
    </row>
    <row r="1122" spans="2:12" hidden="1" x14ac:dyDescent="0.2">
      <c r="B1122" s="62">
        <f t="shared" si="35"/>
        <v>2022</v>
      </c>
      <c r="C1122" s="49">
        <v>44593</v>
      </c>
      <c r="D1122" s="3" t="s">
        <v>51</v>
      </c>
      <c r="E1122" s="29" t="s">
        <v>7</v>
      </c>
      <c r="F1122" s="43">
        <v>167.2</v>
      </c>
      <c r="G1122" s="28" t="s">
        <v>805</v>
      </c>
      <c r="H1122" s="31">
        <f t="shared" si="36"/>
        <v>7.0400000000000004E-2</v>
      </c>
      <c r="I1122" s="31">
        <f>Table36[[#This Row],[Inflation (%)2]]/H1150-1</f>
        <v>2.8490028490029129E-3</v>
      </c>
      <c r="J1122" s="60">
        <f>IFERROR(VLOOKUP(D1122,Table6[[Categories]:[Weights]],5,FALSE),0)</f>
        <v>4.8099999999999997E-2</v>
      </c>
      <c r="K1122" s="44">
        <f>$K$1802*(1+Table36[[#This Row],[Inflation (%)2]])</f>
        <v>107.04</v>
      </c>
      <c r="L1122" s="44">
        <f>IFERROR(Table36[[#This Row],[Prices]]*Table36[[#This Row],[Weights]],0)</f>
        <v>5.1486239999999999</v>
      </c>
    </row>
    <row r="1123" spans="2:12" hidden="1" x14ac:dyDescent="0.2">
      <c r="B1123" s="62">
        <f t="shared" si="35"/>
        <v>2022</v>
      </c>
      <c r="C1123" s="49">
        <v>44593</v>
      </c>
      <c r="D1123" s="3" t="s">
        <v>53</v>
      </c>
      <c r="E1123" s="29" t="s">
        <v>7</v>
      </c>
      <c r="F1123" s="43">
        <v>153.1</v>
      </c>
      <c r="G1123" s="28" t="s">
        <v>816</v>
      </c>
      <c r="H1123" s="31">
        <f t="shared" si="36"/>
        <v>8.9700000000000002E-2</v>
      </c>
      <c r="I1123" s="31">
        <f>Table36[[#This Row],[Inflation (%)2]]/H1151-1</f>
        <v>-0.14489990467111535</v>
      </c>
      <c r="J1123" s="60">
        <f>IFERROR(VLOOKUP(D1123,Table6[[Categories]:[Weights]],5,FALSE),0)</f>
        <v>9.7299999999999998E-2</v>
      </c>
      <c r="K1123" s="44">
        <f>$K$1802*(1+Table36[[#This Row],[Inflation (%)2]])</f>
        <v>108.97000000000001</v>
      </c>
      <c r="L1123" s="44">
        <f>IFERROR(Table36[[#This Row],[Prices]]*Table36[[#This Row],[Weights]],0)</f>
        <v>10.602781</v>
      </c>
    </row>
    <row r="1124" spans="2:12" hidden="1" x14ac:dyDescent="0.2">
      <c r="B1124" s="62">
        <f t="shared" si="35"/>
        <v>2022</v>
      </c>
      <c r="C1124" s="49">
        <v>44593</v>
      </c>
      <c r="D1124" s="3" t="s">
        <v>55</v>
      </c>
      <c r="E1124" s="29" t="s">
        <v>7</v>
      </c>
      <c r="F1124" s="43">
        <v>159.5</v>
      </c>
      <c r="G1124" s="28" t="s">
        <v>817</v>
      </c>
      <c r="H1124" s="31">
        <f t="shared" si="36"/>
        <v>8.2799999999999999E-2</v>
      </c>
      <c r="I1124" s="31">
        <f>Table36[[#This Row],[Inflation (%)2]]/H1152-1</f>
        <v>9.7560975609756184E-3</v>
      </c>
      <c r="J1124" s="60">
        <f>IFERROR(VLOOKUP(D1124,Table6[[Categories]:[Weights]],5,FALSE),0)</f>
        <v>2.0400000000000001E-2</v>
      </c>
      <c r="K1124" s="44">
        <f>$K$1802*(1+Table36[[#This Row],[Inflation (%)2]])</f>
        <v>108.28</v>
      </c>
      <c r="L1124" s="44">
        <f>IFERROR(Table36[[#This Row],[Prices]]*Table36[[#This Row],[Weights]],0)</f>
        <v>2.2089120000000002</v>
      </c>
    </row>
    <row r="1125" spans="2:12" hidden="1" x14ac:dyDescent="0.2">
      <c r="B1125" s="62">
        <f t="shared" si="35"/>
        <v>2022</v>
      </c>
      <c r="C1125" s="49">
        <v>44593</v>
      </c>
      <c r="D1125" s="3" t="s">
        <v>57</v>
      </c>
      <c r="E1125" s="29" t="s">
        <v>7</v>
      </c>
      <c r="F1125" s="43">
        <v>162</v>
      </c>
      <c r="G1125" s="28" t="s">
        <v>385</v>
      </c>
      <c r="H1125" s="31">
        <f t="shared" si="36"/>
        <v>3.3799999999999997E-2</v>
      </c>
      <c r="I1125" s="31">
        <f>Table36[[#This Row],[Inflation (%)2]]/H1153-1</f>
        <v>0.26119402985074602</v>
      </c>
      <c r="J1125" s="60">
        <f>IFERROR(VLOOKUP(D1125,Table6[[Categories]:[Weights]],5,FALSE),0)</f>
        <v>5.62E-2</v>
      </c>
      <c r="K1125" s="44">
        <f>$K$1802*(1+Table36[[#This Row],[Inflation (%)2]])</f>
        <v>103.38000000000001</v>
      </c>
      <c r="L1125" s="44">
        <f>IFERROR(Table36[[#This Row],[Prices]]*Table36[[#This Row],[Weights]],0)</f>
        <v>5.8099560000000006</v>
      </c>
    </row>
    <row r="1126" spans="2:12" hidden="1" x14ac:dyDescent="0.2">
      <c r="B1126" s="62">
        <f t="shared" si="35"/>
        <v>2022</v>
      </c>
      <c r="C1126" s="49">
        <v>44593</v>
      </c>
      <c r="D1126" s="3" t="s">
        <v>59</v>
      </c>
      <c r="E1126" s="29" t="s">
        <v>7</v>
      </c>
      <c r="F1126" s="43">
        <v>164.2</v>
      </c>
      <c r="G1126" s="28" t="s">
        <v>525</v>
      </c>
      <c r="H1126" s="31">
        <f t="shared" si="36"/>
        <v>4.7199999999999999E-2</v>
      </c>
      <c r="I1126" s="31">
        <f>Table36[[#This Row],[Inflation (%)2]]/H1154-1</f>
        <v>0.66197183098591572</v>
      </c>
      <c r="J1126" s="60">
        <f>IFERROR(VLOOKUP(D1126,Table6[[Categories]:[Weights]],5,FALSE),0)</f>
        <v>3.4700000000000002E-2</v>
      </c>
      <c r="K1126" s="44">
        <f>$K$1802*(1+Table36[[#This Row],[Inflation (%)2]])</f>
        <v>104.71999999999998</v>
      </c>
      <c r="L1126" s="44">
        <f>IFERROR(Table36[[#This Row],[Prices]]*Table36[[#This Row],[Weights]],0)</f>
        <v>3.6337839999999995</v>
      </c>
    </row>
    <row r="1127" spans="2:12" hidden="1" x14ac:dyDescent="0.2">
      <c r="B1127" s="62">
        <f t="shared" si="35"/>
        <v>2022</v>
      </c>
      <c r="C1127" s="49">
        <v>44593</v>
      </c>
      <c r="D1127" s="3" t="s">
        <v>61</v>
      </c>
      <c r="E1127" s="29" t="s">
        <v>7</v>
      </c>
      <c r="F1127" s="43">
        <v>168.8</v>
      </c>
      <c r="G1127" s="28" t="s">
        <v>304</v>
      </c>
      <c r="H1127" s="31">
        <f t="shared" si="36"/>
        <v>5.7599999999999998E-2</v>
      </c>
      <c r="I1127" s="31">
        <f>Table36[[#This Row],[Inflation (%)2]]/H1155-1</f>
        <v>-2.0408163265306145E-2</v>
      </c>
      <c r="J1127" s="60">
        <f>IFERROR(VLOOKUP(D1127,Table6[[Categories]:[Weights]],5,FALSE),0)</f>
        <v>0</v>
      </c>
      <c r="K1127" s="44">
        <f>$K$1802*(1+Table36[[#This Row],[Inflation (%)2]])</f>
        <v>105.76</v>
      </c>
      <c r="L1127" s="44">
        <f>IFERROR(Table36[[#This Row],[Prices]]*Table36[[#This Row],[Weights]],0)</f>
        <v>0</v>
      </c>
    </row>
    <row r="1128" spans="2:12" x14ac:dyDescent="0.2">
      <c r="B1128" s="62">
        <f t="shared" si="35"/>
        <v>2022</v>
      </c>
      <c r="C1128" s="49">
        <v>44562</v>
      </c>
      <c r="D1128" s="3" t="s">
        <v>6</v>
      </c>
      <c r="E1128" s="29" t="s">
        <v>7</v>
      </c>
      <c r="F1128" s="43">
        <v>165</v>
      </c>
      <c r="G1128" s="28" t="s">
        <v>819</v>
      </c>
      <c r="H1128" s="31">
        <f t="shared" si="36"/>
        <v>5.9100000000000007E-2</v>
      </c>
      <c r="I1128" s="31">
        <f>Table36[[#This Row],[Inflation (%)2]]/H1156-1</f>
        <v>1.6949152542373724E-3</v>
      </c>
      <c r="J1128" s="60">
        <f>IFERROR(VLOOKUP(D1128,Table6[[Categories]:[Weights]],5,FALSE),0)</f>
        <v>1</v>
      </c>
      <c r="K1128" s="44">
        <f>$K$1802*(1+Table36[[#This Row],[Inflation (%)2]])</f>
        <v>105.91</v>
      </c>
      <c r="L1128" s="44">
        <f>IFERROR(Table36[[#This Row],[Prices]]*Table36[[#This Row],[Weights]],0)</f>
        <v>105.91</v>
      </c>
    </row>
    <row r="1129" spans="2:12" hidden="1" x14ac:dyDescent="0.2">
      <c r="B1129" s="62">
        <f t="shared" si="35"/>
        <v>2022</v>
      </c>
      <c r="C1129" s="49">
        <v>44562</v>
      </c>
      <c r="D1129" s="3" t="s">
        <v>9</v>
      </c>
      <c r="E1129" s="29" t="s">
        <v>7</v>
      </c>
      <c r="F1129" s="43">
        <v>170.3</v>
      </c>
      <c r="G1129" s="28" t="s">
        <v>819</v>
      </c>
      <c r="H1129" s="31">
        <f t="shared" si="36"/>
        <v>5.9100000000000007E-2</v>
      </c>
      <c r="I1129" s="31">
        <f>Table36[[#This Row],[Inflation (%)2]]/H1157-1</f>
        <v>9.6474953617810888E-2</v>
      </c>
      <c r="J1129" s="60">
        <f>IFERROR(VLOOKUP(D1129,Table6[[Categories]:[Weights]],5,FALSE),0)</f>
        <v>0.3629</v>
      </c>
      <c r="K1129" s="44">
        <f>$K$1802*(1+Table36[[#This Row],[Inflation (%)2]])</f>
        <v>105.91</v>
      </c>
      <c r="L1129" s="44">
        <f>IFERROR(Table36[[#This Row],[Prices]]*Table36[[#This Row],[Weights]],0)</f>
        <v>38.434739</v>
      </c>
    </row>
    <row r="1130" spans="2:12" hidden="1" x14ac:dyDescent="0.2">
      <c r="B1130" s="62">
        <f t="shared" si="35"/>
        <v>2022</v>
      </c>
      <c r="C1130" s="49">
        <v>44562</v>
      </c>
      <c r="D1130" s="3" t="s">
        <v>11</v>
      </c>
      <c r="E1130" s="29" t="s">
        <v>7</v>
      </c>
      <c r="F1130" s="43">
        <v>152.19999999999999</v>
      </c>
      <c r="G1130" s="28" t="s">
        <v>276</v>
      </c>
      <c r="H1130" s="31">
        <f t="shared" si="36"/>
        <v>2.9799999999999997E-2</v>
      </c>
      <c r="I1130" s="31">
        <f>Table36[[#This Row],[Inflation (%)2]]/H1158-1</f>
        <v>0.22633744855967053</v>
      </c>
      <c r="J1130" s="60">
        <f>IFERROR(VLOOKUP(D1130,Table6[[Categories]:[Weights]],5,FALSE),0)</f>
        <v>6.59E-2</v>
      </c>
      <c r="K1130" s="44">
        <f>$K$1802*(1+Table36[[#This Row],[Inflation (%)2]])</f>
        <v>102.98</v>
      </c>
      <c r="L1130" s="44">
        <f>IFERROR(Table36[[#This Row],[Prices]]*Table36[[#This Row],[Weights]],0)</f>
        <v>6.7863820000000006</v>
      </c>
    </row>
    <row r="1131" spans="2:12" hidden="1" x14ac:dyDescent="0.2">
      <c r="B1131" s="62">
        <f t="shared" si="35"/>
        <v>2022</v>
      </c>
      <c r="C1131" s="49">
        <v>44562</v>
      </c>
      <c r="D1131" s="3" t="s">
        <v>13</v>
      </c>
      <c r="E1131" s="29" t="s">
        <v>7</v>
      </c>
      <c r="F1131" s="43">
        <v>202.1</v>
      </c>
      <c r="G1131" s="28" t="s">
        <v>76</v>
      </c>
      <c r="H1131" s="31">
        <f t="shared" si="36"/>
        <v>4.99E-2</v>
      </c>
      <c r="I1131" s="31">
        <f>Table36[[#This Row],[Inflation (%)2]]/H1159-1</f>
        <v>0.31315789473684208</v>
      </c>
      <c r="J1131" s="60">
        <f>IFERROR(VLOOKUP(D1131,Table6[[Categories]:[Weights]],5,FALSE),0)</f>
        <v>2.7300000000000001E-2</v>
      </c>
      <c r="K1131" s="44">
        <f>$K$1802*(1+Table36[[#This Row],[Inflation (%)2]])</f>
        <v>104.99000000000001</v>
      </c>
      <c r="L1131" s="44">
        <f>IFERROR(Table36[[#This Row],[Prices]]*Table36[[#This Row],[Weights]],0)</f>
        <v>2.8662270000000003</v>
      </c>
    </row>
    <row r="1132" spans="2:12" hidden="1" x14ac:dyDescent="0.2">
      <c r="B1132" s="62">
        <f t="shared" si="35"/>
        <v>2022</v>
      </c>
      <c r="C1132" s="49">
        <v>44562</v>
      </c>
      <c r="D1132" s="3" t="s">
        <v>15</v>
      </c>
      <c r="E1132" s="29" t="s">
        <v>7</v>
      </c>
      <c r="F1132" s="43">
        <v>180.1</v>
      </c>
      <c r="G1132" s="28" t="s">
        <v>107</v>
      </c>
      <c r="H1132" s="31">
        <f t="shared" si="36"/>
        <v>2.5000000000000001E-2</v>
      </c>
      <c r="I1132" s="31">
        <f>Table36[[#This Row],[Inflation (%)2]]/H1160-1</f>
        <v>1.7777777777777777</v>
      </c>
      <c r="J1132" s="60">
        <f>IFERROR(VLOOKUP(D1132,Table6[[Categories]:[Weights]],5,FALSE),0)</f>
        <v>3.5999999999999999E-3</v>
      </c>
      <c r="K1132" s="44">
        <f>$K$1802*(1+Table36[[#This Row],[Inflation (%)2]])</f>
        <v>102.49999999999999</v>
      </c>
      <c r="L1132" s="44">
        <f>IFERROR(Table36[[#This Row],[Prices]]*Table36[[#This Row],[Weights]],0)</f>
        <v>0.36899999999999994</v>
      </c>
    </row>
    <row r="1133" spans="2:12" hidden="1" x14ac:dyDescent="0.2">
      <c r="B1133" s="62">
        <f t="shared" si="35"/>
        <v>2022</v>
      </c>
      <c r="C1133" s="49">
        <v>44562</v>
      </c>
      <c r="D1133" s="3" t="s">
        <v>17</v>
      </c>
      <c r="E1133" s="29" t="s">
        <v>7</v>
      </c>
      <c r="F1133" s="43">
        <v>160.4</v>
      </c>
      <c r="G1133" s="28" t="s">
        <v>820</v>
      </c>
      <c r="H1133" s="31">
        <f t="shared" si="36"/>
        <v>3.8900000000000004E-2</v>
      </c>
      <c r="I1133" s="31">
        <f>Table36[[#This Row],[Inflation (%)2]]/H1161-1</f>
        <v>7.1625344352617137E-2</v>
      </c>
      <c r="J1133" s="60">
        <f>IFERROR(VLOOKUP(D1133,Table6[[Categories]:[Weights]],5,FALSE),0)</f>
        <v>5.33E-2</v>
      </c>
      <c r="K1133" s="44">
        <f>$K$1802*(1+Table36[[#This Row],[Inflation (%)2]])</f>
        <v>103.88999999999999</v>
      </c>
      <c r="L1133" s="44">
        <f>IFERROR(Table36[[#This Row],[Prices]]*Table36[[#This Row],[Weights]],0)</f>
        <v>5.5373369999999991</v>
      </c>
    </row>
    <row r="1134" spans="2:12" hidden="1" x14ac:dyDescent="0.2">
      <c r="B1134" s="62">
        <f t="shared" si="35"/>
        <v>2022</v>
      </c>
      <c r="C1134" s="49">
        <v>44562</v>
      </c>
      <c r="D1134" s="3" t="s">
        <v>19</v>
      </c>
      <c r="E1134" s="29" t="s">
        <v>7</v>
      </c>
      <c r="F1134" s="43">
        <v>171</v>
      </c>
      <c r="G1134" s="28" t="s">
        <v>821</v>
      </c>
      <c r="H1134" s="31">
        <f t="shared" si="36"/>
        <v>0.1515</v>
      </c>
      <c r="I1134" s="31">
        <f>Table36[[#This Row],[Inflation (%)2]]/H1162-1</f>
        <v>-0.25735294117647045</v>
      </c>
      <c r="J1134" s="60">
        <f>IFERROR(VLOOKUP(D1134,Table6[[Categories]:[Weights]],5,FALSE),0)</f>
        <v>2.81E-2</v>
      </c>
      <c r="K1134" s="44">
        <f>$K$1802*(1+Table36[[#This Row],[Inflation (%)2]])</f>
        <v>115.14999999999999</v>
      </c>
      <c r="L1134" s="44">
        <f>IFERROR(Table36[[#This Row],[Prices]]*Table36[[#This Row],[Weights]],0)</f>
        <v>3.2357149999999999</v>
      </c>
    </row>
    <row r="1135" spans="2:12" hidden="1" x14ac:dyDescent="0.2">
      <c r="B1135" s="62">
        <f t="shared" si="35"/>
        <v>2022</v>
      </c>
      <c r="C1135" s="49">
        <v>44562</v>
      </c>
      <c r="D1135" s="3" t="s">
        <v>21</v>
      </c>
      <c r="E1135" s="29" t="s">
        <v>7</v>
      </c>
      <c r="F1135" s="43">
        <v>156.5</v>
      </c>
      <c r="G1135" s="28" t="s">
        <v>510</v>
      </c>
      <c r="H1135" s="31">
        <f t="shared" si="36"/>
        <v>2.2200000000000004E-2</v>
      </c>
      <c r="I1135" s="31">
        <f>Table36[[#This Row],[Inflation (%)2]]/H1163-1</f>
        <v>-0.4064171122994652</v>
      </c>
      <c r="J1135" s="60">
        <f>IFERROR(VLOOKUP(D1135,Table6[[Categories]:[Weights]],5,FALSE),0)</f>
        <v>2.8999999999999998E-2</v>
      </c>
      <c r="K1135" s="44">
        <f>$K$1802*(1+Table36[[#This Row],[Inflation (%)2]])</f>
        <v>102.22</v>
      </c>
      <c r="L1135" s="44">
        <f>IFERROR(Table36[[#This Row],[Prices]]*Table36[[#This Row],[Weights]],0)</f>
        <v>2.9643799999999998</v>
      </c>
    </row>
    <row r="1136" spans="2:12" hidden="1" x14ac:dyDescent="0.2">
      <c r="B1136" s="62">
        <f t="shared" si="35"/>
        <v>2022</v>
      </c>
      <c r="C1136" s="49">
        <v>44562</v>
      </c>
      <c r="D1136" s="3" t="s">
        <v>23</v>
      </c>
      <c r="E1136" s="29" t="s">
        <v>7</v>
      </c>
      <c r="F1136" s="43">
        <v>203.6</v>
      </c>
      <c r="G1136" s="28" t="s">
        <v>822</v>
      </c>
      <c r="H1136" s="31">
        <f t="shared" si="36"/>
        <v>0.11380000000000001</v>
      </c>
      <c r="I1136" s="31">
        <f>Table36[[#This Row],[Inflation (%)2]]/H1164-1</f>
        <v>0.85342019543973979</v>
      </c>
      <c r="J1136" s="60">
        <f>IFERROR(VLOOKUP(D1136,Table6[[Categories]:[Weights]],5,FALSE),0)</f>
        <v>4.41E-2</v>
      </c>
      <c r="K1136" s="44">
        <f>$K$1802*(1+Table36[[#This Row],[Inflation (%)2]])</f>
        <v>111.38</v>
      </c>
      <c r="L1136" s="44">
        <f>IFERROR(Table36[[#This Row],[Prices]]*Table36[[#This Row],[Weights]],0)</f>
        <v>4.9118579999999996</v>
      </c>
    </row>
    <row r="1137" spans="2:12" hidden="1" x14ac:dyDescent="0.2">
      <c r="B1137" s="62">
        <f t="shared" si="35"/>
        <v>2022</v>
      </c>
      <c r="C1137" s="49">
        <v>44562</v>
      </c>
      <c r="D1137" s="3" t="s">
        <v>25</v>
      </c>
      <c r="E1137" s="29" t="s">
        <v>7</v>
      </c>
      <c r="F1137" s="43">
        <v>163.80000000000001</v>
      </c>
      <c r="G1137" s="28" t="s">
        <v>823</v>
      </c>
      <c r="H1137" s="31">
        <f t="shared" si="36"/>
        <v>2.2499999999999999E-2</v>
      </c>
      <c r="I1137" s="31">
        <f>Table36[[#This Row],[Inflation (%)2]]/H1165-1</f>
        <v>0.73076923076923062</v>
      </c>
      <c r="J1137" s="60">
        <f>IFERROR(VLOOKUP(D1137,Table6[[Categories]:[Weights]],5,FALSE),0)</f>
        <v>1.7299999999999999E-2</v>
      </c>
      <c r="K1137" s="44">
        <f>$K$1802*(1+Table36[[#This Row],[Inflation (%)2]])</f>
        <v>102.25</v>
      </c>
      <c r="L1137" s="44">
        <f>IFERROR(Table36[[#This Row],[Prices]]*Table36[[#This Row],[Weights]],0)</f>
        <v>1.7689249999999999</v>
      </c>
    </row>
    <row r="1138" spans="2:12" hidden="1" x14ac:dyDescent="0.2">
      <c r="B1138" s="62">
        <f t="shared" si="35"/>
        <v>2022</v>
      </c>
      <c r="C1138" s="49">
        <v>44562</v>
      </c>
      <c r="D1138" s="3" t="s">
        <v>27</v>
      </c>
      <c r="E1138" s="29" t="s">
        <v>7</v>
      </c>
      <c r="F1138" s="43">
        <v>121.3</v>
      </c>
      <c r="G1138" s="28" t="s">
        <v>824</v>
      </c>
      <c r="H1138" s="31">
        <f t="shared" si="36"/>
        <v>5.0199999999999995E-2</v>
      </c>
      <c r="I1138" s="31">
        <f>Table36[[#This Row],[Inflation (%)2]]/H1166-1</f>
        <v>4.1493775933609811E-2</v>
      </c>
      <c r="J1138" s="60">
        <f>IFERROR(VLOOKUP(D1138,Table6[[Categories]:[Weights]],5,FALSE),0)</f>
        <v>9.7000000000000003E-3</v>
      </c>
      <c r="K1138" s="44">
        <f>$K$1802*(1+Table36[[#This Row],[Inflation (%)2]])</f>
        <v>105.02</v>
      </c>
      <c r="L1138" s="44">
        <f>IFERROR(Table36[[#This Row],[Prices]]*Table36[[#This Row],[Weights]],0)</f>
        <v>1.018694</v>
      </c>
    </row>
    <row r="1139" spans="2:12" hidden="1" x14ac:dyDescent="0.2">
      <c r="B1139" s="62">
        <f t="shared" si="35"/>
        <v>2022</v>
      </c>
      <c r="C1139" s="49">
        <v>44562</v>
      </c>
      <c r="D1139" s="3" t="s">
        <v>29</v>
      </c>
      <c r="E1139" s="29" t="s">
        <v>7</v>
      </c>
      <c r="F1139" s="43">
        <v>169.8</v>
      </c>
      <c r="G1139" s="28" t="s">
        <v>498</v>
      </c>
      <c r="H1139" s="31">
        <f t="shared" si="36"/>
        <v>4.1700000000000001E-2</v>
      </c>
      <c r="I1139" s="31">
        <f>Table36[[#This Row],[Inflation (%)2]]/H1167-1</f>
        <v>0.30721003134796243</v>
      </c>
      <c r="J1139" s="60">
        <f>IFERROR(VLOOKUP(D1139,Table6[[Categories]:[Weights]],5,FALSE),0)</f>
        <v>1.7899999999999999E-2</v>
      </c>
      <c r="K1139" s="44">
        <f>$K$1802*(1+Table36[[#This Row],[Inflation (%)2]])</f>
        <v>104.17</v>
      </c>
      <c r="L1139" s="44">
        <f>IFERROR(Table36[[#This Row],[Prices]]*Table36[[#This Row],[Weights]],0)</f>
        <v>1.8646430000000001</v>
      </c>
    </row>
    <row r="1140" spans="2:12" hidden="1" x14ac:dyDescent="0.2">
      <c r="B1140" s="62">
        <f t="shared" si="35"/>
        <v>2022</v>
      </c>
      <c r="C1140" s="49">
        <v>44562</v>
      </c>
      <c r="D1140" s="3" t="s">
        <v>31</v>
      </c>
      <c r="E1140" s="29" t="s">
        <v>7</v>
      </c>
      <c r="F1140" s="43">
        <v>156.6</v>
      </c>
      <c r="G1140" s="28" t="s">
        <v>653</v>
      </c>
      <c r="H1140" s="31">
        <f t="shared" si="36"/>
        <v>6.0299999999999999E-2</v>
      </c>
      <c r="I1140" s="31">
        <f>Table36[[#This Row],[Inflation (%)2]]/H1168-1</f>
        <v>-0.17056396148555708</v>
      </c>
      <c r="J1140" s="60">
        <f>IFERROR(VLOOKUP(D1140,Table6[[Categories]:[Weights]],5,FALSE),0)</f>
        <v>1.1299999999999999E-2</v>
      </c>
      <c r="K1140" s="44">
        <f>$K$1802*(1+Table36[[#This Row],[Inflation (%)2]])</f>
        <v>106.03</v>
      </c>
      <c r="L1140" s="44">
        <f>IFERROR(Table36[[#This Row],[Prices]]*Table36[[#This Row],[Weights]],0)</f>
        <v>1.1981389999999998</v>
      </c>
    </row>
    <row r="1141" spans="2:12" hidden="1" x14ac:dyDescent="0.2">
      <c r="B1141" s="62">
        <f t="shared" si="35"/>
        <v>2022</v>
      </c>
      <c r="C1141" s="49">
        <v>44562</v>
      </c>
      <c r="D1141" s="3" t="s">
        <v>33</v>
      </c>
      <c r="E1141" s="29" t="s">
        <v>7</v>
      </c>
      <c r="F1141" s="43">
        <v>179</v>
      </c>
      <c r="G1141" s="28" t="s">
        <v>369</v>
      </c>
      <c r="H1141" s="31">
        <f t="shared" si="36"/>
        <v>6.2300000000000008E-2</v>
      </c>
      <c r="I1141" s="31">
        <f>Table36[[#This Row],[Inflation (%)2]]/H1169-1</f>
        <v>-5.3191489361702149E-2</v>
      </c>
      <c r="J1141" s="60">
        <f>IFERROR(VLOOKUP(D1141,Table6[[Categories]:[Weights]],5,FALSE),0)</f>
        <v>5.5399999999999998E-2</v>
      </c>
      <c r="K1141" s="44">
        <f>$K$1802*(1+Table36[[#This Row],[Inflation (%)2]])</f>
        <v>106.23</v>
      </c>
      <c r="L1141" s="44">
        <f>IFERROR(Table36[[#This Row],[Prices]]*Table36[[#This Row],[Weights]],0)</f>
        <v>5.8851420000000001</v>
      </c>
    </row>
    <row r="1142" spans="2:12" hidden="1" x14ac:dyDescent="0.2">
      <c r="B1142" s="62">
        <f t="shared" si="35"/>
        <v>2022</v>
      </c>
      <c r="C1142" s="49">
        <v>44562</v>
      </c>
      <c r="D1142" s="3" t="s">
        <v>35</v>
      </c>
      <c r="E1142" s="29" t="s">
        <v>7</v>
      </c>
      <c r="F1142" s="43">
        <v>196.4</v>
      </c>
      <c r="G1142" s="28" t="s">
        <v>825</v>
      </c>
      <c r="H1142" s="31">
        <f t="shared" si="36"/>
        <v>1.9200000000000002E-2</v>
      </c>
      <c r="I1142" s="31">
        <f>Table36[[#This Row],[Inflation (%)2]]/H1170-1</f>
        <v>-0.26436781609195403</v>
      </c>
      <c r="J1142" s="60">
        <f>IFERROR(VLOOKUP(D1142,Table6[[Categories]:[Weights]],5,FALSE),0)</f>
        <v>1.3600000000000001E-2</v>
      </c>
      <c r="K1142" s="44">
        <f>$K$1802*(1+Table36[[#This Row],[Inflation (%)2]])</f>
        <v>101.92000000000002</v>
      </c>
      <c r="L1142" s="44">
        <f>IFERROR(Table36[[#This Row],[Prices]]*Table36[[#This Row],[Weights]],0)</f>
        <v>1.3861120000000002</v>
      </c>
    </row>
    <row r="1143" spans="2:12" hidden="1" x14ac:dyDescent="0.2">
      <c r="B1143" s="62">
        <f t="shared" si="35"/>
        <v>2022</v>
      </c>
      <c r="C1143" s="49">
        <v>44562</v>
      </c>
      <c r="D1143" s="3" t="s">
        <v>37</v>
      </c>
      <c r="E1143" s="29" t="s">
        <v>7</v>
      </c>
      <c r="F1143" s="43">
        <v>162.19999999999999</v>
      </c>
      <c r="G1143" s="28" t="s">
        <v>673</v>
      </c>
      <c r="H1143" s="31">
        <f t="shared" si="36"/>
        <v>7.4200000000000002E-2</v>
      </c>
      <c r="I1143" s="31">
        <f>Table36[[#This Row],[Inflation (%)2]]/H1171-1</f>
        <v>6.1516452074392269E-2</v>
      </c>
      <c r="J1143" s="60">
        <f>IFERROR(VLOOKUP(D1143,Table6[[Categories]:[Weights]],5,FALSE),0)</f>
        <v>5.57E-2</v>
      </c>
      <c r="K1143" s="44">
        <f>$K$1802*(1+Table36[[#This Row],[Inflation (%)2]])</f>
        <v>107.42</v>
      </c>
      <c r="L1143" s="44">
        <f>IFERROR(Table36[[#This Row],[Prices]]*Table36[[#This Row],[Weights]],0)</f>
        <v>5.9832939999999999</v>
      </c>
    </row>
    <row r="1144" spans="2:12" hidden="1" x14ac:dyDescent="0.2">
      <c r="B1144" s="62">
        <f t="shared" si="35"/>
        <v>2022</v>
      </c>
      <c r="C1144" s="49">
        <v>44562</v>
      </c>
      <c r="D1144" s="3" t="s">
        <v>39</v>
      </c>
      <c r="E1144" s="29" t="s">
        <v>7</v>
      </c>
      <c r="F1144" s="43">
        <v>164.7</v>
      </c>
      <c r="G1144" s="28" t="s">
        <v>826</v>
      </c>
      <c r="H1144" s="31">
        <f t="shared" si="36"/>
        <v>7.3700000000000002E-2</v>
      </c>
      <c r="I1144" s="31">
        <f>Table36[[#This Row],[Inflation (%)2]]/H1172-1</f>
        <v>4.0960451977401169E-2</v>
      </c>
      <c r="J1144" s="60">
        <f>IFERROR(VLOOKUP(D1144,Table6[[Categories]:[Weights]],5,FALSE),0)</f>
        <v>4.7199999999999999E-2</v>
      </c>
      <c r="K1144" s="44">
        <f>$K$1802*(1+Table36[[#This Row],[Inflation (%)2]])</f>
        <v>107.37</v>
      </c>
      <c r="L1144" s="44">
        <f>IFERROR(Table36[[#This Row],[Prices]]*Table36[[#This Row],[Weights]],0)</f>
        <v>5.0678640000000001</v>
      </c>
    </row>
    <row r="1145" spans="2:12" hidden="1" x14ac:dyDescent="0.2">
      <c r="B1145" s="62">
        <f t="shared" si="35"/>
        <v>2022</v>
      </c>
      <c r="C1145" s="49">
        <v>44562</v>
      </c>
      <c r="D1145" s="3" t="s">
        <v>41</v>
      </c>
      <c r="E1145" s="29" t="s">
        <v>7</v>
      </c>
      <c r="F1145" s="43">
        <v>148.5</v>
      </c>
      <c r="G1145" s="28" t="s">
        <v>335</v>
      </c>
      <c r="H1145" s="31">
        <f t="shared" si="36"/>
        <v>7.690000000000001E-2</v>
      </c>
      <c r="I1145" s="31">
        <f>Table36[[#This Row],[Inflation (%)2]]/H1173-1</f>
        <v>0.12262773722627762</v>
      </c>
      <c r="J1145" s="60">
        <f>IFERROR(VLOOKUP(D1145,Table6[[Categories]:[Weights]],5,FALSE),0)</f>
        <v>8.5000000000000006E-3</v>
      </c>
      <c r="K1145" s="44">
        <f>$K$1802*(1+Table36[[#This Row],[Inflation (%)2]])</f>
        <v>107.69</v>
      </c>
      <c r="L1145" s="44">
        <f>IFERROR(Table36[[#This Row],[Prices]]*Table36[[#This Row],[Weights]],0)</f>
        <v>0.9153650000000001</v>
      </c>
    </row>
    <row r="1146" spans="2:12" hidden="1" x14ac:dyDescent="0.2">
      <c r="B1146" s="62">
        <f t="shared" si="35"/>
        <v>2022</v>
      </c>
      <c r="C1146" s="49">
        <v>44562</v>
      </c>
      <c r="D1146" s="3" t="s">
        <v>43</v>
      </c>
      <c r="E1146" s="29" t="s">
        <v>7</v>
      </c>
      <c r="F1146" s="43">
        <v>164.5</v>
      </c>
      <c r="G1146" s="28" t="s">
        <v>827</v>
      </c>
      <c r="H1146" s="31">
        <f t="shared" si="36"/>
        <v>3.5200000000000002E-2</v>
      </c>
      <c r="I1146" s="31">
        <f>Table36[[#This Row],[Inflation (%)2]]/H1174-1</f>
        <v>-2.4930747922437657E-2</v>
      </c>
      <c r="J1146" s="60">
        <f>IFERROR(VLOOKUP(D1146,Table6[[Categories]:[Weights]],5,FALSE),0)</f>
        <v>0.2167</v>
      </c>
      <c r="K1146" s="44">
        <f>$K$1802*(1+Table36[[#This Row],[Inflation (%)2]])</f>
        <v>103.52</v>
      </c>
      <c r="L1146" s="44">
        <f>IFERROR(Table36[[#This Row],[Prices]]*Table36[[#This Row],[Weights]],0)</f>
        <v>22.432783999999998</v>
      </c>
    </row>
    <row r="1147" spans="2:12" hidden="1" x14ac:dyDescent="0.2">
      <c r="B1147" s="62">
        <f t="shared" si="35"/>
        <v>2022</v>
      </c>
      <c r="C1147" s="49">
        <v>44562</v>
      </c>
      <c r="D1147" s="3" t="s">
        <v>45</v>
      </c>
      <c r="E1147" s="29" t="s">
        <v>7</v>
      </c>
      <c r="F1147" s="43">
        <v>161.6</v>
      </c>
      <c r="G1147" s="28" t="s">
        <v>785</v>
      </c>
      <c r="H1147" s="31">
        <f t="shared" si="36"/>
        <v>0.1091</v>
      </c>
      <c r="I1147" s="31">
        <f>Table36[[#This Row],[Inflation (%)2]]/H1175-1</f>
        <v>-0.17097264437689985</v>
      </c>
      <c r="J1147" s="60">
        <f>IFERROR(VLOOKUP(D1147,Table6[[Categories]:[Weights]],5,FALSE),0)</f>
        <v>5.5800000000000002E-2</v>
      </c>
      <c r="K1147" s="44">
        <f>$K$1802*(1+Table36[[#This Row],[Inflation (%)2]])</f>
        <v>110.91</v>
      </c>
      <c r="L1147" s="44">
        <f>IFERROR(Table36[[#This Row],[Prices]]*Table36[[#This Row],[Weights]],0)</f>
        <v>6.1887780000000001</v>
      </c>
    </row>
    <row r="1148" spans="2:12" hidden="1" x14ac:dyDescent="0.2">
      <c r="B1148" s="62">
        <f t="shared" si="35"/>
        <v>2022</v>
      </c>
      <c r="C1148" s="49">
        <v>44562</v>
      </c>
      <c r="D1148" s="3" t="s">
        <v>47</v>
      </c>
      <c r="E1148" s="29" t="s">
        <v>7</v>
      </c>
      <c r="F1148" s="43">
        <v>158.6</v>
      </c>
      <c r="G1148" s="28" t="s">
        <v>579</v>
      </c>
      <c r="H1148" s="31">
        <f t="shared" si="36"/>
        <v>6.7999999999999991E-2</v>
      </c>
      <c r="I1148" s="31">
        <f>Table36[[#This Row],[Inflation (%)2]]/H1176-1</f>
        <v>-1.591895803183796E-2</v>
      </c>
      <c r="J1148" s="60">
        <f>IFERROR(VLOOKUP(D1148,Table6[[Categories]:[Weights]],5,FALSE),0)</f>
        <v>0.29530000000000001</v>
      </c>
      <c r="K1148" s="44">
        <f>$K$1802*(1+Table36[[#This Row],[Inflation (%)2]])</f>
        <v>106.80000000000001</v>
      </c>
      <c r="L1148" s="44">
        <f>IFERROR(Table36[[#This Row],[Prices]]*Table36[[#This Row],[Weights]],0)</f>
        <v>31.538040000000006</v>
      </c>
    </row>
    <row r="1149" spans="2:12" hidden="1" x14ac:dyDescent="0.2">
      <c r="B1149" s="62">
        <f t="shared" si="35"/>
        <v>2022</v>
      </c>
      <c r="C1149" s="49">
        <v>44562</v>
      </c>
      <c r="D1149" s="3" t="s">
        <v>49</v>
      </c>
      <c r="E1149" s="29" t="s">
        <v>7</v>
      </c>
      <c r="F1149" s="43">
        <v>156.80000000000001</v>
      </c>
      <c r="G1149" s="28" t="s">
        <v>580</v>
      </c>
      <c r="H1149" s="31">
        <f t="shared" si="36"/>
        <v>7.3999999999999996E-2</v>
      </c>
      <c r="I1149" s="31">
        <f>Table36[[#This Row],[Inflation (%)2]]/H1177-1</f>
        <v>4.6676096181046622E-2</v>
      </c>
      <c r="J1149" s="60">
        <f>IFERROR(VLOOKUP(D1149,Table6[[Categories]:[Weights]],5,FALSE),0)</f>
        <v>3.8699999999999998E-2</v>
      </c>
      <c r="K1149" s="44">
        <f>$K$1802*(1+Table36[[#This Row],[Inflation (%)2]])</f>
        <v>107.4</v>
      </c>
      <c r="L1149" s="44">
        <f>IFERROR(Table36[[#This Row],[Prices]]*Table36[[#This Row],[Weights]],0)</f>
        <v>4.1563800000000004</v>
      </c>
    </row>
    <row r="1150" spans="2:12" hidden="1" x14ac:dyDescent="0.2">
      <c r="B1150" s="62">
        <f t="shared" si="35"/>
        <v>2022</v>
      </c>
      <c r="C1150" s="49">
        <v>44562</v>
      </c>
      <c r="D1150" s="3" t="s">
        <v>51</v>
      </c>
      <c r="E1150" s="29" t="s">
        <v>7</v>
      </c>
      <c r="F1150" s="43">
        <v>166.1</v>
      </c>
      <c r="G1150" s="28" t="s">
        <v>317</v>
      </c>
      <c r="H1150" s="31">
        <f t="shared" si="36"/>
        <v>7.0199999999999999E-2</v>
      </c>
      <c r="I1150" s="31">
        <f>Table36[[#This Row],[Inflation (%)2]]/H1178-1</f>
        <v>-1.6806722689075682E-2</v>
      </c>
      <c r="J1150" s="60">
        <f>IFERROR(VLOOKUP(D1150,Table6[[Categories]:[Weights]],5,FALSE),0)</f>
        <v>4.8099999999999997E-2</v>
      </c>
      <c r="K1150" s="44">
        <f>$K$1802*(1+Table36[[#This Row],[Inflation (%)2]])</f>
        <v>107.02000000000001</v>
      </c>
      <c r="L1150" s="44">
        <f>IFERROR(Table36[[#This Row],[Prices]]*Table36[[#This Row],[Weights]],0)</f>
        <v>5.1476620000000004</v>
      </c>
    </row>
    <row r="1151" spans="2:12" hidden="1" x14ac:dyDescent="0.2">
      <c r="B1151" s="62">
        <f t="shared" si="35"/>
        <v>2022</v>
      </c>
      <c r="C1151" s="49">
        <v>44562</v>
      </c>
      <c r="D1151" s="3" t="s">
        <v>53</v>
      </c>
      <c r="E1151" s="29" t="s">
        <v>7</v>
      </c>
      <c r="F1151" s="43">
        <v>152.69999999999999</v>
      </c>
      <c r="G1151" s="28" t="s">
        <v>828</v>
      </c>
      <c r="H1151" s="31">
        <f t="shared" si="36"/>
        <v>0.10490000000000001</v>
      </c>
      <c r="I1151" s="31">
        <f>Table36[[#This Row],[Inflation (%)2]]/H1179-1</f>
        <v>-3.5845588235294046E-2</v>
      </c>
      <c r="J1151" s="60">
        <f>IFERROR(VLOOKUP(D1151,Table6[[Categories]:[Weights]],5,FALSE),0)</f>
        <v>9.7299999999999998E-2</v>
      </c>
      <c r="K1151" s="44">
        <f>$K$1802*(1+Table36[[#This Row],[Inflation (%)2]])</f>
        <v>110.49</v>
      </c>
      <c r="L1151" s="44">
        <f>IFERROR(Table36[[#This Row],[Prices]]*Table36[[#This Row],[Weights]],0)</f>
        <v>10.750677</v>
      </c>
    </row>
    <row r="1152" spans="2:12" hidden="1" x14ac:dyDescent="0.2">
      <c r="B1152" s="62">
        <f t="shared" si="35"/>
        <v>2022</v>
      </c>
      <c r="C1152" s="49">
        <v>44562</v>
      </c>
      <c r="D1152" s="3" t="s">
        <v>55</v>
      </c>
      <c r="E1152" s="29" t="s">
        <v>7</v>
      </c>
      <c r="F1152" s="43">
        <v>158.4</v>
      </c>
      <c r="G1152" s="28" t="s">
        <v>775</v>
      </c>
      <c r="H1152" s="31">
        <f t="shared" si="36"/>
        <v>8.2000000000000003E-2</v>
      </c>
      <c r="I1152" s="31">
        <f>Table36[[#This Row],[Inflation (%)2]]/H1180-1</f>
        <v>-2.2646007151370662E-2</v>
      </c>
      <c r="J1152" s="60">
        <f>IFERROR(VLOOKUP(D1152,Table6[[Categories]:[Weights]],5,FALSE),0)</f>
        <v>2.0400000000000001E-2</v>
      </c>
      <c r="K1152" s="44">
        <f>$K$1802*(1+Table36[[#This Row],[Inflation (%)2]])</f>
        <v>108.2</v>
      </c>
      <c r="L1152" s="44">
        <f>IFERROR(Table36[[#This Row],[Prices]]*Table36[[#This Row],[Weights]],0)</f>
        <v>2.2072800000000004</v>
      </c>
    </row>
    <row r="1153" spans="2:12" hidden="1" x14ac:dyDescent="0.2">
      <c r="B1153" s="62">
        <f t="shared" si="35"/>
        <v>2022</v>
      </c>
      <c r="C1153" s="49">
        <v>44562</v>
      </c>
      <c r="D1153" s="3" t="s">
        <v>57</v>
      </c>
      <c r="E1153" s="29" t="s">
        <v>7</v>
      </c>
      <c r="F1153" s="43">
        <v>161</v>
      </c>
      <c r="G1153" s="28" t="s">
        <v>211</v>
      </c>
      <c r="H1153" s="31">
        <f t="shared" si="36"/>
        <v>2.6800000000000001E-2</v>
      </c>
      <c r="I1153" s="31">
        <f>Table36[[#This Row],[Inflation (%)2]]/H1181-1</f>
        <v>-6.944444444444442E-2</v>
      </c>
      <c r="J1153" s="60">
        <f>IFERROR(VLOOKUP(D1153,Table6[[Categories]:[Weights]],5,FALSE),0)</f>
        <v>5.62E-2</v>
      </c>
      <c r="K1153" s="44">
        <f>$K$1802*(1+Table36[[#This Row],[Inflation (%)2]])</f>
        <v>102.67999999999999</v>
      </c>
      <c r="L1153" s="44">
        <f>IFERROR(Table36[[#This Row],[Prices]]*Table36[[#This Row],[Weights]],0)</f>
        <v>5.7706159999999995</v>
      </c>
    </row>
    <row r="1154" spans="2:12" hidden="1" x14ac:dyDescent="0.2">
      <c r="B1154" s="62">
        <f t="shared" si="35"/>
        <v>2022</v>
      </c>
      <c r="C1154" s="49">
        <v>44562</v>
      </c>
      <c r="D1154" s="3" t="s">
        <v>59</v>
      </c>
      <c r="E1154" s="29" t="s">
        <v>7</v>
      </c>
      <c r="F1154" s="43">
        <v>162.80000000000001</v>
      </c>
      <c r="G1154" s="28" t="s">
        <v>114</v>
      </c>
      <c r="H1154" s="31">
        <f t="shared" si="36"/>
        <v>2.8399999999999995E-2</v>
      </c>
      <c r="I1154" s="31">
        <f>Table36[[#This Row],[Inflation (%)2]]/H1182-1</f>
        <v>-4.6979865771812124E-2</v>
      </c>
      <c r="J1154" s="60">
        <f>IFERROR(VLOOKUP(D1154,Table6[[Categories]:[Weights]],5,FALSE),0)</f>
        <v>3.4700000000000002E-2</v>
      </c>
      <c r="K1154" s="44">
        <f>$K$1802*(1+Table36[[#This Row],[Inflation (%)2]])</f>
        <v>102.84</v>
      </c>
      <c r="L1154" s="44">
        <f>IFERROR(Table36[[#This Row],[Prices]]*Table36[[#This Row],[Weights]],0)</f>
        <v>3.5685480000000003</v>
      </c>
    </row>
    <row r="1155" spans="2:12" hidden="1" x14ac:dyDescent="0.2">
      <c r="B1155" s="62">
        <f t="shared" si="35"/>
        <v>2022</v>
      </c>
      <c r="C1155" s="49">
        <v>44562</v>
      </c>
      <c r="D1155" s="3" t="s">
        <v>61</v>
      </c>
      <c r="E1155" s="29" t="s">
        <v>7</v>
      </c>
      <c r="F1155" s="43">
        <v>169.2</v>
      </c>
      <c r="G1155" s="28" t="s">
        <v>506</v>
      </c>
      <c r="H1155" s="31">
        <f t="shared" si="36"/>
        <v>5.8799999999999998E-2</v>
      </c>
      <c r="I1155" s="31">
        <f>Table36[[#This Row],[Inflation (%)2]]/H1183-1</f>
        <v>0.15748031496062986</v>
      </c>
      <c r="J1155" s="60">
        <f>IFERROR(VLOOKUP(D1155,Table6[[Categories]:[Weights]],5,FALSE),0)</f>
        <v>0</v>
      </c>
      <c r="K1155" s="44">
        <f>$K$1802*(1+Table36[[#This Row],[Inflation (%)2]])</f>
        <v>105.88</v>
      </c>
      <c r="L1155" s="44">
        <f>IFERROR(Table36[[#This Row],[Prices]]*Table36[[#This Row],[Weights]],0)</f>
        <v>0</v>
      </c>
    </row>
    <row r="1156" spans="2:12" x14ac:dyDescent="0.2">
      <c r="B1156" s="62">
        <f t="shared" si="35"/>
        <v>2021</v>
      </c>
      <c r="C1156" s="49">
        <v>44531</v>
      </c>
      <c r="D1156" s="3" t="s">
        <v>6</v>
      </c>
      <c r="E1156" s="29" t="s">
        <v>7</v>
      </c>
      <c r="F1156" s="43">
        <v>165.2</v>
      </c>
      <c r="G1156" s="28" t="s">
        <v>811</v>
      </c>
      <c r="H1156" s="31">
        <f t="shared" si="36"/>
        <v>5.9000000000000004E-2</v>
      </c>
      <c r="I1156" s="31">
        <f>Table36[[#This Row],[Inflation (%)2]]/H1184-1</f>
        <v>6.498194945848379E-2</v>
      </c>
      <c r="J1156" s="60">
        <f>IFERROR(VLOOKUP(D1156,Table6[[Categories]:[Weights]],5,FALSE),0)</f>
        <v>1</v>
      </c>
      <c r="K1156" s="44">
        <f>$K$1802*(1+Table36[[#This Row],[Inflation (%)2]])</f>
        <v>105.89999999999999</v>
      </c>
      <c r="L1156" s="44">
        <f>IFERROR(Table36[[#This Row],[Prices]]*Table36[[#This Row],[Weights]],0)</f>
        <v>105.89999999999999</v>
      </c>
    </row>
    <row r="1157" spans="2:12" hidden="1" x14ac:dyDescent="0.2">
      <c r="B1157" s="62">
        <f t="shared" si="35"/>
        <v>2021</v>
      </c>
      <c r="C1157" s="49">
        <v>44531</v>
      </c>
      <c r="D1157" s="3" t="s">
        <v>9</v>
      </c>
      <c r="E1157" s="29" t="s">
        <v>7</v>
      </c>
      <c r="F1157" s="43">
        <v>172.2</v>
      </c>
      <c r="G1157" s="28" t="s">
        <v>591</v>
      </c>
      <c r="H1157" s="31">
        <f t="shared" si="36"/>
        <v>5.3899999999999997E-2</v>
      </c>
      <c r="I1157" s="31">
        <f>Table36[[#This Row],[Inflation (%)2]]/H1185-1</f>
        <v>0.38560411311053966</v>
      </c>
      <c r="J1157" s="60">
        <f>IFERROR(VLOOKUP(D1157,Table6[[Categories]:[Weights]],5,FALSE),0)</f>
        <v>0.3629</v>
      </c>
      <c r="K1157" s="44">
        <f>$K$1802*(1+Table36[[#This Row],[Inflation (%)2]])</f>
        <v>105.39</v>
      </c>
      <c r="L1157" s="44">
        <f>IFERROR(Table36[[#This Row],[Prices]]*Table36[[#This Row],[Weights]],0)</f>
        <v>38.246031000000002</v>
      </c>
    </row>
    <row r="1158" spans="2:12" hidden="1" x14ac:dyDescent="0.2">
      <c r="B1158" s="62">
        <f t="shared" si="35"/>
        <v>2021</v>
      </c>
      <c r="C1158" s="49">
        <v>44531</v>
      </c>
      <c r="D1158" s="3" t="s">
        <v>11</v>
      </c>
      <c r="E1158" s="29" t="s">
        <v>7</v>
      </c>
      <c r="F1158" s="43">
        <v>151.6</v>
      </c>
      <c r="G1158" s="28" t="s">
        <v>564</v>
      </c>
      <c r="H1158" s="31">
        <f t="shared" si="36"/>
        <v>2.4300000000000002E-2</v>
      </c>
      <c r="I1158" s="31">
        <f>Table36[[#This Row],[Inflation (%)2]]/H1186-1</f>
        <v>0.81343283582089554</v>
      </c>
      <c r="J1158" s="60">
        <f>IFERROR(VLOOKUP(D1158,Table6[[Categories]:[Weights]],5,FALSE),0)</f>
        <v>6.59E-2</v>
      </c>
      <c r="K1158" s="44">
        <f>$K$1802*(1+Table36[[#This Row],[Inflation (%)2]])</f>
        <v>102.42999999999999</v>
      </c>
      <c r="L1158" s="44">
        <f>IFERROR(Table36[[#This Row],[Prices]]*Table36[[#This Row],[Weights]],0)</f>
        <v>6.7501369999999996</v>
      </c>
    </row>
    <row r="1159" spans="2:12" hidden="1" x14ac:dyDescent="0.2">
      <c r="B1159" s="62">
        <f t="shared" si="35"/>
        <v>2021</v>
      </c>
      <c r="C1159" s="49">
        <v>44531</v>
      </c>
      <c r="D1159" s="3" t="s">
        <v>13</v>
      </c>
      <c r="E1159" s="29" t="s">
        <v>7</v>
      </c>
      <c r="F1159" s="43">
        <v>202.2</v>
      </c>
      <c r="G1159" s="28" t="s">
        <v>466</v>
      </c>
      <c r="H1159" s="31">
        <f t="shared" si="36"/>
        <v>3.7999999999999999E-2</v>
      </c>
      <c r="I1159" s="31">
        <f>Table36[[#This Row],[Inflation (%)2]]/H1187-1</f>
        <v>-0.19148936170212782</v>
      </c>
      <c r="J1159" s="60">
        <f>IFERROR(VLOOKUP(D1159,Table6[[Categories]:[Weights]],5,FALSE),0)</f>
        <v>2.7300000000000001E-2</v>
      </c>
      <c r="K1159" s="44">
        <f>$K$1802*(1+Table36[[#This Row],[Inflation (%)2]])</f>
        <v>103.8</v>
      </c>
      <c r="L1159" s="44">
        <f>IFERROR(Table36[[#This Row],[Prices]]*Table36[[#This Row],[Weights]],0)</f>
        <v>2.8337400000000001</v>
      </c>
    </row>
    <row r="1160" spans="2:12" hidden="1" x14ac:dyDescent="0.2">
      <c r="B1160" s="62">
        <f t="shared" ref="B1160:B1223" si="37">YEAR(C1160)</f>
        <v>2021</v>
      </c>
      <c r="C1160" s="49">
        <v>44531</v>
      </c>
      <c r="D1160" s="3" t="s">
        <v>15</v>
      </c>
      <c r="E1160" s="29" t="s">
        <v>7</v>
      </c>
      <c r="F1160" s="43">
        <v>180</v>
      </c>
      <c r="G1160" s="28" t="s">
        <v>830</v>
      </c>
      <c r="H1160" s="31">
        <f t="shared" ref="H1160:H1223" si="38">G1160/10000*100</f>
        <v>9.0000000000000011E-3</v>
      </c>
      <c r="I1160" s="31">
        <f>Table36[[#This Row],[Inflation (%)2]]/H1188-1</f>
        <v>-1.5521472392638038</v>
      </c>
      <c r="J1160" s="60">
        <f>IFERROR(VLOOKUP(D1160,Table6[[Categories]:[Weights]],5,FALSE),0)</f>
        <v>3.5999999999999999E-3</v>
      </c>
      <c r="K1160" s="44">
        <f>$K$1802*(1+Table36[[#This Row],[Inflation (%)2]])</f>
        <v>100.89999999999999</v>
      </c>
      <c r="L1160" s="44">
        <f>IFERROR(Table36[[#This Row],[Prices]]*Table36[[#This Row],[Weights]],0)</f>
        <v>0.36323999999999995</v>
      </c>
    </row>
    <row r="1161" spans="2:12" hidden="1" x14ac:dyDescent="0.2">
      <c r="B1161" s="62">
        <f t="shared" si="37"/>
        <v>2021</v>
      </c>
      <c r="C1161" s="49">
        <v>44531</v>
      </c>
      <c r="D1161" s="3" t="s">
        <v>17</v>
      </c>
      <c r="E1161" s="29" t="s">
        <v>7</v>
      </c>
      <c r="F1161" s="43">
        <v>160</v>
      </c>
      <c r="G1161" s="28" t="s">
        <v>427</v>
      </c>
      <c r="H1161" s="31">
        <f t="shared" si="38"/>
        <v>3.6299999999999999E-2</v>
      </c>
      <c r="I1161" s="31">
        <f>Table36[[#This Row],[Inflation (%)2]]/H1189-1</f>
        <v>3.7142857142857144E-2</v>
      </c>
      <c r="J1161" s="60">
        <f>IFERROR(VLOOKUP(D1161,Table6[[Categories]:[Weights]],5,FALSE),0)</f>
        <v>5.33E-2</v>
      </c>
      <c r="K1161" s="44">
        <f>$K$1802*(1+Table36[[#This Row],[Inflation (%)2]])</f>
        <v>103.63</v>
      </c>
      <c r="L1161" s="44">
        <f>IFERROR(Table36[[#This Row],[Prices]]*Table36[[#This Row],[Weights]],0)</f>
        <v>5.523479</v>
      </c>
    </row>
    <row r="1162" spans="2:12" hidden="1" x14ac:dyDescent="0.2">
      <c r="B1162" s="62">
        <f t="shared" si="37"/>
        <v>2021</v>
      </c>
      <c r="C1162" s="49">
        <v>44531</v>
      </c>
      <c r="D1162" s="3" t="s">
        <v>19</v>
      </c>
      <c r="E1162" s="29" t="s">
        <v>7</v>
      </c>
      <c r="F1162" s="43">
        <v>173.5</v>
      </c>
      <c r="G1162" s="28" t="s">
        <v>831</v>
      </c>
      <c r="H1162" s="31">
        <f t="shared" si="38"/>
        <v>0.20399999999999996</v>
      </c>
      <c r="I1162" s="31">
        <f>Table36[[#This Row],[Inflation (%)2]]/H1190-1</f>
        <v>-0.18236472945891791</v>
      </c>
      <c r="J1162" s="60">
        <f>IFERROR(VLOOKUP(D1162,Table6[[Categories]:[Weights]],5,FALSE),0)</f>
        <v>2.81E-2</v>
      </c>
      <c r="K1162" s="44">
        <f>$K$1802*(1+Table36[[#This Row],[Inflation (%)2]])</f>
        <v>120.39999999999999</v>
      </c>
      <c r="L1162" s="44">
        <f>IFERROR(Table36[[#This Row],[Prices]]*Table36[[#This Row],[Weights]],0)</f>
        <v>3.3832399999999998</v>
      </c>
    </row>
    <row r="1163" spans="2:12" hidden="1" x14ac:dyDescent="0.2">
      <c r="B1163" s="62">
        <f t="shared" si="37"/>
        <v>2021</v>
      </c>
      <c r="C1163" s="49">
        <v>44531</v>
      </c>
      <c r="D1163" s="3" t="s">
        <v>21</v>
      </c>
      <c r="E1163" s="29" t="s">
        <v>7</v>
      </c>
      <c r="F1163" s="43">
        <v>158.30000000000001</v>
      </c>
      <c r="G1163" s="28" t="s">
        <v>832</v>
      </c>
      <c r="H1163" s="31">
        <f t="shared" si="38"/>
        <v>3.7400000000000003E-2</v>
      </c>
      <c r="I1163" s="31">
        <f>Table36[[#This Row],[Inflation (%)2]]/H1191-1</f>
        <v>-0.47175141242937846</v>
      </c>
      <c r="J1163" s="60">
        <f>IFERROR(VLOOKUP(D1163,Table6[[Categories]:[Weights]],5,FALSE),0)</f>
        <v>2.8999999999999998E-2</v>
      </c>
      <c r="K1163" s="44">
        <f>$K$1802*(1+Table36[[#This Row],[Inflation (%)2]])</f>
        <v>103.74000000000001</v>
      </c>
      <c r="L1163" s="44">
        <f>IFERROR(Table36[[#This Row],[Prices]]*Table36[[#This Row],[Weights]],0)</f>
        <v>3.0084599999999999</v>
      </c>
    </row>
    <row r="1164" spans="2:12" hidden="1" x14ac:dyDescent="0.2">
      <c r="B1164" s="62">
        <f t="shared" si="37"/>
        <v>2021</v>
      </c>
      <c r="C1164" s="49">
        <v>44531</v>
      </c>
      <c r="D1164" s="3" t="s">
        <v>23</v>
      </c>
      <c r="E1164" s="29" t="s">
        <v>7</v>
      </c>
      <c r="F1164" s="43">
        <v>219.5</v>
      </c>
      <c r="G1164" s="28" t="s">
        <v>833</v>
      </c>
      <c r="H1164" s="31">
        <f t="shared" si="38"/>
        <v>6.1399999999999996E-2</v>
      </c>
      <c r="I1164" s="31">
        <f>Table36[[#This Row],[Inflation (%)2]]/H1192-1</f>
        <v>-2.2530612244897958</v>
      </c>
      <c r="J1164" s="60">
        <f>IFERROR(VLOOKUP(D1164,Table6[[Categories]:[Weights]],5,FALSE),0)</f>
        <v>4.41E-2</v>
      </c>
      <c r="K1164" s="44">
        <f>$K$1802*(1+Table36[[#This Row],[Inflation (%)2]])</f>
        <v>106.13999999999999</v>
      </c>
      <c r="L1164" s="44">
        <f>IFERROR(Table36[[#This Row],[Prices]]*Table36[[#This Row],[Weights]],0)</f>
        <v>4.6807739999999995</v>
      </c>
    </row>
    <row r="1165" spans="2:12" hidden="1" x14ac:dyDescent="0.2">
      <c r="B1165" s="62">
        <f t="shared" si="37"/>
        <v>2021</v>
      </c>
      <c r="C1165" s="49">
        <v>44531</v>
      </c>
      <c r="D1165" s="3" t="s">
        <v>25</v>
      </c>
      <c r="E1165" s="29" t="s">
        <v>7</v>
      </c>
      <c r="F1165" s="43">
        <v>164.2</v>
      </c>
      <c r="G1165" s="28" t="s">
        <v>68</v>
      </c>
      <c r="H1165" s="31">
        <f t="shared" si="38"/>
        <v>1.3000000000000001E-2</v>
      </c>
      <c r="I1165" s="31">
        <f>Table36[[#This Row],[Inflation (%)2]]/H1193-1</f>
        <v>-0.4170403587443946</v>
      </c>
      <c r="J1165" s="60">
        <f>IFERROR(VLOOKUP(D1165,Table6[[Categories]:[Weights]],5,FALSE),0)</f>
        <v>1.7299999999999999E-2</v>
      </c>
      <c r="K1165" s="44">
        <f>$K$1802*(1+Table36[[#This Row],[Inflation (%)2]])</f>
        <v>101.29999999999998</v>
      </c>
      <c r="L1165" s="44">
        <f>IFERROR(Table36[[#This Row],[Prices]]*Table36[[#This Row],[Weights]],0)</f>
        <v>1.7524899999999997</v>
      </c>
    </row>
    <row r="1166" spans="2:12" hidden="1" x14ac:dyDescent="0.2">
      <c r="B1166" s="62">
        <f t="shared" si="37"/>
        <v>2021</v>
      </c>
      <c r="C1166" s="49">
        <v>44531</v>
      </c>
      <c r="D1166" s="3" t="s">
        <v>27</v>
      </c>
      <c r="E1166" s="29" t="s">
        <v>7</v>
      </c>
      <c r="F1166" s="43">
        <v>121.9</v>
      </c>
      <c r="G1166" s="28" t="s">
        <v>602</v>
      </c>
      <c r="H1166" s="31">
        <f t="shared" si="38"/>
        <v>4.82E-2</v>
      </c>
      <c r="I1166" s="31">
        <f>Table36[[#This Row],[Inflation (%)2]]/H1194-1</f>
        <v>-5.8593749999999889E-2</v>
      </c>
      <c r="J1166" s="60">
        <f>IFERROR(VLOOKUP(D1166,Table6[[Categories]:[Weights]],5,FALSE),0)</f>
        <v>9.7000000000000003E-3</v>
      </c>
      <c r="K1166" s="44">
        <f>$K$1802*(1+Table36[[#This Row],[Inflation (%)2]])</f>
        <v>104.82000000000001</v>
      </c>
      <c r="L1166" s="44">
        <f>IFERROR(Table36[[#This Row],[Prices]]*Table36[[#This Row],[Weights]],0)</f>
        <v>1.0167540000000002</v>
      </c>
    </row>
    <row r="1167" spans="2:12" hidden="1" x14ac:dyDescent="0.2">
      <c r="B1167" s="62">
        <f t="shared" si="37"/>
        <v>2021</v>
      </c>
      <c r="C1167" s="49">
        <v>44531</v>
      </c>
      <c r="D1167" s="3" t="s">
        <v>29</v>
      </c>
      <c r="E1167" s="29" t="s">
        <v>7</v>
      </c>
      <c r="F1167" s="43">
        <v>168.2</v>
      </c>
      <c r="G1167" s="28" t="s">
        <v>834</v>
      </c>
      <c r="H1167" s="31">
        <f t="shared" si="38"/>
        <v>3.1899999999999998E-2</v>
      </c>
      <c r="I1167" s="31">
        <f>Table36[[#This Row],[Inflation (%)2]]/H1195-1</f>
        <v>-2.4464831804281384E-2</v>
      </c>
      <c r="J1167" s="60">
        <f>IFERROR(VLOOKUP(D1167,Table6[[Categories]:[Weights]],5,FALSE),0)</f>
        <v>1.7899999999999999E-2</v>
      </c>
      <c r="K1167" s="44">
        <f>$K$1802*(1+Table36[[#This Row],[Inflation (%)2]])</f>
        <v>103.19</v>
      </c>
      <c r="L1167" s="44">
        <f>IFERROR(Table36[[#This Row],[Prices]]*Table36[[#This Row],[Weights]],0)</f>
        <v>1.8471009999999999</v>
      </c>
    </row>
    <row r="1168" spans="2:12" hidden="1" x14ac:dyDescent="0.2">
      <c r="B1168" s="62">
        <f t="shared" si="37"/>
        <v>2021</v>
      </c>
      <c r="C1168" s="49">
        <v>44531</v>
      </c>
      <c r="D1168" s="3" t="s">
        <v>31</v>
      </c>
      <c r="E1168" s="29" t="s">
        <v>7</v>
      </c>
      <c r="F1168" s="43">
        <v>156.5</v>
      </c>
      <c r="G1168" s="28" t="s">
        <v>689</v>
      </c>
      <c r="H1168" s="31">
        <f t="shared" si="38"/>
        <v>7.2700000000000001E-2</v>
      </c>
      <c r="I1168" s="31">
        <f>Table36[[#This Row],[Inflation (%)2]]/H1196-1</f>
        <v>-0.18589025755879063</v>
      </c>
      <c r="J1168" s="60">
        <f>IFERROR(VLOOKUP(D1168,Table6[[Categories]:[Weights]],5,FALSE),0)</f>
        <v>1.1299999999999999E-2</v>
      </c>
      <c r="K1168" s="44">
        <f>$K$1802*(1+Table36[[#This Row],[Inflation (%)2]])</f>
        <v>107.27</v>
      </c>
      <c r="L1168" s="44">
        <f>IFERROR(Table36[[#This Row],[Prices]]*Table36[[#This Row],[Weights]],0)</f>
        <v>1.212151</v>
      </c>
    </row>
    <row r="1169" spans="2:12" hidden="1" x14ac:dyDescent="0.2">
      <c r="B1169" s="62">
        <f t="shared" si="37"/>
        <v>2021</v>
      </c>
      <c r="C1169" s="49">
        <v>44531</v>
      </c>
      <c r="D1169" s="3" t="s">
        <v>33</v>
      </c>
      <c r="E1169" s="29" t="s">
        <v>7</v>
      </c>
      <c r="F1169" s="43">
        <v>178.2</v>
      </c>
      <c r="G1169" s="28" t="s">
        <v>755</v>
      </c>
      <c r="H1169" s="31">
        <f t="shared" si="38"/>
        <v>6.5800000000000011E-2</v>
      </c>
      <c r="I1169" s="31">
        <f>Table36[[#This Row],[Inflation (%)2]]/H1197-1</f>
        <v>2.1739130434782705E-2</v>
      </c>
      <c r="J1169" s="60">
        <f>IFERROR(VLOOKUP(D1169,Table6[[Categories]:[Weights]],5,FALSE),0)</f>
        <v>5.5399999999999998E-2</v>
      </c>
      <c r="K1169" s="44">
        <f>$K$1802*(1+Table36[[#This Row],[Inflation (%)2]])</f>
        <v>106.58000000000001</v>
      </c>
      <c r="L1169" s="44">
        <f>IFERROR(Table36[[#This Row],[Prices]]*Table36[[#This Row],[Weights]],0)</f>
        <v>5.9045320000000006</v>
      </c>
    </row>
    <row r="1170" spans="2:12" hidden="1" x14ac:dyDescent="0.2">
      <c r="B1170" s="62">
        <f t="shared" si="37"/>
        <v>2021</v>
      </c>
      <c r="C1170" s="49">
        <v>44531</v>
      </c>
      <c r="D1170" s="3" t="s">
        <v>35</v>
      </c>
      <c r="E1170" s="29" t="s">
        <v>7</v>
      </c>
      <c r="F1170" s="43">
        <v>196.8</v>
      </c>
      <c r="G1170" s="28" t="s">
        <v>95</v>
      </c>
      <c r="H1170" s="31">
        <f t="shared" si="38"/>
        <v>2.6100000000000002E-2</v>
      </c>
      <c r="I1170" s="31">
        <f>Table36[[#This Row],[Inflation (%)2]]/H1198-1</f>
        <v>-0.27094972067039114</v>
      </c>
      <c r="J1170" s="60">
        <f>IFERROR(VLOOKUP(D1170,Table6[[Categories]:[Weights]],5,FALSE),0)</f>
        <v>1.3600000000000001E-2</v>
      </c>
      <c r="K1170" s="44">
        <f>$K$1802*(1+Table36[[#This Row],[Inflation (%)2]])</f>
        <v>102.61</v>
      </c>
      <c r="L1170" s="44">
        <f>IFERROR(Table36[[#This Row],[Prices]]*Table36[[#This Row],[Weights]],0)</f>
        <v>1.3954960000000001</v>
      </c>
    </row>
    <row r="1171" spans="2:12" hidden="1" x14ac:dyDescent="0.2">
      <c r="B1171" s="62">
        <f t="shared" si="37"/>
        <v>2021</v>
      </c>
      <c r="C1171" s="49">
        <v>44531</v>
      </c>
      <c r="D1171" s="3" t="s">
        <v>37</v>
      </c>
      <c r="E1171" s="29" t="s">
        <v>7</v>
      </c>
      <c r="F1171" s="43">
        <v>160.69999999999999</v>
      </c>
      <c r="G1171" s="28" t="s">
        <v>835</v>
      </c>
      <c r="H1171" s="31">
        <f t="shared" si="38"/>
        <v>6.989999999999999E-2</v>
      </c>
      <c r="I1171" s="31">
        <f>Table36[[#This Row],[Inflation (%)2]]/H1199-1</f>
        <v>3.555555555555534E-2</v>
      </c>
      <c r="J1171" s="60">
        <f>IFERROR(VLOOKUP(D1171,Table6[[Categories]:[Weights]],5,FALSE),0)</f>
        <v>5.57E-2</v>
      </c>
      <c r="K1171" s="44">
        <f>$K$1802*(1+Table36[[#This Row],[Inflation (%)2]])</f>
        <v>106.99000000000001</v>
      </c>
      <c r="L1171" s="44">
        <f>IFERROR(Table36[[#This Row],[Prices]]*Table36[[#This Row],[Weights]],0)</f>
        <v>5.9593430000000005</v>
      </c>
    </row>
    <row r="1172" spans="2:12" hidden="1" x14ac:dyDescent="0.2">
      <c r="B1172" s="62">
        <f t="shared" si="37"/>
        <v>2021</v>
      </c>
      <c r="C1172" s="49">
        <v>44531</v>
      </c>
      <c r="D1172" s="3" t="s">
        <v>39</v>
      </c>
      <c r="E1172" s="29" t="s">
        <v>7</v>
      </c>
      <c r="F1172" s="43">
        <v>163.30000000000001</v>
      </c>
      <c r="G1172" s="28" t="s">
        <v>760</v>
      </c>
      <c r="H1172" s="31">
        <f t="shared" si="38"/>
        <v>7.0800000000000002E-2</v>
      </c>
      <c r="I1172" s="31">
        <f>Table36[[#This Row],[Inflation (%)2]]/H1200-1</f>
        <v>3.3576642335766627E-2</v>
      </c>
      <c r="J1172" s="60">
        <f>IFERROR(VLOOKUP(D1172,Table6[[Categories]:[Weights]],5,FALSE),0)</f>
        <v>4.7199999999999999E-2</v>
      </c>
      <c r="K1172" s="44">
        <f>$K$1802*(1+Table36[[#This Row],[Inflation (%)2]])</f>
        <v>107.08</v>
      </c>
      <c r="L1172" s="44">
        <f>IFERROR(Table36[[#This Row],[Prices]]*Table36[[#This Row],[Weights]],0)</f>
        <v>5.054176</v>
      </c>
    </row>
    <row r="1173" spans="2:12" hidden="1" x14ac:dyDescent="0.2">
      <c r="B1173" s="62">
        <f t="shared" si="37"/>
        <v>2021</v>
      </c>
      <c r="C1173" s="49">
        <v>44531</v>
      </c>
      <c r="D1173" s="3" t="s">
        <v>41</v>
      </c>
      <c r="E1173" s="29" t="s">
        <v>7</v>
      </c>
      <c r="F1173" s="43">
        <v>146.69999999999999</v>
      </c>
      <c r="G1173" s="28" t="s">
        <v>556</v>
      </c>
      <c r="H1173" s="31">
        <f t="shared" si="38"/>
        <v>6.8499999999999991E-2</v>
      </c>
      <c r="I1173" s="31">
        <f>Table36[[#This Row],[Inflation (%)2]]/H1201-1</f>
        <v>8.9030206677265467E-2</v>
      </c>
      <c r="J1173" s="60">
        <f>IFERROR(VLOOKUP(D1173,Table6[[Categories]:[Weights]],5,FALSE),0)</f>
        <v>8.5000000000000006E-3</v>
      </c>
      <c r="K1173" s="44">
        <f>$K$1802*(1+Table36[[#This Row],[Inflation (%)2]])</f>
        <v>106.85</v>
      </c>
      <c r="L1173" s="44">
        <f>IFERROR(Table36[[#This Row],[Prices]]*Table36[[#This Row],[Weights]],0)</f>
        <v>0.90822500000000006</v>
      </c>
    </row>
    <row r="1174" spans="2:12" hidden="1" x14ac:dyDescent="0.2">
      <c r="B1174" s="62">
        <f t="shared" si="37"/>
        <v>2021</v>
      </c>
      <c r="C1174" s="49">
        <v>44531</v>
      </c>
      <c r="D1174" s="3" t="s">
        <v>43</v>
      </c>
      <c r="E1174" s="29" t="s">
        <v>7</v>
      </c>
      <c r="F1174" s="43">
        <v>163.4</v>
      </c>
      <c r="G1174" s="28" t="s">
        <v>384</v>
      </c>
      <c r="H1174" s="31">
        <f t="shared" si="38"/>
        <v>3.61E-2</v>
      </c>
      <c r="I1174" s="31">
        <f>Table36[[#This Row],[Inflation (%)2]]/H1202-1</f>
        <v>-1.3661202185792365E-2</v>
      </c>
      <c r="J1174" s="60">
        <f>IFERROR(VLOOKUP(D1174,Table6[[Categories]:[Weights]],5,FALSE),0)</f>
        <v>0.2167</v>
      </c>
      <c r="K1174" s="44">
        <f>$K$1802*(1+Table36[[#This Row],[Inflation (%)2]])</f>
        <v>103.61</v>
      </c>
      <c r="L1174" s="44">
        <f>IFERROR(Table36[[#This Row],[Prices]]*Table36[[#This Row],[Weights]],0)</f>
        <v>22.452287000000002</v>
      </c>
    </row>
    <row r="1175" spans="2:12" hidden="1" x14ac:dyDescent="0.2">
      <c r="B1175" s="62">
        <f t="shared" si="37"/>
        <v>2021</v>
      </c>
      <c r="C1175" s="49">
        <v>44531</v>
      </c>
      <c r="D1175" s="3" t="s">
        <v>45</v>
      </c>
      <c r="E1175" s="29" t="s">
        <v>7</v>
      </c>
      <c r="F1175" s="43">
        <v>161.69999999999999</v>
      </c>
      <c r="G1175" s="28" t="s">
        <v>836</v>
      </c>
      <c r="H1175" s="31">
        <f t="shared" si="38"/>
        <v>0.13160000000000002</v>
      </c>
      <c r="I1175" s="31">
        <f>Table36[[#This Row],[Inflation (%)2]]/H1203-1</f>
        <v>-0.23443862710878405</v>
      </c>
      <c r="J1175" s="60">
        <f>IFERROR(VLOOKUP(D1175,Table6[[Categories]:[Weights]],5,FALSE),0)</f>
        <v>5.5800000000000002E-2</v>
      </c>
      <c r="K1175" s="44">
        <f>$K$1802*(1+Table36[[#This Row],[Inflation (%)2]])</f>
        <v>113.16</v>
      </c>
      <c r="L1175" s="44">
        <f>IFERROR(Table36[[#This Row],[Prices]]*Table36[[#This Row],[Weights]],0)</f>
        <v>6.3143279999999997</v>
      </c>
    </row>
    <row r="1176" spans="2:12" hidden="1" x14ac:dyDescent="0.2">
      <c r="B1176" s="62">
        <f t="shared" si="37"/>
        <v>2021</v>
      </c>
      <c r="C1176" s="49">
        <v>44531</v>
      </c>
      <c r="D1176" s="3" t="s">
        <v>47</v>
      </c>
      <c r="E1176" s="29" t="s">
        <v>7</v>
      </c>
      <c r="F1176" s="43">
        <v>157.80000000000001</v>
      </c>
      <c r="G1176" s="28" t="s">
        <v>693</v>
      </c>
      <c r="H1176" s="31">
        <f t="shared" si="38"/>
        <v>6.9099999999999995E-2</v>
      </c>
      <c r="I1176" s="31">
        <f>Table36[[#This Row],[Inflation (%)2]]/H1204-1</f>
        <v>-2.4011299435028333E-2</v>
      </c>
      <c r="J1176" s="60">
        <f>IFERROR(VLOOKUP(D1176,Table6[[Categories]:[Weights]],5,FALSE),0)</f>
        <v>0.29530000000000001</v>
      </c>
      <c r="K1176" s="44">
        <f>$K$1802*(1+Table36[[#This Row],[Inflation (%)2]])</f>
        <v>106.91</v>
      </c>
      <c r="L1176" s="44">
        <f>IFERROR(Table36[[#This Row],[Prices]]*Table36[[#This Row],[Weights]],0)</f>
        <v>31.570523000000001</v>
      </c>
    </row>
    <row r="1177" spans="2:12" hidden="1" x14ac:dyDescent="0.2">
      <c r="B1177" s="62">
        <f t="shared" si="37"/>
        <v>2021</v>
      </c>
      <c r="C1177" s="49">
        <v>44531</v>
      </c>
      <c r="D1177" s="3" t="s">
        <v>49</v>
      </c>
      <c r="E1177" s="29" t="s">
        <v>7</v>
      </c>
      <c r="F1177" s="43">
        <v>156</v>
      </c>
      <c r="G1177" s="28" t="s">
        <v>804</v>
      </c>
      <c r="H1177" s="31">
        <f t="shared" si="38"/>
        <v>7.0699999999999999E-2</v>
      </c>
      <c r="I1177" s="31">
        <f>Table36[[#This Row],[Inflation (%)2]]/H1205-1</f>
        <v>5.9970014992503762E-2</v>
      </c>
      <c r="J1177" s="60">
        <f>IFERROR(VLOOKUP(D1177,Table6[[Categories]:[Weights]],5,FALSE),0)</f>
        <v>3.8699999999999998E-2</v>
      </c>
      <c r="K1177" s="44">
        <f>$K$1802*(1+Table36[[#This Row],[Inflation (%)2]])</f>
        <v>107.07</v>
      </c>
      <c r="L1177" s="44">
        <f>IFERROR(Table36[[#This Row],[Prices]]*Table36[[#This Row],[Weights]],0)</f>
        <v>4.1436089999999997</v>
      </c>
    </row>
    <row r="1178" spans="2:12" hidden="1" x14ac:dyDescent="0.2">
      <c r="B1178" s="62">
        <f t="shared" si="37"/>
        <v>2021</v>
      </c>
      <c r="C1178" s="49">
        <v>44531</v>
      </c>
      <c r="D1178" s="3" t="s">
        <v>51</v>
      </c>
      <c r="E1178" s="29" t="s">
        <v>7</v>
      </c>
      <c r="F1178" s="43">
        <v>165.1</v>
      </c>
      <c r="G1178" s="28" t="s">
        <v>633</v>
      </c>
      <c r="H1178" s="31">
        <f t="shared" si="38"/>
        <v>7.1400000000000005E-2</v>
      </c>
      <c r="I1178" s="31">
        <f>Table36[[#This Row],[Inflation (%)2]]/H1206-1</f>
        <v>-3.382949932340984E-2</v>
      </c>
      <c r="J1178" s="60">
        <f>IFERROR(VLOOKUP(D1178,Table6[[Categories]:[Weights]],5,FALSE),0)</f>
        <v>4.8099999999999997E-2</v>
      </c>
      <c r="K1178" s="44">
        <f>$K$1802*(1+Table36[[#This Row],[Inflation (%)2]])</f>
        <v>107.13999999999999</v>
      </c>
      <c r="L1178" s="44">
        <f>IFERROR(Table36[[#This Row],[Prices]]*Table36[[#This Row],[Weights]],0)</f>
        <v>5.153433999999999</v>
      </c>
    </row>
    <row r="1179" spans="2:12" hidden="1" x14ac:dyDescent="0.2">
      <c r="B1179" s="62">
        <f t="shared" si="37"/>
        <v>2021</v>
      </c>
      <c r="C1179" s="49">
        <v>44531</v>
      </c>
      <c r="D1179" s="3" t="s">
        <v>53</v>
      </c>
      <c r="E1179" s="29" t="s">
        <v>7</v>
      </c>
      <c r="F1179" s="43">
        <v>151.80000000000001</v>
      </c>
      <c r="G1179" s="28" t="s">
        <v>747</v>
      </c>
      <c r="H1179" s="31">
        <f t="shared" si="38"/>
        <v>0.10879999999999999</v>
      </c>
      <c r="I1179" s="31">
        <f>Table36[[#This Row],[Inflation (%)2]]/H1207-1</f>
        <v>-6.1259706643658429E-2</v>
      </c>
      <c r="J1179" s="60">
        <f>IFERROR(VLOOKUP(D1179,Table6[[Categories]:[Weights]],5,FALSE),0)</f>
        <v>9.7299999999999998E-2</v>
      </c>
      <c r="K1179" s="44">
        <f>$K$1802*(1+Table36[[#This Row],[Inflation (%)2]])</f>
        <v>110.88</v>
      </c>
      <c r="L1179" s="44">
        <f>IFERROR(Table36[[#This Row],[Prices]]*Table36[[#This Row],[Weights]],0)</f>
        <v>10.788623999999999</v>
      </c>
    </row>
    <row r="1180" spans="2:12" hidden="1" x14ac:dyDescent="0.2">
      <c r="B1180" s="62">
        <f t="shared" si="37"/>
        <v>2021</v>
      </c>
      <c r="C1180" s="49">
        <v>44531</v>
      </c>
      <c r="D1180" s="3" t="s">
        <v>55</v>
      </c>
      <c r="E1180" s="29" t="s">
        <v>7</v>
      </c>
      <c r="F1180" s="43">
        <v>157.6</v>
      </c>
      <c r="G1180" s="28" t="s">
        <v>837</v>
      </c>
      <c r="H1180" s="31">
        <f t="shared" si="38"/>
        <v>8.3900000000000002E-2</v>
      </c>
      <c r="I1180" s="31">
        <f>Table36[[#This Row],[Inflation (%)2]]/H1208-1</f>
        <v>-2.3282887077997527E-2</v>
      </c>
      <c r="J1180" s="60">
        <f>IFERROR(VLOOKUP(D1180,Table6[[Categories]:[Weights]],5,FALSE),0)</f>
        <v>2.0400000000000001E-2</v>
      </c>
      <c r="K1180" s="44">
        <f>$K$1802*(1+Table36[[#This Row],[Inflation (%)2]])</f>
        <v>108.39000000000001</v>
      </c>
      <c r="L1180" s="44">
        <f>IFERROR(Table36[[#This Row],[Prices]]*Table36[[#This Row],[Weights]],0)</f>
        <v>2.2111560000000003</v>
      </c>
    </row>
    <row r="1181" spans="2:12" hidden="1" x14ac:dyDescent="0.2">
      <c r="B1181" s="62">
        <f t="shared" si="37"/>
        <v>2021</v>
      </c>
      <c r="C1181" s="49">
        <v>44531</v>
      </c>
      <c r="D1181" s="3" t="s">
        <v>57</v>
      </c>
      <c r="E1181" s="29" t="s">
        <v>7</v>
      </c>
      <c r="F1181" s="43">
        <v>160.6</v>
      </c>
      <c r="G1181" s="28" t="s">
        <v>69</v>
      </c>
      <c r="H1181" s="31">
        <f t="shared" si="38"/>
        <v>2.8799999999999999E-2</v>
      </c>
      <c r="I1181" s="31">
        <f>Table36[[#This Row],[Inflation (%)2]]/H1209-1</f>
        <v>0.15662650602409633</v>
      </c>
      <c r="J1181" s="60">
        <f>IFERROR(VLOOKUP(D1181,Table6[[Categories]:[Weights]],5,FALSE),0)</f>
        <v>5.62E-2</v>
      </c>
      <c r="K1181" s="44">
        <f>$K$1802*(1+Table36[[#This Row],[Inflation (%)2]])</f>
        <v>102.88</v>
      </c>
      <c r="L1181" s="44">
        <f>IFERROR(Table36[[#This Row],[Prices]]*Table36[[#This Row],[Weights]],0)</f>
        <v>5.7818559999999994</v>
      </c>
    </row>
    <row r="1182" spans="2:12" hidden="1" x14ac:dyDescent="0.2">
      <c r="B1182" s="62">
        <f t="shared" si="37"/>
        <v>2021</v>
      </c>
      <c r="C1182" s="49">
        <v>44531</v>
      </c>
      <c r="D1182" s="3" t="s">
        <v>59</v>
      </c>
      <c r="E1182" s="29" t="s">
        <v>7</v>
      </c>
      <c r="F1182" s="43">
        <v>162.4</v>
      </c>
      <c r="G1182" s="28" t="s">
        <v>276</v>
      </c>
      <c r="H1182" s="31">
        <f t="shared" si="38"/>
        <v>2.9799999999999997E-2</v>
      </c>
      <c r="I1182" s="31">
        <f>Table36[[#This Row],[Inflation (%)2]]/H1210-1</f>
        <v>0.20647773279352188</v>
      </c>
      <c r="J1182" s="60">
        <f>IFERROR(VLOOKUP(D1182,Table6[[Categories]:[Weights]],5,FALSE),0)</f>
        <v>3.4700000000000002E-2</v>
      </c>
      <c r="K1182" s="44">
        <f>$K$1802*(1+Table36[[#This Row],[Inflation (%)2]])</f>
        <v>102.98</v>
      </c>
      <c r="L1182" s="44">
        <f>IFERROR(Table36[[#This Row],[Prices]]*Table36[[#This Row],[Weights]],0)</f>
        <v>3.5734060000000003</v>
      </c>
    </row>
    <row r="1183" spans="2:12" hidden="1" x14ac:dyDescent="0.2">
      <c r="B1183" s="62">
        <f t="shared" si="37"/>
        <v>2021</v>
      </c>
      <c r="C1183" s="49">
        <v>44531</v>
      </c>
      <c r="D1183" s="3" t="s">
        <v>61</v>
      </c>
      <c r="E1183" s="29" t="s">
        <v>7</v>
      </c>
      <c r="F1183" s="43">
        <v>171.7</v>
      </c>
      <c r="G1183" s="28" t="s">
        <v>48</v>
      </c>
      <c r="H1183" s="31">
        <f t="shared" si="38"/>
        <v>5.0799999999999998E-2</v>
      </c>
      <c r="I1183" s="31">
        <f>Table36[[#This Row],[Inflation (%)2]]/H1211-1</f>
        <v>0.52552552552552534</v>
      </c>
      <c r="J1183" s="60">
        <f>IFERROR(VLOOKUP(D1183,Table6[[Categories]:[Weights]],5,FALSE),0)</f>
        <v>0</v>
      </c>
      <c r="K1183" s="44">
        <f>$K$1802*(1+Table36[[#This Row],[Inflation (%)2]])</f>
        <v>105.08</v>
      </c>
      <c r="L1183" s="44">
        <f>IFERROR(Table36[[#This Row],[Prices]]*Table36[[#This Row],[Weights]],0)</f>
        <v>0</v>
      </c>
    </row>
    <row r="1184" spans="2:12" x14ac:dyDescent="0.2">
      <c r="B1184" s="62">
        <f t="shared" si="37"/>
        <v>2021</v>
      </c>
      <c r="C1184" s="49">
        <v>44501</v>
      </c>
      <c r="D1184" s="3" t="s">
        <v>6</v>
      </c>
      <c r="E1184" s="29" t="s">
        <v>7</v>
      </c>
      <c r="F1184" s="43">
        <v>165.6</v>
      </c>
      <c r="G1184" s="28" t="s">
        <v>839</v>
      </c>
      <c r="H1184" s="31">
        <f t="shared" si="38"/>
        <v>5.5400000000000005E-2</v>
      </c>
      <c r="I1184" s="31">
        <f>Table36[[#This Row],[Inflation (%)2]]/H1212-1</f>
        <v>9.9206349206349298E-2</v>
      </c>
      <c r="J1184" s="60">
        <f>IFERROR(VLOOKUP(D1184,Table6[[Categories]:[Weights]],5,FALSE),0)</f>
        <v>1</v>
      </c>
      <c r="K1184" s="44">
        <f>$K$1802*(1+Table36[[#This Row],[Inflation (%)2]])</f>
        <v>105.54</v>
      </c>
      <c r="L1184" s="44">
        <f>IFERROR(Table36[[#This Row],[Prices]]*Table36[[#This Row],[Weights]],0)</f>
        <v>105.54</v>
      </c>
    </row>
    <row r="1185" spans="2:12" hidden="1" x14ac:dyDescent="0.2">
      <c r="B1185" s="62">
        <f t="shared" si="37"/>
        <v>2021</v>
      </c>
      <c r="C1185" s="49">
        <v>44501</v>
      </c>
      <c r="D1185" s="3" t="s">
        <v>9</v>
      </c>
      <c r="E1185" s="29" t="s">
        <v>7</v>
      </c>
      <c r="F1185" s="43">
        <v>173.5</v>
      </c>
      <c r="G1185" s="28" t="s">
        <v>820</v>
      </c>
      <c r="H1185" s="31">
        <f t="shared" si="38"/>
        <v>3.8900000000000004E-2</v>
      </c>
      <c r="I1185" s="31">
        <f>Table36[[#This Row],[Inflation (%)2]]/H1213-1</f>
        <v>0.44609665427509326</v>
      </c>
      <c r="J1185" s="60">
        <f>IFERROR(VLOOKUP(D1185,Table6[[Categories]:[Weights]],5,FALSE),0)</f>
        <v>0.3629</v>
      </c>
      <c r="K1185" s="44">
        <f>$K$1802*(1+Table36[[#This Row],[Inflation (%)2]])</f>
        <v>103.88999999999999</v>
      </c>
      <c r="L1185" s="44">
        <f>IFERROR(Table36[[#This Row],[Prices]]*Table36[[#This Row],[Weights]],0)</f>
        <v>37.701680999999994</v>
      </c>
    </row>
    <row r="1186" spans="2:12" hidden="1" x14ac:dyDescent="0.2">
      <c r="B1186" s="62">
        <f t="shared" si="37"/>
        <v>2021</v>
      </c>
      <c r="C1186" s="49">
        <v>44501</v>
      </c>
      <c r="D1186" s="3" t="s">
        <v>11</v>
      </c>
      <c r="E1186" s="29" t="s">
        <v>7</v>
      </c>
      <c r="F1186" s="43">
        <v>151</v>
      </c>
      <c r="G1186" s="28" t="s">
        <v>840</v>
      </c>
      <c r="H1186" s="31">
        <f t="shared" si="38"/>
        <v>1.34E-2</v>
      </c>
      <c r="I1186" s="31">
        <f>Table36[[#This Row],[Inflation (%)2]]/H1214-1</f>
        <v>3.9629629629629628</v>
      </c>
      <c r="J1186" s="60">
        <f>IFERROR(VLOOKUP(D1186,Table6[[Categories]:[Weights]],5,FALSE),0)</f>
        <v>6.59E-2</v>
      </c>
      <c r="K1186" s="44">
        <f>$K$1802*(1+Table36[[#This Row],[Inflation (%)2]])</f>
        <v>101.34</v>
      </c>
      <c r="L1186" s="44">
        <f>IFERROR(Table36[[#This Row],[Prices]]*Table36[[#This Row],[Weights]],0)</f>
        <v>6.6783060000000001</v>
      </c>
    </row>
    <row r="1187" spans="2:12" hidden="1" x14ac:dyDescent="0.2">
      <c r="B1187" s="62">
        <f t="shared" si="37"/>
        <v>2021</v>
      </c>
      <c r="C1187" s="49">
        <v>44501</v>
      </c>
      <c r="D1187" s="3" t="s">
        <v>13</v>
      </c>
      <c r="E1187" s="29" t="s">
        <v>7</v>
      </c>
      <c r="F1187" s="43">
        <v>204.9</v>
      </c>
      <c r="G1187" s="28" t="s">
        <v>841</v>
      </c>
      <c r="H1187" s="31">
        <f t="shared" si="38"/>
        <v>4.7000000000000007E-2</v>
      </c>
      <c r="I1187" s="31">
        <f>Table36[[#This Row],[Inflation (%)2]]/H1215-1</f>
        <v>-0.28787878787878785</v>
      </c>
      <c r="J1187" s="60">
        <f>IFERROR(VLOOKUP(D1187,Table6[[Categories]:[Weights]],5,FALSE),0)</f>
        <v>2.7300000000000001E-2</v>
      </c>
      <c r="K1187" s="44">
        <f>$K$1802*(1+Table36[[#This Row],[Inflation (%)2]])</f>
        <v>104.69999999999999</v>
      </c>
      <c r="L1187" s="44">
        <f>IFERROR(Table36[[#This Row],[Prices]]*Table36[[#This Row],[Weights]],0)</f>
        <v>2.8583099999999999</v>
      </c>
    </row>
    <row r="1188" spans="2:12" hidden="1" x14ac:dyDescent="0.2">
      <c r="B1188" s="62">
        <f t="shared" si="37"/>
        <v>2021</v>
      </c>
      <c r="C1188" s="49">
        <v>44501</v>
      </c>
      <c r="D1188" s="3" t="s">
        <v>15</v>
      </c>
      <c r="E1188" s="29" t="s">
        <v>7</v>
      </c>
      <c r="F1188" s="43">
        <v>175.4</v>
      </c>
      <c r="G1188" s="28" t="s">
        <v>842</v>
      </c>
      <c r="H1188" s="31">
        <f t="shared" si="38"/>
        <v>-1.6299999999999999E-2</v>
      </c>
      <c r="I1188" s="31">
        <f>Table36[[#This Row],[Inflation (%)2]]/H1216-1</f>
        <v>-0.25909090909090926</v>
      </c>
      <c r="J1188" s="60">
        <f>IFERROR(VLOOKUP(D1188,Table6[[Categories]:[Weights]],5,FALSE),0)</f>
        <v>3.5999999999999999E-3</v>
      </c>
      <c r="K1188" s="44">
        <f>$K$1802*(1+Table36[[#This Row],[Inflation (%)2]])</f>
        <v>98.37</v>
      </c>
      <c r="L1188" s="44">
        <f>IFERROR(Table36[[#This Row],[Prices]]*Table36[[#This Row],[Weights]],0)</f>
        <v>0.354132</v>
      </c>
    </row>
    <row r="1189" spans="2:12" hidden="1" x14ac:dyDescent="0.2">
      <c r="B1189" s="62">
        <f t="shared" si="37"/>
        <v>2021</v>
      </c>
      <c r="C1189" s="49">
        <v>44501</v>
      </c>
      <c r="D1189" s="3" t="s">
        <v>17</v>
      </c>
      <c r="E1189" s="29" t="s">
        <v>7</v>
      </c>
      <c r="F1189" s="43">
        <v>159.6</v>
      </c>
      <c r="G1189" s="28" t="s">
        <v>244</v>
      </c>
      <c r="H1189" s="31">
        <f t="shared" si="38"/>
        <v>3.4999999999999996E-2</v>
      </c>
      <c r="I1189" s="31">
        <f>Table36[[#This Row],[Inflation (%)2]]/H1217-1</f>
        <v>1.7441860465116088E-2</v>
      </c>
      <c r="J1189" s="60">
        <f>IFERROR(VLOOKUP(D1189,Table6[[Categories]:[Weights]],5,FALSE),0)</f>
        <v>5.33E-2</v>
      </c>
      <c r="K1189" s="44">
        <f>$K$1802*(1+Table36[[#This Row],[Inflation (%)2]])</f>
        <v>103.49999999999999</v>
      </c>
      <c r="L1189" s="44">
        <f>IFERROR(Table36[[#This Row],[Prices]]*Table36[[#This Row],[Weights]],0)</f>
        <v>5.5165499999999996</v>
      </c>
    </row>
    <row r="1190" spans="2:12" hidden="1" x14ac:dyDescent="0.2">
      <c r="B1190" s="62">
        <f t="shared" si="37"/>
        <v>2021</v>
      </c>
      <c r="C1190" s="49">
        <v>44501</v>
      </c>
      <c r="D1190" s="3" t="s">
        <v>19</v>
      </c>
      <c r="E1190" s="29" t="s">
        <v>7</v>
      </c>
      <c r="F1190" s="43">
        <v>175.8</v>
      </c>
      <c r="G1190" s="28" t="s">
        <v>843</v>
      </c>
      <c r="H1190" s="31">
        <f t="shared" si="38"/>
        <v>0.24949999999999997</v>
      </c>
      <c r="I1190" s="31">
        <f>Table36[[#This Row],[Inflation (%)2]]/H1218-1</f>
        <v>-0.10797282803003228</v>
      </c>
      <c r="J1190" s="60">
        <f>IFERROR(VLOOKUP(D1190,Table6[[Categories]:[Weights]],5,FALSE),0)</f>
        <v>2.81E-2</v>
      </c>
      <c r="K1190" s="44">
        <f>$K$1802*(1+Table36[[#This Row],[Inflation (%)2]])</f>
        <v>124.95</v>
      </c>
      <c r="L1190" s="44">
        <f>IFERROR(Table36[[#This Row],[Prices]]*Table36[[#This Row],[Weights]],0)</f>
        <v>3.5110950000000001</v>
      </c>
    </row>
    <row r="1191" spans="2:12" hidden="1" x14ac:dyDescent="0.2">
      <c r="B1191" s="62">
        <f t="shared" si="37"/>
        <v>2021</v>
      </c>
      <c r="C1191" s="49">
        <v>44501</v>
      </c>
      <c r="D1191" s="3" t="s">
        <v>21</v>
      </c>
      <c r="E1191" s="29" t="s">
        <v>7</v>
      </c>
      <c r="F1191" s="43">
        <v>160.30000000000001</v>
      </c>
      <c r="G1191" s="28" t="s">
        <v>760</v>
      </c>
      <c r="H1191" s="31">
        <f t="shared" si="38"/>
        <v>7.0800000000000002E-2</v>
      </c>
      <c r="I1191" s="31">
        <f>Table36[[#This Row],[Inflation (%)2]]/H1219-1</f>
        <v>0.21025641025641018</v>
      </c>
      <c r="J1191" s="60">
        <f>IFERROR(VLOOKUP(D1191,Table6[[Categories]:[Weights]],5,FALSE),0)</f>
        <v>2.8999999999999998E-2</v>
      </c>
      <c r="K1191" s="44">
        <f>$K$1802*(1+Table36[[#This Row],[Inflation (%)2]])</f>
        <v>107.08</v>
      </c>
      <c r="L1191" s="44">
        <f>IFERROR(Table36[[#This Row],[Prices]]*Table36[[#This Row],[Weights]],0)</f>
        <v>3.1053199999999999</v>
      </c>
    </row>
    <row r="1192" spans="2:12" hidden="1" x14ac:dyDescent="0.2">
      <c r="B1192" s="62">
        <f t="shared" si="37"/>
        <v>2021</v>
      </c>
      <c r="C1192" s="49">
        <v>44501</v>
      </c>
      <c r="D1192" s="3" t="s">
        <v>23</v>
      </c>
      <c r="E1192" s="29" t="s">
        <v>7</v>
      </c>
      <c r="F1192" s="43">
        <v>229.1</v>
      </c>
      <c r="G1192" s="28" t="s">
        <v>844</v>
      </c>
      <c r="H1192" s="31">
        <f t="shared" si="38"/>
        <v>-4.9000000000000002E-2</v>
      </c>
      <c r="I1192" s="31">
        <f>Table36[[#This Row],[Inflation (%)2]]/H1220-1</f>
        <v>-0.61111111111111116</v>
      </c>
      <c r="J1192" s="60">
        <f>IFERROR(VLOOKUP(D1192,Table6[[Categories]:[Weights]],5,FALSE),0)</f>
        <v>4.41E-2</v>
      </c>
      <c r="K1192" s="44">
        <f>$K$1802*(1+Table36[[#This Row],[Inflation (%)2]])</f>
        <v>95.1</v>
      </c>
      <c r="L1192" s="44">
        <f>IFERROR(Table36[[#This Row],[Prices]]*Table36[[#This Row],[Weights]],0)</f>
        <v>4.1939099999999998</v>
      </c>
    </row>
    <row r="1193" spans="2:12" hidden="1" x14ac:dyDescent="0.2">
      <c r="B1193" s="62">
        <f t="shared" si="37"/>
        <v>2021</v>
      </c>
      <c r="C1193" s="49">
        <v>44501</v>
      </c>
      <c r="D1193" s="3" t="s">
        <v>25</v>
      </c>
      <c r="E1193" s="29" t="s">
        <v>7</v>
      </c>
      <c r="F1193" s="43">
        <v>165.1</v>
      </c>
      <c r="G1193" s="28" t="s">
        <v>845</v>
      </c>
      <c r="H1193" s="31">
        <f t="shared" si="38"/>
        <v>2.23E-2</v>
      </c>
      <c r="I1193" s="31">
        <f>Table36[[#This Row],[Inflation (%)2]]/H1221-1</f>
        <v>-0.46394230769230771</v>
      </c>
      <c r="J1193" s="60">
        <f>IFERROR(VLOOKUP(D1193,Table6[[Categories]:[Weights]],5,FALSE),0)</f>
        <v>1.7299999999999999E-2</v>
      </c>
      <c r="K1193" s="44">
        <f>$K$1802*(1+Table36[[#This Row],[Inflation (%)2]])</f>
        <v>102.23</v>
      </c>
      <c r="L1193" s="44">
        <f>IFERROR(Table36[[#This Row],[Prices]]*Table36[[#This Row],[Weights]],0)</f>
        <v>1.7685789999999999</v>
      </c>
    </row>
    <row r="1194" spans="2:12" hidden="1" x14ac:dyDescent="0.2">
      <c r="B1194" s="62">
        <f t="shared" si="37"/>
        <v>2021</v>
      </c>
      <c r="C1194" s="49">
        <v>44501</v>
      </c>
      <c r="D1194" s="3" t="s">
        <v>27</v>
      </c>
      <c r="E1194" s="29" t="s">
        <v>7</v>
      </c>
      <c r="F1194" s="43">
        <v>123.1</v>
      </c>
      <c r="G1194" s="28" t="s">
        <v>77</v>
      </c>
      <c r="H1194" s="31">
        <f t="shared" si="38"/>
        <v>5.1199999999999996E-2</v>
      </c>
      <c r="I1194" s="31">
        <f>Table36[[#This Row],[Inflation (%)2]]/H1222-1</f>
        <v>0.13274336283185839</v>
      </c>
      <c r="J1194" s="60">
        <f>IFERROR(VLOOKUP(D1194,Table6[[Categories]:[Weights]],5,FALSE),0)</f>
        <v>9.7000000000000003E-3</v>
      </c>
      <c r="K1194" s="44">
        <f>$K$1802*(1+Table36[[#This Row],[Inflation (%)2]])</f>
        <v>105.11999999999999</v>
      </c>
      <c r="L1194" s="44">
        <f>IFERROR(Table36[[#This Row],[Prices]]*Table36[[#This Row],[Weights]],0)</f>
        <v>1.0196639999999999</v>
      </c>
    </row>
    <row r="1195" spans="2:12" hidden="1" x14ac:dyDescent="0.2">
      <c r="B1195" s="62">
        <f t="shared" si="37"/>
        <v>2021</v>
      </c>
      <c r="C1195" s="49">
        <v>44501</v>
      </c>
      <c r="D1195" s="3" t="s">
        <v>29</v>
      </c>
      <c r="E1195" s="29" t="s">
        <v>7</v>
      </c>
      <c r="F1195" s="43">
        <v>167.2</v>
      </c>
      <c r="G1195" s="28" t="s">
        <v>362</v>
      </c>
      <c r="H1195" s="31">
        <f t="shared" si="38"/>
        <v>3.27E-2</v>
      </c>
      <c r="I1195" s="31">
        <f>Table36[[#This Row],[Inflation (%)2]]/H1223-1</f>
        <v>-2.3880597014925398E-2</v>
      </c>
      <c r="J1195" s="60">
        <f>IFERROR(VLOOKUP(D1195,Table6[[Categories]:[Weights]],5,FALSE),0)</f>
        <v>1.7899999999999999E-2</v>
      </c>
      <c r="K1195" s="44">
        <f>$K$1802*(1+Table36[[#This Row],[Inflation (%)2]])</f>
        <v>103.27</v>
      </c>
      <c r="L1195" s="44">
        <f>IFERROR(Table36[[#This Row],[Prices]]*Table36[[#This Row],[Weights]],0)</f>
        <v>1.8485329999999998</v>
      </c>
    </row>
    <row r="1196" spans="2:12" hidden="1" x14ac:dyDescent="0.2">
      <c r="B1196" s="62">
        <f t="shared" si="37"/>
        <v>2021</v>
      </c>
      <c r="C1196" s="49">
        <v>44501</v>
      </c>
      <c r="D1196" s="3" t="s">
        <v>31</v>
      </c>
      <c r="E1196" s="29" t="s">
        <v>7</v>
      </c>
      <c r="F1196" s="43">
        <v>156.1</v>
      </c>
      <c r="G1196" s="28" t="s">
        <v>846</v>
      </c>
      <c r="H1196" s="31">
        <f t="shared" si="38"/>
        <v>8.9300000000000004E-2</v>
      </c>
      <c r="I1196" s="31">
        <f>Table36[[#This Row],[Inflation (%)2]]/H1224-1</f>
        <v>-9.0631364562118066E-2</v>
      </c>
      <c r="J1196" s="60">
        <f>IFERROR(VLOOKUP(D1196,Table6[[Categories]:[Weights]],5,FALSE),0)</f>
        <v>1.1299999999999999E-2</v>
      </c>
      <c r="K1196" s="44">
        <f>$K$1802*(1+Table36[[#This Row],[Inflation (%)2]])</f>
        <v>108.92999999999999</v>
      </c>
      <c r="L1196" s="44">
        <f>IFERROR(Table36[[#This Row],[Prices]]*Table36[[#This Row],[Weights]],0)</f>
        <v>1.2309089999999998</v>
      </c>
    </row>
    <row r="1197" spans="2:12" hidden="1" x14ac:dyDescent="0.2">
      <c r="B1197" s="62">
        <f t="shared" si="37"/>
        <v>2021</v>
      </c>
      <c r="C1197" s="49">
        <v>44501</v>
      </c>
      <c r="D1197" s="3" t="s">
        <v>33</v>
      </c>
      <c r="E1197" s="29" t="s">
        <v>7</v>
      </c>
      <c r="F1197" s="43">
        <v>176.8</v>
      </c>
      <c r="G1197" s="28" t="s">
        <v>847</v>
      </c>
      <c r="H1197" s="31">
        <f t="shared" si="38"/>
        <v>6.4399999999999999E-2</v>
      </c>
      <c r="I1197" s="31">
        <f>Table36[[#This Row],[Inflation (%)2]]/H1225-1</f>
        <v>-1.5290519877675823E-2</v>
      </c>
      <c r="J1197" s="60">
        <f>IFERROR(VLOOKUP(D1197,Table6[[Categories]:[Weights]],5,FALSE),0)</f>
        <v>5.5399999999999998E-2</v>
      </c>
      <c r="K1197" s="44">
        <f>$K$1802*(1+Table36[[#This Row],[Inflation (%)2]])</f>
        <v>106.44</v>
      </c>
      <c r="L1197" s="44">
        <f>IFERROR(Table36[[#This Row],[Prices]]*Table36[[#This Row],[Weights]],0)</f>
        <v>5.896776</v>
      </c>
    </row>
    <row r="1198" spans="2:12" hidden="1" x14ac:dyDescent="0.2">
      <c r="B1198" s="62">
        <f t="shared" si="37"/>
        <v>2021</v>
      </c>
      <c r="C1198" s="49">
        <v>44501</v>
      </c>
      <c r="D1198" s="3" t="s">
        <v>35</v>
      </c>
      <c r="E1198" s="29" t="s">
        <v>7</v>
      </c>
      <c r="F1198" s="43">
        <v>197</v>
      </c>
      <c r="G1198" s="28" t="s">
        <v>408</v>
      </c>
      <c r="H1198" s="31">
        <f t="shared" si="38"/>
        <v>3.5800000000000005E-2</v>
      </c>
      <c r="I1198" s="31">
        <f>Table36[[#This Row],[Inflation (%)2]]/H1226-1</f>
        <v>-0.1751152073732718</v>
      </c>
      <c r="J1198" s="60">
        <f>IFERROR(VLOOKUP(D1198,Table6[[Categories]:[Weights]],5,FALSE),0)</f>
        <v>1.3600000000000001E-2</v>
      </c>
      <c r="K1198" s="44">
        <f>$K$1802*(1+Table36[[#This Row],[Inflation (%)2]])</f>
        <v>103.58000000000001</v>
      </c>
      <c r="L1198" s="44">
        <f>IFERROR(Table36[[#This Row],[Prices]]*Table36[[#This Row],[Weights]],0)</f>
        <v>1.4086880000000002</v>
      </c>
    </row>
    <row r="1199" spans="2:12" hidden="1" x14ac:dyDescent="0.2">
      <c r="B1199" s="62">
        <f t="shared" si="37"/>
        <v>2021</v>
      </c>
      <c r="C1199" s="49">
        <v>44501</v>
      </c>
      <c r="D1199" s="3" t="s">
        <v>37</v>
      </c>
      <c r="E1199" s="29" t="s">
        <v>7</v>
      </c>
      <c r="F1199" s="43">
        <v>159.69999999999999</v>
      </c>
      <c r="G1199" s="28" t="s">
        <v>848</v>
      </c>
      <c r="H1199" s="31">
        <f t="shared" si="38"/>
        <v>6.7500000000000004E-2</v>
      </c>
      <c r="I1199" s="31">
        <f>Table36[[#This Row],[Inflation (%)2]]/H1227-1</f>
        <v>5.7993730407523758E-2</v>
      </c>
      <c r="J1199" s="60">
        <f>IFERROR(VLOOKUP(D1199,Table6[[Categories]:[Weights]],5,FALSE),0)</f>
        <v>5.57E-2</v>
      </c>
      <c r="K1199" s="44">
        <f>$K$1802*(1+Table36[[#This Row],[Inflation (%)2]])</f>
        <v>106.74999999999999</v>
      </c>
      <c r="L1199" s="44">
        <f>IFERROR(Table36[[#This Row],[Prices]]*Table36[[#This Row],[Weights]],0)</f>
        <v>5.9459749999999989</v>
      </c>
    </row>
    <row r="1200" spans="2:12" hidden="1" x14ac:dyDescent="0.2">
      <c r="B1200" s="62">
        <f t="shared" si="37"/>
        <v>2021</v>
      </c>
      <c r="C1200" s="49">
        <v>44501</v>
      </c>
      <c r="D1200" s="3" t="s">
        <v>39</v>
      </c>
      <c r="E1200" s="29" t="s">
        <v>7</v>
      </c>
      <c r="F1200" s="43">
        <v>162.30000000000001</v>
      </c>
      <c r="G1200" s="28" t="s">
        <v>556</v>
      </c>
      <c r="H1200" s="31">
        <f t="shared" si="38"/>
        <v>6.8499999999999991E-2</v>
      </c>
      <c r="I1200" s="31">
        <f>Table36[[#This Row],[Inflation (%)2]]/H1228-1</f>
        <v>6.6978193146417508E-2</v>
      </c>
      <c r="J1200" s="60">
        <f>IFERROR(VLOOKUP(D1200,Table6[[Categories]:[Weights]],5,FALSE),0)</f>
        <v>4.7199999999999999E-2</v>
      </c>
      <c r="K1200" s="44">
        <f>$K$1802*(1+Table36[[#This Row],[Inflation (%)2]])</f>
        <v>106.85</v>
      </c>
      <c r="L1200" s="44">
        <f>IFERROR(Table36[[#This Row],[Prices]]*Table36[[#This Row],[Weights]],0)</f>
        <v>5.0433199999999996</v>
      </c>
    </row>
    <row r="1201" spans="2:12" hidden="1" x14ac:dyDescent="0.2">
      <c r="B1201" s="62">
        <f t="shared" si="37"/>
        <v>2021</v>
      </c>
      <c r="C1201" s="49">
        <v>44501</v>
      </c>
      <c r="D1201" s="3" t="s">
        <v>41</v>
      </c>
      <c r="E1201" s="29" t="s">
        <v>7</v>
      </c>
      <c r="F1201" s="43">
        <v>145.30000000000001</v>
      </c>
      <c r="G1201" s="28" t="s">
        <v>849</v>
      </c>
      <c r="H1201" s="31">
        <f t="shared" si="38"/>
        <v>6.2899999999999998E-2</v>
      </c>
      <c r="I1201" s="31">
        <f>Table36[[#This Row],[Inflation (%)2]]/H1229-1</f>
        <v>7.1550255536626972E-2</v>
      </c>
      <c r="J1201" s="60">
        <f>IFERROR(VLOOKUP(D1201,Table6[[Categories]:[Weights]],5,FALSE),0)</f>
        <v>8.5000000000000006E-3</v>
      </c>
      <c r="K1201" s="44">
        <f>$K$1802*(1+Table36[[#This Row],[Inflation (%)2]])</f>
        <v>106.28999999999999</v>
      </c>
      <c r="L1201" s="44">
        <f>IFERROR(Table36[[#This Row],[Prices]]*Table36[[#This Row],[Weights]],0)</f>
        <v>0.90346499999999996</v>
      </c>
    </row>
    <row r="1202" spans="2:12" hidden="1" x14ac:dyDescent="0.2">
      <c r="B1202" s="62">
        <f t="shared" si="37"/>
        <v>2021</v>
      </c>
      <c r="C1202" s="49">
        <v>44501</v>
      </c>
      <c r="D1202" s="3" t="s">
        <v>43</v>
      </c>
      <c r="E1202" s="29" t="s">
        <v>7</v>
      </c>
      <c r="F1202" s="43">
        <v>164.2</v>
      </c>
      <c r="G1202" s="28" t="s">
        <v>850</v>
      </c>
      <c r="H1202" s="31">
        <f t="shared" si="38"/>
        <v>3.6600000000000001E-2</v>
      </c>
      <c r="I1202" s="31">
        <f>Table36[[#This Row],[Inflation (%)2]]/H1230-1</f>
        <v>3.3898305084745672E-2</v>
      </c>
      <c r="J1202" s="60">
        <f>IFERROR(VLOOKUP(D1202,Table6[[Categories]:[Weights]],5,FALSE),0)</f>
        <v>0.2167</v>
      </c>
      <c r="K1202" s="44">
        <f>$K$1802*(1+Table36[[#This Row],[Inflation (%)2]])</f>
        <v>103.66</v>
      </c>
      <c r="L1202" s="44">
        <f>IFERROR(Table36[[#This Row],[Prices]]*Table36[[#This Row],[Weights]],0)</f>
        <v>22.463121999999998</v>
      </c>
    </row>
    <row r="1203" spans="2:12" hidden="1" x14ac:dyDescent="0.2">
      <c r="B1203" s="62">
        <f t="shared" si="37"/>
        <v>2021</v>
      </c>
      <c r="C1203" s="49">
        <v>44501</v>
      </c>
      <c r="D1203" s="3" t="s">
        <v>45</v>
      </c>
      <c r="E1203" s="29" t="s">
        <v>7</v>
      </c>
      <c r="F1203" s="43">
        <v>161.6</v>
      </c>
      <c r="G1203" s="28" t="s">
        <v>851</v>
      </c>
      <c r="H1203" s="31">
        <f t="shared" si="38"/>
        <v>0.1719</v>
      </c>
      <c r="I1203" s="31">
        <f>Table36[[#This Row],[Inflation (%)2]]/H1231-1</f>
        <v>-5.2370452039691373E-2</v>
      </c>
      <c r="J1203" s="60">
        <f>IFERROR(VLOOKUP(D1203,Table6[[Categories]:[Weights]],5,FALSE),0)</f>
        <v>5.5800000000000002E-2</v>
      </c>
      <c r="K1203" s="44">
        <f>$K$1802*(1+Table36[[#This Row],[Inflation (%)2]])</f>
        <v>117.19</v>
      </c>
      <c r="L1203" s="44">
        <f>IFERROR(Table36[[#This Row],[Prices]]*Table36[[#This Row],[Weights]],0)</f>
        <v>6.5392020000000004</v>
      </c>
    </row>
    <row r="1204" spans="2:12" hidden="1" x14ac:dyDescent="0.2">
      <c r="B1204" s="62">
        <f t="shared" si="37"/>
        <v>2021</v>
      </c>
      <c r="C1204" s="49">
        <v>44501</v>
      </c>
      <c r="D1204" s="3" t="s">
        <v>47</v>
      </c>
      <c r="E1204" s="29" t="s">
        <v>7</v>
      </c>
      <c r="F1204" s="43">
        <v>157.30000000000001</v>
      </c>
      <c r="G1204" s="28" t="s">
        <v>760</v>
      </c>
      <c r="H1204" s="31">
        <f t="shared" si="38"/>
        <v>7.0800000000000002E-2</v>
      </c>
      <c r="I1204" s="31">
        <f>Table36[[#This Row],[Inflation (%)2]]/H1232-1</f>
        <v>-1.4104372355430161E-3</v>
      </c>
      <c r="J1204" s="60">
        <f>IFERROR(VLOOKUP(D1204,Table6[[Categories]:[Weights]],5,FALSE),0)</f>
        <v>0.29530000000000001</v>
      </c>
      <c r="K1204" s="44">
        <f>$K$1802*(1+Table36[[#This Row],[Inflation (%)2]])</f>
        <v>107.08</v>
      </c>
      <c r="L1204" s="44">
        <f>IFERROR(Table36[[#This Row],[Prices]]*Table36[[#This Row],[Weights]],0)</f>
        <v>31.620723999999999</v>
      </c>
    </row>
    <row r="1205" spans="2:12" hidden="1" x14ac:dyDescent="0.2">
      <c r="B1205" s="62">
        <f t="shared" si="37"/>
        <v>2021</v>
      </c>
      <c r="C1205" s="49">
        <v>44501</v>
      </c>
      <c r="D1205" s="3" t="s">
        <v>49</v>
      </c>
      <c r="E1205" s="29" t="s">
        <v>7</v>
      </c>
      <c r="F1205" s="43">
        <v>155.19999999999999</v>
      </c>
      <c r="G1205" s="28" t="s">
        <v>852</v>
      </c>
      <c r="H1205" s="31">
        <f t="shared" si="38"/>
        <v>6.6699999999999995E-2</v>
      </c>
      <c r="I1205" s="31">
        <f>Table36[[#This Row],[Inflation (%)2]]/H1233-1</f>
        <v>5.2050473186119772E-2</v>
      </c>
      <c r="J1205" s="60">
        <f>IFERROR(VLOOKUP(D1205,Table6[[Categories]:[Weights]],5,FALSE),0)</f>
        <v>3.8699999999999998E-2</v>
      </c>
      <c r="K1205" s="44">
        <f>$K$1802*(1+Table36[[#This Row],[Inflation (%)2]])</f>
        <v>106.67</v>
      </c>
      <c r="L1205" s="44">
        <f>IFERROR(Table36[[#This Row],[Prices]]*Table36[[#This Row],[Weights]],0)</f>
        <v>4.1281289999999995</v>
      </c>
    </row>
    <row r="1206" spans="2:12" hidden="1" x14ac:dyDescent="0.2">
      <c r="B1206" s="62">
        <f t="shared" si="37"/>
        <v>2021</v>
      </c>
      <c r="C1206" s="49">
        <v>44501</v>
      </c>
      <c r="D1206" s="3" t="s">
        <v>51</v>
      </c>
      <c r="E1206" s="29" t="s">
        <v>7</v>
      </c>
      <c r="F1206" s="43">
        <v>164.2</v>
      </c>
      <c r="G1206" s="28" t="s">
        <v>813</v>
      </c>
      <c r="H1206" s="31">
        <f t="shared" si="38"/>
        <v>7.3899999999999993E-2</v>
      </c>
      <c r="I1206" s="31">
        <f>Table36[[#This Row],[Inflation (%)2]]/H1234-1</f>
        <v>-2.3778071334214168E-2</v>
      </c>
      <c r="J1206" s="60">
        <f>IFERROR(VLOOKUP(D1206,Table6[[Categories]:[Weights]],5,FALSE),0)</f>
        <v>4.8099999999999997E-2</v>
      </c>
      <c r="K1206" s="44">
        <f>$K$1802*(1+Table36[[#This Row],[Inflation (%)2]])</f>
        <v>107.39000000000001</v>
      </c>
      <c r="L1206" s="44">
        <f>IFERROR(Table36[[#This Row],[Prices]]*Table36[[#This Row],[Weights]],0)</f>
        <v>5.1654590000000002</v>
      </c>
    </row>
    <row r="1207" spans="2:12" hidden="1" x14ac:dyDescent="0.2">
      <c r="B1207" s="62">
        <f t="shared" si="37"/>
        <v>2021</v>
      </c>
      <c r="C1207" s="49">
        <v>44501</v>
      </c>
      <c r="D1207" s="3" t="s">
        <v>53</v>
      </c>
      <c r="E1207" s="29" t="s">
        <v>7</v>
      </c>
      <c r="F1207" s="43">
        <v>151.19999999999999</v>
      </c>
      <c r="G1207" s="28" t="s">
        <v>853</v>
      </c>
      <c r="H1207" s="31">
        <f t="shared" si="38"/>
        <v>0.1159</v>
      </c>
      <c r="I1207" s="31">
        <f>Table36[[#This Row],[Inflation (%)2]]/H1235-1</f>
        <v>-7.7963404932378744E-2</v>
      </c>
      <c r="J1207" s="60">
        <f>IFERROR(VLOOKUP(D1207,Table6[[Categories]:[Weights]],5,FALSE),0)</f>
        <v>9.7299999999999998E-2</v>
      </c>
      <c r="K1207" s="44">
        <f>$K$1802*(1+Table36[[#This Row],[Inflation (%)2]])</f>
        <v>111.58999999999999</v>
      </c>
      <c r="L1207" s="44">
        <f>IFERROR(Table36[[#This Row],[Prices]]*Table36[[#This Row],[Weights]],0)</f>
        <v>10.857707</v>
      </c>
    </row>
    <row r="1208" spans="2:12" hidden="1" x14ac:dyDescent="0.2">
      <c r="B1208" s="62">
        <f t="shared" si="37"/>
        <v>2021</v>
      </c>
      <c r="C1208" s="49">
        <v>44501</v>
      </c>
      <c r="D1208" s="3" t="s">
        <v>55</v>
      </c>
      <c r="E1208" s="29" t="s">
        <v>7</v>
      </c>
      <c r="F1208" s="43">
        <v>156.69999999999999</v>
      </c>
      <c r="G1208" s="28" t="s">
        <v>854</v>
      </c>
      <c r="H1208" s="31">
        <f t="shared" si="38"/>
        <v>8.589999999999999E-2</v>
      </c>
      <c r="I1208" s="31">
        <f>Table36[[#This Row],[Inflation (%)2]]/H1236-1</f>
        <v>0.15924426450742235</v>
      </c>
      <c r="J1208" s="60">
        <f>IFERROR(VLOOKUP(D1208,Table6[[Categories]:[Weights]],5,FALSE),0)</f>
        <v>2.0400000000000001E-2</v>
      </c>
      <c r="K1208" s="44">
        <f>$K$1802*(1+Table36[[#This Row],[Inflation (%)2]])</f>
        <v>108.59</v>
      </c>
      <c r="L1208" s="44">
        <f>IFERROR(Table36[[#This Row],[Prices]]*Table36[[#This Row],[Weights]],0)</f>
        <v>2.2152360000000004</v>
      </c>
    </row>
    <row r="1209" spans="2:12" hidden="1" x14ac:dyDescent="0.2">
      <c r="B1209" s="62">
        <f t="shared" si="37"/>
        <v>2021</v>
      </c>
      <c r="C1209" s="49">
        <v>44501</v>
      </c>
      <c r="D1209" s="3" t="s">
        <v>57</v>
      </c>
      <c r="E1209" s="29" t="s">
        <v>7</v>
      </c>
      <c r="F1209" s="43">
        <v>160.80000000000001</v>
      </c>
      <c r="G1209" s="28" t="s">
        <v>81</v>
      </c>
      <c r="H1209" s="31">
        <f t="shared" si="38"/>
        <v>2.4900000000000002E-2</v>
      </c>
      <c r="I1209" s="31">
        <f>Table36[[#This Row],[Inflation (%)2]]/H1237-1</f>
        <v>0</v>
      </c>
      <c r="J1209" s="60">
        <f>IFERROR(VLOOKUP(D1209,Table6[[Categories]:[Weights]],5,FALSE),0)</f>
        <v>5.62E-2</v>
      </c>
      <c r="K1209" s="44">
        <f>$K$1802*(1+Table36[[#This Row],[Inflation (%)2]])</f>
        <v>102.49</v>
      </c>
      <c r="L1209" s="44">
        <f>IFERROR(Table36[[#This Row],[Prices]]*Table36[[#This Row],[Weights]],0)</f>
        <v>5.759938</v>
      </c>
    </row>
    <row r="1210" spans="2:12" hidden="1" x14ac:dyDescent="0.2">
      <c r="B1210" s="62">
        <f t="shared" si="37"/>
        <v>2021</v>
      </c>
      <c r="C1210" s="49">
        <v>44501</v>
      </c>
      <c r="D1210" s="3" t="s">
        <v>59</v>
      </c>
      <c r="E1210" s="29" t="s">
        <v>7</v>
      </c>
      <c r="F1210" s="43">
        <v>161.80000000000001</v>
      </c>
      <c r="G1210" s="28" t="s">
        <v>161</v>
      </c>
      <c r="H1210" s="31">
        <f t="shared" si="38"/>
        <v>2.4700000000000003E-2</v>
      </c>
      <c r="I1210" s="31">
        <f>Table36[[#This Row],[Inflation (%)2]]/H1238-1</f>
        <v>0.625</v>
      </c>
      <c r="J1210" s="60">
        <f>IFERROR(VLOOKUP(D1210,Table6[[Categories]:[Weights]],5,FALSE),0)</f>
        <v>3.4700000000000002E-2</v>
      </c>
      <c r="K1210" s="44">
        <f>$K$1802*(1+Table36[[#This Row],[Inflation (%)2]])</f>
        <v>102.47</v>
      </c>
      <c r="L1210" s="44">
        <f>IFERROR(Table36[[#This Row],[Prices]]*Table36[[#This Row],[Weights]],0)</f>
        <v>3.5557090000000002</v>
      </c>
    </row>
    <row r="1211" spans="2:12" hidden="1" x14ac:dyDescent="0.2">
      <c r="B1211" s="62">
        <f t="shared" si="37"/>
        <v>2021</v>
      </c>
      <c r="C1211" s="49">
        <v>44501</v>
      </c>
      <c r="D1211" s="3" t="s">
        <v>61</v>
      </c>
      <c r="E1211" s="29" t="s">
        <v>7</v>
      </c>
      <c r="F1211" s="43">
        <v>173.6</v>
      </c>
      <c r="G1211" s="28" t="s">
        <v>855</v>
      </c>
      <c r="H1211" s="31">
        <f t="shared" si="38"/>
        <v>3.3300000000000003E-2</v>
      </c>
      <c r="I1211" s="31">
        <f>Table36[[#This Row],[Inflation (%)2]]/H1239-1</f>
        <v>0.87078651685393282</v>
      </c>
      <c r="J1211" s="60">
        <f>IFERROR(VLOOKUP(D1211,Table6[[Categories]:[Weights]],5,FALSE),0)</f>
        <v>0</v>
      </c>
      <c r="K1211" s="44">
        <f>$K$1802*(1+Table36[[#This Row],[Inflation (%)2]])</f>
        <v>103.33000000000001</v>
      </c>
      <c r="L1211" s="44">
        <f>IFERROR(Table36[[#This Row],[Prices]]*Table36[[#This Row],[Weights]],0)</f>
        <v>0</v>
      </c>
    </row>
    <row r="1212" spans="2:12" x14ac:dyDescent="0.2">
      <c r="B1212" s="62">
        <f t="shared" si="37"/>
        <v>2021</v>
      </c>
      <c r="C1212" s="49">
        <v>44470</v>
      </c>
      <c r="D1212" s="3" t="s">
        <v>6</v>
      </c>
      <c r="E1212" s="29" t="s">
        <v>7</v>
      </c>
      <c r="F1212" s="43">
        <v>164.6</v>
      </c>
      <c r="G1212" s="28" t="s">
        <v>368</v>
      </c>
      <c r="H1212" s="31">
        <f t="shared" si="38"/>
        <v>5.04E-2</v>
      </c>
      <c r="I1212" s="31">
        <f>Table36[[#This Row],[Inflation (%)2]]/H1240-1</f>
        <v>0.10284463894967177</v>
      </c>
      <c r="J1212" s="60">
        <f>IFERROR(VLOOKUP(D1212,Table6[[Categories]:[Weights]],5,FALSE),0)</f>
        <v>1</v>
      </c>
      <c r="K1212" s="44">
        <f>$K$1802*(1+Table36[[#This Row],[Inflation (%)2]])</f>
        <v>105.04</v>
      </c>
      <c r="L1212" s="44">
        <f>IFERROR(Table36[[#This Row],[Prices]]*Table36[[#This Row],[Weights]],0)</f>
        <v>105.04</v>
      </c>
    </row>
    <row r="1213" spans="2:12" hidden="1" x14ac:dyDescent="0.2">
      <c r="B1213" s="62">
        <f t="shared" si="37"/>
        <v>2021</v>
      </c>
      <c r="C1213" s="49">
        <v>44470</v>
      </c>
      <c r="D1213" s="3" t="s">
        <v>9</v>
      </c>
      <c r="E1213" s="29" t="s">
        <v>7</v>
      </c>
      <c r="F1213" s="43">
        <v>171.5</v>
      </c>
      <c r="G1213" s="28" t="s">
        <v>307</v>
      </c>
      <c r="H1213" s="31">
        <f t="shared" si="38"/>
        <v>2.6899999999999997E-2</v>
      </c>
      <c r="I1213" s="31">
        <f>Table36[[#This Row],[Inflation (%)2]]/H1241-1</f>
        <v>0.52840909090909061</v>
      </c>
      <c r="J1213" s="60">
        <f>IFERROR(VLOOKUP(D1213,Table6[[Categories]:[Weights]],5,FALSE),0)</f>
        <v>0.3629</v>
      </c>
      <c r="K1213" s="44">
        <f>$K$1802*(1+Table36[[#This Row],[Inflation (%)2]])</f>
        <v>102.69</v>
      </c>
      <c r="L1213" s="44">
        <f>IFERROR(Table36[[#This Row],[Prices]]*Table36[[#This Row],[Weights]],0)</f>
        <v>37.266201000000002</v>
      </c>
    </row>
    <row r="1214" spans="2:12" hidden="1" x14ac:dyDescent="0.2">
      <c r="B1214" s="62">
        <f t="shared" si="37"/>
        <v>2021</v>
      </c>
      <c r="C1214" s="49">
        <v>44470</v>
      </c>
      <c r="D1214" s="3" t="s">
        <v>11</v>
      </c>
      <c r="E1214" s="29" t="s">
        <v>7</v>
      </c>
      <c r="F1214" s="43">
        <v>150.1</v>
      </c>
      <c r="G1214" s="28" t="s">
        <v>857</v>
      </c>
      <c r="H1214" s="31">
        <f t="shared" si="38"/>
        <v>2.7000000000000001E-3</v>
      </c>
      <c r="I1214" s="31">
        <f>Table36[[#This Row],[Inflation (%)2]]/H1242-1</f>
        <v>-1.3139534883720931</v>
      </c>
      <c r="J1214" s="60">
        <f>IFERROR(VLOOKUP(D1214,Table6[[Categories]:[Weights]],5,FALSE),0)</f>
        <v>6.59E-2</v>
      </c>
      <c r="K1214" s="44">
        <f>$K$1802*(1+Table36[[#This Row],[Inflation (%)2]])</f>
        <v>100.27</v>
      </c>
      <c r="L1214" s="44">
        <f>IFERROR(Table36[[#This Row],[Prices]]*Table36[[#This Row],[Weights]],0)</f>
        <v>6.607793</v>
      </c>
    </row>
    <row r="1215" spans="2:12" hidden="1" x14ac:dyDescent="0.2">
      <c r="B1215" s="62">
        <f t="shared" si="37"/>
        <v>2021</v>
      </c>
      <c r="C1215" s="49">
        <v>44470</v>
      </c>
      <c r="D1215" s="3" t="s">
        <v>13</v>
      </c>
      <c r="E1215" s="29" t="s">
        <v>7</v>
      </c>
      <c r="F1215" s="43">
        <v>208.4</v>
      </c>
      <c r="G1215" s="28" t="s">
        <v>319</v>
      </c>
      <c r="H1215" s="31">
        <f t="shared" si="38"/>
        <v>6.6000000000000003E-2</v>
      </c>
      <c r="I1215" s="31">
        <f>Table36[[#This Row],[Inflation (%)2]]/H1243-1</f>
        <v>-6.6478076379066442E-2</v>
      </c>
      <c r="J1215" s="60">
        <f>IFERROR(VLOOKUP(D1215,Table6[[Categories]:[Weights]],5,FALSE),0)</f>
        <v>2.7300000000000001E-2</v>
      </c>
      <c r="K1215" s="44">
        <f>$K$1802*(1+Table36[[#This Row],[Inflation (%)2]])</f>
        <v>106.60000000000001</v>
      </c>
      <c r="L1215" s="44">
        <f>IFERROR(Table36[[#This Row],[Prices]]*Table36[[#This Row],[Weights]],0)</f>
        <v>2.9101800000000004</v>
      </c>
    </row>
    <row r="1216" spans="2:12" hidden="1" x14ac:dyDescent="0.2">
      <c r="B1216" s="62">
        <f t="shared" si="37"/>
        <v>2021</v>
      </c>
      <c r="C1216" s="49">
        <v>44470</v>
      </c>
      <c r="D1216" s="3" t="s">
        <v>15</v>
      </c>
      <c r="E1216" s="29" t="s">
        <v>7</v>
      </c>
      <c r="F1216" s="43">
        <v>173</v>
      </c>
      <c r="G1216" s="28" t="s">
        <v>858</v>
      </c>
      <c r="H1216" s="31">
        <f t="shared" si="38"/>
        <v>-2.2000000000000002E-2</v>
      </c>
      <c r="I1216" s="31">
        <f>Table36[[#This Row],[Inflation (%)2]]/H1244-1</f>
        <v>-1.3900709219858158</v>
      </c>
      <c r="J1216" s="60">
        <f>IFERROR(VLOOKUP(D1216,Table6[[Categories]:[Weights]],5,FALSE),0)</f>
        <v>3.5999999999999999E-3</v>
      </c>
      <c r="K1216" s="44">
        <f>$K$1802*(1+Table36[[#This Row],[Inflation (%)2]])</f>
        <v>97.8</v>
      </c>
      <c r="L1216" s="44">
        <f>IFERROR(Table36[[#This Row],[Prices]]*Table36[[#This Row],[Weights]],0)</f>
        <v>0.35208</v>
      </c>
    </row>
    <row r="1217" spans="2:12" hidden="1" x14ac:dyDescent="0.2">
      <c r="B1217" s="62">
        <f t="shared" si="37"/>
        <v>2021</v>
      </c>
      <c r="C1217" s="49">
        <v>44470</v>
      </c>
      <c r="D1217" s="3" t="s">
        <v>17</v>
      </c>
      <c r="E1217" s="29" t="s">
        <v>7</v>
      </c>
      <c r="F1217" s="43">
        <v>159.19999999999999</v>
      </c>
      <c r="G1217" s="28" t="s">
        <v>120</v>
      </c>
      <c r="H1217" s="31">
        <f t="shared" si="38"/>
        <v>3.44E-2</v>
      </c>
      <c r="I1217" s="31">
        <f>Table36[[#This Row],[Inflation (%)2]]/H1245-1</f>
        <v>-1.9943019943019946E-2</v>
      </c>
      <c r="J1217" s="60">
        <f>IFERROR(VLOOKUP(D1217,Table6[[Categories]:[Weights]],5,FALSE),0)</f>
        <v>5.33E-2</v>
      </c>
      <c r="K1217" s="44">
        <f>$K$1802*(1+Table36[[#This Row],[Inflation (%)2]])</f>
        <v>103.44</v>
      </c>
      <c r="L1217" s="44">
        <f>IFERROR(Table36[[#This Row],[Prices]]*Table36[[#This Row],[Weights]],0)</f>
        <v>5.5133520000000003</v>
      </c>
    </row>
    <row r="1218" spans="2:12" hidden="1" x14ac:dyDescent="0.2">
      <c r="B1218" s="62">
        <f t="shared" si="37"/>
        <v>2021</v>
      </c>
      <c r="C1218" s="49">
        <v>44470</v>
      </c>
      <c r="D1218" s="3" t="s">
        <v>19</v>
      </c>
      <c r="E1218" s="29" t="s">
        <v>7</v>
      </c>
      <c r="F1218" s="43">
        <v>176.6</v>
      </c>
      <c r="G1218" s="28" t="s">
        <v>859</v>
      </c>
      <c r="H1218" s="31">
        <f t="shared" si="38"/>
        <v>0.2797</v>
      </c>
      <c r="I1218" s="31">
        <f>Table36[[#This Row],[Inflation (%)2]]/H1246-1</f>
        <v>-3.4185082872928207E-2</v>
      </c>
      <c r="J1218" s="60">
        <f>IFERROR(VLOOKUP(D1218,Table6[[Categories]:[Weights]],5,FALSE),0)</f>
        <v>2.81E-2</v>
      </c>
      <c r="K1218" s="44">
        <f>$K$1802*(1+Table36[[#This Row],[Inflation (%)2]])</f>
        <v>127.97</v>
      </c>
      <c r="L1218" s="44">
        <f>IFERROR(Table36[[#This Row],[Prices]]*Table36[[#This Row],[Weights]],0)</f>
        <v>3.5959569999999998</v>
      </c>
    </row>
    <row r="1219" spans="2:12" hidden="1" x14ac:dyDescent="0.2">
      <c r="B1219" s="62">
        <f t="shared" si="37"/>
        <v>2021</v>
      </c>
      <c r="C1219" s="49">
        <v>44470</v>
      </c>
      <c r="D1219" s="3" t="s">
        <v>21</v>
      </c>
      <c r="E1219" s="29" t="s">
        <v>7</v>
      </c>
      <c r="F1219" s="43">
        <v>159.30000000000001</v>
      </c>
      <c r="G1219" s="28" t="s">
        <v>598</v>
      </c>
      <c r="H1219" s="31">
        <f t="shared" si="38"/>
        <v>5.8500000000000003E-2</v>
      </c>
      <c r="I1219" s="31">
        <f>Table36[[#This Row],[Inflation (%)2]]/H1247-1</f>
        <v>0.65722379603399461</v>
      </c>
      <c r="J1219" s="60">
        <f>IFERROR(VLOOKUP(D1219,Table6[[Categories]:[Weights]],5,FALSE),0)</f>
        <v>2.8999999999999998E-2</v>
      </c>
      <c r="K1219" s="44">
        <f>$K$1802*(1+Table36[[#This Row],[Inflation (%)2]])</f>
        <v>105.85</v>
      </c>
      <c r="L1219" s="44">
        <f>IFERROR(Table36[[#This Row],[Prices]]*Table36[[#This Row],[Weights]],0)</f>
        <v>3.0696499999999998</v>
      </c>
    </row>
    <row r="1220" spans="2:12" hidden="1" x14ac:dyDescent="0.2">
      <c r="B1220" s="62">
        <f t="shared" si="37"/>
        <v>2021</v>
      </c>
      <c r="C1220" s="49">
        <v>44470</v>
      </c>
      <c r="D1220" s="3" t="s">
        <v>23</v>
      </c>
      <c r="E1220" s="29" t="s">
        <v>7</v>
      </c>
      <c r="F1220" s="43">
        <v>214.4</v>
      </c>
      <c r="G1220" s="28" t="s">
        <v>860</v>
      </c>
      <c r="H1220" s="31">
        <f t="shared" si="38"/>
        <v>-0.126</v>
      </c>
      <c r="I1220" s="31">
        <f>Table36[[#This Row],[Inflation (%)2]]/H1248-1</f>
        <v>-0.33014354066985641</v>
      </c>
      <c r="J1220" s="60">
        <f>IFERROR(VLOOKUP(D1220,Table6[[Categories]:[Weights]],5,FALSE),0)</f>
        <v>4.41E-2</v>
      </c>
      <c r="K1220" s="44">
        <f>$K$1802*(1+Table36[[#This Row],[Inflation (%)2]])</f>
        <v>87.4</v>
      </c>
      <c r="L1220" s="44">
        <f>IFERROR(Table36[[#This Row],[Prices]]*Table36[[#This Row],[Weights]],0)</f>
        <v>3.8543400000000001</v>
      </c>
    </row>
    <row r="1221" spans="2:12" hidden="1" x14ac:dyDescent="0.2">
      <c r="B1221" s="62">
        <f t="shared" si="37"/>
        <v>2021</v>
      </c>
      <c r="C1221" s="49">
        <v>44470</v>
      </c>
      <c r="D1221" s="3" t="s">
        <v>25</v>
      </c>
      <c r="E1221" s="29" t="s">
        <v>7</v>
      </c>
      <c r="F1221" s="43">
        <v>165.3</v>
      </c>
      <c r="G1221" s="28" t="s">
        <v>861</v>
      </c>
      <c r="H1221" s="31">
        <f t="shared" si="38"/>
        <v>4.1600000000000005E-2</v>
      </c>
      <c r="I1221" s="31">
        <f>Table36[[#This Row],[Inflation (%)2]]/H1249-1</f>
        <v>-0.48514851485148502</v>
      </c>
      <c r="J1221" s="60">
        <f>IFERROR(VLOOKUP(D1221,Table6[[Categories]:[Weights]],5,FALSE),0)</f>
        <v>1.7299999999999999E-2</v>
      </c>
      <c r="K1221" s="44">
        <f>$K$1802*(1+Table36[[#This Row],[Inflation (%)2]])</f>
        <v>104.16000000000001</v>
      </c>
      <c r="L1221" s="44">
        <f>IFERROR(Table36[[#This Row],[Prices]]*Table36[[#This Row],[Weights]],0)</f>
        <v>1.801968</v>
      </c>
    </row>
    <row r="1222" spans="2:12" hidden="1" x14ac:dyDescent="0.2">
      <c r="B1222" s="62">
        <f t="shared" si="37"/>
        <v>2021</v>
      </c>
      <c r="C1222" s="49">
        <v>44470</v>
      </c>
      <c r="D1222" s="3" t="s">
        <v>27</v>
      </c>
      <c r="E1222" s="29" t="s">
        <v>7</v>
      </c>
      <c r="F1222" s="43">
        <v>122.5</v>
      </c>
      <c r="G1222" s="28" t="s">
        <v>626</v>
      </c>
      <c r="H1222" s="31">
        <f t="shared" si="38"/>
        <v>4.5199999999999997E-2</v>
      </c>
      <c r="I1222" s="31">
        <f>Table36[[#This Row],[Inflation (%)2]]/H1250-1</f>
        <v>1.3179487179487177</v>
      </c>
      <c r="J1222" s="60">
        <f>IFERROR(VLOOKUP(D1222,Table6[[Categories]:[Weights]],5,FALSE),0)</f>
        <v>9.7000000000000003E-3</v>
      </c>
      <c r="K1222" s="44">
        <f>$K$1802*(1+Table36[[#This Row],[Inflation (%)2]])</f>
        <v>104.52</v>
      </c>
      <c r="L1222" s="44">
        <f>IFERROR(Table36[[#This Row],[Prices]]*Table36[[#This Row],[Weights]],0)</f>
        <v>1.013844</v>
      </c>
    </row>
    <row r="1223" spans="2:12" hidden="1" x14ac:dyDescent="0.2">
      <c r="B1223" s="62">
        <f t="shared" si="37"/>
        <v>2021</v>
      </c>
      <c r="C1223" s="49">
        <v>44470</v>
      </c>
      <c r="D1223" s="3" t="s">
        <v>29</v>
      </c>
      <c r="E1223" s="29" t="s">
        <v>7</v>
      </c>
      <c r="F1223" s="43">
        <v>166.8</v>
      </c>
      <c r="G1223" s="28" t="s">
        <v>137</v>
      </c>
      <c r="H1223" s="31">
        <f t="shared" si="38"/>
        <v>3.3500000000000002E-2</v>
      </c>
      <c r="I1223" s="31">
        <f>Table36[[#This Row],[Inflation (%)2]]/H1251-1</f>
        <v>0.10197368421052633</v>
      </c>
      <c r="J1223" s="60">
        <f>IFERROR(VLOOKUP(D1223,Table6[[Categories]:[Weights]],5,FALSE),0)</f>
        <v>1.7899999999999999E-2</v>
      </c>
      <c r="K1223" s="44">
        <f>$K$1802*(1+Table36[[#This Row],[Inflation (%)2]])</f>
        <v>103.35000000000001</v>
      </c>
      <c r="L1223" s="44">
        <f>IFERROR(Table36[[#This Row],[Prices]]*Table36[[#This Row],[Weights]],0)</f>
        <v>1.8499650000000001</v>
      </c>
    </row>
    <row r="1224" spans="2:12" hidden="1" x14ac:dyDescent="0.2">
      <c r="B1224" s="62">
        <f t="shared" ref="B1224:B1287" si="39">YEAR(C1224)</f>
        <v>2021</v>
      </c>
      <c r="C1224" s="49">
        <v>44470</v>
      </c>
      <c r="D1224" s="3" t="s">
        <v>31</v>
      </c>
      <c r="E1224" s="29" t="s">
        <v>7</v>
      </c>
      <c r="F1224" s="43">
        <v>155.4</v>
      </c>
      <c r="G1224" s="28" t="s">
        <v>189</v>
      </c>
      <c r="H1224" s="31">
        <f t="shared" ref="H1224:H1287" si="40">G1224/10000*100</f>
        <v>9.8199999999999996E-2</v>
      </c>
      <c r="I1224" s="31">
        <f>Table36[[#This Row],[Inflation (%)2]]/H1252-1</f>
        <v>-0.12399643175735953</v>
      </c>
      <c r="J1224" s="60">
        <f>IFERROR(VLOOKUP(D1224,Table6[[Categories]:[Weights]],5,FALSE),0)</f>
        <v>1.1299999999999999E-2</v>
      </c>
      <c r="K1224" s="44">
        <f>$K$1802*(1+Table36[[#This Row],[Inflation (%)2]])</f>
        <v>109.82000000000001</v>
      </c>
      <c r="L1224" s="44">
        <f>IFERROR(Table36[[#This Row],[Prices]]*Table36[[#This Row],[Weights]],0)</f>
        <v>1.240966</v>
      </c>
    </row>
    <row r="1225" spans="2:12" hidden="1" x14ac:dyDescent="0.2">
      <c r="B1225" s="62">
        <f t="shared" si="39"/>
        <v>2021</v>
      </c>
      <c r="C1225" s="49">
        <v>44470</v>
      </c>
      <c r="D1225" s="3" t="s">
        <v>33</v>
      </c>
      <c r="E1225" s="29" t="s">
        <v>7</v>
      </c>
      <c r="F1225" s="43">
        <v>175.9</v>
      </c>
      <c r="G1225" s="28" t="s">
        <v>862</v>
      </c>
      <c r="H1225" s="31">
        <f t="shared" si="40"/>
        <v>6.54E-2</v>
      </c>
      <c r="I1225" s="31">
        <f>Table36[[#This Row],[Inflation (%)2]]/H1253-1</f>
        <v>4.6399999999999997E-2</v>
      </c>
      <c r="J1225" s="60">
        <f>IFERROR(VLOOKUP(D1225,Table6[[Categories]:[Weights]],5,FALSE),0)</f>
        <v>5.5399999999999998E-2</v>
      </c>
      <c r="K1225" s="44">
        <f>$K$1802*(1+Table36[[#This Row],[Inflation (%)2]])</f>
        <v>106.53999999999999</v>
      </c>
      <c r="L1225" s="44">
        <f>IFERROR(Table36[[#This Row],[Prices]]*Table36[[#This Row],[Weights]],0)</f>
        <v>5.902315999999999</v>
      </c>
    </row>
    <row r="1226" spans="2:12" hidden="1" x14ac:dyDescent="0.2">
      <c r="B1226" s="62">
        <f t="shared" si="39"/>
        <v>2021</v>
      </c>
      <c r="C1226" s="49">
        <v>44470</v>
      </c>
      <c r="D1226" s="3" t="s">
        <v>35</v>
      </c>
      <c r="E1226" s="29" t="s">
        <v>7</v>
      </c>
      <c r="F1226" s="43">
        <v>197</v>
      </c>
      <c r="G1226" s="28" t="s">
        <v>399</v>
      </c>
      <c r="H1226" s="31">
        <f t="shared" si="40"/>
        <v>4.3400000000000001E-2</v>
      </c>
      <c r="I1226" s="31">
        <f>Table36[[#This Row],[Inflation (%)2]]/H1254-1</f>
        <v>5.0847457627118509E-2</v>
      </c>
      <c r="J1226" s="60">
        <f>IFERROR(VLOOKUP(D1226,Table6[[Categories]:[Weights]],5,FALSE),0)</f>
        <v>1.3600000000000001E-2</v>
      </c>
      <c r="K1226" s="44">
        <f>$K$1802*(1+Table36[[#This Row],[Inflation (%)2]])</f>
        <v>104.34</v>
      </c>
      <c r="L1226" s="44">
        <f>IFERROR(Table36[[#This Row],[Prices]]*Table36[[#This Row],[Weights]],0)</f>
        <v>1.4190240000000001</v>
      </c>
    </row>
    <row r="1227" spans="2:12" hidden="1" x14ac:dyDescent="0.2">
      <c r="B1227" s="62">
        <f t="shared" si="39"/>
        <v>2021</v>
      </c>
      <c r="C1227" s="49">
        <v>44470</v>
      </c>
      <c r="D1227" s="3" t="s">
        <v>37</v>
      </c>
      <c r="E1227" s="29" t="s">
        <v>7</v>
      </c>
      <c r="F1227" s="43">
        <v>158.30000000000001</v>
      </c>
      <c r="G1227" s="28" t="s">
        <v>672</v>
      </c>
      <c r="H1227" s="31">
        <f t="shared" si="40"/>
        <v>6.3799999999999996E-2</v>
      </c>
      <c r="I1227" s="31">
        <f>Table36[[#This Row],[Inflation (%)2]]/H1255-1</f>
        <v>3.9087947882736174E-2</v>
      </c>
      <c r="J1227" s="60">
        <f>IFERROR(VLOOKUP(D1227,Table6[[Categories]:[Weights]],5,FALSE),0)</f>
        <v>5.57E-2</v>
      </c>
      <c r="K1227" s="44">
        <f>$K$1802*(1+Table36[[#This Row],[Inflation (%)2]])</f>
        <v>106.38000000000001</v>
      </c>
      <c r="L1227" s="44">
        <f>IFERROR(Table36[[#This Row],[Prices]]*Table36[[#This Row],[Weights]],0)</f>
        <v>5.9253660000000004</v>
      </c>
    </row>
    <row r="1228" spans="2:12" hidden="1" x14ac:dyDescent="0.2">
      <c r="B1228" s="62">
        <f t="shared" si="39"/>
        <v>2021</v>
      </c>
      <c r="C1228" s="49">
        <v>44470</v>
      </c>
      <c r="D1228" s="3" t="s">
        <v>39</v>
      </c>
      <c r="E1228" s="29" t="s">
        <v>7</v>
      </c>
      <c r="F1228" s="43">
        <v>160.80000000000001</v>
      </c>
      <c r="G1228" s="28" t="s">
        <v>670</v>
      </c>
      <c r="H1228" s="31">
        <f t="shared" si="40"/>
        <v>6.4199999999999993E-2</v>
      </c>
      <c r="I1228" s="31">
        <f>Table36[[#This Row],[Inflation (%)2]]/H1256-1</f>
        <v>3.8834951456310662E-2</v>
      </c>
      <c r="J1228" s="60">
        <f>IFERROR(VLOOKUP(D1228,Table6[[Categories]:[Weights]],5,FALSE),0)</f>
        <v>4.7199999999999999E-2</v>
      </c>
      <c r="K1228" s="44">
        <f>$K$1802*(1+Table36[[#This Row],[Inflation (%)2]])</f>
        <v>106.42</v>
      </c>
      <c r="L1228" s="44">
        <f>IFERROR(Table36[[#This Row],[Prices]]*Table36[[#This Row],[Weights]],0)</f>
        <v>5.0230240000000004</v>
      </c>
    </row>
    <row r="1229" spans="2:12" hidden="1" x14ac:dyDescent="0.2">
      <c r="B1229" s="62">
        <f t="shared" si="39"/>
        <v>2021</v>
      </c>
      <c r="C1229" s="49">
        <v>44470</v>
      </c>
      <c r="D1229" s="3" t="s">
        <v>41</v>
      </c>
      <c r="E1229" s="29" t="s">
        <v>7</v>
      </c>
      <c r="F1229" s="43">
        <v>144.4</v>
      </c>
      <c r="G1229" s="28" t="s">
        <v>168</v>
      </c>
      <c r="H1229" s="31">
        <f t="shared" si="40"/>
        <v>5.8699999999999995E-2</v>
      </c>
      <c r="I1229" s="31">
        <f>Table36[[#This Row],[Inflation (%)2]]/H1257-1</f>
        <v>6.5335753176043454E-2</v>
      </c>
      <c r="J1229" s="60">
        <f>IFERROR(VLOOKUP(D1229,Table6[[Categories]:[Weights]],5,FALSE),0)</f>
        <v>8.5000000000000006E-3</v>
      </c>
      <c r="K1229" s="44">
        <f>$K$1802*(1+Table36[[#This Row],[Inflation (%)2]])</f>
        <v>105.87</v>
      </c>
      <c r="L1229" s="44">
        <f>IFERROR(Table36[[#This Row],[Prices]]*Table36[[#This Row],[Weights]],0)</f>
        <v>0.89989500000000011</v>
      </c>
    </row>
    <row r="1230" spans="2:12" hidden="1" x14ac:dyDescent="0.2">
      <c r="B1230" s="62">
        <f t="shared" si="39"/>
        <v>2021</v>
      </c>
      <c r="C1230" s="49">
        <v>44470</v>
      </c>
      <c r="D1230" s="3" t="s">
        <v>43</v>
      </c>
      <c r="E1230" s="29" t="s">
        <v>7</v>
      </c>
      <c r="F1230" s="43">
        <v>163.6</v>
      </c>
      <c r="G1230" s="28" t="s">
        <v>388</v>
      </c>
      <c r="H1230" s="31">
        <f t="shared" si="40"/>
        <v>3.5400000000000001E-2</v>
      </c>
      <c r="I1230" s="31">
        <f>Table36[[#This Row],[Inflation (%)2]]/H1258-1</f>
        <v>-1.1173184357541999E-2</v>
      </c>
      <c r="J1230" s="60">
        <f>IFERROR(VLOOKUP(D1230,Table6[[Categories]:[Weights]],5,FALSE),0)</f>
        <v>0.2167</v>
      </c>
      <c r="K1230" s="44">
        <f>$K$1802*(1+Table36[[#This Row],[Inflation (%)2]])</f>
        <v>103.54</v>
      </c>
      <c r="L1230" s="44">
        <f>IFERROR(Table36[[#This Row],[Prices]]*Table36[[#This Row],[Weights]],0)</f>
        <v>22.437118000000002</v>
      </c>
    </row>
    <row r="1231" spans="2:12" hidden="1" x14ac:dyDescent="0.2">
      <c r="B1231" s="62">
        <f t="shared" si="39"/>
        <v>2021</v>
      </c>
      <c r="C1231" s="49">
        <v>44470</v>
      </c>
      <c r="D1231" s="3" t="s">
        <v>45</v>
      </c>
      <c r="E1231" s="29" t="s">
        <v>7</v>
      </c>
      <c r="F1231" s="43">
        <v>162.19999999999999</v>
      </c>
      <c r="G1231" s="28" t="s">
        <v>863</v>
      </c>
      <c r="H1231" s="31">
        <f t="shared" si="40"/>
        <v>0.18140000000000001</v>
      </c>
      <c r="I1231" s="31">
        <f>Table36[[#This Row],[Inflation (%)2]]/H1259-1</f>
        <v>4.9161364950838671E-2</v>
      </c>
      <c r="J1231" s="60">
        <f>IFERROR(VLOOKUP(D1231,Table6[[Categories]:[Weights]],5,FALSE),0)</f>
        <v>5.5800000000000002E-2</v>
      </c>
      <c r="K1231" s="44">
        <f>$K$1802*(1+Table36[[#This Row],[Inflation (%)2]])</f>
        <v>118.14</v>
      </c>
      <c r="L1231" s="44">
        <f>IFERROR(Table36[[#This Row],[Prices]]*Table36[[#This Row],[Weights]],0)</f>
        <v>6.592212</v>
      </c>
    </row>
    <row r="1232" spans="2:12" hidden="1" x14ac:dyDescent="0.2">
      <c r="B1232" s="62">
        <f t="shared" si="39"/>
        <v>2021</v>
      </c>
      <c r="C1232" s="49">
        <v>44470</v>
      </c>
      <c r="D1232" s="3" t="s">
        <v>47</v>
      </c>
      <c r="E1232" s="29" t="s">
        <v>7</v>
      </c>
      <c r="F1232" s="43">
        <v>157</v>
      </c>
      <c r="G1232" s="28" t="s">
        <v>757</v>
      </c>
      <c r="H1232" s="31">
        <f t="shared" si="40"/>
        <v>7.0900000000000005E-2</v>
      </c>
      <c r="I1232" s="31">
        <f>Table36[[#This Row],[Inflation (%)2]]/H1260-1</f>
        <v>5.8208955223880698E-2</v>
      </c>
      <c r="J1232" s="60">
        <f>IFERROR(VLOOKUP(D1232,Table6[[Categories]:[Weights]],5,FALSE),0)</f>
        <v>0.29530000000000001</v>
      </c>
      <c r="K1232" s="44">
        <f>$K$1802*(1+Table36[[#This Row],[Inflation (%)2]])</f>
        <v>107.09</v>
      </c>
      <c r="L1232" s="44">
        <f>IFERROR(Table36[[#This Row],[Prices]]*Table36[[#This Row],[Weights]],0)</f>
        <v>31.623677000000001</v>
      </c>
    </row>
    <row r="1233" spans="2:12" hidden="1" x14ac:dyDescent="0.2">
      <c r="B1233" s="62">
        <f t="shared" si="39"/>
        <v>2021</v>
      </c>
      <c r="C1233" s="49">
        <v>44470</v>
      </c>
      <c r="D1233" s="3" t="s">
        <v>49</v>
      </c>
      <c r="E1233" s="29" t="s">
        <v>7</v>
      </c>
      <c r="F1233" s="43">
        <v>154.30000000000001</v>
      </c>
      <c r="G1233" s="28" t="s">
        <v>238</v>
      </c>
      <c r="H1233" s="31">
        <f t="shared" si="40"/>
        <v>6.3399999999999998E-2</v>
      </c>
      <c r="I1233" s="31">
        <f>Table36[[#This Row],[Inflation (%)2]]/H1261-1</f>
        <v>0.12212389380530952</v>
      </c>
      <c r="J1233" s="60">
        <f>IFERROR(VLOOKUP(D1233,Table6[[Categories]:[Weights]],5,FALSE),0)</f>
        <v>3.8699999999999998E-2</v>
      </c>
      <c r="K1233" s="44">
        <f>$K$1802*(1+Table36[[#This Row],[Inflation (%)2]])</f>
        <v>106.33999999999999</v>
      </c>
      <c r="L1233" s="44">
        <f>IFERROR(Table36[[#This Row],[Prices]]*Table36[[#This Row],[Weights]],0)</f>
        <v>4.1153579999999996</v>
      </c>
    </row>
    <row r="1234" spans="2:12" hidden="1" x14ac:dyDescent="0.2">
      <c r="B1234" s="62">
        <f t="shared" si="39"/>
        <v>2021</v>
      </c>
      <c r="C1234" s="49">
        <v>44470</v>
      </c>
      <c r="D1234" s="3" t="s">
        <v>51</v>
      </c>
      <c r="E1234" s="29" t="s">
        <v>7</v>
      </c>
      <c r="F1234" s="43">
        <v>163.5</v>
      </c>
      <c r="G1234" s="28" t="s">
        <v>864</v>
      </c>
      <c r="H1234" s="31">
        <f t="shared" si="40"/>
        <v>7.5700000000000003E-2</v>
      </c>
      <c r="I1234" s="31">
        <f>Table36[[#This Row],[Inflation (%)2]]/H1262-1</f>
        <v>-3.0729833546734975E-2</v>
      </c>
      <c r="J1234" s="60">
        <f>IFERROR(VLOOKUP(D1234,Table6[[Categories]:[Weights]],5,FALSE),0)</f>
        <v>4.8099999999999997E-2</v>
      </c>
      <c r="K1234" s="44">
        <f>$K$1802*(1+Table36[[#This Row],[Inflation (%)2]])</f>
        <v>107.57000000000001</v>
      </c>
      <c r="L1234" s="44">
        <f>IFERROR(Table36[[#This Row],[Prices]]*Table36[[#This Row],[Weights]],0)</f>
        <v>5.1741169999999999</v>
      </c>
    </row>
    <row r="1235" spans="2:12" hidden="1" x14ac:dyDescent="0.2">
      <c r="B1235" s="62">
        <f t="shared" si="39"/>
        <v>2021</v>
      </c>
      <c r="C1235" s="49">
        <v>44470</v>
      </c>
      <c r="D1235" s="3" t="s">
        <v>53</v>
      </c>
      <c r="E1235" s="29" t="s">
        <v>7</v>
      </c>
      <c r="F1235" s="43">
        <v>152.19999999999999</v>
      </c>
      <c r="G1235" s="28" t="s">
        <v>726</v>
      </c>
      <c r="H1235" s="31">
        <f t="shared" si="40"/>
        <v>0.12570000000000001</v>
      </c>
      <c r="I1235" s="31">
        <f>Table36[[#This Row],[Inflation (%)2]]/H1263-1</f>
        <v>0.12735426008968598</v>
      </c>
      <c r="J1235" s="60">
        <f>IFERROR(VLOOKUP(D1235,Table6[[Categories]:[Weights]],5,FALSE),0)</f>
        <v>9.7299999999999998E-2</v>
      </c>
      <c r="K1235" s="44">
        <f>$K$1802*(1+Table36[[#This Row],[Inflation (%)2]])</f>
        <v>112.57</v>
      </c>
      <c r="L1235" s="44">
        <f>IFERROR(Table36[[#This Row],[Prices]]*Table36[[#This Row],[Weights]],0)</f>
        <v>10.953061</v>
      </c>
    </row>
    <row r="1236" spans="2:12" hidden="1" x14ac:dyDescent="0.2">
      <c r="B1236" s="62">
        <f t="shared" si="39"/>
        <v>2021</v>
      </c>
      <c r="C1236" s="49">
        <v>44470</v>
      </c>
      <c r="D1236" s="3" t="s">
        <v>55</v>
      </c>
      <c r="E1236" s="29" t="s">
        <v>7</v>
      </c>
      <c r="F1236" s="43">
        <v>155.1</v>
      </c>
      <c r="G1236" s="28" t="s">
        <v>678</v>
      </c>
      <c r="H1236" s="31">
        <f t="shared" si="40"/>
        <v>7.4099999999999999E-2</v>
      </c>
      <c r="I1236" s="31">
        <f>Table36[[#This Row],[Inflation (%)2]]/H1264-1</f>
        <v>-0.11575178997613378</v>
      </c>
      <c r="J1236" s="60">
        <f>IFERROR(VLOOKUP(D1236,Table6[[Categories]:[Weights]],5,FALSE),0)</f>
        <v>2.0400000000000001E-2</v>
      </c>
      <c r="K1236" s="44">
        <f>$K$1802*(1+Table36[[#This Row],[Inflation (%)2]])</f>
        <v>107.41000000000001</v>
      </c>
      <c r="L1236" s="44">
        <f>IFERROR(Table36[[#This Row],[Prices]]*Table36[[#This Row],[Weights]],0)</f>
        <v>2.1911640000000006</v>
      </c>
    </row>
    <row r="1237" spans="2:12" hidden="1" x14ac:dyDescent="0.2">
      <c r="B1237" s="62">
        <f t="shared" si="39"/>
        <v>2021</v>
      </c>
      <c r="C1237" s="49">
        <v>44470</v>
      </c>
      <c r="D1237" s="3" t="s">
        <v>57</v>
      </c>
      <c r="E1237" s="29" t="s">
        <v>7</v>
      </c>
      <c r="F1237" s="43">
        <v>160.30000000000001</v>
      </c>
      <c r="G1237" s="28" t="s">
        <v>81</v>
      </c>
      <c r="H1237" s="31">
        <f t="shared" si="40"/>
        <v>2.4900000000000002E-2</v>
      </c>
      <c r="I1237" s="31">
        <f>Table36[[#This Row],[Inflation (%)2]]/H1265-1</f>
        <v>-0.15593220338983049</v>
      </c>
      <c r="J1237" s="60">
        <f>IFERROR(VLOOKUP(D1237,Table6[[Categories]:[Weights]],5,FALSE),0)</f>
        <v>5.62E-2</v>
      </c>
      <c r="K1237" s="44">
        <f>$K$1802*(1+Table36[[#This Row],[Inflation (%)2]])</f>
        <v>102.49</v>
      </c>
      <c r="L1237" s="44">
        <f>IFERROR(Table36[[#This Row],[Prices]]*Table36[[#This Row],[Weights]],0)</f>
        <v>5.759938</v>
      </c>
    </row>
    <row r="1238" spans="2:12" hidden="1" x14ac:dyDescent="0.2">
      <c r="B1238" s="62">
        <f t="shared" si="39"/>
        <v>2021</v>
      </c>
      <c r="C1238" s="49">
        <v>44470</v>
      </c>
      <c r="D1238" s="3" t="s">
        <v>59</v>
      </c>
      <c r="E1238" s="29" t="s">
        <v>7</v>
      </c>
      <c r="F1238" s="43">
        <v>160.30000000000001</v>
      </c>
      <c r="G1238" s="28" t="s">
        <v>744</v>
      </c>
      <c r="H1238" s="31">
        <f t="shared" si="40"/>
        <v>1.5200000000000002E-2</v>
      </c>
      <c r="I1238" s="31">
        <f>Table36[[#This Row],[Inflation (%)2]]/H1266-1</f>
        <v>0.60000000000000031</v>
      </c>
      <c r="J1238" s="60">
        <f>IFERROR(VLOOKUP(D1238,Table6[[Categories]:[Weights]],5,FALSE),0)</f>
        <v>3.4700000000000002E-2</v>
      </c>
      <c r="K1238" s="44">
        <f>$K$1802*(1+Table36[[#This Row],[Inflation (%)2]])</f>
        <v>101.52000000000001</v>
      </c>
      <c r="L1238" s="44">
        <f>IFERROR(Table36[[#This Row],[Prices]]*Table36[[#This Row],[Weights]],0)</f>
        <v>3.5227440000000003</v>
      </c>
    </row>
    <row r="1239" spans="2:12" hidden="1" x14ac:dyDescent="0.2">
      <c r="B1239" s="62">
        <f t="shared" si="39"/>
        <v>2021</v>
      </c>
      <c r="C1239" s="49">
        <v>44470</v>
      </c>
      <c r="D1239" s="3" t="s">
        <v>61</v>
      </c>
      <c r="E1239" s="29" t="s">
        <v>7</v>
      </c>
      <c r="F1239" s="43">
        <v>171.4</v>
      </c>
      <c r="G1239" s="28" t="s">
        <v>865</v>
      </c>
      <c r="H1239" s="31">
        <f t="shared" si="40"/>
        <v>1.78E-2</v>
      </c>
      <c r="I1239" s="31">
        <f>Table36[[#This Row],[Inflation (%)2]]/H1267-1</f>
        <v>1.6567164179104474</v>
      </c>
      <c r="J1239" s="60">
        <f>IFERROR(VLOOKUP(D1239,Table6[[Categories]:[Weights]],5,FALSE),0)</f>
        <v>0</v>
      </c>
      <c r="K1239" s="44">
        <f>$K$1802*(1+Table36[[#This Row],[Inflation (%)2]])</f>
        <v>101.78</v>
      </c>
      <c r="L1239" s="44">
        <f>IFERROR(Table36[[#This Row],[Prices]]*Table36[[#This Row],[Weights]],0)</f>
        <v>0</v>
      </c>
    </row>
    <row r="1240" spans="2:12" x14ac:dyDescent="0.2">
      <c r="B1240" s="62">
        <f t="shared" si="39"/>
        <v>2021</v>
      </c>
      <c r="C1240" s="49">
        <v>44440</v>
      </c>
      <c r="D1240" s="3" t="s">
        <v>6</v>
      </c>
      <c r="E1240" s="29" t="s">
        <v>7</v>
      </c>
      <c r="F1240" s="43">
        <v>162.30000000000001</v>
      </c>
      <c r="G1240" s="28" t="s">
        <v>268</v>
      </c>
      <c r="H1240" s="31">
        <f t="shared" si="40"/>
        <v>4.5700000000000005E-2</v>
      </c>
      <c r="I1240" s="31">
        <f>Table36[[#This Row],[Inflation (%)2]]/H1268-1</f>
        <v>-0.14097744360902253</v>
      </c>
      <c r="J1240" s="60">
        <f>IFERROR(VLOOKUP(D1240,Table6[[Categories]:[Weights]],5,FALSE),0)</f>
        <v>1</v>
      </c>
      <c r="K1240" s="44">
        <f>$K$1802*(1+Table36[[#This Row],[Inflation (%)2]])</f>
        <v>104.57000000000001</v>
      </c>
      <c r="L1240" s="44">
        <f>IFERROR(Table36[[#This Row],[Prices]]*Table36[[#This Row],[Weights]],0)</f>
        <v>104.57000000000001</v>
      </c>
    </row>
    <row r="1241" spans="2:12" hidden="1" x14ac:dyDescent="0.2">
      <c r="B1241" s="62">
        <f t="shared" si="39"/>
        <v>2021</v>
      </c>
      <c r="C1241" s="49">
        <v>44440</v>
      </c>
      <c r="D1241" s="3" t="s">
        <v>9</v>
      </c>
      <c r="E1241" s="29" t="s">
        <v>7</v>
      </c>
      <c r="F1241" s="43">
        <v>167.3</v>
      </c>
      <c r="G1241" s="28" t="s">
        <v>199</v>
      </c>
      <c r="H1241" s="31">
        <f t="shared" si="40"/>
        <v>1.7600000000000001E-2</v>
      </c>
      <c r="I1241" s="31">
        <f>Table36[[#This Row],[Inflation (%)2]]/H1269-1</f>
        <v>-0.54987212276214836</v>
      </c>
      <c r="J1241" s="60">
        <f>IFERROR(VLOOKUP(D1241,Table6[[Categories]:[Weights]],5,FALSE),0)</f>
        <v>0.3629</v>
      </c>
      <c r="K1241" s="44">
        <f>$K$1802*(1+Table36[[#This Row],[Inflation (%)2]])</f>
        <v>101.76</v>
      </c>
      <c r="L1241" s="44">
        <f>IFERROR(Table36[[#This Row],[Prices]]*Table36[[#This Row],[Weights]],0)</f>
        <v>36.928704000000003</v>
      </c>
    </row>
    <row r="1242" spans="2:12" hidden="1" x14ac:dyDescent="0.2">
      <c r="B1242" s="62">
        <f t="shared" si="39"/>
        <v>2021</v>
      </c>
      <c r="C1242" s="49">
        <v>44440</v>
      </c>
      <c r="D1242" s="3" t="s">
        <v>11</v>
      </c>
      <c r="E1242" s="29" t="s">
        <v>7</v>
      </c>
      <c r="F1242" s="43">
        <v>149.30000000000001</v>
      </c>
      <c r="G1242" s="28" t="s">
        <v>867</v>
      </c>
      <c r="H1242" s="31">
        <f t="shared" si="40"/>
        <v>-8.6E-3</v>
      </c>
      <c r="I1242" s="31">
        <f>Table36[[#This Row],[Inflation (%)2]]/H1270-1</f>
        <v>-0.43421052631578949</v>
      </c>
      <c r="J1242" s="60">
        <f>IFERROR(VLOOKUP(D1242,Table6[[Categories]:[Weights]],5,FALSE),0)</f>
        <v>6.59E-2</v>
      </c>
      <c r="K1242" s="44">
        <f>$K$1802*(1+Table36[[#This Row],[Inflation (%)2]])</f>
        <v>99.14</v>
      </c>
      <c r="L1242" s="44">
        <f>IFERROR(Table36[[#This Row],[Prices]]*Table36[[#This Row],[Weights]],0)</f>
        <v>6.5333259999999997</v>
      </c>
    </row>
    <row r="1243" spans="2:12" hidden="1" x14ac:dyDescent="0.2">
      <c r="B1243" s="62">
        <f t="shared" si="39"/>
        <v>2021</v>
      </c>
      <c r="C1243" s="49">
        <v>44440</v>
      </c>
      <c r="D1243" s="3" t="s">
        <v>13</v>
      </c>
      <c r="E1243" s="29" t="s">
        <v>7</v>
      </c>
      <c r="F1243" s="43">
        <v>207.4</v>
      </c>
      <c r="G1243" s="28" t="s">
        <v>804</v>
      </c>
      <c r="H1243" s="31">
        <f t="shared" si="40"/>
        <v>7.0699999999999999E-2</v>
      </c>
      <c r="I1243" s="31">
        <f>Table36[[#This Row],[Inflation (%)2]]/H1271-1</f>
        <v>-9.5907928388746844E-2</v>
      </c>
      <c r="J1243" s="60">
        <f>IFERROR(VLOOKUP(D1243,Table6[[Categories]:[Weights]],5,FALSE),0)</f>
        <v>2.7300000000000001E-2</v>
      </c>
      <c r="K1243" s="44">
        <f>$K$1802*(1+Table36[[#This Row],[Inflation (%)2]])</f>
        <v>107.07</v>
      </c>
      <c r="L1243" s="44">
        <f>IFERROR(Table36[[#This Row],[Prices]]*Table36[[#This Row],[Weights]],0)</f>
        <v>2.9230109999999998</v>
      </c>
    </row>
    <row r="1244" spans="2:12" hidden="1" x14ac:dyDescent="0.2">
      <c r="B1244" s="62">
        <f t="shared" si="39"/>
        <v>2021</v>
      </c>
      <c r="C1244" s="49">
        <v>44440</v>
      </c>
      <c r="D1244" s="3" t="s">
        <v>15</v>
      </c>
      <c r="E1244" s="29" t="s">
        <v>7</v>
      </c>
      <c r="F1244" s="43">
        <v>174.1</v>
      </c>
      <c r="G1244" s="28" t="s">
        <v>605</v>
      </c>
      <c r="H1244" s="31">
        <f t="shared" si="40"/>
        <v>5.6399999999999992E-2</v>
      </c>
      <c r="I1244" s="31">
        <f>Table36[[#This Row],[Inflation (%)2]]/H1272-1</f>
        <v>-0.58160237388724045</v>
      </c>
      <c r="J1244" s="60">
        <f>IFERROR(VLOOKUP(D1244,Table6[[Categories]:[Weights]],5,FALSE),0)</f>
        <v>3.5999999999999999E-3</v>
      </c>
      <c r="K1244" s="44">
        <f>$K$1802*(1+Table36[[#This Row],[Inflation (%)2]])</f>
        <v>105.64</v>
      </c>
      <c r="L1244" s="44">
        <f>IFERROR(Table36[[#This Row],[Prices]]*Table36[[#This Row],[Weights]],0)</f>
        <v>0.38030399999999998</v>
      </c>
    </row>
    <row r="1245" spans="2:12" hidden="1" x14ac:dyDescent="0.2">
      <c r="B1245" s="62">
        <f t="shared" si="39"/>
        <v>2021</v>
      </c>
      <c r="C1245" s="49">
        <v>44440</v>
      </c>
      <c r="D1245" s="3" t="s">
        <v>17</v>
      </c>
      <c r="E1245" s="29" t="s">
        <v>7</v>
      </c>
      <c r="F1245" s="43">
        <v>159.1</v>
      </c>
      <c r="G1245" s="28" t="s">
        <v>868</v>
      </c>
      <c r="H1245" s="31">
        <f t="shared" si="40"/>
        <v>3.5099999999999999E-2</v>
      </c>
      <c r="I1245" s="31">
        <f>Table36[[#This Row],[Inflation (%)2]]/H1273-1</f>
        <v>0.10377358490566024</v>
      </c>
      <c r="J1245" s="60">
        <f>IFERROR(VLOOKUP(D1245,Table6[[Categories]:[Weights]],5,FALSE),0)</f>
        <v>5.33E-2</v>
      </c>
      <c r="K1245" s="44">
        <f>$K$1802*(1+Table36[[#This Row],[Inflation (%)2]])</f>
        <v>103.50999999999999</v>
      </c>
      <c r="L1245" s="44">
        <f>IFERROR(Table36[[#This Row],[Prices]]*Table36[[#This Row],[Weights]],0)</f>
        <v>5.5170829999999995</v>
      </c>
    </row>
    <row r="1246" spans="2:12" hidden="1" x14ac:dyDescent="0.2">
      <c r="B1246" s="62">
        <f t="shared" si="39"/>
        <v>2021</v>
      </c>
      <c r="C1246" s="49">
        <v>44440</v>
      </c>
      <c r="D1246" s="3" t="s">
        <v>19</v>
      </c>
      <c r="E1246" s="29" t="s">
        <v>7</v>
      </c>
      <c r="F1246" s="43">
        <v>175</v>
      </c>
      <c r="G1246" s="28" t="s">
        <v>869</v>
      </c>
      <c r="H1246" s="31">
        <f t="shared" si="40"/>
        <v>0.28960000000000002</v>
      </c>
      <c r="I1246" s="31">
        <f>Table36[[#This Row],[Inflation (%)2]]/H1274-1</f>
        <v>3.7992831541218797E-2</v>
      </c>
      <c r="J1246" s="60">
        <f>IFERROR(VLOOKUP(D1246,Table6[[Categories]:[Weights]],5,FALSE),0)</f>
        <v>2.81E-2</v>
      </c>
      <c r="K1246" s="44">
        <f>$K$1802*(1+Table36[[#This Row],[Inflation (%)2]])</f>
        <v>128.96</v>
      </c>
      <c r="L1246" s="44">
        <f>IFERROR(Table36[[#This Row],[Prices]]*Table36[[#This Row],[Weights]],0)</f>
        <v>3.6237760000000003</v>
      </c>
    </row>
    <row r="1247" spans="2:12" hidden="1" x14ac:dyDescent="0.2">
      <c r="B1247" s="62">
        <f t="shared" si="39"/>
        <v>2021</v>
      </c>
      <c r="C1247" s="49">
        <v>44440</v>
      </c>
      <c r="D1247" s="3" t="s">
        <v>21</v>
      </c>
      <c r="E1247" s="29" t="s">
        <v>7</v>
      </c>
      <c r="F1247" s="43">
        <v>161.19999999999999</v>
      </c>
      <c r="G1247" s="28" t="s">
        <v>87</v>
      </c>
      <c r="H1247" s="31">
        <f t="shared" si="40"/>
        <v>3.5299999999999998E-2</v>
      </c>
      <c r="I1247" s="31">
        <f>Table36[[#This Row],[Inflation (%)2]]/H1275-1</f>
        <v>-0.53120849933598935</v>
      </c>
      <c r="J1247" s="60">
        <f>IFERROR(VLOOKUP(D1247,Table6[[Categories]:[Weights]],5,FALSE),0)</f>
        <v>2.8999999999999998E-2</v>
      </c>
      <c r="K1247" s="44">
        <f>$K$1802*(1+Table36[[#This Row],[Inflation (%)2]])</f>
        <v>103.52999999999999</v>
      </c>
      <c r="L1247" s="44">
        <f>IFERROR(Table36[[#This Row],[Prices]]*Table36[[#This Row],[Weights]],0)</f>
        <v>3.0023699999999995</v>
      </c>
    </row>
    <row r="1248" spans="2:12" hidden="1" x14ac:dyDescent="0.2">
      <c r="B1248" s="62">
        <f t="shared" si="39"/>
        <v>2021</v>
      </c>
      <c r="C1248" s="49">
        <v>44440</v>
      </c>
      <c r="D1248" s="3" t="s">
        <v>23</v>
      </c>
      <c r="E1248" s="29" t="s">
        <v>7</v>
      </c>
      <c r="F1248" s="43">
        <v>183.5</v>
      </c>
      <c r="G1248" s="28" t="s">
        <v>870</v>
      </c>
      <c r="H1248" s="31">
        <f t="shared" si="40"/>
        <v>-0.18809999999999999</v>
      </c>
      <c r="I1248" s="31">
        <f>Table36[[#This Row],[Inflation (%)2]]/H1276-1</f>
        <v>1.3900889453621343</v>
      </c>
      <c r="J1248" s="60">
        <f>IFERROR(VLOOKUP(D1248,Table6[[Categories]:[Weights]],5,FALSE),0)</f>
        <v>4.41E-2</v>
      </c>
      <c r="K1248" s="44">
        <f>$K$1802*(1+Table36[[#This Row],[Inflation (%)2]])</f>
        <v>81.190000000000012</v>
      </c>
      <c r="L1248" s="44">
        <f>IFERROR(Table36[[#This Row],[Prices]]*Table36[[#This Row],[Weights]],0)</f>
        <v>3.5804790000000004</v>
      </c>
    </row>
    <row r="1249" spans="2:12" hidden="1" x14ac:dyDescent="0.2">
      <c r="B1249" s="62">
        <f t="shared" si="39"/>
        <v>2021</v>
      </c>
      <c r="C1249" s="49">
        <v>44440</v>
      </c>
      <c r="D1249" s="3" t="s">
        <v>25</v>
      </c>
      <c r="E1249" s="29" t="s">
        <v>7</v>
      </c>
      <c r="F1249" s="43">
        <v>164.5</v>
      </c>
      <c r="G1249" s="28" t="s">
        <v>331</v>
      </c>
      <c r="H1249" s="31">
        <f t="shared" si="40"/>
        <v>8.0799999999999997E-2</v>
      </c>
      <c r="I1249" s="31">
        <f>Table36[[#This Row],[Inflation (%)2]]/H1277-1</f>
        <v>-4.0380047505938266E-2</v>
      </c>
      <c r="J1249" s="60">
        <f>IFERROR(VLOOKUP(D1249,Table6[[Categories]:[Weights]],5,FALSE),0)</f>
        <v>1.7299999999999999E-2</v>
      </c>
      <c r="K1249" s="44">
        <f>$K$1802*(1+Table36[[#This Row],[Inflation (%)2]])</f>
        <v>108.08</v>
      </c>
      <c r="L1249" s="44">
        <f>IFERROR(Table36[[#This Row],[Prices]]*Table36[[#This Row],[Weights]],0)</f>
        <v>1.8697839999999999</v>
      </c>
    </row>
    <row r="1250" spans="2:12" hidden="1" x14ac:dyDescent="0.2">
      <c r="B1250" s="62">
        <f t="shared" si="39"/>
        <v>2021</v>
      </c>
      <c r="C1250" s="49">
        <v>44440</v>
      </c>
      <c r="D1250" s="3" t="s">
        <v>27</v>
      </c>
      <c r="E1250" s="29" t="s">
        <v>7</v>
      </c>
      <c r="F1250" s="43">
        <v>120.4</v>
      </c>
      <c r="G1250" s="28" t="s">
        <v>397</v>
      </c>
      <c r="H1250" s="31">
        <f t="shared" si="40"/>
        <v>1.95E-2</v>
      </c>
      <c r="I1250" s="31">
        <f>Table36[[#This Row],[Inflation (%)2]]/H1278-1</f>
        <v>-2.101694915254237</v>
      </c>
      <c r="J1250" s="60">
        <f>IFERROR(VLOOKUP(D1250,Table6[[Categories]:[Weights]],5,FALSE),0)</f>
        <v>9.7000000000000003E-3</v>
      </c>
      <c r="K1250" s="44">
        <f>$K$1802*(1+Table36[[#This Row],[Inflation (%)2]])</f>
        <v>101.95</v>
      </c>
      <c r="L1250" s="44">
        <f>IFERROR(Table36[[#This Row],[Prices]]*Table36[[#This Row],[Weights]],0)</f>
        <v>0.9889150000000001</v>
      </c>
    </row>
    <row r="1251" spans="2:12" hidden="1" x14ac:dyDescent="0.2">
      <c r="B1251" s="62">
        <f t="shared" si="39"/>
        <v>2021</v>
      </c>
      <c r="C1251" s="49">
        <v>44440</v>
      </c>
      <c r="D1251" s="3" t="s">
        <v>29</v>
      </c>
      <c r="E1251" s="29" t="s">
        <v>7</v>
      </c>
      <c r="F1251" s="43">
        <v>166.2</v>
      </c>
      <c r="G1251" s="28" t="s">
        <v>270</v>
      </c>
      <c r="H1251" s="31">
        <f t="shared" si="40"/>
        <v>3.0400000000000003E-2</v>
      </c>
      <c r="I1251" s="31">
        <f>Table36[[#This Row],[Inflation (%)2]]/H1279-1</f>
        <v>-3.2786885245900121E-3</v>
      </c>
      <c r="J1251" s="60">
        <f>IFERROR(VLOOKUP(D1251,Table6[[Categories]:[Weights]],5,FALSE),0)</f>
        <v>1.7899999999999999E-2</v>
      </c>
      <c r="K1251" s="44">
        <f>$K$1802*(1+Table36[[#This Row],[Inflation (%)2]])</f>
        <v>103.03999999999999</v>
      </c>
      <c r="L1251" s="44">
        <f>IFERROR(Table36[[#This Row],[Prices]]*Table36[[#This Row],[Weights]],0)</f>
        <v>1.8444159999999998</v>
      </c>
    </row>
    <row r="1252" spans="2:12" hidden="1" x14ac:dyDescent="0.2">
      <c r="B1252" s="62">
        <f t="shared" si="39"/>
        <v>2021</v>
      </c>
      <c r="C1252" s="49">
        <v>44440</v>
      </c>
      <c r="D1252" s="3" t="s">
        <v>31</v>
      </c>
      <c r="E1252" s="29" t="s">
        <v>7</v>
      </c>
      <c r="F1252" s="43">
        <v>154.80000000000001</v>
      </c>
      <c r="G1252" s="28" t="s">
        <v>871</v>
      </c>
      <c r="H1252" s="31">
        <f t="shared" si="40"/>
        <v>0.11210000000000001</v>
      </c>
      <c r="I1252" s="31">
        <f>Table36[[#This Row],[Inflation (%)2]]/H1280-1</f>
        <v>-5.3209459459459318E-2</v>
      </c>
      <c r="J1252" s="60">
        <f>IFERROR(VLOOKUP(D1252,Table6[[Categories]:[Weights]],5,FALSE),0)</f>
        <v>1.1299999999999999E-2</v>
      </c>
      <c r="K1252" s="44">
        <f>$K$1802*(1+Table36[[#This Row],[Inflation (%)2]])</f>
        <v>111.21000000000001</v>
      </c>
      <c r="L1252" s="44">
        <f>IFERROR(Table36[[#This Row],[Prices]]*Table36[[#This Row],[Weights]],0)</f>
        <v>1.2566729999999999</v>
      </c>
    </row>
    <row r="1253" spans="2:12" hidden="1" x14ac:dyDescent="0.2">
      <c r="B1253" s="62">
        <f t="shared" si="39"/>
        <v>2021</v>
      </c>
      <c r="C1253" s="49">
        <v>44440</v>
      </c>
      <c r="D1253" s="3" t="s">
        <v>33</v>
      </c>
      <c r="E1253" s="29" t="s">
        <v>7</v>
      </c>
      <c r="F1253" s="43">
        <v>175.1</v>
      </c>
      <c r="G1253" s="28" t="s">
        <v>872</v>
      </c>
      <c r="H1253" s="31">
        <f t="shared" si="40"/>
        <v>6.25E-2</v>
      </c>
      <c r="I1253" s="31">
        <f>Table36[[#This Row],[Inflation (%)2]]/H1281-1</f>
        <v>5.9322033898304927E-2</v>
      </c>
      <c r="J1253" s="60">
        <f>IFERROR(VLOOKUP(D1253,Table6[[Categories]:[Weights]],5,FALSE),0)</f>
        <v>5.5399999999999998E-2</v>
      </c>
      <c r="K1253" s="44">
        <f>$K$1802*(1+Table36[[#This Row],[Inflation (%)2]])</f>
        <v>106.25</v>
      </c>
      <c r="L1253" s="44">
        <f>IFERROR(Table36[[#This Row],[Prices]]*Table36[[#This Row],[Weights]],0)</f>
        <v>5.8862499999999995</v>
      </c>
    </row>
    <row r="1254" spans="2:12" hidden="1" x14ac:dyDescent="0.2">
      <c r="B1254" s="62">
        <f t="shared" si="39"/>
        <v>2021</v>
      </c>
      <c r="C1254" s="49">
        <v>44440</v>
      </c>
      <c r="D1254" s="3" t="s">
        <v>35</v>
      </c>
      <c r="E1254" s="29" t="s">
        <v>7</v>
      </c>
      <c r="F1254" s="43">
        <v>196.5</v>
      </c>
      <c r="G1254" s="28" t="s">
        <v>873</v>
      </c>
      <c r="H1254" s="31">
        <f t="shared" si="40"/>
        <v>4.1300000000000003E-2</v>
      </c>
      <c r="I1254" s="31">
        <f>Table36[[#This Row],[Inflation (%)2]]/H1282-1</f>
        <v>5.3571428571428603E-2</v>
      </c>
      <c r="J1254" s="60">
        <f>IFERROR(VLOOKUP(D1254,Table6[[Categories]:[Weights]],5,FALSE),0)</f>
        <v>1.3600000000000001E-2</v>
      </c>
      <c r="K1254" s="44">
        <f>$K$1802*(1+Table36[[#This Row],[Inflation (%)2]])</f>
        <v>104.13000000000001</v>
      </c>
      <c r="L1254" s="44">
        <f>IFERROR(Table36[[#This Row],[Prices]]*Table36[[#This Row],[Weights]],0)</f>
        <v>1.4161680000000003</v>
      </c>
    </row>
    <row r="1255" spans="2:12" hidden="1" x14ac:dyDescent="0.2">
      <c r="B1255" s="62">
        <f t="shared" si="39"/>
        <v>2021</v>
      </c>
      <c r="C1255" s="49">
        <v>44440</v>
      </c>
      <c r="D1255" s="3" t="s">
        <v>37</v>
      </c>
      <c r="E1255" s="29" t="s">
        <v>7</v>
      </c>
      <c r="F1255" s="43">
        <v>157.4</v>
      </c>
      <c r="G1255" s="28" t="s">
        <v>833</v>
      </c>
      <c r="H1255" s="31">
        <f t="shared" si="40"/>
        <v>6.1399999999999996E-2</v>
      </c>
      <c r="I1255" s="31">
        <f>Table36[[#This Row],[Inflation (%)2]]/H1283-1</f>
        <v>9.642857142857153E-2</v>
      </c>
      <c r="J1255" s="60">
        <f>IFERROR(VLOOKUP(D1255,Table6[[Categories]:[Weights]],5,FALSE),0)</f>
        <v>5.57E-2</v>
      </c>
      <c r="K1255" s="44">
        <f>$K$1802*(1+Table36[[#This Row],[Inflation (%)2]])</f>
        <v>106.13999999999999</v>
      </c>
      <c r="L1255" s="44">
        <f>IFERROR(Table36[[#This Row],[Prices]]*Table36[[#This Row],[Weights]],0)</f>
        <v>5.9119979999999988</v>
      </c>
    </row>
    <row r="1256" spans="2:12" hidden="1" x14ac:dyDescent="0.2">
      <c r="B1256" s="62">
        <f t="shared" si="39"/>
        <v>2021</v>
      </c>
      <c r="C1256" s="49">
        <v>44440</v>
      </c>
      <c r="D1256" s="3" t="s">
        <v>39</v>
      </c>
      <c r="E1256" s="29" t="s">
        <v>7</v>
      </c>
      <c r="F1256" s="43">
        <v>159.80000000000001</v>
      </c>
      <c r="G1256" s="28" t="s">
        <v>468</v>
      </c>
      <c r="H1256" s="31">
        <f t="shared" si="40"/>
        <v>6.1799999999999994E-2</v>
      </c>
      <c r="I1256" s="31">
        <f>Table36[[#This Row],[Inflation (%)2]]/H1284-1</f>
        <v>6.7357512953367671E-2</v>
      </c>
      <c r="J1256" s="60">
        <f>IFERROR(VLOOKUP(D1256,Table6[[Categories]:[Weights]],5,FALSE),0)</f>
        <v>4.7199999999999999E-2</v>
      </c>
      <c r="K1256" s="44">
        <f>$K$1802*(1+Table36[[#This Row],[Inflation (%)2]])</f>
        <v>106.18</v>
      </c>
      <c r="L1256" s="44">
        <f>IFERROR(Table36[[#This Row],[Prices]]*Table36[[#This Row],[Weights]],0)</f>
        <v>5.0116960000000006</v>
      </c>
    </row>
    <row r="1257" spans="2:12" hidden="1" x14ac:dyDescent="0.2">
      <c r="B1257" s="62">
        <f t="shared" si="39"/>
        <v>2021</v>
      </c>
      <c r="C1257" s="49">
        <v>44440</v>
      </c>
      <c r="D1257" s="3" t="s">
        <v>41</v>
      </c>
      <c r="E1257" s="29" t="s">
        <v>7</v>
      </c>
      <c r="F1257" s="43">
        <v>143.6</v>
      </c>
      <c r="G1257" s="28" t="s">
        <v>874</v>
      </c>
      <c r="H1257" s="31">
        <f t="shared" si="40"/>
        <v>5.5099999999999996E-2</v>
      </c>
      <c r="I1257" s="31">
        <f>Table36[[#This Row],[Inflation (%)2]]/H1285-1</f>
        <v>0.15513626834381555</v>
      </c>
      <c r="J1257" s="60">
        <f>IFERROR(VLOOKUP(D1257,Table6[[Categories]:[Weights]],5,FALSE),0)</f>
        <v>8.5000000000000006E-3</v>
      </c>
      <c r="K1257" s="44">
        <f>$K$1802*(1+Table36[[#This Row],[Inflation (%)2]])</f>
        <v>105.50999999999999</v>
      </c>
      <c r="L1257" s="44">
        <f>IFERROR(Table36[[#This Row],[Prices]]*Table36[[#This Row],[Weights]],0)</f>
        <v>0.89683499999999994</v>
      </c>
    </row>
    <row r="1258" spans="2:12" hidden="1" x14ac:dyDescent="0.2">
      <c r="B1258" s="62">
        <f t="shared" si="39"/>
        <v>2021</v>
      </c>
      <c r="C1258" s="49">
        <v>44440</v>
      </c>
      <c r="D1258" s="3" t="s">
        <v>43</v>
      </c>
      <c r="E1258" s="29" t="s">
        <v>7</v>
      </c>
      <c r="F1258" s="43">
        <v>162.1</v>
      </c>
      <c r="G1258" s="28" t="s">
        <v>408</v>
      </c>
      <c r="H1258" s="31">
        <f t="shared" si="40"/>
        <v>3.5800000000000005E-2</v>
      </c>
      <c r="I1258" s="31">
        <f>Table36[[#This Row],[Inflation (%)2]]/H1286-1</f>
        <v>-8.2051282051281871E-2</v>
      </c>
      <c r="J1258" s="60">
        <f>IFERROR(VLOOKUP(D1258,Table6[[Categories]:[Weights]],5,FALSE),0)</f>
        <v>0.2167</v>
      </c>
      <c r="K1258" s="44">
        <f>$K$1802*(1+Table36[[#This Row],[Inflation (%)2]])</f>
        <v>103.58000000000001</v>
      </c>
      <c r="L1258" s="44">
        <f>IFERROR(Table36[[#This Row],[Prices]]*Table36[[#This Row],[Weights]],0)</f>
        <v>22.445786000000002</v>
      </c>
    </row>
    <row r="1259" spans="2:12" hidden="1" x14ac:dyDescent="0.2">
      <c r="B1259" s="62">
        <f t="shared" si="39"/>
        <v>2021</v>
      </c>
      <c r="C1259" s="49">
        <v>44440</v>
      </c>
      <c r="D1259" s="3" t="s">
        <v>45</v>
      </c>
      <c r="E1259" s="29" t="s">
        <v>7</v>
      </c>
      <c r="F1259" s="43">
        <v>160.80000000000001</v>
      </c>
      <c r="G1259" s="28" t="s">
        <v>875</v>
      </c>
      <c r="H1259" s="31">
        <f t="shared" si="40"/>
        <v>0.1729</v>
      </c>
      <c r="I1259" s="31">
        <f>Table36[[#This Row],[Inflation (%)2]]/H1287-1</f>
        <v>0.11404639175257736</v>
      </c>
      <c r="J1259" s="60">
        <f>IFERROR(VLOOKUP(D1259,Table6[[Categories]:[Weights]],5,FALSE),0)</f>
        <v>5.5800000000000002E-2</v>
      </c>
      <c r="K1259" s="44">
        <f>$K$1802*(1+Table36[[#This Row],[Inflation (%)2]])</f>
        <v>117.29</v>
      </c>
      <c r="L1259" s="44">
        <f>IFERROR(Table36[[#This Row],[Prices]]*Table36[[#This Row],[Weights]],0)</f>
        <v>6.5447820000000005</v>
      </c>
    </row>
    <row r="1260" spans="2:12" hidden="1" x14ac:dyDescent="0.2">
      <c r="B1260" s="62">
        <f t="shared" si="39"/>
        <v>2021</v>
      </c>
      <c r="C1260" s="49">
        <v>44440</v>
      </c>
      <c r="D1260" s="3" t="s">
        <v>47</v>
      </c>
      <c r="E1260" s="29" t="s">
        <v>7</v>
      </c>
      <c r="F1260" s="43">
        <v>156</v>
      </c>
      <c r="G1260" s="28" t="s">
        <v>876</v>
      </c>
      <c r="H1260" s="31">
        <f t="shared" si="40"/>
        <v>6.7000000000000004E-2</v>
      </c>
      <c r="I1260" s="31">
        <f>Table36[[#This Row],[Inflation (%)2]]/H1288-1</f>
        <v>1.8237082066869137E-2</v>
      </c>
      <c r="J1260" s="60">
        <f>IFERROR(VLOOKUP(D1260,Table6[[Categories]:[Weights]],5,FALSE),0)</f>
        <v>0.29530000000000001</v>
      </c>
      <c r="K1260" s="44">
        <f>$K$1802*(1+Table36[[#This Row],[Inflation (%)2]])</f>
        <v>106.69999999999999</v>
      </c>
      <c r="L1260" s="44">
        <f>IFERROR(Table36[[#This Row],[Prices]]*Table36[[#This Row],[Weights]],0)</f>
        <v>31.508509999999998</v>
      </c>
    </row>
    <row r="1261" spans="2:12" hidden="1" x14ac:dyDescent="0.2">
      <c r="B1261" s="62">
        <f t="shared" si="39"/>
        <v>2021</v>
      </c>
      <c r="C1261" s="49">
        <v>44440</v>
      </c>
      <c r="D1261" s="3" t="s">
        <v>49</v>
      </c>
      <c r="E1261" s="29" t="s">
        <v>7</v>
      </c>
      <c r="F1261" s="43">
        <v>153.30000000000001</v>
      </c>
      <c r="G1261" s="28" t="s">
        <v>877</v>
      </c>
      <c r="H1261" s="31">
        <f t="shared" si="40"/>
        <v>5.6500000000000009E-2</v>
      </c>
      <c r="I1261" s="31">
        <f>Table36[[#This Row],[Inflation (%)2]]/H1289-1</f>
        <v>0.22559652928416507</v>
      </c>
      <c r="J1261" s="60">
        <f>IFERROR(VLOOKUP(D1261,Table6[[Categories]:[Weights]],5,FALSE),0)</f>
        <v>3.8699999999999998E-2</v>
      </c>
      <c r="K1261" s="44">
        <f>$K$1802*(1+Table36[[#This Row],[Inflation (%)2]])</f>
        <v>105.65</v>
      </c>
      <c r="L1261" s="44">
        <f>IFERROR(Table36[[#This Row],[Prices]]*Table36[[#This Row],[Weights]],0)</f>
        <v>4.0886550000000002</v>
      </c>
    </row>
    <row r="1262" spans="2:12" hidden="1" x14ac:dyDescent="0.2">
      <c r="B1262" s="62">
        <f t="shared" si="39"/>
        <v>2021</v>
      </c>
      <c r="C1262" s="49">
        <v>44440</v>
      </c>
      <c r="D1262" s="3" t="s">
        <v>51</v>
      </c>
      <c r="E1262" s="29" t="s">
        <v>7</v>
      </c>
      <c r="F1262" s="43">
        <v>162.80000000000001</v>
      </c>
      <c r="G1262" s="28" t="s">
        <v>350</v>
      </c>
      <c r="H1262" s="31">
        <f t="shared" si="40"/>
        <v>7.8100000000000003E-2</v>
      </c>
      <c r="I1262" s="31">
        <f>Table36[[#This Row],[Inflation (%)2]]/H1290-1</f>
        <v>-3.2218091697645446E-2</v>
      </c>
      <c r="J1262" s="60">
        <f>IFERROR(VLOOKUP(D1262,Table6[[Categories]:[Weights]],5,FALSE),0)</f>
        <v>4.8099999999999997E-2</v>
      </c>
      <c r="K1262" s="44">
        <f>$K$1802*(1+Table36[[#This Row],[Inflation (%)2]])</f>
        <v>107.81</v>
      </c>
      <c r="L1262" s="44">
        <f>IFERROR(Table36[[#This Row],[Prices]]*Table36[[#This Row],[Weights]],0)</f>
        <v>5.1856609999999996</v>
      </c>
    </row>
    <row r="1263" spans="2:12" hidden="1" x14ac:dyDescent="0.2">
      <c r="B1263" s="62">
        <f t="shared" si="39"/>
        <v>2021</v>
      </c>
      <c r="C1263" s="49">
        <v>44440</v>
      </c>
      <c r="D1263" s="3" t="s">
        <v>53</v>
      </c>
      <c r="E1263" s="29" t="s">
        <v>7</v>
      </c>
      <c r="F1263" s="43">
        <v>150.5</v>
      </c>
      <c r="G1263" s="28" t="s">
        <v>515</v>
      </c>
      <c r="H1263" s="31">
        <f t="shared" si="40"/>
        <v>0.11150000000000002</v>
      </c>
      <c r="I1263" s="31">
        <f>Table36[[#This Row],[Inflation (%)2]]/H1291-1</f>
        <v>-1.5017667844522742E-2</v>
      </c>
      <c r="J1263" s="60">
        <f>IFERROR(VLOOKUP(D1263,Table6[[Categories]:[Weights]],5,FALSE),0)</f>
        <v>9.7299999999999998E-2</v>
      </c>
      <c r="K1263" s="44">
        <f>$K$1802*(1+Table36[[#This Row],[Inflation (%)2]])</f>
        <v>111.14999999999999</v>
      </c>
      <c r="L1263" s="44">
        <f>IFERROR(Table36[[#This Row],[Prices]]*Table36[[#This Row],[Weights]],0)</f>
        <v>10.814894999999998</v>
      </c>
    </row>
    <row r="1264" spans="2:12" hidden="1" x14ac:dyDescent="0.2">
      <c r="B1264" s="62">
        <f t="shared" si="39"/>
        <v>2021</v>
      </c>
      <c r="C1264" s="49">
        <v>44440</v>
      </c>
      <c r="D1264" s="3" t="s">
        <v>55</v>
      </c>
      <c r="E1264" s="29" t="s">
        <v>7</v>
      </c>
      <c r="F1264" s="43">
        <v>153.9</v>
      </c>
      <c r="G1264" s="28" t="s">
        <v>878</v>
      </c>
      <c r="H1264" s="31">
        <f t="shared" si="40"/>
        <v>8.3800000000000013E-2</v>
      </c>
      <c r="I1264" s="31">
        <f>Table36[[#This Row],[Inflation (%)2]]/H1292-1</f>
        <v>0.14324693042291958</v>
      </c>
      <c r="J1264" s="60">
        <f>IFERROR(VLOOKUP(D1264,Table6[[Categories]:[Weights]],5,FALSE),0)</f>
        <v>2.0400000000000001E-2</v>
      </c>
      <c r="K1264" s="44">
        <f>$K$1802*(1+Table36[[#This Row],[Inflation (%)2]])</f>
        <v>108.38000000000001</v>
      </c>
      <c r="L1264" s="44">
        <f>IFERROR(Table36[[#This Row],[Prices]]*Table36[[#This Row],[Weights]],0)</f>
        <v>2.2109520000000003</v>
      </c>
    </row>
    <row r="1265" spans="2:12" hidden="1" x14ac:dyDescent="0.2">
      <c r="B1265" s="62">
        <f t="shared" si="39"/>
        <v>2021</v>
      </c>
      <c r="C1265" s="49">
        <v>44440</v>
      </c>
      <c r="D1265" s="3" t="s">
        <v>57</v>
      </c>
      <c r="E1265" s="29" t="s">
        <v>7</v>
      </c>
      <c r="F1265" s="43">
        <v>160.30000000000001</v>
      </c>
      <c r="G1265" s="28" t="s">
        <v>80</v>
      </c>
      <c r="H1265" s="31">
        <f t="shared" si="40"/>
        <v>2.9500000000000002E-2</v>
      </c>
      <c r="I1265" s="31">
        <f>Table36[[#This Row],[Inflation (%)2]]/H1293-1</f>
        <v>-0.16901408450704214</v>
      </c>
      <c r="J1265" s="60">
        <f>IFERROR(VLOOKUP(D1265,Table6[[Categories]:[Weights]],5,FALSE),0)</f>
        <v>5.62E-2</v>
      </c>
      <c r="K1265" s="44">
        <f>$K$1802*(1+Table36[[#This Row],[Inflation (%)2]])</f>
        <v>102.95</v>
      </c>
      <c r="L1265" s="44">
        <f>IFERROR(Table36[[#This Row],[Prices]]*Table36[[#This Row],[Weights]],0)</f>
        <v>5.7857900000000004</v>
      </c>
    </row>
    <row r="1266" spans="2:12" hidden="1" x14ac:dyDescent="0.2">
      <c r="B1266" s="62">
        <f t="shared" si="39"/>
        <v>2021</v>
      </c>
      <c r="C1266" s="49">
        <v>44440</v>
      </c>
      <c r="D1266" s="3" t="s">
        <v>59</v>
      </c>
      <c r="E1266" s="29" t="s">
        <v>7</v>
      </c>
      <c r="F1266" s="43">
        <v>159.6</v>
      </c>
      <c r="G1266" s="28" t="s">
        <v>879</v>
      </c>
      <c r="H1266" s="31">
        <f t="shared" si="40"/>
        <v>9.4999999999999998E-3</v>
      </c>
      <c r="I1266" s="31">
        <f>Table36[[#This Row],[Inflation (%)2]]/H1294-1</f>
        <v>-5.9999999999999991</v>
      </c>
      <c r="J1266" s="60">
        <f>IFERROR(VLOOKUP(D1266,Table6[[Categories]:[Weights]],5,FALSE),0)</f>
        <v>3.4700000000000002E-2</v>
      </c>
      <c r="K1266" s="44">
        <f>$K$1802*(1+Table36[[#This Row],[Inflation (%)2]])</f>
        <v>100.95</v>
      </c>
      <c r="L1266" s="44">
        <f>IFERROR(Table36[[#This Row],[Prices]]*Table36[[#This Row],[Weights]],0)</f>
        <v>3.5029650000000001</v>
      </c>
    </row>
    <row r="1267" spans="2:12" hidden="1" x14ac:dyDescent="0.2">
      <c r="B1267" s="62">
        <f t="shared" si="39"/>
        <v>2021</v>
      </c>
      <c r="C1267" s="49">
        <v>44440</v>
      </c>
      <c r="D1267" s="3" t="s">
        <v>61</v>
      </c>
      <c r="E1267" s="29" t="s">
        <v>7</v>
      </c>
      <c r="F1267" s="43">
        <v>166.4</v>
      </c>
      <c r="G1267" s="28" t="s">
        <v>880</v>
      </c>
      <c r="H1267" s="31">
        <f t="shared" si="40"/>
        <v>6.7000000000000002E-3</v>
      </c>
      <c r="I1267" s="31">
        <f>Table36[[#This Row],[Inflation (%)2]]/H1295-1</f>
        <v>-0.79573170731707321</v>
      </c>
      <c r="J1267" s="60">
        <f>IFERROR(VLOOKUP(D1267,Table6[[Categories]:[Weights]],5,FALSE),0)</f>
        <v>0</v>
      </c>
      <c r="K1267" s="44">
        <f>$K$1802*(1+Table36[[#This Row],[Inflation (%)2]])</f>
        <v>100.66999999999999</v>
      </c>
      <c r="L1267" s="44">
        <f>IFERROR(Table36[[#This Row],[Prices]]*Table36[[#This Row],[Weights]],0)</f>
        <v>0</v>
      </c>
    </row>
    <row r="1268" spans="2:12" x14ac:dyDescent="0.2">
      <c r="B1268" s="62">
        <f t="shared" si="39"/>
        <v>2021</v>
      </c>
      <c r="C1268" s="49">
        <v>44409</v>
      </c>
      <c r="D1268" s="3" t="s">
        <v>6</v>
      </c>
      <c r="E1268" s="29" t="s">
        <v>7</v>
      </c>
      <c r="F1268" s="43">
        <v>162.19999999999999</v>
      </c>
      <c r="G1268" s="28" t="s">
        <v>882</v>
      </c>
      <c r="H1268" s="31">
        <f t="shared" si="40"/>
        <v>5.3200000000000004E-2</v>
      </c>
      <c r="I1268" s="31">
        <f>Table36[[#This Row],[Inflation (%)2]]/H1296-1</f>
        <v>-8.5910652920962116E-2</v>
      </c>
      <c r="J1268" s="60">
        <f>IFERROR(VLOOKUP(D1268,Table6[[Categories]:[Weights]],5,FALSE),0)</f>
        <v>1</v>
      </c>
      <c r="K1268" s="44">
        <f>$K$1802*(1+Table36[[#This Row],[Inflation (%)2]])</f>
        <v>105.32</v>
      </c>
      <c r="L1268" s="44">
        <f>IFERROR(Table36[[#This Row],[Prices]]*Table36[[#This Row],[Weights]],0)</f>
        <v>105.32</v>
      </c>
    </row>
    <row r="1269" spans="2:12" hidden="1" x14ac:dyDescent="0.2">
      <c r="B1269" s="62">
        <f t="shared" si="39"/>
        <v>2021</v>
      </c>
      <c r="C1269" s="49">
        <v>44409</v>
      </c>
      <c r="D1269" s="3" t="s">
        <v>9</v>
      </c>
      <c r="E1269" s="29" t="s">
        <v>7</v>
      </c>
      <c r="F1269" s="43">
        <v>167.6</v>
      </c>
      <c r="G1269" s="28" t="s">
        <v>694</v>
      </c>
      <c r="H1269" s="31">
        <f t="shared" si="40"/>
        <v>3.9100000000000003E-2</v>
      </c>
      <c r="I1269" s="31">
        <f>Table36[[#This Row],[Inflation (%)2]]/H1297-1</f>
        <v>-0.21799999999999997</v>
      </c>
      <c r="J1269" s="60">
        <f>IFERROR(VLOOKUP(D1269,Table6[[Categories]:[Weights]],5,FALSE),0)</f>
        <v>0.3629</v>
      </c>
      <c r="K1269" s="44">
        <f>$K$1802*(1+Table36[[#This Row],[Inflation (%)2]])</f>
        <v>103.91</v>
      </c>
      <c r="L1269" s="44">
        <f>IFERROR(Table36[[#This Row],[Prices]]*Table36[[#This Row],[Weights]],0)</f>
        <v>37.708939000000001</v>
      </c>
    </row>
    <row r="1270" spans="2:12" hidden="1" x14ac:dyDescent="0.2">
      <c r="B1270" s="62">
        <f t="shared" si="39"/>
        <v>2021</v>
      </c>
      <c r="C1270" s="49">
        <v>44409</v>
      </c>
      <c r="D1270" s="3" t="s">
        <v>11</v>
      </c>
      <c r="E1270" s="29" t="s">
        <v>7</v>
      </c>
      <c r="F1270" s="43">
        <v>149.19999999999999</v>
      </c>
      <c r="G1270" s="28" t="s">
        <v>883</v>
      </c>
      <c r="H1270" s="31">
        <f t="shared" si="40"/>
        <v>-1.5200000000000002E-2</v>
      </c>
      <c r="I1270" s="31">
        <f>Table36[[#This Row],[Inflation (%)2]]/H1298-1</f>
        <v>-7.878787878787874E-2</v>
      </c>
      <c r="J1270" s="60">
        <f>IFERROR(VLOOKUP(D1270,Table6[[Categories]:[Weights]],5,FALSE),0)</f>
        <v>6.59E-2</v>
      </c>
      <c r="K1270" s="44">
        <f>$K$1802*(1+Table36[[#This Row],[Inflation (%)2]])</f>
        <v>98.48</v>
      </c>
      <c r="L1270" s="44">
        <f>IFERROR(Table36[[#This Row],[Prices]]*Table36[[#This Row],[Weights]],0)</f>
        <v>6.4898320000000007</v>
      </c>
    </row>
    <row r="1271" spans="2:12" hidden="1" x14ac:dyDescent="0.2">
      <c r="B1271" s="62">
        <f t="shared" si="39"/>
        <v>2021</v>
      </c>
      <c r="C1271" s="49">
        <v>44409</v>
      </c>
      <c r="D1271" s="3" t="s">
        <v>13</v>
      </c>
      <c r="E1271" s="29" t="s">
        <v>7</v>
      </c>
      <c r="F1271" s="43">
        <v>208.2</v>
      </c>
      <c r="G1271" s="28" t="s">
        <v>884</v>
      </c>
      <c r="H1271" s="31">
        <f t="shared" si="40"/>
        <v>7.8200000000000006E-2</v>
      </c>
      <c r="I1271" s="31">
        <f>Table36[[#This Row],[Inflation (%)2]]/H1299-1</f>
        <v>0.18126888217522641</v>
      </c>
      <c r="J1271" s="60">
        <f>IFERROR(VLOOKUP(D1271,Table6[[Categories]:[Weights]],5,FALSE),0)</f>
        <v>2.7300000000000001E-2</v>
      </c>
      <c r="K1271" s="44">
        <f>$K$1802*(1+Table36[[#This Row],[Inflation (%)2]])</f>
        <v>107.82000000000001</v>
      </c>
      <c r="L1271" s="44">
        <f>IFERROR(Table36[[#This Row],[Prices]]*Table36[[#This Row],[Weights]],0)</f>
        <v>2.9434860000000005</v>
      </c>
    </row>
    <row r="1272" spans="2:12" hidden="1" x14ac:dyDescent="0.2">
      <c r="B1272" s="62">
        <f t="shared" si="39"/>
        <v>2021</v>
      </c>
      <c r="C1272" s="49">
        <v>44409</v>
      </c>
      <c r="D1272" s="3" t="s">
        <v>15</v>
      </c>
      <c r="E1272" s="29" t="s">
        <v>7</v>
      </c>
      <c r="F1272" s="43">
        <v>178.5</v>
      </c>
      <c r="G1272" s="28" t="s">
        <v>124</v>
      </c>
      <c r="H1272" s="31">
        <f t="shared" si="40"/>
        <v>0.1348</v>
      </c>
      <c r="I1272" s="31">
        <f>Table36[[#This Row],[Inflation (%)2]]/H1300-1</f>
        <v>-0.3171225937183384</v>
      </c>
      <c r="J1272" s="60">
        <f>IFERROR(VLOOKUP(D1272,Table6[[Categories]:[Weights]],5,FALSE),0)</f>
        <v>3.5999999999999999E-3</v>
      </c>
      <c r="K1272" s="44">
        <f>$K$1802*(1+Table36[[#This Row],[Inflation (%)2]])</f>
        <v>113.48</v>
      </c>
      <c r="L1272" s="44">
        <f>IFERROR(Table36[[#This Row],[Prices]]*Table36[[#This Row],[Weights]],0)</f>
        <v>0.408528</v>
      </c>
    </row>
    <row r="1273" spans="2:12" hidden="1" x14ac:dyDescent="0.2">
      <c r="B1273" s="62">
        <f t="shared" si="39"/>
        <v>2021</v>
      </c>
      <c r="C1273" s="49">
        <v>44409</v>
      </c>
      <c r="D1273" s="3" t="s">
        <v>17</v>
      </c>
      <c r="E1273" s="29" t="s">
        <v>7</v>
      </c>
      <c r="F1273" s="43">
        <v>158.80000000000001</v>
      </c>
      <c r="G1273" s="28" t="s">
        <v>538</v>
      </c>
      <c r="H1273" s="31">
        <f t="shared" si="40"/>
        <v>3.1800000000000002E-2</v>
      </c>
      <c r="I1273" s="31">
        <f>Table36[[#This Row],[Inflation (%)2]]/H1301-1</f>
        <v>1.5974440894569009E-2</v>
      </c>
      <c r="J1273" s="60">
        <f>IFERROR(VLOOKUP(D1273,Table6[[Categories]:[Weights]],5,FALSE),0)</f>
        <v>5.33E-2</v>
      </c>
      <c r="K1273" s="44">
        <f>$K$1802*(1+Table36[[#This Row],[Inflation (%)2]])</f>
        <v>103.18</v>
      </c>
      <c r="L1273" s="44">
        <f>IFERROR(Table36[[#This Row],[Prices]]*Table36[[#This Row],[Weights]],0)</f>
        <v>5.4994940000000003</v>
      </c>
    </row>
    <row r="1274" spans="2:12" hidden="1" x14ac:dyDescent="0.2">
      <c r="B1274" s="62">
        <f t="shared" si="39"/>
        <v>2021</v>
      </c>
      <c r="C1274" s="49">
        <v>44409</v>
      </c>
      <c r="D1274" s="3" t="s">
        <v>19</v>
      </c>
      <c r="E1274" s="29" t="s">
        <v>7</v>
      </c>
      <c r="F1274" s="43">
        <v>171.9</v>
      </c>
      <c r="G1274" s="28" t="s">
        <v>885</v>
      </c>
      <c r="H1274" s="31">
        <f t="shared" si="40"/>
        <v>0.27899999999999997</v>
      </c>
      <c r="I1274" s="31">
        <f>Table36[[#This Row],[Inflation (%)2]]/H1302-1</f>
        <v>3.5855145213314898E-4</v>
      </c>
      <c r="J1274" s="60">
        <f>IFERROR(VLOOKUP(D1274,Table6[[Categories]:[Weights]],5,FALSE),0)</f>
        <v>2.81E-2</v>
      </c>
      <c r="K1274" s="44">
        <f>$K$1802*(1+Table36[[#This Row],[Inflation (%)2]])</f>
        <v>127.89999999999999</v>
      </c>
      <c r="L1274" s="44">
        <f>IFERROR(Table36[[#This Row],[Prices]]*Table36[[#This Row],[Weights]],0)</f>
        <v>3.5939899999999998</v>
      </c>
    </row>
    <row r="1275" spans="2:12" hidden="1" x14ac:dyDescent="0.2">
      <c r="B1275" s="62">
        <f t="shared" si="39"/>
        <v>2021</v>
      </c>
      <c r="C1275" s="49">
        <v>44409</v>
      </c>
      <c r="D1275" s="3" t="s">
        <v>21</v>
      </c>
      <c r="E1275" s="29" t="s">
        <v>7</v>
      </c>
      <c r="F1275" s="43">
        <v>167.1</v>
      </c>
      <c r="G1275" s="28" t="s">
        <v>886</v>
      </c>
      <c r="H1275" s="31">
        <f t="shared" si="40"/>
        <v>7.5299999999999992E-2</v>
      </c>
      <c r="I1275" s="31">
        <f>Table36[[#This Row],[Inflation (%)2]]/H1303-1</f>
        <v>-0.29029217719132894</v>
      </c>
      <c r="J1275" s="60">
        <f>IFERROR(VLOOKUP(D1275,Table6[[Categories]:[Weights]],5,FALSE),0)</f>
        <v>2.8999999999999998E-2</v>
      </c>
      <c r="K1275" s="44">
        <f>$K$1802*(1+Table36[[#This Row],[Inflation (%)2]])</f>
        <v>107.52999999999999</v>
      </c>
      <c r="L1275" s="44">
        <f>IFERROR(Table36[[#This Row],[Prices]]*Table36[[#This Row],[Weights]],0)</f>
        <v>3.1183699999999992</v>
      </c>
    </row>
    <row r="1276" spans="2:12" hidden="1" x14ac:dyDescent="0.2">
      <c r="B1276" s="62">
        <f t="shared" si="39"/>
        <v>2021</v>
      </c>
      <c r="C1276" s="49">
        <v>44409</v>
      </c>
      <c r="D1276" s="3" t="s">
        <v>23</v>
      </c>
      <c r="E1276" s="29" t="s">
        <v>7</v>
      </c>
      <c r="F1276" s="43">
        <v>186.1</v>
      </c>
      <c r="G1276" s="28" t="s">
        <v>887</v>
      </c>
      <c r="H1276" s="31">
        <f t="shared" si="40"/>
        <v>-7.8700000000000006E-2</v>
      </c>
      <c r="I1276" s="31">
        <f>Table36[[#This Row],[Inflation (%)2]]/H1304-1</f>
        <v>1.7421602787456445</v>
      </c>
      <c r="J1276" s="60">
        <f>IFERROR(VLOOKUP(D1276,Table6[[Categories]:[Weights]],5,FALSE),0)</f>
        <v>4.41E-2</v>
      </c>
      <c r="K1276" s="44">
        <f>$K$1802*(1+Table36[[#This Row],[Inflation (%)2]])</f>
        <v>92.13</v>
      </c>
      <c r="L1276" s="44">
        <f>IFERROR(Table36[[#This Row],[Prices]]*Table36[[#This Row],[Weights]],0)</f>
        <v>4.0629330000000001</v>
      </c>
    </row>
    <row r="1277" spans="2:12" hidden="1" x14ac:dyDescent="0.2">
      <c r="B1277" s="62">
        <f t="shared" si="39"/>
        <v>2021</v>
      </c>
      <c r="C1277" s="49">
        <v>44409</v>
      </c>
      <c r="D1277" s="3" t="s">
        <v>25</v>
      </c>
      <c r="E1277" s="29" t="s">
        <v>7</v>
      </c>
      <c r="F1277" s="43">
        <v>163.5</v>
      </c>
      <c r="G1277" s="28" t="s">
        <v>310</v>
      </c>
      <c r="H1277" s="31">
        <f t="shared" si="40"/>
        <v>8.4199999999999997E-2</v>
      </c>
      <c r="I1277" s="31">
        <f>Table36[[#This Row],[Inflation (%)2]]/H1305-1</f>
        <v>-4.966139954853277E-2</v>
      </c>
      <c r="J1277" s="60">
        <f>IFERROR(VLOOKUP(D1277,Table6[[Categories]:[Weights]],5,FALSE),0)</f>
        <v>1.7299999999999999E-2</v>
      </c>
      <c r="K1277" s="44">
        <f>$K$1802*(1+Table36[[#This Row],[Inflation (%)2]])</f>
        <v>108.42</v>
      </c>
      <c r="L1277" s="44">
        <f>IFERROR(Table36[[#This Row],[Prices]]*Table36[[#This Row],[Weights]],0)</f>
        <v>1.8756660000000001</v>
      </c>
    </row>
    <row r="1278" spans="2:12" hidden="1" x14ac:dyDescent="0.2">
      <c r="B1278" s="62">
        <f t="shared" si="39"/>
        <v>2021</v>
      </c>
      <c r="C1278" s="49">
        <v>44409</v>
      </c>
      <c r="D1278" s="3" t="s">
        <v>27</v>
      </c>
      <c r="E1278" s="29" t="s">
        <v>7</v>
      </c>
      <c r="F1278" s="43">
        <v>116.8</v>
      </c>
      <c r="G1278" s="28" t="s">
        <v>888</v>
      </c>
      <c r="H1278" s="31">
        <f t="shared" si="40"/>
        <v>-1.77E-2</v>
      </c>
      <c r="I1278" s="31">
        <f>Table36[[#This Row],[Inflation (%)2]]/H1306-1</f>
        <v>0.88297872340425565</v>
      </c>
      <c r="J1278" s="60">
        <f>IFERROR(VLOOKUP(D1278,Table6[[Categories]:[Weights]],5,FALSE),0)</f>
        <v>9.7000000000000003E-3</v>
      </c>
      <c r="K1278" s="44">
        <f>$K$1802*(1+Table36[[#This Row],[Inflation (%)2]])</f>
        <v>98.22999999999999</v>
      </c>
      <c r="L1278" s="44">
        <f>IFERROR(Table36[[#This Row],[Prices]]*Table36[[#This Row],[Weights]],0)</f>
        <v>0.95283099999999998</v>
      </c>
    </row>
    <row r="1279" spans="2:12" hidden="1" x14ac:dyDescent="0.2">
      <c r="B1279" s="62">
        <f t="shared" si="39"/>
        <v>2021</v>
      </c>
      <c r="C1279" s="49">
        <v>44409</v>
      </c>
      <c r="D1279" s="3" t="s">
        <v>29</v>
      </c>
      <c r="E1279" s="29" t="s">
        <v>7</v>
      </c>
      <c r="F1279" s="43">
        <v>165.8</v>
      </c>
      <c r="G1279" s="28" t="s">
        <v>285</v>
      </c>
      <c r="H1279" s="31">
        <f t="shared" si="40"/>
        <v>3.0499999999999999E-2</v>
      </c>
      <c r="I1279" s="31">
        <f>Table36[[#This Row],[Inflation (%)2]]/H1307-1</f>
        <v>-0.11337209302325579</v>
      </c>
      <c r="J1279" s="60">
        <f>IFERROR(VLOOKUP(D1279,Table6[[Categories]:[Weights]],5,FALSE),0)</f>
        <v>1.7899999999999999E-2</v>
      </c>
      <c r="K1279" s="44">
        <f>$K$1802*(1+Table36[[#This Row],[Inflation (%)2]])</f>
        <v>103.05</v>
      </c>
      <c r="L1279" s="44">
        <f>IFERROR(Table36[[#This Row],[Prices]]*Table36[[#This Row],[Weights]],0)</f>
        <v>1.8445949999999998</v>
      </c>
    </row>
    <row r="1280" spans="2:12" hidden="1" x14ac:dyDescent="0.2">
      <c r="B1280" s="62">
        <f t="shared" si="39"/>
        <v>2021</v>
      </c>
      <c r="C1280" s="49">
        <v>44409</v>
      </c>
      <c r="D1280" s="3" t="s">
        <v>31</v>
      </c>
      <c r="E1280" s="29" t="s">
        <v>7</v>
      </c>
      <c r="F1280" s="43">
        <v>154</v>
      </c>
      <c r="G1280" s="28" t="s">
        <v>731</v>
      </c>
      <c r="H1280" s="31">
        <f t="shared" si="40"/>
        <v>0.11839999999999999</v>
      </c>
      <c r="I1280" s="31">
        <f>Table36[[#This Row],[Inflation (%)2]]/H1308-1</f>
        <v>-4.3618739903069748E-2</v>
      </c>
      <c r="J1280" s="60">
        <f>IFERROR(VLOOKUP(D1280,Table6[[Categories]:[Weights]],5,FALSE),0)</f>
        <v>1.1299999999999999E-2</v>
      </c>
      <c r="K1280" s="44">
        <f>$K$1802*(1+Table36[[#This Row],[Inflation (%)2]])</f>
        <v>111.84</v>
      </c>
      <c r="L1280" s="44">
        <f>IFERROR(Table36[[#This Row],[Prices]]*Table36[[#This Row],[Weights]],0)</f>
        <v>1.263792</v>
      </c>
    </row>
    <row r="1281" spans="2:12" hidden="1" x14ac:dyDescent="0.2">
      <c r="B1281" s="62">
        <f t="shared" si="39"/>
        <v>2021</v>
      </c>
      <c r="C1281" s="49">
        <v>44409</v>
      </c>
      <c r="D1281" s="3" t="s">
        <v>33</v>
      </c>
      <c r="E1281" s="29" t="s">
        <v>7</v>
      </c>
      <c r="F1281" s="43">
        <v>174.1</v>
      </c>
      <c r="G1281" s="28" t="s">
        <v>811</v>
      </c>
      <c r="H1281" s="31">
        <f t="shared" si="40"/>
        <v>5.9000000000000004E-2</v>
      </c>
      <c r="I1281" s="31">
        <f>Table36[[#This Row],[Inflation (%)2]]/H1309-1</f>
        <v>-5.5999999999999939E-2</v>
      </c>
      <c r="J1281" s="60">
        <f>IFERROR(VLOOKUP(D1281,Table6[[Categories]:[Weights]],5,FALSE),0)</f>
        <v>5.5399999999999998E-2</v>
      </c>
      <c r="K1281" s="44">
        <f>$K$1802*(1+Table36[[#This Row],[Inflation (%)2]])</f>
        <v>105.89999999999999</v>
      </c>
      <c r="L1281" s="44">
        <f>IFERROR(Table36[[#This Row],[Prices]]*Table36[[#This Row],[Weights]],0)</f>
        <v>5.8668599999999991</v>
      </c>
    </row>
    <row r="1282" spans="2:12" hidden="1" x14ac:dyDescent="0.2">
      <c r="B1282" s="62">
        <f t="shared" si="39"/>
        <v>2021</v>
      </c>
      <c r="C1282" s="49">
        <v>44409</v>
      </c>
      <c r="D1282" s="3" t="s">
        <v>35</v>
      </c>
      <c r="E1282" s="29" t="s">
        <v>7</v>
      </c>
      <c r="F1282" s="43">
        <v>196.1</v>
      </c>
      <c r="G1282" s="28" t="s">
        <v>428</v>
      </c>
      <c r="H1282" s="31">
        <f t="shared" si="40"/>
        <v>3.9199999999999999E-2</v>
      </c>
      <c r="I1282" s="31">
        <f>Table36[[#This Row],[Inflation (%)2]]/H1310-1</f>
        <v>-0.1151241534988714</v>
      </c>
      <c r="J1282" s="60">
        <f>IFERROR(VLOOKUP(D1282,Table6[[Categories]:[Weights]],5,FALSE),0)</f>
        <v>1.3600000000000001E-2</v>
      </c>
      <c r="K1282" s="44">
        <f>$K$1802*(1+Table36[[#This Row],[Inflation (%)2]])</f>
        <v>103.91999999999999</v>
      </c>
      <c r="L1282" s="44">
        <f>IFERROR(Table36[[#This Row],[Prices]]*Table36[[#This Row],[Weights]],0)</f>
        <v>1.4133119999999999</v>
      </c>
    </row>
    <row r="1283" spans="2:12" hidden="1" x14ac:dyDescent="0.2">
      <c r="B1283" s="62">
        <f t="shared" si="39"/>
        <v>2021</v>
      </c>
      <c r="C1283" s="49">
        <v>44409</v>
      </c>
      <c r="D1283" s="3" t="s">
        <v>37</v>
      </c>
      <c r="E1283" s="29" t="s">
        <v>7</v>
      </c>
      <c r="F1283" s="43">
        <v>156.4</v>
      </c>
      <c r="G1283" s="28" t="s">
        <v>542</v>
      </c>
      <c r="H1283" s="31">
        <f t="shared" si="40"/>
        <v>5.5999999999999994E-2</v>
      </c>
      <c r="I1283" s="31">
        <f>Table36[[#This Row],[Inflation (%)2]]/H1311-1</f>
        <v>7.4856046065258974E-2</v>
      </c>
      <c r="J1283" s="60">
        <f>IFERROR(VLOOKUP(D1283,Table6[[Categories]:[Weights]],5,FALSE),0)</f>
        <v>5.57E-2</v>
      </c>
      <c r="K1283" s="44">
        <f>$K$1802*(1+Table36[[#This Row],[Inflation (%)2]])</f>
        <v>105.60000000000001</v>
      </c>
      <c r="L1283" s="44">
        <f>IFERROR(Table36[[#This Row],[Prices]]*Table36[[#This Row],[Weights]],0)</f>
        <v>5.88192</v>
      </c>
    </row>
    <row r="1284" spans="2:12" hidden="1" x14ac:dyDescent="0.2">
      <c r="B1284" s="62">
        <f t="shared" si="39"/>
        <v>2021</v>
      </c>
      <c r="C1284" s="49">
        <v>44409</v>
      </c>
      <c r="D1284" s="3" t="s">
        <v>39</v>
      </c>
      <c r="E1284" s="29" t="s">
        <v>7</v>
      </c>
      <c r="F1284" s="43">
        <v>158.9</v>
      </c>
      <c r="G1284" s="28" t="s">
        <v>889</v>
      </c>
      <c r="H1284" s="31">
        <f t="shared" si="40"/>
        <v>5.79E-2</v>
      </c>
      <c r="I1284" s="31">
        <f>Table36[[#This Row],[Inflation (%)2]]/H1312-1</f>
        <v>9.8671726755218403E-2</v>
      </c>
      <c r="J1284" s="60">
        <f>IFERROR(VLOOKUP(D1284,Table6[[Categories]:[Weights]],5,FALSE),0)</f>
        <v>4.7199999999999999E-2</v>
      </c>
      <c r="K1284" s="44">
        <f>$K$1802*(1+Table36[[#This Row],[Inflation (%)2]])</f>
        <v>105.79</v>
      </c>
      <c r="L1284" s="44">
        <f>IFERROR(Table36[[#This Row],[Prices]]*Table36[[#This Row],[Weights]],0)</f>
        <v>4.9932880000000006</v>
      </c>
    </row>
    <row r="1285" spans="2:12" hidden="1" x14ac:dyDescent="0.2">
      <c r="B1285" s="62">
        <f t="shared" si="39"/>
        <v>2021</v>
      </c>
      <c r="C1285" s="49">
        <v>44409</v>
      </c>
      <c r="D1285" s="3" t="s">
        <v>41</v>
      </c>
      <c r="E1285" s="29" t="s">
        <v>7</v>
      </c>
      <c r="F1285" s="43">
        <v>142.80000000000001</v>
      </c>
      <c r="G1285" s="28" t="s">
        <v>890</v>
      </c>
      <c r="H1285" s="31">
        <f t="shared" si="40"/>
        <v>4.7699999999999992E-2</v>
      </c>
      <c r="I1285" s="31">
        <f>Table36[[#This Row],[Inflation (%)2]]/H1313-1</f>
        <v>-3.8306451612903469E-2</v>
      </c>
      <c r="J1285" s="60">
        <f>IFERROR(VLOOKUP(D1285,Table6[[Categories]:[Weights]],5,FALSE),0)</f>
        <v>8.5000000000000006E-3</v>
      </c>
      <c r="K1285" s="44">
        <f>$K$1802*(1+Table36[[#This Row],[Inflation (%)2]])</f>
        <v>104.77000000000001</v>
      </c>
      <c r="L1285" s="44">
        <f>IFERROR(Table36[[#This Row],[Prices]]*Table36[[#This Row],[Weights]],0)</f>
        <v>0.89054500000000014</v>
      </c>
    </row>
    <row r="1286" spans="2:12" hidden="1" x14ac:dyDescent="0.2">
      <c r="B1286" s="62">
        <f t="shared" si="39"/>
        <v>2021</v>
      </c>
      <c r="C1286" s="49">
        <v>44409</v>
      </c>
      <c r="D1286" s="3" t="s">
        <v>43</v>
      </c>
      <c r="E1286" s="29" t="s">
        <v>7</v>
      </c>
      <c r="F1286" s="43">
        <v>162.4</v>
      </c>
      <c r="G1286" s="28" t="s">
        <v>732</v>
      </c>
      <c r="H1286" s="31">
        <f t="shared" si="40"/>
        <v>3.9E-2</v>
      </c>
      <c r="I1286" s="31">
        <f>Table36[[#This Row],[Inflation (%)2]]/H1314-1</f>
        <v>1.0362694300518172E-2</v>
      </c>
      <c r="J1286" s="60">
        <f>IFERROR(VLOOKUP(D1286,Table6[[Categories]:[Weights]],5,FALSE),0)</f>
        <v>0.2167</v>
      </c>
      <c r="K1286" s="44">
        <f>$K$1802*(1+Table36[[#This Row],[Inflation (%)2]])</f>
        <v>103.89999999999999</v>
      </c>
      <c r="L1286" s="44">
        <f>IFERROR(Table36[[#This Row],[Prices]]*Table36[[#This Row],[Weights]],0)</f>
        <v>22.515129999999999</v>
      </c>
    </row>
    <row r="1287" spans="2:12" hidden="1" x14ac:dyDescent="0.2">
      <c r="B1287" s="62">
        <f t="shared" si="39"/>
        <v>2021</v>
      </c>
      <c r="C1287" s="49">
        <v>44409</v>
      </c>
      <c r="D1287" s="3" t="s">
        <v>45</v>
      </c>
      <c r="E1287" s="29" t="s">
        <v>7</v>
      </c>
      <c r="F1287" s="43">
        <v>158.5</v>
      </c>
      <c r="G1287" s="28" t="s">
        <v>891</v>
      </c>
      <c r="H1287" s="31">
        <f t="shared" si="40"/>
        <v>0.1552</v>
      </c>
      <c r="I1287" s="31">
        <f>Table36[[#This Row],[Inflation (%)2]]/H1315-1</f>
        <v>0.10620099786172488</v>
      </c>
      <c r="J1287" s="60">
        <f>IFERROR(VLOOKUP(D1287,Table6[[Categories]:[Weights]],5,FALSE),0)</f>
        <v>5.5800000000000002E-2</v>
      </c>
      <c r="K1287" s="44">
        <f>$K$1802*(1+Table36[[#This Row],[Inflation (%)2]])</f>
        <v>115.52</v>
      </c>
      <c r="L1287" s="44">
        <f>IFERROR(Table36[[#This Row],[Prices]]*Table36[[#This Row],[Weights]],0)</f>
        <v>6.4460160000000002</v>
      </c>
    </row>
    <row r="1288" spans="2:12" hidden="1" x14ac:dyDescent="0.2">
      <c r="B1288" s="62">
        <f t="shared" ref="B1288:B1351" si="41">YEAR(C1288)</f>
        <v>2021</v>
      </c>
      <c r="C1288" s="49">
        <v>44409</v>
      </c>
      <c r="D1288" s="3" t="s">
        <v>47</v>
      </c>
      <c r="E1288" s="29" t="s">
        <v>7</v>
      </c>
      <c r="F1288" s="43">
        <v>155.6</v>
      </c>
      <c r="G1288" s="28" t="s">
        <v>755</v>
      </c>
      <c r="H1288" s="31">
        <f t="shared" ref="H1288:H1351" si="42">G1288/10000*100</f>
        <v>6.5800000000000011E-2</v>
      </c>
      <c r="I1288" s="31">
        <f>Table36[[#This Row],[Inflation (%)2]]/H1316-1</f>
        <v>-6.534090909090895E-2</v>
      </c>
      <c r="J1288" s="60">
        <f>IFERROR(VLOOKUP(D1288,Table6[[Categories]:[Weights]],5,FALSE),0)</f>
        <v>0.29530000000000001</v>
      </c>
      <c r="K1288" s="44">
        <f>$K$1802*(1+Table36[[#This Row],[Inflation (%)2]])</f>
        <v>106.58000000000001</v>
      </c>
      <c r="L1288" s="44">
        <f>IFERROR(Table36[[#This Row],[Prices]]*Table36[[#This Row],[Weights]],0)</f>
        <v>31.473074000000004</v>
      </c>
    </row>
    <row r="1289" spans="2:12" hidden="1" x14ac:dyDescent="0.2">
      <c r="B1289" s="62">
        <f t="shared" si="41"/>
        <v>2021</v>
      </c>
      <c r="C1289" s="49">
        <v>44409</v>
      </c>
      <c r="D1289" s="3" t="s">
        <v>49</v>
      </c>
      <c r="E1289" s="29" t="s">
        <v>7</v>
      </c>
      <c r="F1289" s="43">
        <v>152.1</v>
      </c>
      <c r="G1289" s="28" t="s">
        <v>892</v>
      </c>
      <c r="H1289" s="31">
        <f t="shared" si="42"/>
        <v>4.6100000000000002E-2</v>
      </c>
      <c r="I1289" s="31">
        <f>Table36[[#This Row],[Inflation (%)2]]/H1317-1</f>
        <v>7.4592074592074731E-2</v>
      </c>
      <c r="J1289" s="60">
        <f>IFERROR(VLOOKUP(D1289,Table6[[Categories]:[Weights]],5,FALSE),0)</f>
        <v>3.8699999999999998E-2</v>
      </c>
      <c r="K1289" s="44">
        <f>$K$1802*(1+Table36[[#This Row],[Inflation (%)2]])</f>
        <v>104.61</v>
      </c>
      <c r="L1289" s="44">
        <f>IFERROR(Table36[[#This Row],[Prices]]*Table36[[#This Row],[Weights]],0)</f>
        <v>4.0484070000000001</v>
      </c>
    </row>
    <row r="1290" spans="2:12" hidden="1" x14ac:dyDescent="0.2">
      <c r="B1290" s="62">
        <f t="shared" si="41"/>
        <v>2021</v>
      </c>
      <c r="C1290" s="49">
        <v>44409</v>
      </c>
      <c r="D1290" s="3" t="s">
        <v>51</v>
      </c>
      <c r="E1290" s="29" t="s">
        <v>7</v>
      </c>
      <c r="F1290" s="43">
        <v>162.1</v>
      </c>
      <c r="G1290" s="28" t="s">
        <v>336</v>
      </c>
      <c r="H1290" s="31">
        <f t="shared" si="42"/>
        <v>8.0699999999999994E-2</v>
      </c>
      <c r="I1290" s="31">
        <f>Table36[[#This Row],[Inflation (%)2]]/H1318-1</f>
        <v>-6.2717770034843245E-2</v>
      </c>
      <c r="J1290" s="60">
        <f>IFERROR(VLOOKUP(D1290,Table6[[Categories]:[Weights]],5,FALSE),0)</f>
        <v>4.8099999999999997E-2</v>
      </c>
      <c r="K1290" s="44">
        <f>$K$1802*(1+Table36[[#This Row],[Inflation (%)2]])</f>
        <v>108.07</v>
      </c>
      <c r="L1290" s="44">
        <f>IFERROR(Table36[[#This Row],[Prices]]*Table36[[#This Row],[Weights]],0)</f>
        <v>5.1981669999999998</v>
      </c>
    </row>
    <row r="1291" spans="2:12" hidden="1" x14ac:dyDescent="0.2">
      <c r="B1291" s="62">
        <f t="shared" si="41"/>
        <v>2021</v>
      </c>
      <c r="C1291" s="49">
        <v>44409</v>
      </c>
      <c r="D1291" s="3" t="s">
        <v>53</v>
      </c>
      <c r="E1291" s="29" t="s">
        <v>7</v>
      </c>
      <c r="F1291" s="43">
        <v>150.4</v>
      </c>
      <c r="G1291" s="28" t="s">
        <v>893</v>
      </c>
      <c r="H1291" s="31">
        <f t="shared" si="42"/>
        <v>0.1132</v>
      </c>
      <c r="I1291" s="31">
        <f>Table36[[#This Row],[Inflation (%)2]]/H1319-1</f>
        <v>-2.832618025751088E-2</v>
      </c>
      <c r="J1291" s="60">
        <f>IFERROR(VLOOKUP(D1291,Table6[[Categories]:[Weights]],5,FALSE),0)</f>
        <v>9.7299999999999998E-2</v>
      </c>
      <c r="K1291" s="44">
        <f>$K$1802*(1+Table36[[#This Row],[Inflation (%)2]])</f>
        <v>111.32</v>
      </c>
      <c r="L1291" s="44">
        <f>IFERROR(Table36[[#This Row],[Prices]]*Table36[[#This Row],[Weights]],0)</f>
        <v>10.831435999999998</v>
      </c>
    </row>
    <row r="1292" spans="2:12" hidden="1" x14ac:dyDescent="0.2">
      <c r="B1292" s="62">
        <f t="shared" si="41"/>
        <v>2021</v>
      </c>
      <c r="C1292" s="49">
        <v>44409</v>
      </c>
      <c r="D1292" s="3" t="s">
        <v>55</v>
      </c>
      <c r="E1292" s="29" t="s">
        <v>7</v>
      </c>
      <c r="F1292" s="43">
        <v>152.19999999999999</v>
      </c>
      <c r="G1292" s="28" t="s">
        <v>651</v>
      </c>
      <c r="H1292" s="31">
        <f t="shared" si="42"/>
        <v>7.3300000000000004E-2</v>
      </c>
      <c r="I1292" s="31">
        <f>Table36[[#This Row],[Inflation (%)2]]/H1320-1</f>
        <v>3.5310734463276816E-2</v>
      </c>
      <c r="J1292" s="60">
        <f>IFERROR(VLOOKUP(D1292,Table6[[Categories]:[Weights]],5,FALSE),0)</f>
        <v>2.0400000000000001E-2</v>
      </c>
      <c r="K1292" s="44">
        <f>$K$1802*(1+Table36[[#This Row],[Inflation (%)2]])</f>
        <v>107.33</v>
      </c>
      <c r="L1292" s="44">
        <f>IFERROR(Table36[[#This Row],[Prices]]*Table36[[#This Row],[Weights]],0)</f>
        <v>2.1895320000000003</v>
      </c>
    </row>
    <row r="1293" spans="2:12" hidden="1" x14ac:dyDescent="0.2">
      <c r="B1293" s="62">
        <f t="shared" si="41"/>
        <v>2021</v>
      </c>
      <c r="C1293" s="49">
        <v>44409</v>
      </c>
      <c r="D1293" s="3" t="s">
        <v>57</v>
      </c>
      <c r="E1293" s="29" t="s">
        <v>7</v>
      </c>
      <c r="F1293" s="43">
        <v>160.4</v>
      </c>
      <c r="G1293" s="28" t="s">
        <v>448</v>
      </c>
      <c r="H1293" s="31">
        <f t="shared" si="42"/>
        <v>3.5499999999999997E-2</v>
      </c>
      <c r="I1293" s="31">
        <f>Table36[[#This Row],[Inflation (%)2]]/H1321-1</f>
        <v>0.14886731391585761</v>
      </c>
      <c r="J1293" s="60">
        <f>IFERROR(VLOOKUP(D1293,Table6[[Categories]:[Weights]],5,FALSE),0)</f>
        <v>5.62E-2</v>
      </c>
      <c r="K1293" s="44">
        <f>$K$1802*(1+Table36[[#This Row],[Inflation (%)2]])</f>
        <v>103.55000000000001</v>
      </c>
      <c r="L1293" s="44">
        <f>IFERROR(Table36[[#This Row],[Prices]]*Table36[[#This Row],[Weights]],0)</f>
        <v>5.8195100000000011</v>
      </c>
    </row>
    <row r="1294" spans="2:12" hidden="1" x14ac:dyDescent="0.2">
      <c r="B1294" s="62">
        <f t="shared" si="41"/>
        <v>2021</v>
      </c>
      <c r="C1294" s="49">
        <v>44409</v>
      </c>
      <c r="D1294" s="3" t="s">
        <v>59</v>
      </c>
      <c r="E1294" s="29" t="s">
        <v>7</v>
      </c>
      <c r="F1294" s="43">
        <v>159.5</v>
      </c>
      <c r="G1294" s="28" t="s">
        <v>894</v>
      </c>
      <c r="H1294" s="31">
        <f t="shared" si="42"/>
        <v>-1.9000000000000002E-3</v>
      </c>
      <c r="I1294" s="31">
        <f>Table36[[#This Row],[Inflation (%)2]]/H1322-1</f>
        <v>-1.0669014084507042</v>
      </c>
      <c r="J1294" s="60">
        <f>IFERROR(VLOOKUP(D1294,Table6[[Categories]:[Weights]],5,FALSE),0)</f>
        <v>3.4700000000000002E-2</v>
      </c>
      <c r="K1294" s="44">
        <f>$K$1802*(1+Table36[[#This Row],[Inflation (%)2]])</f>
        <v>99.81</v>
      </c>
      <c r="L1294" s="44">
        <f>IFERROR(Table36[[#This Row],[Prices]]*Table36[[#This Row],[Weights]],0)</f>
        <v>3.4634070000000001</v>
      </c>
    </row>
    <row r="1295" spans="2:12" hidden="1" x14ac:dyDescent="0.2">
      <c r="B1295" s="62">
        <f t="shared" si="41"/>
        <v>2021</v>
      </c>
      <c r="C1295" s="49">
        <v>44409</v>
      </c>
      <c r="D1295" s="3" t="s">
        <v>61</v>
      </c>
      <c r="E1295" s="29" t="s">
        <v>7</v>
      </c>
      <c r="F1295" s="43">
        <v>166.9</v>
      </c>
      <c r="G1295" s="28" t="s">
        <v>895</v>
      </c>
      <c r="H1295" s="31">
        <f t="shared" si="42"/>
        <v>3.2800000000000003E-2</v>
      </c>
      <c r="I1295" s="31">
        <f>Table36[[#This Row],[Inflation (%)2]]/H1323-1</f>
        <v>-0.28070175438596479</v>
      </c>
      <c r="J1295" s="60">
        <f>IFERROR(VLOOKUP(D1295,Table6[[Categories]:[Weights]],5,FALSE),0)</f>
        <v>0</v>
      </c>
      <c r="K1295" s="44">
        <f>$K$1802*(1+Table36[[#This Row],[Inflation (%)2]])</f>
        <v>103.28</v>
      </c>
      <c r="L1295" s="44">
        <f>IFERROR(Table36[[#This Row],[Prices]]*Table36[[#This Row],[Weights]],0)</f>
        <v>0</v>
      </c>
    </row>
    <row r="1296" spans="2:12" x14ac:dyDescent="0.2">
      <c r="B1296" s="62">
        <f t="shared" si="41"/>
        <v>2021</v>
      </c>
      <c r="C1296" s="49">
        <v>44378</v>
      </c>
      <c r="D1296" s="3" t="s">
        <v>6</v>
      </c>
      <c r="E1296" s="29" t="s">
        <v>7</v>
      </c>
      <c r="F1296" s="43">
        <v>161.80000000000001</v>
      </c>
      <c r="G1296" s="28" t="s">
        <v>897</v>
      </c>
      <c r="H1296" s="31">
        <f t="shared" si="42"/>
        <v>5.8200000000000002E-2</v>
      </c>
      <c r="I1296" s="31">
        <f>Table36[[#This Row],[Inflation (%)2]]/H1324-1</f>
        <v>-8.6342229199371956E-2</v>
      </c>
      <c r="J1296" s="60">
        <f>IFERROR(VLOOKUP(D1296,Table6[[Categories]:[Weights]],5,FALSE),0)</f>
        <v>1</v>
      </c>
      <c r="K1296" s="44">
        <f>$K$1802*(1+Table36[[#This Row],[Inflation (%)2]])</f>
        <v>105.82000000000001</v>
      </c>
      <c r="L1296" s="44">
        <f>IFERROR(Table36[[#This Row],[Prices]]*Table36[[#This Row],[Weights]],0)</f>
        <v>105.82000000000001</v>
      </c>
    </row>
    <row r="1297" spans="2:12" hidden="1" x14ac:dyDescent="0.2">
      <c r="B1297" s="62">
        <f t="shared" si="41"/>
        <v>2021</v>
      </c>
      <c r="C1297" s="49">
        <v>44378</v>
      </c>
      <c r="D1297" s="3" t="s">
        <v>9</v>
      </c>
      <c r="E1297" s="29" t="s">
        <v>7</v>
      </c>
      <c r="F1297" s="43">
        <v>167.9</v>
      </c>
      <c r="G1297" s="28" t="s">
        <v>898</v>
      </c>
      <c r="H1297" s="31">
        <f t="shared" si="42"/>
        <v>0.05</v>
      </c>
      <c r="I1297" s="31">
        <f>Table36[[#This Row],[Inflation (%)2]]/H1325-1</f>
        <v>-0.14675767918088745</v>
      </c>
      <c r="J1297" s="60">
        <f>IFERROR(VLOOKUP(D1297,Table6[[Categories]:[Weights]],5,FALSE),0)</f>
        <v>0.3629</v>
      </c>
      <c r="K1297" s="44">
        <f>$K$1802*(1+Table36[[#This Row],[Inflation (%)2]])</f>
        <v>105</v>
      </c>
      <c r="L1297" s="44">
        <f>IFERROR(Table36[[#This Row],[Prices]]*Table36[[#This Row],[Weights]],0)</f>
        <v>38.104500000000002</v>
      </c>
    </row>
    <row r="1298" spans="2:12" hidden="1" x14ac:dyDescent="0.2">
      <c r="B1298" s="62">
        <f t="shared" si="41"/>
        <v>2021</v>
      </c>
      <c r="C1298" s="49">
        <v>44378</v>
      </c>
      <c r="D1298" s="3" t="s">
        <v>11</v>
      </c>
      <c r="E1298" s="29" t="s">
        <v>7</v>
      </c>
      <c r="F1298" s="43">
        <v>149.1</v>
      </c>
      <c r="G1298" s="28" t="s">
        <v>899</v>
      </c>
      <c r="H1298" s="31">
        <f t="shared" si="42"/>
        <v>-1.6500000000000001E-2</v>
      </c>
      <c r="I1298" s="31">
        <f>Table36[[#This Row],[Inflation (%)2]]/H1326-1</f>
        <v>-0.27947598253275108</v>
      </c>
      <c r="J1298" s="60">
        <f>IFERROR(VLOOKUP(D1298,Table6[[Categories]:[Weights]],5,FALSE),0)</f>
        <v>6.59E-2</v>
      </c>
      <c r="K1298" s="44">
        <f>$K$1802*(1+Table36[[#This Row],[Inflation (%)2]])</f>
        <v>98.350000000000009</v>
      </c>
      <c r="L1298" s="44">
        <f>IFERROR(Table36[[#This Row],[Prices]]*Table36[[#This Row],[Weights]],0)</f>
        <v>6.4812650000000005</v>
      </c>
    </row>
    <row r="1299" spans="2:12" hidden="1" x14ac:dyDescent="0.2">
      <c r="B1299" s="62">
        <f t="shared" si="41"/>
        <v>2021</v>
      </c>
      <c r="C1299" s="49">
        <v>44378</v>
      </c>
      <c r="D1299" s="3" t="s">
        <v>13</v>
      </c>
      <c r="E1299" s="29" t="s">
        <v>7</v>
      </c>
      <c r="F1299" s="43">
        <v>210.9</v>
      </c>
      <c r="G1299" s="28" t="s">
        <v>680</v>
      </c>
      <c r="H1299" s="31">
        <f t="shared" si="42"/>
        <v>6.6200000000000009E-2</v>
      </c>
      <c r="I1299" s="31">
        <f>Table36[[#This Row],[Inflation (%)2]]/H1327-1</f>
        <v>0.53596287703016254</v>
      </c>
      <c r="J1299" s="60">
        <f>IFERROR(VLOOKUP(D1299,Table6[[Categories]:[Weights]],5,FALSE),0)</f>
        <v>2.7300000000000001E-2</v>
      </c>
      <c r="K1299" s="44">
        <f>$K$1802*(1+Table36[[#This Row],[Inflation (%)2]])</f>
        <v>106.62</v>
      </c>
      <c r="L1299" s="44">
        <f>IFERROR(Table36[[#This Row],[Prices]]*Table36[[#This Row],[Weights]],0)</f>
        <v>2.9107260000000004</v>
      </c>
    </row>
    <row r="1300" spans="2:12" hidden="1" x14ac:dyDescent="0.2">
      <c r="B1300" s="62">
        <f t="shared" si="41"/>
        <v>2021</v>
      </c>
      <c r="C1300" s="49">
        <v>44378</v>
      </c>
      <c r="D1300" s="3" t="s">
        <v>15</v>
      </c>
      <c r="E1300" s="29" t="s">
        <v>7</v>
      </c>
      <c r="F1300" s="43">
        <v>185</v>
      </c>
      <c r="G1300" s="28" t="s">
        <v>900</v>
      </c>
      <c r="H1300" s="31">
        <f t="shared" si="42"/>
        <v>0.19740000000000002</v>
      </c>
      <c r="I1300" s="31">
        <f>Table36[[#This Row],[Inflation (%)2]]/H1328-1</f>
        <v>8.2236842105263497E-2</v>
      </c>
      <c r="J1300" s="60">
        <f>IFERROR(VLOOKUP(D1300,Table6[[Categories]:[Weights]],5,FALSE),0)</f>
        <v>3.5999999999999999E-3</v>
      </c>
      <c r="K1300" s="44">
        <f>$K$1802*(1+Table36[[#This Row],[Inflation (%)2]])</f>
        <v>119.74000000000001</v>
      </c>
      <c r="L1300" s="44">
        <f>IFERROR(Table36[[#This Row],[Prices]]*Table36[[#This Row],[Weights]],0)</f>
        <v>0.431064</v>
      </c>
    </row>
    <row r="1301" spans="2:12" hidden="1" x14ac:dyDescent="0.2">
      <c r="B1301" s="62">
        <f t="shared" si="41"/>
        <v>2021</v>
      </c>
      <c r="C1301" s="49">
        <v>44378</v>
      </c>
      <c r="D1301" s="3" t="s">
        <v>17</v>
      </c>
      <c r="E1301" s="29" t="s">
        <v>7</v>
      </c>
      <c r="F1301" s="43">
        <v>158.19999999999999</v>
      </c>
      <c r="G1301" s="28" t="s">
        <v>219</v>
      </c>
      <c r="H1301" s="31">
        <f t="shared" si="42"/>
        <v>3.1299999999999994E-2</v>
      </c>
      <c r="I1301" s="31">
        <f>Table36[[#This Row],[Inflation (%)2]]/H1329-1</f>
        <v>0.54950495049504933</v>
      </c>
      <c r="J1301" s="60">
        <f>IFERROR(VLOOKUP(D1301,Table6[[Categories]:[Weights]],5,FALSE),0)</f>
        <v>5.33E-2</v>
      </c>
      <c r="K1301" s="44">
        <f>$K$1802*(1+Table36[[#This Row],[Inflation (%)2]])</f>
        <v>103.13</v>
      </c>
      <c r="L1301" s="44">
        <f>IFERROR(Table36[[#This Row],[Prices]]*Table36[[#This Row],[Weights]],0)</f>
        <v>5.496829</v>
      </c>
    </row>
    <row r="1302" spans="2:12" hidden="1" x14ac:dyDescent="0.2">
      <c r="B1302" s="62">
        <f t="shared" si="41"/>
        <v>2021</v>
      </c>
      <c r="C1302" s="49">
        <v>44378</v>
      </c>
      <c r="D1302" s="3" t="s">
        <v>19</v>
      </c>
      <c r="E1302" s="29" t="s">
        <v>7</v>
      </c>
      <c r="F1302" s="43">
        <v>170.6</v>
      </c>
      <c r="G1302" s="28" t="s">
        <v>901</v>
      </c>
      <c r="H1302" s="31">
        <f t="shared" si="42"/>
        <v>0.27890000000000004</v>
      </c>
      <c r="I1302" s="31">
        <f>Table36[[#This Row],[Inflation (%)2]]/H1330-1</f>
        <v>-5.6814338856949531E-2</v>
      </c>
      <c r="J1302" s="60">
        <f>IFERROR(VLOOKUP(D1302,Table6[[Categories]:[Weights]],5,FALSE),0)</f>
        <v>2.81E-2</v>
      </c>
      <c r="K1302" s="44">
        <f>$K$1802*(1+Table36[[#This Row],[Inflation (%)2]])</f>
        <v>127.89000000000001</v>
      </c>
      <c r="L1302" s="44">
        <f>IFERROR(Table36[[#This Row],[Prices]]*Table36[[#This Row],[Weights]],0)</f>
        <v>3.5937090000000005</v>
      </c>
    </row>
    <row r="1303" spans="2:12" hidden="1" x14ac:dyDescent="0.2">
      <c r="B1303" s="62">
        <f t="shared" si="41"/>
        <v>2021</v>
      </c>
      <c r="C1303" s="49">
        <v>44378</v>
      </c>
      <c r="D1303" s="3" t="s">
        <v>21</v>
      </c>
      <c r="E1303" s="29" t="s">
        <v>7</v>
      </c>
      <c r="F1303" s="43">
        <v>170.9</v>
      </c>
      <c r="G1303" s="28" t="s">
        <v>902</v>
      </c>
      <c r="H1303" s="31">
        <f t="shared" si="42"/>
        <v>0.10609999999999999</v>
      </c>
      <c r="I1303" s="31">
        <f>Table36[[#This Row],[Inflation (%)2]]/H1331-1</f>
        <v>-0.18258859784283521</v>
      </c>
      <c r="J1303" s="60">
        <f>IFERROR(VLOOKUP(D1303,Table6[[Categories]:[Weights]],5,FALSE),0)</f>
        <v>2.8999999999999998E-2</v>
      </c>
      <c r="K1303" s="44">
        <f>$K$1802*(1+Table36[[#This Row],[Inflation (%)2]])</f>
        <v>110.61000000000001</v>
      </c>
      <c r="L1303" s="44">
        <f>IFERROR(Table36[[#This Row],[Prices]]*Table36[[#This Row],[Weights]],0)</f>
        <v>3.2076900000000004</v>
      </c>
    </row>
    <row r="1304" spans="2:12" hidden="1" x14ac:dyDescent="0.2">
      <c r="B1304" s="62">
        <f t="shared" si="41"/>
        <v>2021</v>
      </c>
      <c r="C1304" s="49">
        <v>44378</v>
      </c>
      <c r="D1304" s="3" t="s">
        <v>23</v>
      </c>
      <c r="E1304" s="29" t="s">
        <v>7</v>
      </c>
      <c r="F1304" s="43">
        <v>186.4</v>
      </c>
      <c r="G1304" s="28" t="s">
        <v>903</v>
      </c>
      <c r="H1304" s="31">
        <f t="shared" si="42"/>
        <v>-2.8700000000000003E-2</v>
      </c>
      <c r="I1304" s="31">
        <f>Table36[[#This Row],[Inflation (%)2]]/H1332-1</f>
        <v>-1.9828767123287672</v>
      </c>
      <c r="J1304" s="60">
        <f>IFERROR(VLOOKUP(D1304,Table6[[Categories]:[Weights]],5,FALSE),0)</f>
        <v>4.41E-2</v>
      </c>
      <c r="K1304" s="44">
        <f>$K$1802*(1+Table36[[#This Row],[Inflation (%)2]])</f>
        <v>97.13000000000001</v>
      </c>
      <c r="L1304" s="44">
        <f>IFERROR(Table36[[#This Row],[Prices]]*Table36[[#This Row],[Weights]],0)</f>
        <v>4.2834330000000005</v>
      </c>
    </row>
    <row r="1305" spans="2:12" hidden="1" x14ac:dyDescent="0.2">
      <c r="B1305" s="62">
        <f t="shared" si="41"/>
        <v>2021</v>
      </c>
      <c r="C1305" s="49">
        <v>44378</v>
      </c>
      <c r="D1305" s="3" t="s">
        <v>25</v>
      </c>
      <c r="E1305" s="29" t="s">
        <v>7</v>
      </c>
      <c r="F1305" s="43">
        <v>164.7</v>
      </c>
      <c r="G1305" s="28" t="s">
        <v>737</v>
      </c>
      <c r="H1305" s="31">
        <f t="shared" si="42"/>
        <v>8.8599999999999998E-2</v>
      </c>
      <c r="I1305" s="31">
        <f>Table36[[#This Row],[Inflation (%)2]]/H1333-1</f>
        <v>-9.5918367346938815E-2</v>
      </c>
      <c r="J1305" s="60">
        <f>IFERROR(VLOOKUP(D1305,Table6[[Categories]:[Weights]],5,FALSE),0)</f>
        <v>1.7299999999999999E-2</v>
      </c>
      <c r="K1305" s="44">
        <f>$K$1802*(1+Table36[[#This Row],[Inflation (%)2]])</f>
        <v>108.86</v>
      </c>
      <c r="L1305" s="44">
        <f>IFERROR(Table36[[#This Row],[Prices]]*Table36[[#This Row],[Weights]],0)</f>
        <v>1.883278</v>
      </c>
    </row>
    <row r="1306" spans="2:12" hidden="1" x14ac:dyDescent="0.2">
      <c r="B1306" s="62">
        <f t="shared" si="41"/>
        <v>2021</v>
      </c>
      <c r="C1306" s="49">
        <v>44378</v>
      </c>
      <c r="D1306" s="3" t="s">
        <v>27</v>
      </c>
      <c r="E1306" s="29" t="s">
        <v>7</v>
      </c>
      <c r="F1306" s="43">
        <v>115.7</v>
      </c>
      <c r="G1306" s="28" t="s">
        <v>904</v>
      </c>
      <c r="H1306" s="31">
        <f t="shared" si="42"/>
        <v>-9.3999999999999986E-3</v>
      </c>
      <c r="I1306" s="31">
        <f>Table36[[#This Row],[Inflation (%)2]]/H1334-1</f>
        <v>4.5294117647058822</v>
      </c>
      <c r="J1306" s="60">
        <f>IFERROR(VLOOKUP(D1306,Table6[[Categories]:[Weights]],5,FALSE),0)</f>
        <v>9.7000000000000003E-3</v>
      </c>
      <c r="K1306" s="44">
        <f>$K$1802*(1+Table36[[#This Row],[Inflation (%)2]])</f>
        <v>99.06</v>
      </c>
      <c r="L1306" s="44">
        <f>IFERROR(Table36[[#This Row],[Prices]]*Table36[[#This Row],[Weights]],0)</f>
        <v>0.96088200000000001</v>
      </c>
    </row>
    <row r="1307" spans="2:12" hidden="1" x14ac:dyDescent="0.2">
      <c r="B1307" s="62">
        <f t="shared" si="41"/>
        <v>2021</v>
      </c>
      <c r="C1307" s="49">
        <v>44378</v>
      </c>
      <c r="D1307" s="3" t="s">
        <v>29</v>
      </c>
      <c r="E1307" s="29" t="s">
        <v>7</v>
      </c>
      <c r="F1307" s="43">
        <v>165.5</v>
      </c>
      <c r="G1307" s="28" t="s">
        <v>120</v>
      </c>
      <c r="H1307" s="31">
        <f t="shared" si="42"/>
        <v>3.44E-2</v>
      </c>
      <c r="I1307" s="31">
        <f>Table36[[#This Row],[Inflation (%)2]]/H1335-1</f>
        <v>-0.18483412322274873</v>
      </c>
      <c r="J1307" s="60">
        <f>IFERROR(VLOOKUP(D1307,Table6[[Categories]:[Weights]],5,FALSE),0)</f>
        <v>1.7899999999999999E-2</v>
      </c>
      <c r="K1307" s="44">
        <f>$K$1802*(1+Table36[[#This Row],[Inflation (%)2]])</f>
        <v>103.44</v>
      </c>
      <c r="L1307" s="44">
        <f>IFERROR(Table36[[#This Row],[Prices]]*Table36[[#This Row],[Weights]],0)</f>
        <v>1.8515759999999999</v>
      </c>
    </row>
    <row r="1308" spans="2:12" hidden="1" x14ac:dyDescent="0.2">
      <c r="B1308" s="62">
        <f t="shared" si="41"/>
        <v>2021</v>
      </c>
      <c r="C1308" s="49">
        <v>44378</v>
      </c>
      <c r="D1308" s="3" t="s">
        <v>31</v>
      </c>
      <c r="E1308" s="29" t="s">
        <v>7</v>
      </c>
      <c r="F1308" s="43">
        <v>153.4</v>
      </c>
      <c r="G1308" s="28" t="s">
        <v>905</v>
      </c>
      <c r="H1308" s="31">
        <f t="shared" si="42"/>
        <v>0.12380000000000002</v>
      </c>
      <c r="I1308" s="31">
        <f>Table36[[#This Row],[Inflation (%)2]]/H1336-1</f>
        <v>4.8701298701299134E-3</v>
      </c>
      <c r="J1308" s="60">
        <f>IFERROR(VLOOKUP(D1308,Table6[[Categories]:[Weights]],5,FALSE),0)</f>
        <v>1.1299999999999999E-2</v>
      </c>
      <c r="K1308" s="44">
        <f>$K$1802*(1+Table36[[#This Row],[Inflation (%)2]])</f>
        <v>112.38000000000001</v>
      </c>
      <c r="L1308" s="44">
        <f>IFERROR(Table36[[#This Row],[Prices]]*Table36[[#This Row],[Weights]],0)</f>
        <v>1.2698940000000001</v>
      </c>
    </row>
    <row r="1309" spans="2:12" hidden="1" x14ac:dyDescent="0.2">
      <c r="B1309" s="62">
        <f t="shared" si="41"/>
        <v>2021</v>
      </c>
      <c r="C1309" s="49">
        <v>44378</v>
      </c>
      <c r="D1309" s="3" t="s">
        <v>33</v>
      </c>
      <c r="E1309" s="29" t="s">
        <v>7</v>
      </c>
      <c r="F1309" s="43">
        <v>173.5</v>
      </c>
      <c r="G1309" s="28" t="s">
        <v>872</v>
      </c>
      <c r="H1309" s="31">
        <f t="shared" si="42"/>
        <v>6.25E-2</v>
      </c>
      <c r="I1309" s="31">
        <f>Table36[[#This Row],[Inflation (%)2]]/H1337-1</f>
        <v>-0.12831241283124128</v>
      </c>
      <c r="J1309" s="60">
        <f>IFERROR(VLOOKUP(D1309,Table6[[Categories]:[Weights]],5,FALSE),0)</f>
        <v>5.5399999999999998E-2</v>
      </c>
      <c r="K1309" s="44">
        <f>$K$1802*(1+Table36[[#This Row],[Inflation (%)2]])</f>
        <v>106.25</v>
      </c>
      <c r="L1309" s="44">
        <f>IFERROR(Table36[[#This Row],[Prices]]*Table36[[#This Row],[Weights]],0)</f>
        <v>5.8862499999999995</v>
      </c>
    </row>
    <row r="1310" spans="2:12" hidden="1" x14ac:dyDescent="0.2">
      <c r="B1310" s="62">
        <f t="shared" si="41"/>
        <v>2021</v>
      </c>
      <c r="C1310" s="49">
        <v>44378</v>
      </c>
      <c r="D1310" s="3" t="s">
        <v>35</v>
      </c>
      <c r="E1310" s="29" t="s">
        <v>7</v>
      </c>
      <c r="F1310" s="43">
        <v>195.5</v>
      </c>
      <c r="G1310" s="28" t="s">
        <v>906</v>
      </c>
      <c r="H1310" s="31">
        <f t="shared" si="42"/>
        <v>4.4299999999999999E-2</v>
      </c>
      <c r="I1310" s="31">
        <f>Table36[[#This Row],[Inflation (%)2]]/H1338-1</f>
        <v>-7.1278825995807038E-2</v>
      </c>
      <c r="J1310" s="60">
        <f>IFERROR(VLOOKUP(D1310,Table6[[Categories]:[Weights]],5,FALSE),0)</f>
        <v>1.3600000000000001E-2</v>
      </c>
      <c r="K1310" s="44">
        <f>$K$1802*(1+Table36[[#This Row],[Inflation (%)2]])</f>
        <v>104.43</v>
      </c>
      <c r="L1310" s="44">
        <f>IFERROR(Table36[[#This Row],[Prices]]*Table36[[#This Row],[Weights]],0)</f>
        <v>1.4202480000000002</v>
      </c>
    </row>
    <row r="1311" spans="2:12" hidden="1" x14ac:dyDescent="0.2">
      <c r="B1311" s="62">
        <f t="shared" si="41"/>
        <v>2021</v>
      </c>
      <c r="C1311" s="49">
        <v>44378</v>
      </c>
      <c r="D1311" s="3" t="s">
        <v>37</v>
      </c>
      <c r="E1311" s="29" t="s">
        <v>7</v>
      </c>
      <c r="F1311" s="43">
        <v>155.5</v>
      </c>
      <c r="G1311" s="28" t="s">
        <v>411</v>
      </c>
      <c r="H1311" s="31">
        <f t="shared" si="42"/>
        <v>5.21E-2</v>
      </c>
      <c r="I1311" s="31">
        <f>Table36[[#This Row],[Inflation (%)2]]/H1339-1</f>
        <v>9.6899224806203943E-3</v>
      </c>
      <c r="J1311" s="60">
        <f>IFERROR(VLOOKUP(D1311,Table6[[Categories]:[Weights]],5,FALSE),0)</f>
        <v>5.57E-2</v>
      </c>
      <c r="K1311" s="44">
        <f>$K$1802*(1+Table36[[#This Row],[Inflation (%)2]])</f>
        <v>105.21000000000001</v>
      </c>
      <c r="L1311" s="44">
        <f>IFERROR(Table36[[#This Row],[Prices]]*Table36[[#This Row],[Weights]],0)</f>
        <v>5.8601970000000003</v>
      </c>
    </row>
    <row r="1312" spans="2:12" hidden="1" x14ac:dyDescent="0.2">
      <c r="B1312" s="62">
        <f t="shared" si="41"/>
        <v>2021</v>
      </c>
      <c r="C1312" s="49">
        <v>44378</v>
      </c>
      <c r="D1312" s="3" t="s">
        <v>39</v>
      </c>
      <c r="E1312" s="29" t="s">
        <v>7</v>
      </c>
      <c r="F1312" s="43">
        <v>157.9</v>
      </c>
      <c r="G1312" s="28" t="s">
        <v>907</v>
      </c>
      <c r="H1312" s="31">
        <f t="shared" si="42"/>
        <v>5.269999999999999E-2</v>
      </c>
      <c r="I1312" s="31">
        <f>Table36[[#This Row],[Inflation (%)2]]/H1340-1</f>
        <v>-4.1818181818181976E-2</v>
      </c>
      <c r="J1312" s="60">
        <f>IFERROR(VLOOKUP(D1312,Table6[[Categories]:[Weights]],5,FALSE),0)</f>
        <v>4.7199999999999999E-2</v>
      </c>
      <c r="K1312" s="44">
        <f>$K$1802*(1+Table36[[#This Row],[Inflation (%)2]])</f>
        <v>105.27</v>
      </c>
      <c r="L1312" s="44">
        <f>IFERROR(Table36[[#This Row],[Prices]]*Table36[[#This Row],[Weights]],0)</f>
        <v>4.968744</v>
      </c>
    </row>
    <row r="1313" spans="2:12" hidden="1" x14ac:dyDescent="0.2">
      <c r="B1313" s="62">
        <f t="shared" si="41"/>
        <v>2021</v>
      </c>
      <c r="C1313" s="49">
        <v>44378</v>
      </c>
      <c r="D1313" s="3" t="s">
        <v>41</v>
      </c>
      <c r="E1313" s="29" t="s">
        <v>7</v>
      </c>
      <c r="F1313" s="43">
        <v>141.9</v>
      </c>
      <c r="G1313" s="28" t="s">
        <v>465</v>
      </c>
      <c r="H1313" s="31">
        <f t="shared" si="42"/>
        <v>4.9600000000000005E-2</v>
      </c>
      <c r="I1313" s="31">
        <f>Table36[[#This Row],[Inflation (%)2]]/H1341-1</f>
        <v>0.73426573426573438</v>
      </c>
      <c r="J1313" s="60">
        <f>IFERROR(VLOOKUP(D1313,Table6[[Categories]:[Weights]],5,FALSE),0)</f>
        <v>8.5000000000000006E-3</v>
      </c>
      <c r="K1313" s="44">
        <f>$K$1802*(1+Table36[[#This Row],[Inflation (%)2]])</f>
        <v>104.96000000000001</v>
      </c>
      <c r="L1313" s="44">
        <f>IFERROR(Table36[[#This Row],[Prices]]*Table36[[#This Row],[Weights]],0)</f>
        <v>0.89216000000000018</v>
      </c>
    </row>
    <row r="1314" spans="2:12" hidden="1" x14ac:dyDescent="0.2">
      <c r="B1314" s="62">
        <f t="shared" si="41"/>
        <v>2021</v>
      </c>
      <c r="C1314" s="49">
        <v>44378</v>
      </c>
      <c r="D1314" s="3" t="s">
        <v>43</v>
      </c>
      <c r="E1314" s="29" t="s">
        <v>7</v>
      </c>
      <c r="F1314" s="43">
        <v>161.5</v>
      </c>
      <c r="G1314" s="28" t="s">
        <v>275</v>
      </c>
      <c r="H1314" s="31">
        <f t="shared" si="42"/>
        <v>3.8600000000000002E-2</v>
      </c>
      <c r="I1314" s="31">
        <f>Table36[[#This Row],[Inflation (%)2]]/H1342-1</f>
        <v>2.9333333333333433E-2</v>
      </c>
      <c r="J1314" s="60">
        <f>IFERROR(VLOOKUP(D1314,Table6[[Categories]:[Weights]],5,FALSE),0)</f>
        <v>0.2167</v>
      </c>
      <c r="K1314" s="44">
        <f>$K$1802*(1+Table36[[#This Row],[Inflation (%)2]])</f>
        <v>103.86</v>
      </c>
      <c r="L1314" s="44">
        <f>IFERROR(Table36[[#This Row],[Prices]]*Table36[[#This Row],[Weights]],0)</f>
        <v>22.506461999999999</v>
      </c>
    </row>
    <row r="1315" spans="2:12" hidden="1" x14ac:dyDescent="0.2">
      <c r="B1315" s="62">
        <f t="shared" si="41"/>
        <v>2021</v>
      </c>
      <c r="C1315" s="49">
        <v>44378</v>
      </c>
      <c r="D1315" s="3" t="s">
        <v>45</v>
      </c>
      <c r="E1315" s="29" t="s">
        <v>7</v>
      </c>
      <c r="F1315" s="43">
        <v>157.69999999999999</v>
      </c>
      <c r="G1315" s="28" t="s">
        <v>908</v>
      </c>
      <c r="H1315" s="31">
        <f t="shared" si="42"/>
        <v>0.14030000000000001</v>
      </c>
      <c r="I1315" s="31">
        <f>Table36[[#This Row],[Inflation (%)2]]/H1343-1</f>
        <v>1.2265512265512424E-2</v>
      </c>
      <c r="J1315" s="60">
        <f>IFERROR(VLOOKUP(D1315,Table6[[Categories]:[Weights]],5,FALSE),0)</f>
        <v>5.5800000000000002E-2</v>
      </c>
      <c r="K1315" s="44">
        <f>$K$1802*(1+Table36[[#This Row],[Inflation (%)2]])</f>
        <v>114.03000000000002</v>
      </c>
      <c r="L1315" s="44">
        <f>IFERROR(Table36[[#This Row],[Prices]]*Table36[[#This Row],[Weights]],0)</f>
        <v>6.3628740000000015</v>
      </c>
    </row>
    <row r="1316" spans="2:12" hidden="1" x14ac:dyDescent="0.2">
      <c r="B1316" s="62">
        <f t="shared" si="41"/>
        <v>2021</v>
      </c>
      <c r="C1316" s="49">
        <v>44378</v>
      </c>
      <c r="D1316" s="3" t="s">
        <v>47</v>
      </c>
      <c r="E1316" s="29" t="s">
        <v>7</v>
      </c>
      <c r="F1316" s="43">
        <v>155</v>
      </c>
      <c r="G1316" s="28" t="s">
        <v>805</v>
      </c>
      <c r="H1316" s="31">
        <f t="shared" si="42"/>
        <v>7.0400000000000004E-2</v>
      </c>
      <c r="I1316" s="31">
        <f>Table36[[#This Row],[Inflation (%)2]]/H1344-1</f>
        <v>-0.12328767123287643</v>
      </c>
      <c r="J1316" s="60">
        <f>IFERROR(VLOOKUP(D1316,Table6[[Categories]:[Weights]],5,FALSE),0)</f>
        <v>0.29530000000000001</v>
      </c>
      <c r="K1316" s="44">
        <f>$K$1802*(1+Table36[[#This Row],[Inflation (%)2]])</f>
        <v>107.04</v>
      </c>
      <c r="L1316" s="44">
        <f>IFERROR(Table36[[#This Row],[Prices]]*Table36[[#This Row],[Weights]],0)</f>
        <v>31.608912000000004</v>
      </c>
    </row>
    <row r="1317" spans="2:12" hidden="1" x14ac:dyDescent="0.2">
      <c r="B1317" s="62">
        <f t="shared" si="41"/>
        <v>2021</v>
      </c>
      <c r="C1317" s="49">
        <v>44378</v>
      </c>
      <c r="D1317" s="3" t="s">
        <v>49</v>
      </c>
      <c r="E1317" s="29" t="s">
        <v>7</v>
      </c>
      <c r="F1317" s="43">
        <v>150.69999999999999</v>
      </c>
      <c r="G1317" s="28" t="s">
        <v>246</v>
      </c>
      <c r="H1317" s="31">
        <f t="shared" si="42"/>
        <v>4.2900000000000001E-2</v>
      </c>
      <c r="I1317" s="31">
        <f>Table36[[#This Row],[Inflation (%)2]]/H1345-1</f>
        <v>-0.35970149253731343</v>
      </c>
      <c r="J1317" s="60">
        <f>IFERROR(VLOOKUP(D1317,Table6[[Categories]:[Weights]],5,FALSE),0)</f>
        <v>3.8699999999999998E-2</v>
      </c>
      <c r="K1317" s="44">
        <f>$K$1802*(1+Table36[[#This Row],[Inflation (%)2]])</f>
        <v>104.28999999999999</v>
      </c>
      <c r="L1317" s="44">
        <f>IFERROR(Table36[[#This Row],[Prices]]*Table36[[#This Row],[Weights]],0)</f>
        <v>4.0360229999999993</v>
      </c>
    </row>
    <row r="1318" spans="2:12" hidden="1" x14ac:dyDescent="0.2">
      <c r="B1318" s="62">
        <f t="shared" si="41"/>
        <v>2021</v>
      </c>
      <c r="C1318" s="49">
        <v>44378</v>
      </c>
      <c r="D1318" s="3" t="s">
        <v>51</v>
      </c>
      <c r="E1318" s="29" t="s">
        <v>7</v>
      </c>
      <c r="F1318" s="43">
        <v>161.5</v>
      </c>
      <c r="G1318" s="28" t="s">
        <v>909</v>
      </c>
      <c r="H1318" s="31">
        <f t="shared" si="42"/>
        <v>8.6099999999999996E-2</v>
      </c>
      <c r="I1318" s="31">
        <f>Table36[[#This Row],[Inflation (%)2]]/H1346-1</f>
        <v>3.4965034965035446E-3</v>
      </c>
      <c r="J1318" s="60">
        <f>IFERROR(VLOOKUP(D1318,Table6[[Categories]:[Weights]],5,FALSE),0)</f>
        <v>4.8099999999999997E-2</v>
      </c>
      <c r="K1318" s="44">
        <f>$K$1802*(1+Table36[[#This Row],[Inflation (%)2]])</f>
        <v>108.61000000000001</v>
      </c>
      <c r="L1318" s="44">
        <f>IFERROR(Table36[[#This Row],[Prices]]*Table36[[#This Row],[Weights]],0)</f>
        <v>5.2241410000000004</v>
      </c>
    </row>
    <row r="1319" spans="2:12" hidden="1" x14ac:dyDescent="0.2">
      <c r="B1319" s="62">
        <f t="shared" si="41"/>
        <v>2021</v>
      </c>
      <c r="C1319" s="49">
        <v>44378</v>
      </c>
      <c r="D1319" s="3" t="s">
        <v>53</v>
      </c>
      <c r="E1319" s="29" t="s">
        <v>7</v>
      </c>
      <c r="F1319" s="43">
        <v>149.5</v>
      </c>
      <c r="G1319" s="28" t="s">
        <v>910</v>
      </c>
      <c r="H1319" s="31">
        <f t="shared" si="42"/>
        <v>0.11650000000000001</v>
      </c>
      <c r="I1319" s="31">
        <f>Table36[[#This Row],[Inflation (%)2]]/H1347-1</f>
        <v>-0.17258522727272729</v>
      </c>
      <c r="J1319" s="60">
        <f>IFERROR(VLOOKUP(D1319,Table6[[Categories]:[Weights]],5,FALSE),0)</f>
        <v>9.7299999999999998E-2</v>
      </c>
      <c r="K1319" s="44">
        <f>$K$1802*(1+Table36[[#This Row],[Inflation (%)2]])</f>
        <v>111.65</v>
      </c>
      <c r="L1319" s="44">
        <f>IFERROR(Table36[[#This Row],[Prices]]*Table36[[#This Row],[Weights]],0)</f>
        <v>10.863545</v>
      </c>
    </row>
    <row r="1320" spans="2:12" hidden="1" x14ac:dyDescent="0.2">
      <c r="B1320" s="62">
        <f t="shared" si="41"/>
        <v>2021</v>
      </c>
      <c r="C1320" s="49">
        <v>44378</v>
      </c>
      <c r="D1320" s="3" t="s">
        <v>55</v>
      </c>
      <c r="E1320" s="29" t="s">
        <v>7</v>
      </c>
      <c r="F1320" s="43">
        <v>151.19999999999999</v>
      </c>
      <c r="G1320" s="28" t="s">
        <v>760</v>
      </c>
      <c r="H1320" s="31">
        <f t="shared" si="42"/>
        <v>7.0800000000000002E-2</v>
      </c>
      <c r="I1320" s="31">
        <f>Table36[[#This Row],[Inflation (%)2]]/H1348-1</f>
        <v>0.65034965034965042</v>
      </c>
      <c r="J1320" s="60">
        <f>IFERROR(VLOOKUP(D1320,Table6[[Categories]:[Weights]],5,FALSE),0)</f>
        <v>2.0400000000000001E-2</v>
      </c>
      <c r="K1320" s="44">
        <f>$K$1802*(1+Table36[[#This Row],[Inflation (%)2]])</f>
        <v>107.08</v>
      </c>
      <c r="L1320" s="44">
        <f>IFERROR(Table36[[#This Row],[Prices]]*Table36[[#This Row],[Weights]],0)</f>
        <v>2.1844320000000002</v>
      </c>
    </row>
    <row r="1321" spans="2:12" hidden="1" x14ac:dyDescent="0.2">
      <c r="B1321" s="62">
        <f t="shared" si="41"/>
        <v>2021</v>
      </c>
      <c r="C1321" s="49">
        <v>44378</v>
      </c>
      <c r="D1321" s="3" t="s">
        <v>57</v>
      </c>
      <c r="E1321" s="29" t="s">
        <v>7</v>
      </c>
      <c r="F1321" s="43">
        <v>160.30000000000001</v>
      </c>
      <c r="G1321" s="28" t="s">
        <v>253</v>
      </c>
      <c r="H1321" s="31">
        <f t="shared" si="42"/>
        <v>3.0899999999999997E-2</v>
      </c>
      <c r="I1321" s="31">
        <f>Table36[[#This Row],[Inflation (%)2]]/H1349-1</f>
        <v>-0.15803814713896458</v>
      </c>
      <c r="J1321" s="60">
        <f>IFERROR(VLOOKUP(D1321,Table6[[Categories]:[Weights]],5,FALSE),0)</f>
        <v>5.62E-2</v>
      </c>
      <c r="K1321" s="44">
        <f>$K$1802*(1+Table36[[#This Row],[Inflation (%)2]])</f>
        <v>103.08999999999999</v>
      </c>
      <c r="L1321" s="44">
        <f>IFERROR(Table36[[#This Row],[Prices]]*Table36[[#This Row],[Weights]],0)</f>
        <v>5.7936579999999998</v>
      </c>
    </row>
    <row r="1322" spans="2:12" hidden="1" x14ac:dyDescent="0.2">
      <c r="B1322" s="62">
        <f t="shared" si="41"/>
        <v>2021</v>
      </c>
      <c r="C1322" s="49">
        <v>44378</v>
      </c>
      <c r="D1322" s="3" t="s">
        <v>59</v>
      </c>
      <c r="E1322" s="29" t="s">
        <v>7</v>
      </c>
      <c r="F1322" s="43">
        <v>159.6</v>
      </c>
      <c r="G1322" s="28" t="s">
        <v>114</v>
      </c>
      <c r="H1322" s="31">
        <f t="shared" si="42"/>
        <v>2.8399999999999995E-2</v>
      </c>
      <c r="I1322" s="31">
        <f>Table36[[#This Row],[Inflation (%)2]]/H1350-1</f>
        <v>-0.25459317585301855</v>
      </c>
      <c r="J1322" s="60">
        <f>IFERROR(VLOOKUP(D1322,Table6[[Categories]:[Weights]],5,FALSE),0)</f>
        <v>3.4700000000000002E-2</v>
      </c>
      <c r="K1322" s="44">
        <f>$K$1802*(1+Table36[[#This Row],[Inflation (%)2]])</f>
        <v>102.84</v>
      </c>
      <c r="L1322" s="44">
        <f>IFERROR(Table36[[#This Row],[Prices]]*Table36[[#This Row],[Weights]],0)</f>
        <v>3.5685480000000003</v>
      </c>
    </row>
    <row r="1323" spans="2:12" hidden="1" x14ac:dyDescent="0.2">
      <c r="B1323" s="62">
        <f t="shared" si="41"/>
        <v>2021</v>
      </c>
      <c r="C1323" s="49">
        <v>44378</v>
      </c>
      <c r="D1323" s="3" t="s">
        <v>61</v>
      </c>
      <c r="E1323" s="29" t="s">
        <v>7</v>
      </c>
      <c r="F1323" s="43">
        <v>167.4</v>
      </c>
      <c r="G1323" s="28" t="s">
        <v>541</v>
      </c>
      <c r="H1323" s="31">
        <f t="shared" si="42"/>
        <v>4.5599999999999995E-2</v>
      </c>
      <c r="I1323" s="31">
        <f>Table36[[#This Row],[Inflation (%)2]]/H1351-1</f>
        <v>-0.15867158671586723</v>
      </c>
      <c r="J1323" s="60">
        <f>IFERROR(VLOOKUP(D1323,Table6[[Categories]:[Weights]],5,FALSE),0)</f>
        <v>0</v>
      </c>
      <c r="K1323" s="44">
        <f>$K$1802*(1+Table36[[#This Row],[Inflation (%)2]])</f>
        <v>104.56</v>
      </c>
      <c r="L1323" s="44">
        <f>IFERROR(Table36[[#This Row],[Prices]]*Table36[[#This Row],[Weights]],0)</f>
        <v>0</v>
      </c>
    </row>
    <row r="1324" spans="2:12" x14ac:dyDescent="0.2">
      <c r="B1324" s="62">
        <f t="shared" si="41"/>
        <v>2021</v>
      </c>
      <c r="C1324" s="49">
        <v>44348</v>
      </c>
      <c r="D1324" s="3" t="s">
        <v>6</v>
      </c>
      <c r="E1324" s="29" t="s">
        <v>7</v>
      </c>
      <c r="F1324" s="43">
        <v>160.4</v>
      </c>
      <c r="G1324" s="28" t="s">
        <v>543</v>
      </c>
      <c r="H1324" s="31">
        <f t="shared" si="42"/>
        <v>6.3699999999999993E-2</v>
      </c>
      <c r="I1324" s="31">
        <f>Table36[[#This Row],[Inflation (%)2]]/H1352-1</f>
        <v>7.783417935702186E-2</v>
      </c>
      <c r="J1324" s="60">
        <f>IFERROR(VLOOKUP(D1324,Table6[[Categories]:[Weights]],5,FALSE),0)</f>
        <v>1</v>
      </c>
      <c r="K1324" s="44">
        <f>$K$1802*(1+Table36[[#This Row],[Inflation (%)2]])</f>
        <v>106.37</v>
      </c>
      <c r="L1324" s="44">
        <f>IFERROR(Table36[[#This Row],[Prices]]*Table36[[#This Row],[Weights]],0)</f>
        <v>106.37</v>
      </c>
    </row>
    <row r="1325" spans="2:12" hidden="1" x14ac:dyDescent="0.2">
      <c r="B1325" s="62">
        <f t="shared" si="41"/>
        <v>2021</v>
      </c>
      <c r="C1325" s="49">
        <v>44348</v>
      </c>
      <c r="D1325" s="3" t="s">
        <v>9</v>
      </c>
      <c r="E1325" s="29" t="s">
        <v>7</v>
      </c>
      <c r="F1325" s="43">
        <v>166.2</v>
      </c>
      <c r="G1325" s="28" t="s">
        <v>912</v>
      </c>
      <c r="H1325" s="31">
        <f t="shared" si="42"/>
        <v>5.8600000000000006E-2</v>
      </c>
      <c r="I1325" s="31">
        <f>Table36[[#This Row],[Inflation (%)2]]/H1353-1</f>
        <v>-3.4596375617792385E-2</v>
      </c>
      <c r="J1325" s="60">
        <f>IFERROR(VLOOKUP(D1325,Table6[[Categories]:[Weights]],5,FALSE),0)</f>
        <v>0.3629</v>
      </c>
      <c r="K1325" s="44">
        <f>$K$1802*(1+Table36[[#This Row],[Inflation (%)2]])</f>
        <v>105.86</v>
      </c>
      <c r="L1325" s="44">
        <f>IFERROR(Table36[[#This Row],[Prices]]*Table36[[#This Row],[Weights]],0)</f>
        <v>38.416593999999996</v>
      </c>
    </row>
    <row r="1326" spans="2:12" hidden="1" x14ac:dyDescent="0.2">
      <c r="B1326" s="62">
        <f t="shared" si="41"/>
        <v>2021</v>
      </c>
      <c r="C1326" s="49">
        <v>44348</v>
      </c>
      <c r="D1326" s="3" t="s">
        <v>11</v>
      </c>
      <c r="E1326" s="29" t="s">
        <v>7</v>
      </c>
      <c r="F1326" s="43">
        <v>149.19999999999999</v>
      </c>
      <c r="G1326" s="28" t="s">
        <v>913</v>
      </c>
      <c r="H1326" s="31">
        <f t="shared" si="42"/>
        <v>-2.29E-2</v>
      </c>
      <c r="I1326" s="31">
        <f>Table36[[#This Row],[Inflation (%)2]]/H1354-1</f>
        <v>1.1603773584905661</v>
      </c>
      <c r="J1326" s="60">
        <f>IFERROR(VLOOKUP(D1326,Table6[[Categories]:[Weights]],5,FALSE),0)</f>
        <v>6.59E-2</v>
      </c>
      <c r="K1326" s="44">
        <f>$K$1802*(1+Table36[[#This Row],[Inflation (%)2]])</f>
        <v>97.71</v>
      </c>
      <c r="L1326" s="44">
        <f>IFERROR(Table36[[#This Row],[Prices]]*Table36[[#This Row],[Weights]],0)</f>
        <v>6.4390889999999992</v>
      </c>
    </row>
    <row r="1327" spans="2:12" hidden="1" x14ac:dyDescent="0.2">
      <c r="B1327" s="62">
        <f t="shared" si="41"/>
        <v>2021</v>
      </c>
      <c r="C1327" s="49">
        <v>44348</v>
      </c>
      <c r="D1327" s="3" t="s">
        <v>13</v>
      </c>
      <c r="E1327" s="29" t="s">
        <v>7</v>
      </c>
      <c r="F1327" s="43">
        <v>205.5</v>
      </c>
      <c r="G1327" s="28" t="s">
        <v>231</v>
      </c>
      <c r="H1327" s="31">
        <f t="shared" si="42"/>
        <v>4.3099999999999999E-2</v>
      </c>
      <c r="I1327" s="31">
        <f>Table36[[#This Row],[Inflation (%)2]]/H1355-1</f>
        <v>-0.49941927990708479</v>
      </c>
      <c r="J1327" s="60">
        <f>IFERROR(VLOOKUP(D1327,Table6[[Categories]:[Weights]],5,FALSE),0)</f>
        <v>2.7300000000000001E-2</v>
      </c>
      <c r="K1327" s="44">
        <f>$K$1802*(1+Table36[[#This Row],[Inflation (%)2]])</f>
        <v>104.30999999999999</v>
      </c>
      <c r="L1327" s="44">
        <f>IFERROR(Table36[[#This Row],[Prices]]*Table36[[#This Row],[Weights]],0)</f>
        <v>2.8476629999999998</v>
      </c>
    </row>
    <row r="1328" spans="2:12" hidden="1" x14ac:dyDescent="0.2">
      <c r="B1328" s="62">
        <f t="shared" si="41"/>
        <v>2021</v>
      </c>
      <c r="C1328" s="49">
        <v>44348</v>
      </c>
      <c r="D1328" s="3" t="s">
        <v>15</v>
      </c>
      <c r="E1328" s="29" t="s">
        <v>7</v>
      </c>
      <c r="F1328" s="43">
        <v>182.8</v>
      </c>
      <c r="G1328" s="28" t="s">
        <v>914</v>
      </c>
      <c r="H1328" s="31">
        <f t="shared" si="42"/>
        <v>0.18239999999999998</v>
      </c>
      <c r="I1328" s="31">
        <f>Table36[[#This Row],[Inflation (%)2]]/H1356-1</f>
        <v>0.18982387475538132</v>
      </c>
      <c r="J1328" s="60">
        <f>IFERROR(VLOOKUP(D1328,Table6[[Categories]:[Weights]],5,FALSE),0)</f>
        <v>3.5999999999999999E-3</v>
      </c>
      <c r="K1328" s="44">
        <f>$K$1802*(1+Table36[[#This Row],[Inflation (%)2]])</f>
        <v>118.24</v>
      </c>
      <c r="L1328" s="44">
        <f>IFERROR(Table36[[#This Row],[Prices]]*Table36[[#This Row],[Weights]],0)</f>
        <v>0.42566399999999999</v>
      </c>
    </row>
    <row r="1329" spans="2:12" hidden="1" x14ac:dyDescent="0.2">
      <c r="B1329" s="62">
        <f t="shared" si="41"/>
        <v>2021</v>
      </c>
      <c r="C1329" s="49">
        <v>44348</v>
      </c>
      <c r="D1329" s="3" t="s">
        <v>17</v>
      </c>
      <c r="E1329" s="29" t="s">
        <v>7</v>
      </c>
      <c r="F1329" s="43">
        <v>156.5</v>
      </c>
      <c r="G1329" s="28" t="s">
        <v>915</v>
      </c>
      <c r="H1329" s="31">
        <f t="shared" si="42"/>
        <v>2.0199999999999999E-2</v>
      </c>
      <c r="I1329" s="31">
        <f>Table36[[#This Row],[Inflation (%)2]]/H1357-1</f>
        <v>1.8450704225352115</v>
      </c>
      <c r="J1329" s="60">
        <f>IFERROR(VLOOKUP(D1329,Table6[[Categories]:[Weights]],5,FALSE),0)</f>
        <v>5.33E-2</v>
      </c>
      <c r="K1329" s="44">
        <f>$K$1802*(1+Table36[[#This Row],[Inflation (%)2]])</f>
        <v>102.02</v>
      </c>
      <c r="L1329" s="44">
        <f>IFERROR(Table36[[#This Row],[Prices]]*Table36[[#This Row],[Weights]],0)</f>
        <v>5.4376660000000001</v>
      </c>
    </row>
    <row r="1330" spans="2:12" hidden="1" x14ac:dyDescent="0.2">
      <c r="B1330" s="62">
        <f t="shared" si="41"/>
        <v>2021</v>
      </c>
      <c r="C1330" s="49">
        <v>44348</v>
      </c>
      <c r="D1330" s="3" t="s">
        <v>19</v>
      </c>
      <c r="E1330" s="29" t="s">
        <v>7</v>
      </c>
      <c r="F1330" s="43">
        <v>172.2</v>
      </c>
      <c r="G1330" s="28" t="s">
        <v>916</v>
      </c>
      <c r="H1330" s="31">
        <f t="shared" si="42"/>
        <v>0.29570000000000002</v>
      </c>
      <c r="I1330" s="31">
        <f>Table36[[#This Row],[Inflation (%)2]]/H1358-1</f>
        <v>5.6826304503216685E-2</v>
      </c>
      <c r="J1330" s="60">
        <f>IFERROR(VLOOKUP(D1330,Table6[[Categories]:[Weights]],5,FALSE),0)</f>
        <v>2.81E-2</v>
      </c>
      <c r="K1330" s="44">
        <f>$K$1802*(1+Table36[[#This Row],[Inflation (%)2]])</f>
        <v>129.57</v>
      </c>
      <c r="L1330" s="44">
        <f>IFERROR(Table36[[#This Row],[Prices]]*Table36[[#This Row],[Weights]],0)</f>
        <v>3.640917</v>
      </c>
    </row>
    <row r="1331" spans="2:12" hidden="1" x14ac:dyDescent="0.2">
      <c r="B1331" s="62">
        <f t="shared" si="41"/>
        <v>2021</v>
      </c>
      <c r="C1331" s="49">
        <v>44348</v>
      </c>
      <c r="D1331" s="3" t="s">
        <v>21</v>
      </c>
      <c r="E1331" s="29" t="s">
        <v>7</v>
      </c>
      <c r="F1331" s="43">
        <v>171.5</v>
      </c>
      <c r="G1331" s="28" t="s">
        <v>917</v>
      </c>
      <c r="H1331" s="31">
        <f t="shared" si="42"/>
        <v>0.1298</v>
      </c>
      <c r="I1331" s="31">
        <f>Table36[[#This Row],[Inflation (%)2]]/H1359-1</f>
        <v>1.8039215686274535E-2</v>
      </c>
      <c r="J1331" s="60">
        <f>IFERROR(VLOOKUP(D1331,Table6[[Categories]:[Weights]],5,FALSE),0)</f>
        <v>2.8999999999999998E-2</v>
      </c>
      <c r="K1331" s="44">
        <f>$K$1802*(1+Table36[[#This Row],[Inflation (%)2]])</f>
        <v>112.97999999999999</v>
      </c>
      <c r="L1331" s="44">
        <f>IFERROR(Table36[[#This Row],[Prices]]*Table36[[#This Row],[Weights]],0)</f>
        <v>3.2764199999999994</v>
      </c>
    </row>
    <row r="1332" spans="2:12" hidden="1" x14ac:dyDescent="0.2">
      <c r="B1332" s="62">
        <f t="shared" si="41"/>
        <v>2021</v>
      </c>
      <c r="C1332" s="49">
        <v>44348</v>
      </c>
      <c r="D1332" s="3" t="s">
        <v>23</v>
      </c>
      <c r="E1332" s="29" t="s">
        <v>7</v>
      </c>
      <c r="F1332" s="43">
        <v>176.2</v>
      </c>
      <c r="G1332" s="28" t="s">
        <v>247</v>
      </c>
      <c r="H1332" s="31">
        <f t="shared" si="42"/>
        <v>2.92E-2</v>
      </c>
      <c r="I1332" s="31">
        <f>Table36[[#This Row],[Inflation (%)2]]/H1360-1</f>
        <v>6.8965517241379448E-3</v>
      </c>
      <c r="J1332" s="60">
        <f>IFERROR(VLOOKUP(D1332,Table6[[Categories]:[Weights]],5,FALSE),0)</f>
        <v>4.41E-2</v>
      </c>
      <c r="K1332" s="44">
        <f>$K$1802*(1+Table36[[#This Row],[Inflation (%)2]])</f>
        <v>102.91999999999999</v>
      </c>
      <c r="L1332" s="44">
        <f>IFERROR(Table36[[#This Row],[Prices]]*Table36[[#This Row],[Weights]],0)</f>
        <v>4.5387719999999998</v>
      </c>
    </row>
    <row r="1333" spans="2:12" hidden="1" x14ac:dyDescent="0.2">
      <c r="B1333" s="62">
        <f t="shared" si="41"/>
        <v>2021</v>
      </c>
      <c r="C1333" s="49">
        <v>44348</v>
      </c>
      <c r="D1333" s="3" t="s">
        <v>25</v>
      </c>
      <c r="E1333" s="29" t="s">
        <v>7</v>
      </c>
      <c r="F1333" s="43">
        <v>166.9</v>
      </c>
      <c r="G1333" s="28" t="s">
        <v>243</v>
      </c>
      <c r="H1333" s="31">
        <f t="shared" si="42"/>
        <v>9.8000000000000004E-2</v>
      </c>
      <c r="I1333" s="31">
        <f>Table36[[#This Row],[Inflation (%)2]]/H1361-1</f>
        <v>2.2964509394572064E-2</v>
      </c>
      <c r="J1333" s="60">
        <f>IFERROR(VLOOKUP(D1333,Table6[[Categories]:[Weights]],5,FALSE),0)</f>
        <v>1.7299999999999999E-2</v>
      </c>
      <c r="K1333" s="44">
        <f>$K$1802*(1+Table36[[#This Row],[Inflation (%)2]])</f>
        <v>109.80000000000001</v>
      </c>
      <c r="L1333" s="44">
        <f>IFERROR(Table36[[#This Row],[Prices]]*Table36[[#This Row],[Weights]],0)</f>
        <v>1.8995400000000002</v>
      </c>
    </row>
    <row r="1334" spans="2:12" hidden="1" x14ac:dyDescent="0.2">
      <c r="B1334" s="62">
        <f t="shared" si="41"/>
        <v>2021</v>
      </c>
      <c r="C1334" s="49">
        <v>44348</v>
      </c>
      <c r="D1334" s="3" t="s">
        <v>27</v>
      </c>
      <c r="E1334" s="29" t="s">
        <v>7</v>
      </c>
      <c r="F1334" s="43">
        <v>116.1</v>
      </c>
      <c r="G1334" s="28" t="s">
        <v>918</v>
      </c>
      <c r="H1334" s="31">
        <f t="shared" si="42"/>
        <v>-1.6999999999999999E-3</v>
      </c>
      <c r="I1334" s="31">
        <f>Table36[[#This Row],[Inflation (%)2]]/H1362-1</f>
        <v>-0.84684684684684686</v>
      </c>
      <c r="J1334" s="60">
        <f>IFERROR(VLOOKUP(D1334,Table6[[Categories]:[Weights]],5,FALSE),0)</f>
        <v>9.7000000000000003E-3</v>
      </c>
      <c r="K1334" s="44">
        <f>$K$1802*(1+Table36[[#This Row],[Inflation (%)2]])</f>
        <v>99.83</v>
      </c>
      <c r="L1334" s="44">
        <f>IFERROR(Table36[[#This Row],[Prices]]*Table36[[#This Row],[Weights]],0)</f>
        <v>0.96835099999999996</v>
      </c>
    </row>
    <row r="1335" spans="2:12" hidden="1" x14ac:dyDescent="0.2">
      <c r="B1335" s="62">
        <f t="shared" si="41"/>
        <v>2021</v>
      </c>
      <c r="C1335" s="49">
        <v>44348</v>
      </c>
      <c r="D1335" s="3" t="s">
        <v>29</v>
      </c>
      <c r="E1335" s="29" t="s">
        <v>7</v>
      </c>
      <c r="F1335" s="43">
        <v>165.5</v>
      </c>
      <c r="G1335" s="28" t="s">
        <v>716</v>
      </c>
      <c r="H1335" s="31">
        <f t="shared" si="42"/>
        <v>4.2199999999999994E-2</v>
      </c>
      <c r="I1335" s="31">
        <f>Table36[[#This Row],[Inflation (%)2]]/H1363-1</f>
        <v>-0.37849779086892499</v>
      </c>
      <c r="J1335" s="60">
        <f>IFERROR(VLOOKUP(D1335,Table6[[Categories]:[Weights]],5,FALSE),0)</f>
        <v>1.7899999999999999E-2</v>
      </c>
      <c r="K1335" s="44">
        <f>$K$1802*(1+Table36[[#This Row],[Inflation (%)2]])</f>
        <v>104.22</v>
      </c>
      <c r="L1335" s="44">
        <f>IFERROR(Table36[[#This Row],[Prices]]*Table36[[#This Row],[Weights]],0)</f>
        <v>1.8655379999999999</v>
      </c>
    </row>
    <row r="1336" spans="2:12" hidden="1" x14ac:dyDescent="0.2">
      <c r="B1336" s="62">
        <f t="shared" si="41"/>
        <v>2021</v>
      </c>
      <c r="C1336" s="49">
        <v>44348</v>
      </c>
      <c r="D1336" s="3" t="s">
        <v>31</v>
      </c>
      <c r="E1336" s="29" t="s">
        <v>7</v>
      </c>
      <c r="F1336" s="43">
        <v>152.30000000000001</v>
      </c>
      <c r="G1336" s="28" t="s">
        <v>919</v>
      </c>
      <c r="H1336" s="31">
        <f t="shared" si="42"/>
        <v>0.1232</v>
      </c>
      <c r="I1336" s="31">
        <f>Table36[[#This Row],[Inflation (%)2]]/H1364-1</f>
        <v>-7.7153558052434512E-2</v>
      </c>
      <c r="J1336" s="60">
        <f>IFERROR(VLOOKUP(D1336,Table6[[Categories]:[Weights]],5,FALSE),0)</f>
        <v>1.1299999999999999E-2</v>
      </c>
      <c r="K1336" s="44">
        <f>$K$1802*(1+Table36[[#This Row],[Inflation (%)2]])</f>
        <v>112.32</v>
      </c>
      <c r="L1336" s="44">
        <f>IFERROR(Table36[[#This Row],[Prices]]*Table36[[#This Row],[Weights]],0)</f>
        <v>1.2692159999999999</v>
      </c>
    </row>
    <row r="1337" spans="2:12" hidden="1" x14ac:dyDescent="0.2">
      <c r="B1337" s="62">
        <f t="shared" si="41"/>
        <v>2021</v>
      </c>
      <c r="C1337" s="49">
        <v>44348</v>
      </c>
      <c r="D1337" s="3" t="s">
        <v>33</v>
      </c>
      <c r="E1337" s="29" t="s">
        <v>7</v>
      </c>
      <c r="F1337" s="43">
        <v>173.3</v>
      </c>
      <c r="G1337" s="28" t="s">
        <v>920</v>
      </c>
      <c r="H1337" s="31">
        <f t="shared" si="42"/>
        <v>7.17E-2</v>
      </c>
      <c r="I1337" s="31">
        <f>Table36[[#This Row],[Inflation (%)2]]/H1365-1</f>
        <v>0.33768656716417911</v>
      </c>
      <c r="J1337" s="60">
        <f>IFERROR(VLOOKUP(D1337,Table6[[Categories]:[Weights]],5,FALSE),0)</f>
        <v>5.5399999999999998E-2</v>
      </c>
      <c r="K1337" s="44">
        <f>$K$1802*(1+Table36[[#This Row],[Inflation (%)2]])</f>
        <v>107.17000000000002</v>
      </c>
      <c r="L1337" s="44">
        <f>IFERROR(Table36[[#This Row],[Prices]]*Table36[[#This Row],[Weights]],0)</f>
        <v>5.9372180000000006</v>
      </c>
    </row>
    <row r="1338" spans="2:12" hidden="1" x14ac:dyDescent="0.2">
      <c r="B1338" s="62">
        <f t="shared" si="41"/>
        <v>2021</v>
      </c>
      <c r="C1338" s="49">
        <v>44348</v>
      </c>
      <c r="D1338" s="3" t="s">
        <v>35</v>
      </c>
      <c r="E1338" s="29" t="s">
        <v>7</v>
      </c>
      <c r="F1338" s="43">
        <v>195.6</v>
      </c>
      <c r="G1338" s="28" t="s">
        <v>890</v>
      </c>
      <c r="H1338" s="31">
        <f t="shared" si="42"/>
        <v>4.7699999999999992E-2</v>
      </c>
      <c r="I1338" s="31">
        <f>Table36[[#This Row],[Inflation (%)2]]/H1366-1</f>
        <v>-0.40892193308550195</v>
      </c>
      <c r="J1338" s="60">
        <f>IFERROR(VLOOKUP(D1338,Table6[[Categories]:[Weights]],5,FALSE),0)</f>
        <v>1.3600000000000001E-2</v>
      </c>
      <c r="K1338" s="44">
        <f>$K$1802*(1+Table36[[#This Row],[Inflation (%)2]])</f>
        <v>104.77000000000001</v>
      </c>
      <c r="L1338" s="44">
        <f>IFERROR(Table36[[#This Row],[Prices]]*Table36[[#This Row],[Weights]],0)</f>
        <v>1.4248720000000001</v>
      </c>
    </row>
    <row r="1339" spans="2:12" hidden="1" x14ac:dyDescent="0.2">
      <c r="B1339" s="62">
        <f t="shared" si="41"/>
        <v>2021</v>
      </c>
      <c r="C1339" s="49">
        <v>44348</v>
      </c>
      <c r="D1339" s="3" t="s">
        <v>37</v>
      </c>
      <c r="E1339" s="29" t="s">
        <v>7</v>
      </c>
      <c r="F1339" s="43">
        <v>154.80000000000001</v>
      </c>
      <c r="G1339" s="28" t="s">
        <v>921</v>
      </c>
      <c r="H1339" s="31">
        <f t="shared" si="42"/>
        <v>5.1599999999999993E-2</v>
      </c>
      <c r="I1339" s="31">
        <f>Table36[[#This Row],[Inflation (%)2]]/H1367-1</f>
        <v>1.3561643835616435</v>
      </c>
      <c r="J1339" s="60">
        <f>IFERROR(VLOOKUP(D1339,Table6[[Categories]:[Weights]],5,FALSE),0)</f>
        <v>5.57E-2</v>
      </c>
      <c r="K1339" s="44">
        <f>$K$1802*(1+Table36[[#This Row],[Inflation (%)2]])</f>
        <v>105.16000000000001</v>
      </c>
      <c r="L1339" s="44">
        <f>IFERROR(Table36[[#This Row],[Prices]]*Table36[[#This Row],[Weights]],0)</f>
        <v>5.857412000000001</v>
      </c>
    </row>
    <row r="1340" spans="2:12" hidden="1" x14ac:dyDescent="0.2">
      <c r="B1340" s="62">
        <f t="shared" si="41"/>
        <v>2021</v>
      </c>
      <c r="C1340" s="49">
        <v>44348</v>
      </c>
      <c r="D1340" s="3" t="s">
        <v>39</v>
      </c>
      <c r="E1340" s="29" t="s">
        <v>7</v>
      </c>
      <c r="F1340" s="43">
        <v>157.30000000000001</v>
      </c>
      <c r="G1340" s="28" t="s">
        <v>492</v>
      </c>
      <c r="H1340" s="31">
        <f t="shared" si="42"/>
        <v>5.5E-2</v>
      </c>
      <c r="I1340" s="31">
        <f>Table36[[#This Row],[Inflation (%)2]]/H1368-1</f>
        <v>1.4017467248908297</v>
      </c>
      <c r="J1340" s="60">
        <f>IFERROR(VLOOKUP(D1340,Table6[[Categories]:[Weights]],5,FALSE),0)</f>
        <v>4.7199999999999999E-2</v>
      </c>
      <c r="K1340" s="44">
        <f>$K$1802*(1+Table36[[#This Row],[Inflation (%)2]])</f>
        <v>105.5</v>
      </c>
      <c r="L1340" s="44">
        <f>IFERROR(Table36[[#This Row],[Prices]]*Table36[[#This Row],[Weights]],0)</f>
        <v>4.9795999999999996</v>
      </c>
    </row>
    <row r="1341" spans="2:12" hidden="1" x14ac:dyDescent="0.2">
      <c r="B1341" s="62">
        <f t="shared" si="41"/>
        <v>2021</v>
      </c>
      <c r="C1341" s="49">
        <v>44348</v>
      </c>
      <c r="D1341" s="3" t="s">
        <v>41</v>
      </c>
      <c r="E1341" s="29" t="s">
        <v>7</v>
      </c>
      <c r="F1341" s="43">
        <v>140.5</v>
      </c>
      <c r="G1341" s="28" t="s">
        <v>133</v>
      </c>
      <c r="H1341" s="31">
        <f t="shared" si="42"/>
        <v>2.86E-2</v>
      </c>
      <c r="I1341" s="31">
        <f>Table36[[#This Row],[Inflation (%)2]]/H1369-1</f>
        <v>1.4869565217391307</v>
      </c>
      <c r="J1341" s="60">
        <f>IFERROR(VLOOKUP(D1341,Table6[[Categories]:[Weights]],5,FALSE),0)</f>
        <v>8.5000000000000006E-3</v>
      </c>
      <c r="K1341" s="44">
        <f>$K$1802*(1+Table36[[#This Row],[Inflation (%)2]])</f>
        <v>102.86</v>
      </c>
      <c r="L1341" s="44">
        <f>IFERROR(Table36[[#This Row],[Prices]]*Table36[[#This Row],[Weights]],0)</f>
        <v>0.87431000000000003</v>
      </c>
    </row>
    <row r="1342" spans="2:12" hidden="1" x14ac:dyDescent="0.2">
      <c r="B1342" s="62">
        <f t="shared" si="41"/>
        <v>2021</v>
      </c>
      <c r="C1342" s="49">
        <v>44348</v>
      </c>
      <c r="D1342" s="3" t="s">
        <v>43</v>
      </c>
      <c r="E1342" s="29" t="s">
        <v>7</v>
      </c>
      <c r="F1342" s="43">
        <v>160.5</v>
      </c>
      <c r="G1342" s="28" t="s">
        <v>290</v>
      </c>
      <c r="H1342" s="31">
        <f t="shared" si="42"/>
        <v>3.7499999999999999E-2</v>
      </c>
      <c r="I1342" s="31">
        <f>Table36[[#This Row],[Inflation (%)2]]/H1370-1</f>
        <v>-2.8497409326424972E-2</v>
      </c>
      <c r="J1342" s="60">
        <f>IFERROR(VLOOKUP(D1342,Table6[[Categories]:[Weights]],5,FALSE),0)</f>
        <v>0.2167</v>
      </c>
      <c r="K1342" s="44">
        <f>$K$1802*(1+Table36[[#This Row],[Inflation (%)2]])</f>
        <v>103.75000000000001</v>
      </c>
      <c r="L1342" s="44">
        <f>IFERROR(Table36[[#This Row],[Prices]]*Table36[[#This Row],[Weights]],0)</f>
        <v>22.482625000000002</v>
      </c>
    </row>
    <row r="1343" spans="2:12" hidden="1" x14ac:dyDescent="0.2">
      <c r="B1343" s="62">
        <f t="shared" si="41"/>
        <v>2021</v>
      </c>
      <c r="C1343" s="49">
        <v>44348</v>
      </c>
      <c r="D1343" s="3" t="s">
        <v>45</v>
      </c>
      <c r="E1343" s="29" t="s">
        <v>7</v>
      </c>
      <c r="F1343" s="43">
        <v>156.1</v>
      </c>
      <c r="G1343" s="28" t="s">
        <v>622</v>
      </c>
      <c r="H1343" s="31">
        <f t="shared" si="42"/>
        <v>0.13859999999999997</v>
      </c>
      <c r="I1343" s="31">
        <f>Table36[[#This Row],[Inflation (%)2]]/H1371-1</f>
        <v>-2.1877205363444174E-2</v>
      </c>
      <c r="J1343" s="60">
        <f>IFERROR(VLOOKUP(D1343,Table6[[Categories]:[Weights]],5,FALSE),0)</f>
        <v>5.5800000000000002E-2</v>
      </c>
      <c r="K1343" s="44">
        <f>$K$1802*(1+Table36[[#This Row],[Inflation (%)2]])</f>
        <v>113.86</v>
      </c>
      <c r="L1343" s="44">
        <f>IFERROR(Table36[[#This Row],[Prices]]*Table36[[#This Row],[Weights]],0)</f>
        <v>6.3533879999999998</v>
      </c>
    </row>
    <row r="1344" spans="2:12" hidden="1" x14ac:dyDescent="0.2">
      <c r="B1344" s="62">
        <f t="shared" si="41"/>
        <v>2021</v>
      </c>
      <c r="C1344" s="49">
        <v>44348</v>
      </c>
      <c r="D1344" s="3" t="s">
        <v>47</v>
      </c>
      <c r="E1344" s="29" t="s">
        <v>7</v>
      </c>
      <c r="F1344" s="43">
        <v>153.4</v>
      </c>
      <c r="G1344" s="28" t="s">
        <v>922</v>
      </c>
      <c r="H1344" s="31">
        <f t="shared" si="42"/>
        <v>8.0299999999999983E-2</v>
      </c>
      <c r="I1344" s="31">
        <f>Table36[[#This Row],[Inflation (%)2]]/H1372-1</f>
        <v>0.23538461538461508</v>
      </c>
      <c r="J1344" s="60">
        <f>IFERROR(VLOOKUP(D1344,Table6[[Categories]:[Weights]],5,FALSE),0)</f>
        <v>0.29530000000000001</v>
      </c>
      <c r="K1344" s="44">
        <f>$K$1802*(1+Table36[[#This Row],[Inflation (%)2]])</f>
        <v>108.03</v>
      </c>
      <c r="L1344" s="44">
        <f>IFERROR(Table36[[#This Row],[Prices]]*Table36[[#This Row],[Weights]],0)</f>
        <v>31.901259</v>
      </c>
    </row>
    <row r="1345" spans="2:12" hidden="1" x14ac:dyDescent="0.2">
      <c r="B1345" s="62">
        <f t="shared" si="41"/>
        <v>2021</v>
      </c>
      <c r="C1345" s="49">
        <v>44348</v>
      </c>
      <c r="D1345" s="3" t="s">
        <v>49</v>
      </c>
      <c r="E1345" s="29" t="s">
        <v>7</v>
      </c>
      <c r="F1345" s="43">
        <v>149.80000000000001</v>
      </c>
      <c r="G1345" s="28" t="s">
        <v>876</v>
      </c>
      <c r="H1345" s="31">
        <f t="shared" si="42"/>
        <v>6.7000000000000004E-2</v>
      </c>
      <c r="I1345" s="31">
        <f>Table36[[#This Row],[Inflation (%)2]]/H1373-1</f>
        <v>1.3263888888888893</v>
      </c>
      <c r="J1345" s="60">
        <f>IFERROR(VLOOKUP(D1345,Table6[[Categories]:[Weights]],5,FALSE),0)</f>
        <v>3.8699999999999998E-2</v>
      </c>
      <c r="K1345" s="44">
        <f>$K$1802*(1+Table36[[#This Row],[Inflation (%)2]])</f>
        <v>106.69999999999999</v>
      </c>
      <c r="L1345" s="44">
        <f>IFERROR(Table36[[#This Row],[Prices]]*Table36[[#This Row],[Weights]],0)</f>
        <v>4.1292899999999992</v>
      </c>
    </row>
    <row r="1346" spans="2:12" hidden="1" x14ac:dyDescent="0.2">
      <c r="B1346" s="62">
        <f t="shared" si="41"/>
        <v>2021</v>
      </c>
      <c r="C1346" s="49">
        <v>44348</v>
      </c>
      <c r="D1346" s="3" t="s">
        <v>51</v>
      </c>
      <c r="E1346" s="29" t="s">
        <v>7</v>
      </c>
      <c r="F1346" s="43">
        <v>160.80000000000001</v>
      </c>
      <c r="G1346" s="28" t="s">
        <v>150</v>
      </c>
      <c r="H1346" s="31">
        <f t="shared" si="42"/>
        <v>8.5800000000000001E-2</v>
      </c>
      <c r="I1346" s="31">
        <f>Table36[[#This Row],[Inflation (%)2]]/H1374-1</f>
        <v>-0.12359550561797739</v>
      </c>
      <c r="J1346" s="60">
        <f>IFERROR(VLOOKUP(D1346,Table6[[Categories]:[Weights]],5,FALSE),0)</f>
        <v>4.8099999999999997E-2</v>
      </c>
      <c r="K1346" s="44">
        <f>$K$1802*(1+Table36[[#This Row],[Inflation (%)2]])</f>
        <v>108.58000000000001</v>
      </c>
      <c r="L1346" s="44">
        <f>IFERROR(Table36[[#This Row],[Prices]]*Table36[[#This Row],[Weights]],0)</f>
        <v>5.2226980000000003</v>
      </c>
    </row>
    <row r="1347" spans="2:12" hidden="1" x14ac:dyDescent="0.2">
      <c r="B1347" s="62">
        <f t="shared" si="41"/>
        <v>2021</v>
      </c>
      <c r="C1347" s="49">
        <v>44348</v>
      </c>
      <c r="D1347" s="3" t="s">
        <v>53</v>
      </c>
      <c r="E1347" s="29" t="s">
        <v>7</v>
      </c>
      <c r="F1347" s="43">
        <v>147.5</v>
      </c>
      <c r="G1347" s="28" t="s">
        <v>923</v>
      </c>
      <c r="H1347" s="31">
        <f t="shared" si="42"/>
        <v>0.14080000000000001</v>
      </c>
      <c r="I1347" s="31">
        <f>Table36[[#This Row],[Inflation (%)2]]/H1375-1</f>
        <v>0.14285714285714279</v>
      </c>
      <c r="J1347" s="60">
        <f>IFERROR(VLOOKUP(D1347,Table6[[Categories]:[Weights]],5,FALSE),0)</f>
        <v>9.7299999999999998E-2</v>
      </c>
      <c r="K1347" s="44">
        <f>$K$1802*(1+Table36[[#This Row],[Inflation (%)2]])</f>
        <v>114.08</v>
      </c>
      <c r="L1347" s="44">
        <f>IFERROR(Table36[[#This Row],[Prices]]*Table36[[#This Row],[Weights]],0)</f>
        <v>11.099983999999999</v>
      </c>
    </row>
    <row r="1348" spans="2:12" hidden="1" x14ac:dyDescent="0.2">
      <c r="B1348" s="62">
        <f t="shared" si="41"/>
        <v>2021</v>
      </c>
      <c r="C1348" s="49">
        <v>44348</v>
      </c>
      <c r="D1348" s="3" t="s">
        <v>55</v>
      </c>
      <c r="E1348" s="29" t="s">
        <v>7</v>
      </c>
      <c r="F1348" s="43">
        <v>150.69999999999999</v>
      </c>
      <c r="G1348" s="28" t="s">
        <v>246</v>
      </c>
      <c r="H1348" s="31">
        <f t="shared" si="42"/>
        <v>4.2900000000000001E-2</v>
      </c>
      <c r="I1348" s="31">
        <f>Table36[[#This Row],[Inflation (%)2]]/H1376-1</f>
        <v>-0.36818851251840945</v>
      </c>
      <c r="J1348" s="60">
        <f>IFERROR(VLOOKUP(D1348,Table6[[Categories]:[Weights]],5,FALSE),0)</f>
        <v>2.0400000000000001E-2</v>
      </c>
      <c r="K1348" s="44">
        <f>$K$1802*(1+Table36[[#This Row],[Inflation (%)2]])</f>
        <v>104.28999999999999</v>
      </c>
      <c r="L1348" s="44">
        <f>IFERROR(Table36[[#This Row],[Prices]]*Table36[[#This Row],[Weights]],0)</f>
        <v>2.127516</v>
      </c>
    </row>
    <row r="1349" spans="2:12" hidden="1" x14ac:dyDescent="0.2">
      <c r="B1349" s="62">
        <f t="shared" si="41"/>
        <v>2021</v>
      </c>
      <c r="C1349" s="49">
        <v>44348</v>
      </c>
      <c r="D1349" s="3" t="s">
        <v>57</v>
      </c>
      <c r="E1349" s="29" t="s">
        <v>7</v>
      </c>
      <c r="F1349" s="43">
        <v>158.1</v>
      </c>
      <c r="G1349" s="28" t="s">
        <v>306</v>
      </c>
      <c r="H1349" s="31">
        <f t="shared" si="42"/>
        <v>3.6699999999999997E-2</v>
      </c>
      <c r="I1349" s="31">
        <f>Table36[[#This Row],[Inflation (%)2]]/H1377-1</f>
        <v>-5.1235955056179776</v>
      </c>
      <c r="J1349" s="60">
        <f>IFERROR(VLOOKUP(D1349,Table6[[Categories]:[Weights]],5,FALSE),0)</f>
        <v>5.62E-2</v>
      </c>
      <c r="K1349" s="44">
        <f>$K$1802*(1+Table36[[#This Row],[Inflation (%)2]])</f>
        <v>103.67</v>
      </c>
      <c r="L1349" s="44">
        <f>IFERROR(Table36[[#This Row],[Prices]]*Table36[[#This Row],[Weights]],0)</f>
        <v>5.8262540000000005</v>
      </c>
    </row>
    <row r="1350" spans="2:12" hidden="1" x14ac:dyDescent="0.2">
      <c r="B1350" s="62">
        <f t="shared" si="41"/>
        <v>2021</v>
      </c>
      <c r="C1350" s="49">
        <v>44348</v>
      </c>
      <c r="D1350" s="3" t="s">
        <v>59</v>
      </c>
      <c r="E1350" s="29" t="s">
        <v>7</v>
      </c>
      <c r="F1350" s="43">
        <v>158</v>
      </c>
      <c r="G1350" s="28" t="s">
        <v>28</v>
      </c>
      <c r="H1350" s="31">
        <f t="shared" si="42"/>
        <v>3.8100000000000002E-2</v>
      </c>
      <c r="I1350" s="31">
        <f>Table36[[#This Row],[Inflation (%)2]]/H1378-1</f>
        <v>-0.18064516129032249</v>
      </c>
      <c r="J1350" s="60">
        <f>IFERROR(VLOOKUP(D1350,Table6[[Categories]:[Weights]],5,FALSE),0)</f>
        <v>3.4700000000000002E-2</v>
      </c>
      <c r="K1350" s="44">
        <f>$K$1802*(1+Table36[[#This Row],[Inflation (%)2]])</f>
        <v>103.81</v>
      </c>
      <c r="L1350" s="44">
        <f>IFERROR(Table36[[#This Row],[Prices]]*Table36[[#This Row],[Weights]],0)</f>
        <v>3.6022070000000004</v>
      </c>
    </row>
    <row r="1351" spans="2:12" hidden="1" x14ac:dyDescent="0.2">
      <c r="B1351" s="62">
        <f t="shared" si="41"/>
        <v>2021</v>
      </c>
      <c r="C1351" s="49">
        <v>44348</v>
      </c>
      <c r="D1351" s="3" t="s">
        <v>61</v>
      </c>
      <c r="E1351" s="29" t="s">
        <v>7</v>
      </c>
      <c r="F1351" s="43">
        <v>165.4</v>
      </c>
      <c r="G1351" s="28" t="s">
        <v>430</v>
      </c>
      <c r="H1351" s="31">
        <f t="shared" si="42"/>
        <v>5.4199999999999998E-2</v>
      </c>
      <c r="I1351" s="31">
        <f>Table36[[#This Row],[Inflation (%)2]]/H1379-1</f>
        <v>-8.135593220338988E-2</v>
      </c>
      <c r="J1351" s="60">
        <f>IFERROR(VLOOKUP(D1351,Table6[[Categories]:[Weights]],5,FALSE),0)</f>
        <v>0</v>
      </c>
      <c r="K1351" s="44">
        <f>$K$1802*(1+Table36[[#This Row],[Inflation (%)2]])</f>
        <v>105.42</v>
      </c>
      <c r="L1351" s="44">
        <f>IFERROR(Table36[[#This Row],[Prices]]*Table36[[#This Row],[Weights]],0)</f>
        <v>0</v>
      </c>
    </row>
    <row r="1352" spans="2:12" x14ac:dyDescent="0.2">
      <c r="B1352" s="62">
        <f t="shared" ref="B1352:B1415" si="43">YEAR(C1352)</f>
        <v>2021</v>
      </c>
      <c r="C1352" s="49">
        <v>44317</v>
      </c>
      <c r="D1352" s="3" t="s">
        <v>6</v>
      </c>
      <c r="E1352" s="29" t="s">
        <v>7</v>
      </c>
      <c r="F1352" s="43">
        <v>159.5</v>
      </c>
      <c r="G1352" s="28" t="s">
        <v>819</v>
      </c>
      <c r="H1352" s="31">
        <f t="shared" ref="H1352:H1415" si="44">G1352/10000*100</f>
        <v>5.9100000000000007E-2</v>
      </c>
      <c r="I1352" s="31">
        <f>Table36[[#This Row],[Inflation (%)2]]/H1380-1</f>
        <v>0.25477707006369443</v>
      </c>
      <c r="J1352" s="60">
        <f>IFERROR(VLOOKUP(D1352,Table6[[Categories]:[Weights]],5,FALSE),0)</f>
        <v>1</v>
      </c>
      <c r="K1352" s="44">
        <f>$K$1802*(1+Table36[[#This Row],[Inflation (%)2]])</f>
        <v>105.91</v>
      </c>
      <c r="L1352" s="44">
        <f>IFERROR(Table36[[#This Row],[Prices]]*Table36[[#This Row],[Weights]],0)</f>
        <v>105.91</v>
      </c>
    </row>
    <row r="1353" spans="2:12" hidden="1" x14ac:dyDescent="0.2">
      <c r="B1353" s="62">
        <f t="shared" si="43"/>
        <v>2021</v>
      </c>
      <c r="C1353" s="49">
        <v>44317</v>
      </c>
      <c r="D1353" s="3" t="s">
        <v>9</v>
      </c>
      <c r="E1353" s="29" t="s">
        <v>7</v>
      </c>
      <c r="F1353" s="43">
        <v>164.2</v>
      </c>
      <c r="G1353" s="28" t="s">
        <v>265</v>
      </c>
      <c r="H1353" s="31">
        <f t="shared" si="44"/>
        <v>6.0700000000000004E-2</v>
      </c>
      <c r="I1353" s="31">
        <f>Table36[[#This Row],[Inflation (%)2]]/H1381-1</f>
        <v>0.60582010582010581</v>
      </c>
      <c r="J1353" s="60">
        <f>IFERROR(VLOOKUP(D1353,Table6[[Categories]:[Weights]],5,FALSE),0)</f>
        <v>0.3629</v>
      </c>
      <c r="K1353" s="44">
        <f>$K$1802*(1+Table36[[#This Row],[Inflation (%)2]])</f>
        <v>106.07</v>
      </c>
      <c r="L1353" s="44">
        <f>IFERROR(Table36[[#This Row],[Prices]]*Table36[[#This Row],[Weights]],0)</f>
        <v>38.492802999999995</v>
      </c>
    </row>
    <row r="1354" spans="2:12" hidden="1" x14ac:dyDescent="0.2">
      <c r="B1354" s="62">
        <f t="shared" si="43"/>
        <v>2021</v>
      </c>
      <c r="C1354" s="49">
        <v>44317</v>
      </c>
      <c r="D1354" s="3" t="s">
        <v>11</v>
      </c>
      <c r="E1354" s="29" t="s">
        <v>7</v>
      </c>
      <c r="F1354" s="43">
        <v>148.80000000000001</v>
      </c>
      <c r="G1354" s="28" t="s">
        <v>925</v>
      </c>
      <c r="H1354" s="31">
        <f t="shared" si="44"/>
        <v>-1.06E-2</v>
      </c>
      <c r="I1354" s="31">
        <f>Table36[[#This Row],[Inflation (%)2]]/H1382-1</f>
        <v>-0.61732851985559578</v>
      </c>
      <c r="J1354" s="60">
        <f>IFERROR(VLOOKUP(D1354,Table6[[Categories]:[Weights]],5,FALSE),0)</f>
        <v>6.59E-2</v>
      </c>
      <c r="K1354" s="44">
        <f>$K$1802*(1+Table36[[#This Row],[Inflation (%)2]])</f>
        <v>98.94</v>
      </c>
      <c r="L1354" s="44">
        <f>IFERROR(Table36[[#This Row],[Prices]]*Table36[[#This Row],[Weights]],0)</f>
        <v>6.5201459999999996</v>
      </c>
    </row>
    <row r="1355" spans="2:12" hidden="1" x14ac:dyDescent="0.2">
      <c r="B1355" s="62">
        <f t="shared" si="43"/>
        <v>2021</v>
      </c>
      <c r="C1355" s="49">
        <v>44317</v>
      </c>
      <c r="D1355" s="3" t="s">
        <v>13</v>
      </c>
      <c r="E1355" s="29" t="s">
        <v>7</v>
      </c>
      <c r="F1355" s="43">
        <v>204.3</v>
      </c>
      <c r="G1355" s="28" t="s">
        <v>909</v>
      </c>
      <c r="H1355" s="31">
        <f t="shared" si="44"/>
        <v>8.6099999999999996E-2</v>
      </c>
      <c r="I1355" s="31">
        <f>Table36[[#This Row],[Inflation (%)2]]/H1383-1</f>
        <v>-0.52718286655683699</v>
      </c>
      <c r="J1355" s="60">
        <f>IFERROR(VLOOKUP(D1355,Table6[[Categories]:[Weights]],5,FALSE),0)</f>
        <v>2.7300000000000001E-2</v>
      </c>
      <c r="K1355" s="44">
        <f>$K$1802*(1+Table36[[#This Row],[Inflation (%)2]])</f>
        <v>108.61000000000001</v>
      </c>
      <c r="L1355" s="44">
        <f>IFERROR(Table36[[#This Row],[Prices]]*Table36[[#This Row],[Weights]],0)</f>
        <v>2.9650530000000006</v>
      </c>
    </row>
    <row r="1356" spans="2:12" hidden="1" x14ac:dyDescent="0.2">
      <c r="B1356" s="62">
        <f t="shared" si="43"/>
        <v>2021</v>
      </c>
      <c r="C1356" s="49">
        <v>44317</v>
      </c>
      <c r="D1356" s="3" t="s">
        <v>15</v>
      </c>
      <c r="E1356" s="29" t="s">
        <v>7</v>
      </c>
      <c r="F1356" s="43">
        <v>173</v>
      </c>
      <c r="G1356" s="28" t="s">
        <v>926</v>
      </c>
      <c r="H1356" s="31">
        <f t="shared" si="44"/>
        <v>0.15330000000000002</v>
      </c>
      <c r="I1356" s="31">
        <f>Table36[[#This Row],[Inflation (%)2]]/H1384-1</f>
        <v>0.60523560209424088</v>
      </c>
      <c r="J1356" s="60">
        <f>IFERROR(VLOOKUP(D1356,Table6[[Categories]:[Weights]],5,FALSE),0)</f>
        <v>3.5999999999999999E-3</v>
      </c>
      <c r="K1356" s="44">
        <f>$K$1802*(1+Table36[[#This Row],[Inflation (%)2]])</f>
        <v>115.33</v>
      </c>
      <c r="L1356" s="44">
        <f>IFERROR(Table36[[#This Row],[Prices]]*Table36[[#This Row],[Weights]],0)</f>
        <v>0.415188</v>
      </c>
    </row>
    <row r="1357" spans="2:12" hidden="1" x14ac:dyDescent="0.2">
      <c r="B1357" s="62">
        <f t="shared" si="43"/>
        <v>2021</v>
      </c>
      <c r="C1357" s="49">
        <v>44317</v>
      </c>
      <c r="D1357" s="3" t="s">
        <v>17</v>
      </c>
      <c r="E1357" s="29" t="s">
        <v>7</v>
      </c>
      <c r="F1357" s="43">
        <v>156.5</v>
      </c>
      <c r="G1357" s="28" t="s">
        <v>93</v>
      </c>
      <c r="H1357" s="31">
        <f t="shared" si="44"/>
        <v>7.0999999999999987E-3</v>
      </c>
      <c r="I1357" s="31">
        <f>Table36[[#This Row],[Inflation (%)2]]/H1385-1</f>
        <v>1.21875</v>
      </c>
      <c r="J1357" s="60">
        <f>IFERROR(VLOOKUP(D1357,Table6[[Categories]:[Weights]],5,FALSE),0)</f>
        <v>5.33E-2</v>
      </c>
      <c r="K1357" s="44">
        <f>$K$1802*(1+Table36[[#This Row],[Inflation (%)2]])</f>
        <v>100.71000000000001</v>
      </c>
      <c r="L1357" s="44">
        <f>IFERROR(Table36[[#This Row],[Prices]]*Table36[[#This Row],[Weights]],0)</f>
        <v>5.3678430000000006</v>
      </c>
    </row>
    <row r="1358" spans="2:12" hidden="1" x14ac:dyDescent="0.2">
      <c r="B1358" s="62">
        <f t="shared" si="43"/>
        <v>2021</v>
      </c>
      <c r="C1358" s="49">
        <v>44317</v>
      </c>
      <c r="D1358" s="3" t="s">
        <v>19</v>
      </c>
      <c r="E1358" s="29" t="s">
        <v>7</v>
      </c>
      <c r="F1358" s="43">
        <v>168.8</v>
      </c>
      <c r="G1358" s="28" t="s">
        <v>927</v>
      </c>
      <c r="H1358" s="31">
        <f t="shared" si="44"/>
        <v>0.27979999999999999</v>
      </c>
      <c r="I1358" s="31">
        <f>Table36[[#This Row],[Inflation (%)2]]/H1386-1</f>
        <v>0.23586572438162556</v>
      </c>
      <c r="J1358" s="60">
        <f>IFERROR(VLOOKUP(D1358,Table6[[Categories]:[Weights]],5,FALSE),0)</f>
        <v>2.81E-2</v>
      </c>
      <c r="K1358" s="44">
        <f>$K$1802*(1+Table36[[#This Row],[Inflation (%)2]])</f>
        <v>127.98</v>
      </c>
      <c r="L1358" s="44">
        <f>IFERROR(Table36[[#This Row],[Prices]]*Table36[[#This Row],[Weights]],0)</f>
        <v>3.596238</v>
      </c>
    </row>
    <row r="1359" spans="2:12" hidden="1" x14ac:dyDescent="0.2">
      <c r="B1359" s="62">
        <f t="shared" si="43"/>
        <v>2021</v>
      </c>
      <c r="C1359" s="49">
        <v>44317</v>
      </c>
      <c r="D1359" s="3" t="s">
        <v>21</v>
      </c>
      <c r="E1359" s="29" t="s">
        <v>7</v>
      </c>
      <c r="F1359" s="43">
        <v>172.5</v>
      </c>
      <c r="G1359" s="28" t="s">
        <v>928</v>
      </c>
      <c r="H1359" s="31">
        <f t="shared" si="44"/>
        <v>0.1275</v>
      </c>
      <c r="I1359" s="31">
        <f>Table36[[#This Row],[Inflation (%)2]]/H1387-1</f>
        <v>0.22596153846153832</v>
      </c>
      <c r="J1359" s="60">
        <f>IFERROR(VLOOKUP(D1359,Table6[[Categories]:[Weights]],5,FALSE),0)</f>
        <v>2.8999999999999998E-2</v>
      </c>
      <c r="K1359" s="44">
        <f>$K$1802*(1+Table36[[#This Row],[Inflation (%)2]])</f>
        <v>112.75</v>
      </c>
      <c r="L1359" s="44">
        <f>IFERROR(Table36[[#This Row],[Prices]]*Table36[[#This Row],[Weights]],0)</f>
        <v>3.2697499999999997</v>
      </c>
    </row>
    <row r="1360" spans="2:12" hidden="1" x14ac:dyDescent="0.2">
      <c r="B1360" s="62">
        <f t="shared" si="43"/>
        <v>2021</v>
      </c>
      <c r="C1360" s="49">
        <v>44317</v>
      </c>
      <c r="D1360" s="3" t="s">
        <v>23</v>
      </c>
      <c r="E1360" s="29" t="s">
        <v>7</v>
      </c>
      <c r="F1360" s="43">
        <v>166.5</v>
      </c>
      <c r="G1360" s="28" t="s">
        <v>272</v>
      </c>
      <c r="H1360" s="31">
        <f t="shared" si="44"/>
        <v>2.9000000000000001E-2</v>
      </c>
      <c r="I1360" s="31">
        <f>Table36[[#This Row],[Inflation (%)2]]/H1388-1</f>
        <v>-1.283757338551859</v>
      </c>
      <c r="J1360" s="60">
        <f>IFERROR(VLOOKUP(D1360,Table6[[Categories]:[Weights]],5,FALSE),0)</f>
        <v>4.41E-2</v>
      </c>
      <c r="K1360" s="44">
        <f>$K$1802*(1+Table36[[#This Row],[Inflation (%)2]])</f>
        <v>102.89999999999999</v>
      </c>
      <c r="L1360" s="44">
        <f>IFERROR(Table36[[#This Row],[Prices]]*Table36[[#This Row],[Weights]],0)</f>
        <v>4.53789</v>
      </c>
    </row>
    <row r="1361" spans="2:12" hidden="1" x14ac:dyDescent="0.2">
      <c r="B1361" s="62">
        <f t="shared" si="43"/>
        <v>2021</v>
      </c>
      <c r="C1361" s="49">
        <v>44317</v>
      </c>
      <c r="D1361" s="3" t="s">
        <v>25</v>
      </c>
      <c r="E1361" s="29" t="s">
        <v>7</v>
      </c>
      <c r="F1361" s="43">
        <v>165.9</v>
      </c>
      <c r="G1361" s="28" t="s">
        <v>929</v>
      </c>
      <c r="H1361" s="31">
        <f t="shared" si="44"/>
        <v>9.5799999999999996E-2</v>
      </c>
      <c r="I1361" s="31">
        <f>Table36[[#This Row],[Inflation (%)2]]/H1389-1</f>
        <v>0.20351758793969843</v>
      </c>
      <c r="J1361" s="60">
        <f>IFERROR(VLOOKUP(D1361,Table6[[Categories]:[Weights]],5,FALSE),0)</f>
        <v>1.7299999999999999E-2</v>
      </c>
      <c r="K1361" s="44">
        <f>$K$1802*(1+Table36[[#This Row],[Inflation (%)2]])</f>
        <v>109.58000000000001</v>
      </c>
      <c r="L1361" s="44">
        <f>IFERROR(Table36[[#This Row],[Prices]]*Table36[[#This Row],[Weights]],0)</f>
        <v>1.8957340000000003</v>
      </c>
    </row>
    <row r="1362" spans="2:12" hidden="1" x14ac:dyDescent="0.2">
      <c r="B1362" s="62">
        <f t="shared" si="43"/>
        <v>2021</v>
      </c>
      <c r="C1362" s="49">
        <v>44317</v>
      </c>
      <c r="D1362" s="3" t="s">
        <v>27</v>
      </c>
      <c r="E1362" s="29" t="s">
        <v>7</v>
      </c>
      <c r="F1362" s="43">
        <v>115.9</v>
      </c>
      <c r="G1362" s="28" t="s">
        <v>930</v>
      </c>
      <c r="H1362" s="31">
        <f t="shared" si="44"/>
        <v>-1.1100000000000002E-2</v>
      </c>
      <c r="I1362" s="31">
        <f>Table36[[#This Row],[Inflation (%)2]]/H1390-1</f>
        <v>-0.78977272727272729</v>
      </c>
      <c r="J1362" s="60">
        <f>IFERROR(VLOOKUP(D1362,Table6[[Categories]:[Weights]],5,FALSE),0)</f>
        <v>9.7000000000000003E-3</v>
      </c>
      <c r="K1362" s="44">
        <f>$K$1802*(1+Table36[[#This Row],[Inflation (%)2]])</f>
        <v>98.89</v>
      </c>
      <c r="L1362" s="44">
        <f>IFERROR(Table36[[#This Row],[Prices]]*Table36[[#This Row],[Weights]],0)</f>
        <v>0.959233</v>
      </c>
    </row>
    <row r="1363" spans="2:12" hidden="1" x14ac:dyDescent="0.2">
      <c r="B1363" s="62">
        <f t="shared" si="43"/>
        <v>2021</v>
      </c>
      <c r="C1363" s="49">
        <v>44317</v>
      </c>
      <c r="D1363" s="3" t="s">
        <v>29</v>
      </c>
      <c r="E1363" s="29" t="s">
        <v>7</v>
      </c>
      <c r="F1363" s="43">
        <v>165.2</v>
      </c>
      <c r="G1363" s="28" t="s">
        <v>241</v>
      </c>
      <c r="H1363" s="31">
        <f t="shared" si="44"/>
        <v>6.7900000000000002E-2</v>
      </c>
      <c r="I1363" s="31">
        <f>Table36[[#This Row],[Inflation (%)2]]/H1391-1</f>
        <v>0.18914185639229419</v>
      </c>
      <c r="J1363" s="60">
        <f>IFERROR(VLOOKUP(D1363,Table6[[Categories]:[Weights]],5,FALSE),0)</f>
        <v>1.7899999999999999E-2</v>
      </c>
      <c r="K1363" s="44">
        <f>$K$1802*(1+Table36[[#This Row],[Inflation (%)2]])</f>
        <v>106.79</v>
      </c>
      <c r="L1363" s="44">
        <f>IFERROR(Table36[[#This Row],[Prices]]*Table36[[#This Row],[Weights]],0)</f>
        <v>1.9115409999999999</v>
      </c>
    </row>
    <row r="1364" spans="2:12" hidden="1" x14ac:dyDescent="0.2">
      <c r="B1364" s="62">
        <f t="shared" si="43"/>
        <v>2021</v>
      </c>
      <c r="C1364" s="49">
        <v>44317</v>
      </c>
      <c r="D1364" s="3" t="s">
        <v>31</v>
      </c>
      <c r="E1364" s="29" t="s">
        <v>7</v>
      </c>
      <c r="F1364" s="43">
        <v>152</v>
      </c>
      <c r="G1364" s="28" t="s">
        <v>931</v>
      </c>
      <c r="H1364" s="31">
        <f t="shared" si="44"/>
        <v>0.13350000000000001</v>
      </c>
      <c r="I1364" s="31">
        <f>Table36[[#This Row],[Inflation (%)2]]/H1392-1</f>
        <v>-9.6439169139465042E-3</v>
      </c>
      <c r="J1364" s="60">
        <f>IFERROR(VLOOKUP(D1364,Table6[[Categories]:[Weights]],5,FALSE),0)</f>
        <v>1.1299999999999999E-2</v>
      </c>
      <c r="K1364" s="44">
        <f>$K$1802*(1+Table36[[#This Row],[Inflation (%)2]])</f>
        <v>113.35</v>
      </c>
      <c r="L1364" s="44">
        <f>IFERROR(Table36[[#This Row],[Prices]]*Table36[[#This Row],[Weights]],0)</f>
        <v>1.2808549999999999</v>
      </c>
    </row>
    <row r="1365" spans="2:12" hidden="1" x14ac:dyDescent="0.2">
      <c r="B1365" s="62">
        <f t="shared" si="43"/>
        <v>2021</v>
      </c>
      <c r="C1365" s="49">
        <v>44317</v>
      </c>
      <c r="D1365" s="3" t="s">
        <v>33</v>
      </c>
      <c r="E1365" s="29" t="s">
        <v>7</v>
      </c>
      <c r="F1365" s="43">
        <v>171.1</v>
      </c>
      <c r="G1365" s="28" t="s">
        <v>145</v>
      </c>
      <c r="H1365" s="31">
        <f t="shared" si="44"/>
        <v>5.3600000000000002E-2</v>
      </c>
      <c r="I1365" s="31">
        <f>Table36[[#This Row],[Inflation (%)2]]/H1393-1</f>
        <v>1.8691588785046953E-3</v>
      </c>
      <c r="J1365" s="60">
        <f>IFERROR(VLOOKUP(D1365,Table6[[Categories]:[Weights]],5,FALSE),0)</f>
        <v>5.5399999999999998E-2</v>
      </c>
      <c r="K1365" s="44">
        <f>$K$1802*(1+Table36[[#This Row],[Inflation (%)2]])</f>
        <v>105.36000000000001</v>
      </c>
      <c r="L1365" s="44">
        <f>IFERROR(Table36[[#This Row],[Prices]]*Table36[[#This Row],[Weights]],0)</f>
        <v>5.8369440000000008</v>
      </c>
    </row>
    <row r="1366" spans="2:12" hidden="1" x14ac:dyDescent="0.2">
      <c r="B1366" s="62">
        <f t="shared" si="43"/>
        <v>2021</v>
      </c>
      <c r="C1366" s="49">
        <v>44317</v>
      </c>
      <c r="D1366" s="3" t="s">
        <v>35</v>
      </c>
      <c r="E1366" s="29" t="s">
        <v>7</v>
      </c>
      <c r="F1366" s="43">
        <v>198.2</v>
      </c>
      <c r="G1366" s="28" t="s">
        <v>336</v>
      </c>
      <c r="H1366" s="31">
        <f t="shared" si="44"/>
        <v>8.0699999999999994E-2</v>
      </c>
      <c r="I1366" s="31">
        <f>Table36[[#This Row],[Inflation (%)2]]/H1394-1</f>
        <v>-5.5035128805620559E-2</v>
      </c>
      <c r="J1366" s="60">
        <f>IFERROR(VLOOKUP(D1366,Table6[[Categories]:[Weights]],5,FALSE),0)</f>
        <v>1.3600000000000001E-2</v>
      </c>
      <c r="K1366" s="44">
        <f>$K$1802*(1+Table36[[#This Row],[Inflation (%)2]])</f>
        <v>108.07</v>
      </c>
      <c r="L1366" s="44">
        <f>IFERROR(Table36[[#This Row],[Prices]]*Table36[[#This Row],[Weights]],0)</f>
        <v>1.4697519999999999</v>
      </c>
    </row>
    <row r="1367" spans="2:12" hidden="1" x14ac:dyDescent="0.2">
      <c r="B1367" s="62">
        <f t="shared" si="43"/>
        <v>2021</v>
      </c>
      <c r="C1367" s="49">
        <v>44317</v>
      </c>
      <c r="D1367" s="3" t="s">
        <v>37</v>
      </c>
      <c r="E1367" s="29" t="s">
        <v>7</v>
      </c>
      <c r="F1367" s="43">
        <v>154.1</v>
      </c>
      <c r="G1367" s="28" t="s">
        <v>932</v>
      </c>
      <c r="H1367" s="31">
        <f t="shared" si="44"/>
        <v>2.1899999999999999E-2</v>
      </c>
      <c r="I1367" s="31">
        <f>Table36[[#This Row],[Inflation (%)2]]/H1395-1</f>
        <v>0.10050251256281406</v>
      </c>
      <c r="J1367" s="60">
        <f>IFERROR(VLOOKUP(D1367,Table6[[Categories]:[Weights]],5,FALSE),0)</f>
        <v>5.57E-2</v>
      </c>
      <c r="K1367" s="44">
        <f>$K$1802*(1+Table36[[#This Row],[Inflation (%)2]])</f>
        <v>102.19</v>
      </c>
      <c r="L1367" s="44">
        <f>IFERROR(Table36[[#This Row],[Prices]]*Table36[[#This Row],[Weights]],0)</f>
        <v>5.6919829999999996</v>
      </c>
    </row>
    <row r="1368" spans="2:12" hidden="1" x14ac:dyDescent="0.2">
      <c r="B1368" s="62">
        <f t="shared" si="43"/>
        <v>2021</v>
      </c>
      <c r="C1368" s="49">
        <v>44317</v>
      </c>
      <c r="D1368" s="3" t="s">
        <v>39</v>
      </c>
      <c r="E1368" s="29" t="s">
        <v>7</v>
      </c>
      <c r="F1368" s="43">
        <v>156.5</v>
      </c>
      <c r="G1368" s="28" t="s">
        <v>65</v>
      </c>
      <c r="H1368" s="31">
        <f t="shared" si="44"/>
        <v>2.29E-2</v>
      </c>
      <c r="I1368" s="31">
        <f>Table36[[#This Row],[Inflation (%)2]]/H1396-1</f>
        <v>6.0185185185185119E-2</v>
      </c>
      <c r="J1368" s="60">
        <f>IFERROR(VLOOKUP(D1368,Table6[[Categories]:[Weights]],5,FALSE),0)</f>
        <v>4.7199999999999999E-2</v>
      </c>
      <c r="K1368" s="44">
        <f>$K$1802*(1+Table36[[#This Row],[Inflation (%)2]])</f>
        <v>102.28999999999999</v>
      </c>
      <c r="L1368" s="44">
        <f>IFERROR(Table36[[#This Row],[Prices]]*Table36[[#This Row],[Weights]],0)</f>
        <v>4.8280879999999993</v>
      </c>
    </row>
    <row r="1369" spans="2:12" hidden="1" x14ac:dyDescent="0.2">
      <c r="B1369" s="62">
        <f t="shared" si="43"/>
        <v>2021</v>
      </c>
      <c r="C1369" s="49">
        <v>44317</v>
      </c>
      <c r="D1369" s="3" t="s">
        <v>41</v>
      </c>
      <c r="E1369" s="29" t="s">
        <v>7</v>
      </c>
      <c r="F1369" s="43">
        <v>140.19999999999999</v>
      </c>
      <c r="G1369" s="28" t="s">
        <v>627</v>
      </c>
      <c r="H1369" s="31">
        <f t="shared" si="44"/>
        <v>1.15E-2</v>
      </c>
      <c r="I1369" s="31">
        <f>Table36[[#This Row],[Inflation (%)2]]/H1397-1</f>
        <v>0.59722222222222232</v>
      </c>
      <c r="J1369" s="60">
        <f>IFERROR(VLOOKUP(D1369,Table6[[Categories]:[Weights]],5,FALSE),0)</f>
        <v>8.5000000000000006E-3</v>
      </c>
      <c r="K1369" s="44">
        <f>$K$1802*(1+Table36[[#This Row],[Inflation (%)2]])</f>
        <v>101.15</v>
      </c>
      <c r="L1369" s="44">
        <f>IFERROR(Table36[[#This Row],[Prices]]*Table36[[#This Row],[Weights]],0)</f>
        <v>0.85977500000000007</v>
      </c>
    </row>
    <row r="1370" spans="2:12" hidden="1" x14ac:dyDescent="0.2">
      <c r="B1370" s="62">
        <f t="shared" si="43"/>
        <v>2021</v>
      </c>
      <c r="C1370" s="49">
        <v>44317</v>
      </c>
      <c r="D1370" s="3" t="s">
        <v>43</v>
      </c>
      <c r="E1370" s="29" t="s">
        <v>7</v>
      </c>
      <c r="F1370" s="43">
        <v>161.6</v>
      </c>
      <c r="G1370" s="28" t="s">
        <v>275</v>
      </c>
      <c r="H1370" s="31">
        <f t="shared" si="44"/>
        <v>3.8600000000000002E-2</v>
      </c>
      <c r="I1370" s="31">
        <f>Table36[[#This Row],[Inflation (%)2]]/H1398-1</f>
        <v>3.4852546916890104E-2</v>
      </c>
      <c r="J1370" s="60">
        <f>IFERROR(VLOOKUP(D1370,Table6[[Categories]:[Weights]],5,FALSE),0)</f>
        <v>0.2167</v>
      </c>
      <c r="K1370" s="44">
        <f>$K$1802*(1+Table36[[#This Row],[Inflation (%)2]])</f>
        <v>103.86</v>
      </c>
      <c r="L1370" s="44">
        <f>IFERROR(Table36[[#This Row],[Prices]]*Table36[[#This Row],[Weights]],0)</f>
        <v>22.506461999999999</v>
      </c>
    </row>
    <row r="1371" spans="2:12" hidden="1" x14ac:dyDescent="0.2">
      <c r="B1371" s="62">
        <f t="shared" si="43"/>
        <v>2021</v>
      </c>
      <c r="C1371" s="49">
        <v>44317</v>
      </c>
      <c r="D1371" s="3" t="s">
        <v>45</v>
      </c>
      <c r="E1371" s="29" t="s">
        <v>7</v>
      </c>
      <c r="F1371" s="43">
        <v>155.5</v>
      </c>
      <c r="G1371" s="28" t="s">
        <v>933</v>
      </c>
      <c r="H1371" s="31">
        <f t="shared" si="44"/>
        <v>0.14170000000000002</v>
      </c>
      <c r="I1371" s="31">
        <f>Table36[[#This Row],[Inflation (%)2]]/H1399-1</f>
        <v>9.1679506933744381E-2</v>
      </c>
      <c r="J1371" s="60">
        <f>IFERROR(VLOOKUP(D1371,Table6[[Categories]:[Weights]],5,FALSE),0)</f>
        <v>5.5800000000000002E-2</v>
      </c>
      <c r="K1371" s="44">
        <f>$K$1802*(1+Table36[[#This Row],[Inflation (%)2]])</f>
        <v>114.16999999999999</v>
      </c>
      <c r="L1371" s="44">
        <f>IFERROR(Table36[[#This Row],[Prices]]*Table36[[#This Row],[Weights]],0)</f>
        <v>6.3706859999999992</v>
      </c>
    </row>
    <row r="1372" spans="2:12" hidden="1" x14ac:dyDescent="0.2">
      <c r="B1372" s="62">
        <f t="shared" si="43"/>
        <v>2021</v>
      </c>
      <c r="C1372" s="49">
        <v>44317</v>
      </c>
      <c r="D1372" s="3" t="s">
        <v>47</v>
      </c>
      <c r="E1372" s="29" t="s">
        <v>7</v>
      </c>
      <c r="F1372" s="43">
        <v>152.30000000000001</v>
      </c>
      <c r="G1372" s="28" t="s">
        <v>675</v>
      </c>
      <c r="H1372" s="31">
        <f t="shared" si="44"/>
        <v>6.5000000000000002E-2</v>
      </c>
      <c r="I1372" s="31">
        <f>Table36[[#This Row],[Inflation (%)2]]/H1400-1</f>
        <v>0.15864527629233494</v>
      </c>
      <c r="J1372" s="60">
        <f>IFERROR(VLOOKUP(D1372,Table6[[Categories]:[Weights]],5,FALSE),0)</f>
        <v>0.29530000000000001</v>
      </c>
      <c r="K1372" s="44">
        <f>$K$1802*(1+Table36[[#This Row],[Inflation (%)2]])</f>
        <v>106.5</v>
      </c>
      <c r="L1372" s="44">
        <f>IFERROR(Table36[[#This Row],[Prices]]*Table36[[#This Row],[Weights]],0)</f>
        <v>31.449450000000002</v>
      </c>
    </row>
    <row r="1373" spans="2:12" hidden="1" x14ac:dyDescent="0.2">
      <c r="B1373" s="62">
        <f t="shared" si="43"/>
        <v>2021</v>
      </c>
      <c r="C1373" s="49">
        <v>44317</v>
      </c>
      <c r="D1373" s="3" t="s">
        <v>49</v>
      </c>
      <c r="E1373" s="29" t="s">
        <v>7</v>
      </c>
      <c r="F1373" s="43">
        <v>150.1</v>
      </c>
      <c r="G1373" s="28" t="s">
        <v>69</v>
      </c>
      <c r="H1373" s="31">
        <f t="shared" si="44"/>
        <v>2.8799999999999999E-2</v>
      </c>
      <c r="I1373" s="31">
        <f>Table36[[#This Row],[Inflation (%)2]]/H1401-1</f>
        <v>1</v>
      </c>
      <c r="J1373" s="60">
        <f>IFERROR(VLOOKUP(D1373,Table6[[Categories]:[Weights]],5,FALSE),0)</f>
        <v>3.8699999999999998E-2</v>
      </c>
      <c r="K1373" s="44">
        <f>$K$1802*(1+Table36[[#This Row],[Inflation (%)2]])</f>
        <v>102.88</v>
      </c>
      <c r="L1373" s="44">
        <f>IFERROR(Table36[[#This Row],[Prices]]*Table36[[#This Row],[Weights]],0)</f>
        <v>3.9814559999999997</v>
      </c>
    </row>
    <row r="1374" spans="2:12" hidden="1" x14ac:dyDescent="0.2">
      <c r="B1374" s="62">
        <f t="shared" si="43"/>
        <v>2021</v>
      </c>
      <c r="C1374" s="49">
        <v>44317</v>
      </c>
      <c r="D1374" s="3" t="s">
        <v>51</v>
      </c>
      <c r="E1374" s="29" t="s">
        <v>7</v>
      </c>
      <c r="F1374" s="43">
        <v>160.4</v>
      </c>
      <c r="G1374" s="28" t="s">
        <v>934</v>
      </c>
      <c r="H1374" s="31">
        <f t="shared" si="44"/>
        <v>9.7899999999999987E-2</v>
      </c>
      <c r="I1374" s="31">
        <f>Table36[[#This Row],[Inflation (%)2]]/H1402-1</f>
        <v>0.11630558722919027</v>
      </c>
      <c r="J1374" s="60">
        <f>IFERROR(VLOOKUP(D1374,Table6[[Categories]:[Weights]],5,FALSE),0)</f>
        <v>4.8099999999999997E-2</v>
      </c>
      <c r="K1374" s="44">
        <f>$K$1802*(1+Table36[[#This Row],[Inflation (%)2]])</f>
        <v>109.79</v>
      </c>
      <c r="L1374" s="44">
        <f>IFERROR(Table36[[#This Row],[Prices]]*Table36[[#This Row],[Weights]],0)</f>
        <v>5.2808989999999998</v>
      </c>
    </row>
    <row r="1375" spans="2:12" hidden="1" x14ac:dyDescent="0.2">
      <c r="B1375" s="62">
        <f t="shared" si="43"/>
        <v>2021</v>
      </c>
      <c r="C1375" s="49">
        <v>44317</v>
      </c>
      <c r="D1375" s="3" t="s">
        <v>53</v>
      </c>
      <c r="E1375" s="29" t="s">
        <v>7</v>
      </c>
      <c r="F1375" s="43">
        <v>145</v>
      </c>
      <c r="G1375" s="28" t="s">
        <v>919</v>
      </c>
      <c r="H1375" s="31">
        <f t="shared" si="44"/>
        <v>0.1232</v>
      </c>
      <c r="I1375" s="31">
        <f>Table36[[#This Row],[Inflation (%)2]]/H1403-1</f>
        <v>0.18347742555235347</v>
      </c>
      <c r="J1375" s="60">
        <f>IFERROR(VLOOKUP(D1375,Table6[[Categories]:[Weights]],5,FALSE),0)</f>
        <v>9.7299999999999998E-2</v>
      </c>
      <c r="K1375" s="44">
        <f>$K$1802*(1+Table36[[#This Row],[Inflation (%)2]])</f>
        <v>112.32</v>
      </c>
      <c r="L1375" s="44">
        <f>IFERROR(Table36[[#This Row],[Prices]]*Table36[[#This Row],[Weights]],0)</f>
        <v>10.928735999999999</v>
      </c>
    </row>
    <row r="1376" spans="2:12" hidden="1" x14ac:dyDescent="0.2">
      <c r="B1376" s="62">
        <f t="shared" si="43"/>
        <v>2021</v>
      </c>
      <c r="C1376" s="49">
        <v>44317</v>
      </c>
      <c r="D1376" s="3" t="s">
        <v>55</v>
      </c>
      <c r="E1376" s="29" t="s">
        <v>7</v>
      </c>
      <c r="F1376" s="43">
        <v>152.6</v>
      </c>
      <c r="G1376" s="28" t="s">
        <v>241</v>
      </c>
      <c r="H1376" s="31">
        <f t="shared" si="44"/>
        <v>6.7900000000000002E-2</v>
      </c>
      <c r="I1376" s="31">
        <f>Table36[[#This Row],[Inflation (%)2]]/H1404-1</f>
        <v>0.46652267818574522</v>
      </c>
      <c r="J1376" s="60">
        <f>IFERROR(VLOOKUP(D1376,Table6[[Categories]:[Weights]],5,FALSE),0)</f>
        <v>2.0400000000000001E-2</v>
      </c>
      <c r="K1376" s="44">
        <f>$K$1802*(1+Table36[[#This Row],[Inflation (%)2]])</f>
        <v>106.79</v>
      </c>
      <c r="L1376" s="44">
        <f>IFERROR(Table36[[#This Row],[Prices]]*Table36[[#This Row],[Weights]],0)</f>
        <v>2.1785160000000001</v>
      </c>
    </row>
    <row r="1377" spans="2:12" hidden="1" x14ac:dyDescent="0.2">
      <c r="B1377" s="62">
        <f t="shared" si="43"/>
        <v>2021</v>
      </c>
      <c r="C1377" s="49">
        <v>44317</v>
      </c>
      <c r="D1377" s="3" t="s">
        <v>57</v>
      </c>
      <c r="E1377" s="29" t="s">
        <v>7</v>
      </c>
      <c r="F1377" s="43">
        <v>156.6</v>
      </c>
      <c r="G1377" s="28" t="s">
        <v>935</v>
      </c>
      <c r="H1377" s="31">
        <f t="shared" si="44"/>
        <v>-8.8999999999999999E-3</v>
      </c>
      <c r="I1377" s="31" t="e">
        <f>Table36[[#This Row],[Inflation (%)2]]/H1405-1</f>
        <v>#DIV/0!</v>
      </c>
      <c r="J1377" s="60">
        <f>IFERROR(VLOOKUP(D1377,Table6[[Categories]:[Weights]],5,FALSE),0)</f>
        <v>5.62E-2</v>
      </c>
      <c r="K1377" s="44">
        <f>$K$1802*(1+Table36[[#This Row],[Inflation (%)2]])</f>
        <v>99.11</v>
      </c>
      <c r="L1377" s="44">
        <f>IFERROR(Table36[[#This Row],[Prices]]*Table36[[#This Row],[Weights]],0)</f>
        <v>5.5699819999999995</v>
      </c>
    </row>
    <row r="1378" spans="2:12" hidden="1" x14ac:dyDescent="0.2">
      <c r="B1378" s="62">
        <f t="shared" si="43"/>
        <v>2021</v>
      </c>
      <c r="C1378" s="49">
        <v>44317</v>
      </c>
      <c r="D1378" s="3" t="s">
        <v>59</v>
      </c>
      <c r="E1378" s="29" t="s">
        <v>7</v>
      </c>
      <c r="F1378" s="43">
        <v>157.5</v>
      </c>
      <c r="G1378" s="28" t="s">
        <v>473</v>
      </c>
      <c r="H1378" s="31">
        <f t="shared" si="44"/>
        <v>4.65E-2</v>
      </c>
      <c r="I1378" s="31">
        <f>Table36[[#This Row],[Inflation (%)2]]/H1406-1</f>
        <v>7.390300230946889E-2</v>
      </c>
      <c r="J1378" s="60">
        <f>IFERROR(VLOOKUP(D1378,Table6[[Categories]:[Weights]],5,FALSE),0)</f>
        <v>3.4700000000000002E-2</v>
      </c>
      <c r="K1378" s="44">
        <f>$K$1802*(1+Table36[[#This Row],[Inflation (%)2]])</f>
        <v>104.65</v>
      </c>
      <c r="L1378" s="44">
        <f>IFERROR(Table36[[#This Row],[Prices]]*Table36[[#This Row],[Weights]],0)</f>
        <v>3.6313550000000006</v>
      </c>
    </row>
    <row r="1379" spans="2:12" hidden="1" x14ac:dyDescent="0.2">
      <c r="B1379" s="62">
        <f t="shared" si="43"/>
        <v>2021</v>
      </c>
      <c r="C1379" s="49">
        <v>44317</v>
      </c>
      <c r="D1379" s="3" t="s">
        <v>61</v>
      </c>
      <c r="E1379" s="29" t="s">
        <v>7</v>
      </c>
      <c r="F1379" s="43">
        <v>163.4</v>
      </c>
      <c r="G1379" s="28" t="s">
        <v>811</v>
      </c>
      <c r="H1379" s="31">
        <f t="shared" si="44"/>
        <v>5.9000000000000004E-2</v>
      </c>
      <c r="I1379" s="31">
        <f>Table36[[#This Row],[Inflation (%)2]]/H1407-1</f>
        <v>0.39810426540284394</v>
      </c>
      <c r="J1379" s="60">
        <f>IFERROR(VLOOKUP(D1379,Table6[[Categories]:[Weights]],5,FALSE),0)</f>
        <v>0</v>
      </c>
      <c r="K1379" s="44">
        <f>$K$1802*(1+Table36[[#This Row],[Inflation (%)2]])</f>
        <v>105.89999999999999</v>
      </c>
      <c r="L1379" s="44">
        <f>IFERROR(Table36[[#This Row],[Prices]]*Table36[[#This Row],[Weights]],0)</f>
        <v>0</v>
      </c>
    </row>
    <row r="1380" spans="2:12" x14ac:dyDescent="0.2">
      <c r="B1380" s="62">
        <f t="shared" si="43"/>
        <v>2021</v>
      </c>
      <c r="C1380" s="49">
        <v>44287</v>
      </c>
      <c r="D1380" s="3" t="s">
        <v>6</v>
      </c>
      <c r="E1380" s="29" t="s">
        <v>7</v>
      </c>
      <c r="F1380" s="43">
        <v>158</v>
      </c>
      <c r="G1380" s="28" t="s">
        <v>426</v>
      </c>
      <c r="H1380" s="31">
        <f t="shared" si="44"/>
        <v>4.7100000000000003E-2</v>
      </c>
      <c r="I1380" s="31">
        <f>Table36[[#This Row],[Inflation (%)2]]/H1408-1</f>
        <v>-0.27760736196319002</v>
      </c>
      <c r="J1380" s="60">
        <f>IFERROR(VLOOKUP(D1380,Table6[[Categories]:[Weights]],5,FALSE),0)</f>
        <v>1</v>
      </c>
      <c r="K1380" s="44">
        <f>$K$1802*(1+Table36[[#This Row],[Inflation (%)2]])</f>
        <v>104.71</v>
      </c>
      <c r="L1380" s="44">
        <f>IFERROR(Table36[[#This Row],[Prices]]*Table36[[#This Row],[Weights]],0)</f>
        <v>104.71</v>
      </c>
    </row>
    <row r="1381" spans="2:12" hidden="1" x14ac:dyDescent="0.2">
      <c r="B1381" s="62">
        <f t="shared" si="43"/>
        <v>2021</v>
      </c>
      <c r="C1381" s="49">
        <v>44287</v>
      </c>
      <c r="D1381" s="3" t="s">
        <v>9</v>
      </c>
      <c r="E1381" s="29" t="s">
        <v>7</v>
      </c>
      <c r="F1381" s="43">
        <v>162</v>
      </c>
      <c r="G1381" s="28" t="s">
        <v>346</v>
      </c>
      <c r="H1381" s="31">
        <f t="shared" si="44"/>
        <v>3.78E-2</v>
      </c>
      <c r="I1381" s="31">
        <f>Table36[[#This Row],[Inflation (%)2]]/H1409-1</f>
        <v>-0.44897959183673464</v>
      </c>
      <c r="J1381" s="60">
        <f>IFERROR(VLOOKUP(D1381,Table6[[Categories]:[Weights]],5,FALSE),0)</f>
        <v>0.3629</v>
      </c>
      <c r="K1381" s="44">
        <f>$K$1802*(1+Table36[[#This Row],[Inflation (%)2]])</f>
        <v>103.78</v>
      </c>
      <c r="L1381" s="44">
        <f>IFERROR(Table36[[#This Row],[Prices]]*Table36[[#This Row],[Weights]],0)</f>
        <v>37.661762000000003</v>
      </c>
    </row>
    <row r="1382" spans="2:12" hidden="1" x14ac:dyDescent="0.2">
      <c r="B1382" s="62">
        <f t="shared" si="43"/>
        <v>2021</v>
      </c>
      <c r="C1382" s="49">
        <v>44287</v>
      </c>
      <c r="D1382" s="3" t="s">
        <v>11</v>
      </c>
      <c r="E1382" s="29" t="s">
        <v>7</v>
      </c>
      <c r="F1382" s="43">
        <v>147.6</v>
      </c>
      <c r="G1382" s="28" t="s">
        <v>269</v>
      </c>
      <c r="H1382" s="31">
        <f t="shared" si="44"/>
        <v>-2.7700000000000002E-2</v>
      </c>
      <c r="I1382" s="31">
        <f>Table36[[#This Row],[Inflation (%)2]]/H1410-1</f>
        <v>-5.0735294117647065</v>
      </c>
      <c r="J1382" s="60">
        <f>IFERROR(VLOOKUP(D1382,Table6[[Categories]:[Weights]],5,FALSE),0)</f>
        <v>6.59E-2</v>
      </c>
      <c r="K1382" s="44">
        <f>$K$1802*(1+Table36[[#This Row],[Inflation (%)2]])</f>
        <v>97.22999999999999</v>
      </c>
      <c r="L1382" s="44">
        <f>IFERROR(Table36[[#This Row],[Prices]]*Table36[[#This Row],[Weights]],0)</f>
        <v>6.4074569999999991</v>
      </c>
    </row>
    <row r="1383" spans="2:12" hidden="1" x14ac:dyDescent="0.2">
      <c r="B1383" s="62">
        <f t="shared" si="43"/>
        <v>2021</v>
      </c>
      <c r="C1383" s="49">
        <v>44287</v>
      </c>
      <c r="D1383" s="3" t="s">
        <v>13</v>
      </c>
      <c r="E1383" s="29" t="s">
        <v>7</v>
      </c>
      <c r="F1383" s="43">
        <v>202.5</v>
      </c>
      <c r="G1383" s="28" t="s">
        <v>937</v>
      </c>
      <c r="H1383" s="31">
        <f t="shared" si="44"/>
        <v>0.18210000000000001</v>
      </c>
      <c r="I1383" s="31">
        <f>Table36[[#This Row],[Inflation (%)2]]/H1411-1</f>
        <v>1.675041876046901E-2</v>
      </c>
      <c r="J1383" s="60">
        <f>IFERROR(VLOOKUP(D1383,Table6[[Categories]:[Weights]],5,FALSE),0)</f>
        <v>2.7300000000000001E-2</v>
      </c>
      <c r="K1383" s="44">
        <f>$K$1802*(1+Table36[[#This Row],[Inflation (%)2]])</f>
        <v>118.21</v>
      </c>
      <c r="L1383" s="44">
        <f>IFERROR(Table36[[#This Row],[Prices]]*Table36[[#This Row],[Weights]],0)</f>
        <v>3.2271329999999998</v>
      </c>
    </row>
    <row r="1384" spans="2:12" hidden="1" x14ac:dyDescent="0.2">
      <c r="B1384" s="62">
        <f t="shared" si="43"/>
        <v>2021</v>
      </c>
      <c r="C1384" s="49">
        <v>44287</v>
      </c>
      <c r="D1384" s="3" t="s">
        <v>15</v>
      </c>
      <c r="E1384" s="29" t="s">
        <v>7</v>
      </c>
      <c r="F1384" s="43">
        <v>166.4</v>
      </c>
      <c r="G1384" s="28" t="s">
        <v>938</v>
      </c>
      <c r="H1384" s="31">
        <f t="shared" si="44"/>
        <v>9.5500000000000015E-2</v>
      </c>
      <c r="I1384" s="31">
        <f>Table36[[#This Row],[Inflation (%)2]]/H1412-1</f>
        <v>-9.9905749293119461E-2</v>
      </c>
      <c r="J1384" s="60">
        <f>IFERROR(VLOOKUP(D1384,Table6[[Categories]:[Weights]],5,FALSE),0)</f>
        <v>3.5999999999999999E-3</v>
      </c>
      <c r="K1384" s="44">
        <f>$K$1802*(1+Table36[[#This Row],[Inflation (%)2]])</f>
        <v>109.55</v>
      </c>
      <c r="L1384" s="44">
        <f>IFERROR(Table36[[#This Row],[Prices]]*Table36[[#This Row],[Weights]],0)</f>
        <v>0.39437999999999995</v>
      </c>
    </row>
    <row r="1385" spans="2:12" hidden="1" x14ac:dyDescent="0.2">
      <c r="B1385" s="62">
        <f t="shared" si="43"/>
        <v>2021</v>
      </c>
      <c r="C1385" s="49">
        <v>44287</v>
      </c>
      <c r="D1385" s="3" t="s">
        <v>17</v>
      </c>
      <c r="E1385" s="29" t="s">
        <v>7</v>
      </c>
      <c r="F1385" s="43">
        <v>156</v>
      </c>
      <c r="G1385" s="28" t="s">
        <v>939</v>
      </c>
      <c r="H1385" s="31">
        <f t="shared" si="44"/>
        <v>3.1999999999999997E-3</v>
      </c>
      <c r="I1385" s="31">
        <f>Table36[[#This Row],[Inflation (%)2]]/H1413-1</f>
        <v>-0.89261744966442957</v>
      </c>
      <c r="J1385" s="60">
        <f>IFERROR(VLOOKUP(D1385,Table6[[Categories]:[Weights]],5,FALSE),0)</f>
        <v>5.33E-2</v>
      </c>
      <c r="K1385" s="44">
        <f>$K$1802*(1+Table36[[#This Row],[Inflation (%)2]])</f>
        <v>100.32000000000001</v>
      </c>
      <c r="L1385" s="44">
        <f>IFERROR(Table36[[#This Row],[Prices]]*Table36[[#This Row],[Weights]],0)</f>
        <v>5.3470560000000003</v>
      </c>
    </row>
    <row r="1386" spans="2:12" hidden="1" x14ac:dyDescent="0.2">
      <c r="B1386" s="62">
        <f t="shared" si="43"/>
        <v>2021</v>
      </c>
      <c r="C1386" s="49">
        <v>44287</v>
      </c>
      <c r="D1386" s="3" t="s">
        <v>19</v>
      </c>
      <c r="E1386" s="29" t="s">
        <v>7</v>
      </c>
      <c r="F1386" s="43">
        <v>161.4</v>
      </c>
      <c r="G1386" s="28" t="s">
        <v>940</v>
      </c>
      <c r="H1386" s="31">
        <f t="shared" si="44"/>
        <v>0.22639999999999999</v>
      </c>
      <c r="I1386" s="31">
        <f>Table36[[#This Row],[Inflation (%)2]]/H1414-1</f>
        <v>-1.3233348037056114E-3</v>
      </c>
      <c r="J1386" s="60">
        <f>IFERROR(VLOOKUP(D1386,Table6[[Categories]:[Weights]],5,FALSE),0)</f>
        <v>2.81E-2</v>
      </c>
      <c r="K1386" s="44">
        <f>$K$1802*(1+Table36[[#This Row],[Inflation (%)2]])</f>
        <v>122.63999999999999</v>
      </c>
      <c r="L1386" s="44">
        <f>IFERROR(Table36[[#This Row],[Prices]]*Table36[[#This Row],[Weights]],0)</f>
        <v>3.4461839999999997</v>
      </c>
    </row>
    <row r="1387" spans="2:12" hidden="1" x14ac:dyDescent="0.2">
      <c r="B1387" s="62">
        <f t="shared" si="43"/>
        <v>2021</v>
      </c>
      <c r="C1387" s="49">
        <v>44287</v>
      </c>
      <c r="D1387" s="3" t="s">
        <v>21</v>
      </c>
      <c r="E1387" s="29" t="s">
        <v>7</v>
      </c>
      <c r="F1387" s="43">
        <v>168.8</v>
      </c>
      <c r="G1387" s="28" t="s">
        <v>941</v>
      </c>
      <c r="H1387" s="31">
        <f t="shared" si="44"/>
        <v>0.10400000000000001</v>
      </c>
      <c r="I1387" s="31">
        <f>Table36[[#This Row],[Inflation (%)2]]/H1415-1</f>
        <v>6.4483111566018492E-2</v>
      </c>
      <c r="J1387" s="60">
        <f>IFERROR(VLOOKUP(D1387,Table6[[Categories]:[Weights]],5,FALSE),0)</f>
        <v>2.8999999999999998E-2</v>
      </c>
      <c r="K1387" s="44">
        <f>$K$1802*(1+Table36[[#This Row],[Inflation (%)2]])</f>
        <v>110.4</v>
      </c>
      <c r="L1387" s="44">
        <f>IFERROR(Table36[[#This Row],[Prices]]*Table36[[#This Row],[Weights]],0)</f>
        <v>3.2016</v>
      </c>
    </row>
    <row r="1388" spans="2:12" hidden="1" x14ac:dyDescent="0.2">
      <c r="B1388" s="62">
        <f t="shared" si="43"/>
        <v>2021</v>
      </c>
      <c r="C1388" s="49">
        <v>44287</v>
      </c>
      <c r="D1388" s="3" t="s">
        <v>23</v>
      </c>
      <c r="E1388" s="29" t="s">
        <v>7</v>
      </c>
      <c r="F1388" s="43">
        <v>161.6</v>
      </c>
      <c r="G1388" s="28" t="s">
        <v>942</v>
      </c>
      <c r="H1388" s="31">
        <f t="shared" si="44"/>
        <v>-0.10220000000000001</v>
      </c>
      <c r="I1388" s="31">
        <f>Table36[[#This Row],[Inflation (%)2]]/H1416-1</f>
        <v>17.925925925925927</v>
      </c>
      <c r="J1388" s="60">
        <f>IFERROR(VLOOKUP(D1388,Table6[[Categories]:[Weights]],5,FALSE),0)</f>
        <v>4.41E-2</v>
      </c>
      <c r="K1388" s="44">
        <f>$K$1802*(1+Table36[[#This Row],[Inflation (%)2]])</f>
        <v>89.779999999999987</v>
      </c>
      <c r="L1388" s="44">
        <f>IFERROR(Table36[[#This Row],[Prices]]*Table36[[#This Row],[Weights]],0)</f>
        <v>3.9592979999999995</v>
      </c>
    </row>
    <row r="1389" spans="2:12" hidden="1" x14ac:dyDescent="0.2">
      <c r="B1389" s="62">
        <f t="shared" si="43"/>
        <v>2021</v>
      </c>
      <c r="C1389" s="49">
        <v>44287</v>
      </c>
      <c r="D1389" s="3" t="s">
        <v>25</v>
      </c>
      <c r="E1389" s="29" t="s">
        <v>7</v>
      </c>
      <c r="F1389" s="43">
        <v>162.80000000000001</v>
      </c>
      <c r="G1389" s="28" t="s">
        <v>396</v>
      </c>
      <c r="H1389" s="31">
        <f t="shared" si="44"/>
        <v>7.9600000000000004E-2</v>
      </c>
      <c r="I1389" s="31">
        <f>Table36[[#This Row],[Inflation (%)2]]/H1417-1</f>
        <v>-0.48041775456919056</v>
      </c>
      <c r="J1389" s="60">
        <f>IFERROR(VLOOKUP(D1389,Table6[[Categories]:[Weights]],5,FALSE),0)</f>
        <v>1.7299999999999999E-2</v>
      </c>
      <c r="K1389" s="44">
        <f>$K$1802*(1+Table36[[#This Row],[Inflation (%)2]])</f>
        <v>107.96000000000001</v>
      </c>
      <c r="L1389" s="44">
        <f>IFERROR(Table36[[#This Row],[Prices]]*Table36[[#This Row],[Weights]],0)</f>
        <v>1.8677080000000001</v>
      </c>
    </row>
    <row r="1390" spans="2:12" hidden="1" x14ac:dyDescent="0.2">
      <c r="B1390" s="62">
        <f t="shared" si="43"/>
        <v>2021</v>
      </c>
      <c r="C1390" s="49">
        <v>44287</v>
      </c>
      <c r="D1390" s="3" t="s">
        <v>27</v>
      </c>
      <c r="E1390" s="29" t="s">
        <v>7</v>
      </c>
      <c r="F1390" s="43">
        <v>114.8</v>
      </c>
      <c r="G1390" s="28" t="s">
        <v>943</v>
      </c>
      <c r="H1390" s="31">
        <f t="shared" si="44"/>
        <v>-5.2800000000000007E-2</v>
      </c>
      <c r="I1390" s="31">
        <f>Table36[[#This Row],[Inflation (%)2]]/H1418-1</f>
        <v>57.666666666666679</v>
      </c>
      <c r="J1390" s="60">
        <f>IFERROR(VLOOKUP(D1390,Table6[[Categories]:[Weights]],5,FALSE),0)</f>
        <v>9.7000000000000003E-3</v>
      </c>
      <c r="K1390" s="44">
        <f>$K$1802*(1+Table36[[#This Row],[Inflation (%)2]])</f>
        <v>94.72</v>
      </c>
      <c r="L1390" s="44">
        <f>IFERROR(Table36[[#This Row],[Prices]]*Table36[[#This Row],[Weights]],0)</f>
        <v>0.91878400000000005</v>
      </c>
    </row>
    <row r="1391" spans="2:12" hidden="1" x14ac:dyDescent="0.2">
      <c r="B1391" s="62">
        <f t="shared" si="43"/>
        <v>2021</v>
      </c>
      <c r="C1391" s="49">
        <v>44287</v>
      </c>
      <c r="D1391" s="3" t="s">
        <v>29</v>
      </c>
      <c r="E1391" s="29" t="s">
        <v>7</v>
      </c>
      <c r="F1391" s="43">
        <v>162.80000000000001</v>
      </c>
      <c r="G1391" s="28" t="s">
        <v>375</v>
      </c>
      <c r="H1391" s="31">
        <f t="shared" si="44"/>
        <v>5.7099999999999998E-2</v>
      </c>
      <c r="I1391" s="31">
        <f>Table36[[#This Row],[Inflation (%)2]]/H1419-1</f>
        <v>-0.22100954979536158</v>
      </c>
      <c r="J1391" s="60">
        <f>IFERROR(VLOOKUP(D1391,Table6[[Categories]:[Weights]],5,FALSE),0)</f>
        <v>1.7899999999999999E-2</v>
      </c>
      <c r="K1391" s="44">
        <f>$K$1802*(1+Table36[[#This Row],[Inflation (%)2]])</f>
        <v>105.71</v>
      </c>
      <c r="L1391" s="44">
        <f>IFERROR(Table36[[#This Row],[Prices]]*Table36[[#This Row],[Weights]],0)</f>
        <v>1.8922089999999998</v>
      </c>
    </row>
    <row r="1392" spans="2:12" hidden="1" x14ac:dyDescent="0.2">
      <c r="B1392" s="62">
        <f t="shared" si="43"/>
        <v>2021</v>
      </c>
      <c r="C1392" s="49">
        <v>44287</v>
      </c>
      <c r="D1392" s="3" t="s">
        <v>31</v>
      </c>
      <c r="E1392" s="29" t="s">
        <v>7</v>
      </c>
      <c r="F1392" s="43">
        <v>151.5</v>
      </c>
      <c r="G1392" s="28" t="s">
        <v>124</v>
      </c>
      <c r="H1392" s="31">
        <f t="shared" si="44"/>
        <v>0.1348</v>
      </c>
      <c r="I1392" s="31">
        <f>Table36[[#This Row],[Inflation (%)2]]/H1420-1</f>
        <v>-5.4035087719298325E-2</v>
      </c>
      <c r="J1392" s="60">
        <f>IFERROR(VLOOKUP(D1392,Table6[[Categories]:[Weights]],5,FALSE),0)</f>
        <v>1.1299999999999999E-2</v>
      </c>
      <c r="K1392" s="44">
        <f>$K$1802*(1+Table36[[#This Row],[Inflation (%)2]])</f>
        <v>113.48</v>
      </c>
      <c r="L1392" s="44">
        <f>IFERROR(Table36[[#This Row],[Prices]]*Table36[[#This Row],[Weights]],0)</f>
        <v>1.282324</v>
      </c>
    </row>
    <row r="1393" spans="2:12" hidden="1" x14ac:dyDescent="0.2">
      <c r="B1393" s="62">
        <f t="shared" si="43"/>
        <v>2021</v>
      </c>
      <c r="C1393" s="49">
        <v>44287</v>
      </c>
      <c r="D1393" s="3" t="s">
        <v>33</v>
      </c>
      <c r="E1393" s="29" t="s">
        <v>7</v>
      </c>
      <c r="F1393" s="43">
        <v>171.4</v>
      </c>
      <c r="G1393" s="28" t="s">
        <v>944</v>
      </c>
      <c r="H1393" s="31">
        <f t="shared" si="44"/>
        <v>5.3499999999999999E-2</v>
      </c>
      <c r="I1393" s="31">
        <f>Table36[[#This Row],[Inflation (%)2]]/H1421-1</f>
        <v>-0.24005681818181823</v>
      </c>
      <c r="J1393" s="60">
        <f>IFERROR(VLOOKUP(D1393,Table6[[Categories]:[Weights]],5,FALSE),0)</f>
        <v>5.5399999999999998E-2</v>
      </c>
      <c r="K1393" s="44">
        <f>$K$1802*(1+Table36[[#This Row],[Inflation (%)2]])</f>
        <v>105.35000000000001</v>
      </c>
      <c r="L1393" s="44">
        <f>IFERROR(Table36[[#This Row],[Prices]]*Table36[[#This Row],[Weights]],0)</f>
        <v>5.8363900000000006</v>
      </c>
    </row>
    <row r="1394" spans="2:12" hidden="1" x14ac:dyDescent="0.2">
      <c r="B1394" s="62">
        <f t="shared" si="43"/>
        <v>2021</v>
      </c>
      <c r="C1394" s="49">
        <v>44287</v>
      </c>
      <c r="D1394" s="3" t="s">
        <v>35</v>
      </c>
      <c r="E1394" s="29" t="s">
        <v>7</v>
      </c>
      <c r="F1394" s="43">
        <v>194.4</v>
      </c>
      <c r="G1394" s="28" t="s">
        <v>577</v>
      </c>
      <c r="H1394" s="31">
        <f t="shared" si="44"/>
        <v>8.539999999999999E-2</v>
      </c>
      <c r="I1394" s="31">
        <f>Table36[[#This Row],[Inflation (%)2]]/H1422-1</f>
        <v>-0.26758147512864505</v>
      </c>
      <c r="J1394" s="60">
        <f>IFERROR(VLOOKUP(D1394,Table6[[Categories]:[Weights]],5,FALSE),0)</f>
        <v>1.3600000000000001E-2</v>
      </c>
      <c r="K1394" s="44">
        <f>$K$1802*(1+Table36[[#This Row],[Inflation (%)2]])</f>
        <v>108.53999999999999</v>
      </c>
      <c r="L1394" s="44">
        <f>IFERROR(Table36[[#This Row],[Prices]]*Table36[[#This Row],[Weights]],0)</f>
        <v>1.4761439999999999</v>
      </c>
    </row>
    <row r="1395" spans="2:12" hidden="1" x14ac:dyDescent="0.2">
      <c r="B1395" s="62">
        <f t="shared" si="43"/>
        <v>2021</v>
      </c>
      <c r="C1395" s="49">
        <v>44287</v>
      </c>
      <c r="D1395" s="3" t="s">
        <v>37</v>
      </c>
      <c r="E1395" s="29" t="s">
        <v>7</v>
      </c>
      <c r="F1395" s="43">
        <v>153.4</v>
      </c>
      <c r="G1395" s="28" t="s">
        <v>945</v>
      </c>
      <c r="H1395" s="31">
        <f t="shared" si="44"/>
        <v>1.9900000000000001E-2</v>
      </c>
      <c r="I1395" s="31">
        <f>Table36[[#This Row],[Inflation (%)2]]/H1423-1</f>
        <v>-0.5862785862785862</v>
      </c>
      <c r="J1395" s="60">
        <f>IFERROR(VLOOKUP(D1395,Table6[[Categories]:[Weights]],5,FALSE),0)</f>
        <v>5.57E-2</v>
      </c>
      <c r="K1395" s="44">
        <f>$K$1802*(1+Table36[[#This Row],[Inflation (%)2]])</f>
        <v>101.99000000000001</v>
      </c>
      <c r="L1395" s="44">
        <f>IFERROR(Table36[[#This Row],[Prices]]*Table36[[#This Row],[Weights]],0)</f>
        <v>5.6808430000000003</v>
      </c>
    </row>
    <row r="1396" spans="2:12" hidden="1" x14ac:dyDescent="0.2">
      <c r="B1396" s="62">
        <f t="shared" si="43"/>
        <v>2021</v>
      </c>
      <c r="C1396" s="49">
        <v>44287</v>
      </c>
      <c r="D1396" s="3" t="s">
        <v>39</v>
      </c>
      <c r="E1396" s="29" t="s">
        <v>7</v>
      </c>
      <c r="F1396" s="43">
        <v>155.9</v>
      </c>
      <c r="G1396" s="28" t="s">
        <v>419</v>
      </c>
      <c r="H1396" s="31">
        <f t="shared" si="44"/>
        <v>2.1600000000000001E-2</v>
      </c>
      <c r="I1396" s="31">
        <f>Table36[[#This Row],[Inflation (%)2]]/H1424-1</f>
        <v>-0.56886227544910173</v>
      </c>
      <c r="J1396" s="60">
        <f>IFERROR(VLOOKUP(D1396,Table6[[Categories]:[Weights]],5,FALSE),0)</f>
        <v>4.7199999999999999E-2</v>
      </c>
      <c r="K1396" s="44">
        <f>$K$1802*(1+Table36[[#This Row],[Inflation (%)2]])</f>
        <v>102.16000000000001</v>
      </c>
      <c r="L1396" s="44">
        <f>IFERROR(Table36[[#This Row],[Prices]]*Table36[[#This Row],[Weights]],0)</f>
        <v>4.8219520000000005</v>
      </c>
    </row>
    <row r="1397" spans="2:12" hidden="1" x14ac:dyDescent="0.2">
      <c r="B1397" s="62">
        <f t="shared" si="43"/>
        <v>2021</v>
      </c>
      <c r="C1397" s="49">
        <v>44287</v>
      </c>
      <c r="D1397" s="3" t="s">
        <v>41</v>
      </c>
      <c r="E1397" s="29" t="s">
        <v>7</v>
      </c>
      <c r="F1397" s="43">
        <v>139.30000000000001</v>
      </c>
      <c r="G1397" s="28" t="s">
        <v>946</v>
      </c>
      <c r="H1397" s="31">
        <f t="shared" si="44"/>
        <v>7.1999999999999998E-3</v>
      </c>
      <c r="I1397" s="31">
        <f>Table36[[#This Row],[Inflation (%)2]]/H1425-1</f>
        <v>-0.80327868852459017</v>
      </c>
      <c r="J1397" s="60">
        <f>IFERROR(VLOOKUP(D1397,Table6[[Categories]:[Weights]],5,FALSE),0)</f>
        <v>8.5000000000000006E-3</v>
      </c>
      <c r="K1397" s="44">
        <f>$K$1802*(1+Table36[[#This Row],[Inflation (%)2]])</f>
        <v>100.72000000000001</v>
      </c>
      <c r="L1397" s="44">
        <f>IFERROR(Table36[[#This Row],[Prices]]*Table36[[#This Row],[Weights]],0)</f>
        <v>0.85612000000000021</v>
      </c>
    </row>
    <row r="1398" spans="2:12" hidden="1" x14ac:dyDescent="0.2">
      <c r="B1398" s="62">
        <f t="shared" si="43"/>
        <v>2021</v>
      </c>
      <c r="C1398" s="49">
        <v>44287</v>
      </c>
      <c r="D1398" s="3" t="s">
        <v>43</v>
      </c>
      <c r="E1398" s="29" t="s">
        <v>7</v>
      </c>
      <c r="F1398" s="43">
        <v>161.4</v>
      </c>
      <c r="G1398" s="28" t="s">
        <v>278</v>
      </c>
      <c r="H1398" s="31">
        <f t="shared" si="44"/>
        <v>3.73E-2</v>
      </c>
      <c r="I1398" s="31">
        <f>Table36[[#This Row],[Inflation (%)2]]/H1426-1</f>
        <v>6.5714285714285836E-2</v>
      </c>
      <c r="J1398" s="60">
        <f>IFERROR(VLOOKUP(D1398,Table6[[Categories]:[Weights]],5,FALSE),0)</f>
        <v>0.2167</v>
      </c>
      <c r="K1398" s="44">
        <f>$K$1802*(1+Table36[[#This Row],[Inflation (%)2]])</f>
        <v>103.73000000000002</v>
      </c>
      <c r="L1398" s="44">
        <f>IFERROR(Table36[[#This Row],[Prices]]*Table36[[#This Row],[Weights]],0)</f>
        <v>22.478291000000006</v>
      </c>
    </row>
    <row r="1399" spans="2:12" hidden="1" x14ac:dyDescent="0.2">
      <c r="B1399" s="62">
        <f t="shared" si="43"/>
        <v>2021</v>
      </c>
      <c r="C1399" s="49">
        <v>44287</v>
      </c>
      <c r="D1399" s="3" t="s">
        <v>45</v>
      </c>
      <c r="E1399" s="29" t="s">
        <v>7</v>
      </c>
      <c r="F1399" s="43">
        <v>154.9</v>
      </c>
      <c r="G1399" s="28" t="s">
        <v>917</v>
      </c>
      <c r="H1399" s="31">
        <f t="shared" si="44"/>
        <v>0.1298</v>
      </c>
      <c r="I1399" s="31">
        <f>Table36[[#This Row],[Inflation (%)2]]/H1427-1</f>
        <v>0.36919831223628674</v>
      </c>
      <c r="J1399" s="60">
        <f>IFERROR(VLOOKUP(D1399,Table6[[Categories]:[Weights]],5,FALSE),0)</f>
        <v>5.5800000000000002E-2</v>
      </c>
      <c r="K1399" s="44">
        <f>$K$1802*(1+Table36[[#This Row],[Inflation (%)2]])</f>
        <v>112.97999999999999</v>
      </c>
      <c r="L1399" s="44">
        <f>IFERROR(Table36[[#This Row],[Prices]]*Table36[[#This Row],[Weights]],0)</f>
        <v>6.304284</v>
      </c>
    </row>
    <row r="1400" spans="2:12" hidden="1" x14ac:dyDescent="0.2">
      <c r="B1400" s="62">
        <f t="shared" si="43"/>
        <v>2021</v>
      </c>
      <c r="C1400" s="49">
        <v>44287</v>
      </c>
      <c r="D1400" s="3" t="s">
        <v>47</v>
      </c>
      <c r="E1400" s="29" t="s">
        <v>7</v>
      </c>
      <c r="F1400" s="43">
        <v>150.5</v>
      </c>
      <c r="G1400" s="28" t="s">
        <v>947</v>
      </c>
      <c r="H1400" s="31">
        <f t="shared" si="44"/>
        <v>5.6100000000000011E-2</v>
      </c>
      <c r="I1400" s="31">
        <f>Table36[[#This Row],[Inflation (%)2]]/H1428-1</f>
        <v>-0.31165644171779128</v>
      </c>
      <c r="J1400" s="60">
        <f>IFERROR(VLOOKUP(D1400,Table6[[Categories]:[Weights]],5,FALSE),0)</f>
        <v>0.29530000000000001</v>
      </c>
      <c r="K1400" s="44">
        <f>$K$1802*(1+Table36[[#This Row],[Inflation (%)2]])</f>
        <v>105.61</v>
      </c>
      <c r="L1400" s="44">
        <f>IFERROR(Table36[[#This Row],[Prices]]*Table36[[#This Row],[Weights]],0)</f>
        <v>31.186633</v>
      </c>
    </row>
    <row r="1401" spans="2:12" hidden="1" x14ac:dyDescent="0.2">
      <c r="B1401" s="62">
        <f t="shared" si="43"/>
        <v>2021</v>
      </c>
      <c r="C1401" s="49">
        <v>44287</v>
      </c>
      <c r="D1401" s="3" t="s">
        <v>49</v>
      </c>
      <c r="E1401" s="29" t="s">
        <v>7</v>
      </c>
      <c r="F1401" s="43">
        <v>147.6</v>
      </c>
      <c r="G1401" s="28" t="s">
        <v>948</v>
      </c>
      <c r="H1401" s="31">
        <f t="shared" si="44"/>
        <v>1.44E-2</v>
      </c>
      <c r="I1401" s="31">
        <f>Table36[[#This Row],[Inflation (%)2]]/H1429-1</f>
        <v>-0.68351648351648353</v>
      </c>
      <c r="J1401" s="60">
        <f>IFERROR(VLOOKUP(D1401,Table6[[Categories]:[Weights]],5,FALSE),0)</f>
        <v>3.8699999999999998E-2</v>
      </c>
      <c r="K1401" s="44">
        <f>$K$1802*(1+Table36[[#This Row],[Inflation (%)2]])</f>
        <v>101.44</v>
      </c>
      <c r="L1401" s="44">
        <f>IFERROR(Table36[[#This Row],[Prices]]*Table36[[#This Row],[Weights]],0)</f>
        <v>3.9257279999999999</v>
      </c>
    </row>
    <row r="1402" spans="2:12" hidden="1" x14ac:dyDescent="0.2">
      <c r="B1402" s="62">
        <f t="shared" si="43"/>
        <v>2021</v>
      </c>
      <c r="C1402" s="49">
        <v>44287</v>
      </c>
      <c r="D1402" s="3" t="s">
        <v>51</v>
      </c>
      <c r="E1402" s="29" t="s">
        <v>7</v>
      </c>
      <c r="F1402" s="43">
        <v>157.5</v>
      </c>
      <c r="G1402" s="28" t="s">
        <v>493</v>
      </c>
      <c r="H1402" s="31">
        <f t="shared" si="44"/>
        <v>8.77E-2</v>
      </c>
      <c r="I1402" s="31">
        <f>Table36[[#This Row],[Inflation (%)2]]/H1430-1</f>
        <v>6.8209500609013318E-2</v>
      </c>
      <c r="J1402" s="60">
        <f>IFERROR(VLOOKUP(D1402,Table6[[Categories]:[Weights]],5,FALSE),0)</f>
        <v>4.8099999999999997E-2</v>
      </c>
      <c r="K1402" s="44">
        <f>$K$1802*(1+Table36[[#This Row],[Inflation (%)2]])</f>
        <v>108.76999999999998</v>
      </c>
      <c r="L1402" s="44">
        <f>IFERROR(Table36[[#This Row],[Prices]]*Table36[[#This Row],[Weights]],0)</f>
        <v>5.2318369999999987</v>
      </c>
    </row>
    <row r="1403" spans="2:12" hidden="1" x14ac:dyDescent="0.2">
      <c r="B1403" s="62">
        <f t="shared" si="43"/>
        <v>2021</v>
      </c>
      <c r="C1403" s="49">
        <v>44287</v>
      </c>
      <c r="D1403" s="3" t="s">
        <v>53</v>
      </c>
      <c r="E1403" s="29" t="s">
        <v>7</v>
      </c>
      <c r="F1403" s="43">
        <v>142.1</v>
      </c>
      <c r="G1403" s="28" t="s">
        <v>949</v>
      </c>
      <c r="H1403" s="31">
        <f t="shared" si="44"/>
        <v>0.1041</v>
      </c>
      <c r="I1403" s="31">
        <f>Table36[[#This Row],[Inflation (%)2]]/H1431-1</f>
        <v>-0.24125364431486873</v>
      </c>
      <c r="J1403" s="60">
        <f>IFERROR(VLOOKUP(D1403,Table6[[Categories]:[Weights]],5,FALSE),0)</f>
        <v>9.7299999999999998E-2</v>
      </c>
      <c r="K1403" s="44">
        <f>$K$1802*(1+Table36[[#This Row],[Inflation (%)2]])</f>
        <v>110.41000000000001</v>
      </c>
      <c r="L1403" s="44">
        <f>IFERROR(Table36[[#This Row],[Prices]]*Table36[[#This Row],[Weights]],0)</f>
        <v>10.742893</v>
      </c>
    </row>
    <row r="1404" spans="2:12" hidden="1" x14ac:dyDescent="0.2">
      <c r="B1404" s="62">
        <f t="shared" si="43"/>
        <v>2021</v>
      </c>
      <c r="C1404" s="49">
        <v>44287</v>
      </c>
      <c r="D1404" s="3" t="s">
        <v>55</v>
      </c>
      <c r="E1404" s="29" t="s">
        <v>7</v>
      </c>
      <c r="F1404" s="43">
        <v>149.1</v>
      </c>
      <c r="G1404" s="28" t="s">
        <v>295</v>
      </c>
      <c r="H1404" s="31">
        <f t="shared" si="44"/>
        <v>4.6300000000000001E-2</v>
      </c>
      <c r="I1404" s="31">
        <f>Table36[[#This Row],[Inflation (%)2]]/H1432-1</f>
        <v>-0.40335051546391754</v>
      </c>
      <c r="J1404" s="60">
        <f>IFERROR(VLOOKUP(D1404,Table6[[Categories]:[Weights]],5,FALSE),0)</f>
        <v>2.0400000000000001E-2</v>
      </c>
      <c r="K1404" s="44">
        <f>$K$1802*(1+Table36[[#This Row],[Inflation (%)2]])</f>
        <v>104.63</v>
      </c>
      <c r="L1404" s="44">
        <f>IFERROR(Table36[[#This Row],[Prices]]*Table36[[#This Row],[Weights]],0)</f>
        <v>2.134452</v>
      </c>
    </row>
    <row r="1405" spans="2:12" hidden="1" x14ac:dyDescent="0.2">
      <c r="B1405" s="62">
        <f t="shared" si="43"/>
        <v>2021</v>
      </c>
      <c r="C1405" s="49">
        <v>44287</v>
      </c>
      <c r="D1405" s="3" t="s">
        <v>57</v>
      </c>
      <c r="E1405" s="29" t="s">
        <v>7</v>
      </c>
      <c r="F1405" s="43">
        <v>157.6</v>
      </c>
      <c r="G1405" s="28" t="s">
        <v>950</v>
      </c>
      <c r="H1405" s="31">
        <f t="shared" si="44"/>
        <v>0</v>
      </c>
      <c r="I1405" s="31">
        <f>Table36[[#This Row],[Inflation (%)2]]/H1433-1</f>
        <v>-1</v>
      </c>
      <c r="J1405" s="60">
        <f>IFERROR(VLOOKUP(D1405,Table6[[Categories]:[Weights]],5,FALSE),0)</f>
        <v>5.62E-2</v>
      </c>
      <c r="K1405" s="44">
        <f>$K$1802*(1+Table36[[#This Row],[Inflation (%)2]])</f>
        <v>100</v>
      </c>
      <c r="L1405" s="44">
        <f>IFERROR(Table36[[#This Row],[Prices]]*Table36[[#This Row],[Weights]],0)</f>
        <v>5.62</v>
      </c>
    </row>
    <row r="1406" spans="2:12" hidden="1" x14ac:dyDescent="0.2">
      <c r="B1406" s="62">
        <f t="shared" si="43"/>
        <v>2021</v>
      </c>
      <c r="C1406" s="49">
        <v>44287</v>
      </c>
      <c r="D1406" s="3" t="s">
        <v>59</v>
      </c>
      <c r="E1406" s="29" t="s">
        <v>7</v>
      </c>
      <c r="F1406" s="43">
        <v>156.6</v>
      </c>
      <c r="G1406" s="28" t="s">
        <v>463</v>
      </c>
      <c r="H1406" s="31">
        <f t="shared" si="44"/>
        <v>4.3299999999999998E-2</v>
      </c>
      <c r="I1406" s="31">
        <f>Table36[[#This Row],[Inflation (%)2]]/H1434-1</f>
        <v>-0.34493192133131623</v>
      </c>
      <c r="J1406" s="60">
        <f>IFERROR(VLOOKUP(D1406,Table6[[Categories]:[Weights]],5,FALSE),0)</f>
        <v>3.4700000000000002E-2</v>
      </c>
      <c r="K1406" s="44">
        <f>$K$1802*(1+Table36[[#This Row],[Inflation (%)2]])</f>
        <v>104.32999999999998</v>
      </c>
      <c r="L1406" s="44">
        <f>IFERROR(Table36[[#This Row],[Prices]]*Table36[[#This Row],[Weights]],0)</f>
        <v>3.6202509999999997</v>
      </c>
    </row>
    <row r="1407" spans="2:12" hidden="1" x14ac:dyDescent="0.2">
      <c r="B1407" s="62">
        <f t="shared" si="43"/>
        <v>2021</v>
      </c>
      <c r="C1407" s="49">
        <v>44287</v>
      </c>
      <c r="D1407" s="3" t="s">
        <v>61</v>
      </c>
      <c r="E1407" s="29" t="s">
        <v>7</v>
      </c>
      <c r="F1407" s="43">
        <v>160.6</v>
      </c>
      <c r="G1407" s="28" t="s">
        <v>716</v>
      </c>
      <c r="H1407" s="31">
        <f t="shared" si="44"/>
        <v>4.2199999999999994E-2</v>
      </c>
      <c r="I1407" s="31">
        <f>Table36[[#This Row],[Inflation (%)2]]/H1435-1</f>
        <v>-0.3644578313253013</v>
      </c>
      <c r="J1407" s="60">
        <f>IFERROR(VLOOKUP(D1407,Table6[[Categories]:[Weights]],5,FALSE),0)</f>
        <v>0</v>
      </c>
      <c r="K1407" s="44">
        <f>$K$1802*(1+Table36[[#This Row],[Inflation (%)2]])</f>
        <v>104.22</v>
      </c>
      <c r="L1407" s="44">
        <f>IFERROR(Table36[[#This Row],[Prices]]*Table36[[#This Row],[Weights]],0)</f>
        <v>0</v>
      </c>
    </row>
    <row r="1408" spans="2:12" x14ac:dyDescent="0.2">
      <c r="B1408" s="62">
        <f t="shared" si="43"/>
        <v>2021</v>
      </c>
      <c r="C1408" s="49">
        <v>44256</v>
      </c>
      <c r="D1408" s="3" t="s">
        <v>6</v>
      </c>
      <c r="E1408" s="29" t="s">
        <v>7</v>
      </c>
      <c r="F1408" s="43">
        <v>156.9</v>
      </c>
      <c r="G1408" s="28" t="s">
        <v>573</v>
      </c>
      <c r="H1408" s="31">
        <f t="shared" si="44"/>
        <v>6.5199999999999994E-2</v>
      </c>
      <c r="I1408" s="31">
        <f>Table36[[#This Row],[Inflation (%)2]]/H1436-1</f>
        <v>9.3959731543624248E-2</v>
      </c>
      <c r="J1408" s="60">
        <f>IFERROR(VLOOKUP(D1408,Table6[[Categories]:[Weights]],5,FALSE),0)</f>
        <v>1</v>
      </c>
      <c r="K1408" s="44">
        <f>$K$1802*(1+Table36[[#This Row],[Inflation (%)2]])</f>
        <v>106.52</v>
      </c>
      <c r="L1408" s="44">
        <f>IFERROR(Table36[[#This Row],[Prices]]*Table36[[#This Row],[Weights]],0)</f>
        <v>106.52</v>
      </c>
    </row>
    <row r="1409" spans="2:12" hidden="1" x14ac:dyDescent="0.2">
      <c r="B1409" s="62">
        <f t="shared" si="43"/>
        <v>2021</v>
      </c>
      <c r="C1409" s="49">
        <v>44256</v>
      </c>
      <c r="D1409" s="3" t="s">
        <v>9</v>
      </c>
      <c r="E1409" s="29" t="s">
        <v>7</v>
      </c>
      <c r="F1409" s="43">
        <v>160.4</v>
      </c>
      <c r="G1409" s="28" t="s">
        <v>301</v>
      </c>
      <c r="H1409" s="31">
        <f t="shared" si="44"/>
        <v>6.8599999999999994E-2</v>
      </c>
      <c r="I1409" s="31">
        <f>Table36[[#This Row],[Inflation (%)2]]/H1437-1</f>
        <v>0.14333333333333331</v>
      </c>
      <c r="J1409" s="60">
        <f>IFERROR(VLOOKUP(D1409,Table6[[Categories]:[Weights]],5,FALSE),0)</f>
        <v>0.3629</v>
      </c>
      <c r="K1409" s="44">
        <f>$K$1802*(1+Table36[[#This Row],[Inflation (%)2]])</f>
        <v>106.86</v>
      </c>
      <c r="L1409" s="44">
        <f>IFERROR(Table36[[#This Row],[Prices]]*Table36[[#This Row],[Weights]],0)</f>
        <v>38.779494</v>
      </c>
    </row>
    <row r="1410" spans="2:12" hidden="1" x14ac:dyDescent="0.2">
      <c r="B1410" s="62">
        <f t="shared" si="43"/>
        <v>2021</v>
      </c>
      <c r="C1410" s="49">
        <v>44256</v>
      </c>
      <c r="D1410" s="3" t="s">
        <v>11</v>
      </c>
      <c r="E1410" s="29" t="s">
        <v>7</v>
      </c>
      <c r="F1410" s="43">
        <v>147.5</v>
      </c>
      <c r="G1410" s="28" t="s">
        <v>309</v>
      </c>
      <c r="H1410" s="31">
        <f t="shared" si="44"/>
        <v>6.7999999999999996E-3</v>
      </c>
      <c r="I1410" s="31">
        <f>Table36[[#This Row],[Inflation (%)2]]/H1438-1</f>
        <v>-0.29166666666666674</v>
      </c>
      <c r="J1410" s="60">
        <f>IFERROR(VLOOKUP(D1410,Table6[[Categories]:[Weights]],5,FALSE),0)</f>
        <v>6.59E-2</v>
      </c>
      <c r="K1410" s="44">
        <f>$K$1802*(1+Table36[[#This Row],[Inflation (%)2]])</f>
        <v>100.67999999999999</v>
      </c>
      <c r="L1410" s="44">
        <f>IFERROR(Table36[[#This Row],[Prices]]*Table36[[#This Row],[Weights]],0)</f>
        <v>6.6348119999999993</v>
      </c>
    </row>
    <row r="1411" spans="2:12" hidden="1" x14ac:dyDescent="0.2">
      <c r="B1411" s="62">
        <f t="shared" si="43"/>
        <v>2021</v>
      </c>
      <c r="C1411" s="49">
        <v>44256</v>
      </c>
      <c r="D1411" s="3" t="s">
        <v>13</v>
      </c>
      <c r="E1411" s="29" t="s">
        <v>7</v>
      </c>
      <c r="F1411" s="43">
        <v>197.5</v>
      </c>
      <c r="G1411" s="28" t="s">
        <v>952</v>
      </c>
      <c r="H1411" s="31">
        <f t="shared" si="44"/>
        <v>0.17910000000000001</v>
      </c>
      <c r="I1411" s="31">
        <f>Table36[[#This Row],[Inflation (%)2]]/H1439-1</f>
        <v>0.26661951909476667</v>
      </c>
      <c r="J1411" s="60">
        <f>IFERROR(VLOOKUP(D1411,Table6[[Categories]:[Weights]],5,FALSE),0)</f>
        <v>2.7300000000000001E-2</v>
      </c>
      <c r="K1411" s="44">
        <f>$K$1802*(1+Table36[[#This Row],[Inflation (%)2]])</f>
        <v>117.91</v>
      </c>
      <c r="L1411" s="44">
        <f>IFERROR(Table36[[#This Row],[Prices]]*Table36[[#This Row],[Weights]],0)</f>
        <v>3.2189429999999999</v>
      </c>
    </row>
    <row r="1412" spans="2:12" hidden="1" x14ac:dyDescent="0.2">
      <c r="B1412" s="62">
        <f t="shared" si="43"/>
        <v>2021</v>
      </c>
      <c r="C1412" s="49">
        <v>44256</v>
      </c>
      <c r="D1412" s="3" t="s">
        <v>15</v>
      </c>
      <c r="E1412" s="29" t="s">
        <v>7</v>
      </c>
      <c r="F1412" s="43">
        <v>164.7</v>
      </c>
      <c r="G1412" s="28" t="s">
        <v>902</v>
      </c>
      <c r="H1412" s="31">
        <f t="shared" si="44"/>
        <v>0.10609999999999999</v>
      </c>
      <c r="I1412" s="31">
        <f>Table36[[#This Row],[Inflation (%)2]]/H1440-1</f>
        <v>-4.4144144144144137E-2</v>
      </c>
      <c r="J1412" s="60">
        <f>IFERROR(VLOOKUP(D1412,Table6[[Categories]:[Weights]],5,FALSE),0)</f>
        <v>3.5999999999999999E-3</v>
      </c>
      <c r="K1412" s="44">
        <f>$K$1802*(1+Table36[[#This Row],[Inflation (%)2]])</f>
        <v>110.61000000000001</v>
      </c>
      <c r="L1412" s="44">
        <f>IFERROR(Table36[[#This Row],[Prices]]*Table36[[#This Row],[Weights]],0)</f>
        <v>0.39819600000000005</v>
      </c>
    </row>
    <row r="1413" spans="2:12" hidden="1" x14ac:dyDescent="0.2">
      <c r="B1413" s="62">
        <f t="shared" si="43"/>
        <v>2021</v>
      </c>
      <c r="C1413" s="49">
        <v>44256</v>
      </c>
      <c r="D1413" s="3" t="s">
        <v>17</v>
      </c>
      <c r="E1413" s="29" t="s">
        <v>7</v>
      </c>
      <c r="F1413" s="43">
        <v>155.6</v>
      </c>
      <c r="G1413" s="28" t="s">
        <v>276</v>
      </c>
      <c r="H1413" s="31">
        <f t="shared" si="44"/>
        <v>2.9799999999999997E-2</v>
      </c>
      <c r="I1413" s="31">
        <f>Table36[[#This Row],[Inflation (%)2]]/H1441-1</f>
        <v>2.0547945205479312E-2</v>
      </c>
      <c r="J1413" s="60">
        <f>IFERROR(VLOOKUP(D1413,Table6[[Categories]:[Weights]],5,FALSE),0)</f>
        <v>5.33E-2</v>
      </c>
      <c r="K1413" s="44">
        <f>$K$1802*(1+Table36[[#This Row],[Inflation (%)2]])</f>
        <v>102.98</v>
      </c>
      <c r="L1413" s="44">
        <f>IFERROR(Table36[[#This Row],[Prices]]*Table36[[#This Row],[Weights]],0)</f>
        <v>5.4888340000000007</v>
      </c>
    </row>
    <row r="1414" spans="2:12" hidden="1" x14ac:dyDescent="0.2">
      <c r="B1414" s="62">
        <f t="shared" si="43"/>
        <v>2021</v>
      </c>
      <c r="C1414" s="49">
        <v>44256</v>
      </c>
      <c r="D1414" s="3" t="s">
        <v>19</v>
      </c>
      <c r="E1414" s="29" t="s">
        <v>7</v>
      </c>
      <c r="F1414" s="43">
        <v>156.4</v>
      </c>
      <c r="G1414" s="28" t="s">
        <v>953</v>
      </c>
      <c r="H1414" s="31">
        <f t="shared" si="44"/>
        <v>0.22670000000000004</v>
      </c>
      <c r="I1414" s="31">
        <f>Table36[[#This Row],[Inflation (%)2]]/H1442-1</f>
        <v>0.19820295983086678</v>
      </c>
      <c r="J1414" s="60">
        <f>IFERROR(VLOOKUP(D1414,Table6[[Categories]:[Weights]],5,FALSE),0)</f>
        <v>2.81E-2</v>
      </c>
      <c r="K1414" s="44">
        <f>$K$1802*(1+Table36[[#This Row],[Inflation (%)2]])</f>
        <v>122.67000000000002</v>
      </c>
      <c r="L1414" s="44">
        <f>IFERROR(Table36[[#This Row],[Prices]]*Table36[[#This Row],[Weights]],0)</f>
        <v>3.4470270000000003</v>
      </c>
    </row>
    <row r="1415" spans="2:12" hidden="1" x14ac:dyDescent="0.2">
      <c r="B1415" s="62">
        <f t="shared" si="43"/>
        <v>2021</v>
      </c>
      <c r="C1415" s="49">
        <v>44256</v>
      </c>
      <c r="D1415" s="3" t="s">
        <v>21</v>
      </c>
      <c r="E1415" s="29" t="s">
        <v>7</v>
      </c>
      <c r="F1415" s="43">
        <v>157.30000000000001</v>
      </c>
      <c r="G1415" s="28" t="s">
        <v>954</v>
      </c>
      <c r="H1415" s="31">
        <f t="shared" si="44"/>
        <v>9.7699999999999995E-2</v>
      </c>
      <c r="I1415" s="31">
        <f>Table36[[#This Row],[Inflation (%)2]]/H1443-1</f>
        <v>0.29403973509933778</v>
      </c>
      <c r="J1415" s="60">
        <f>IFERROR(VLOOKUP(D1415,Table6[[Categories]:[Weights]],5,FALSE),0)</f>
        <v>2.8999999999999998E-2</v>
      </c>
      <c r="K1415" s="44">
        <f>$K$1802*(1+Table36[[#This Row],[Inflation (%)2]])</f>
        <v>109.77</v>
      </c>
      <c r="L1415" s="44">
        <f>IFERROR(Table36[[#This Row],[Prices]]*Table36[[#This Row],[Weights]],0)</f>
        <v>3.1833299999999998</v>
      </c>
    </row>
    <row r="1416" spans="2:12" hidden="1" x14ac:dyDescent="0.2">
      <c r="B1416" s="62">
        <f t="shared" ref="B1416:B1479" si="45">YEAR(C1416)</f>
        <v>2021</v>
      </c>
      <c r="C1416" s="49">
        <v>44256</v>
      </c>
      <c r="D1416" s="3" t="s">
        <v>23</v>
      </c>
      <c r="E1416" s="29" t="s">
        <v>7</v>
      </c>
      <c r="F1416" s="43">
        <v>166.1</v>
      </c>
      <c r="G1416" s="28" t="s">
        <v>955</v>
      </c>
      <c r="H1416" s="31">
        <f t="shared" ref="H1416:H1479" si="46">G1416/10000*100</f>
        <v>-5.4000000000000003E-3</v>
      </c>
      <c r="I1416" s="31">
        <f>Table36[[#This Row],[Inflation (%)2]]/H1444-1</f>
        <v>-0.42553191489361686</v>
      </c>
      <c r="J1416" s="60">
        <f>IFERROR(VLOOKUP(D1416,Table6[[Categories]:[Weights]],5,FALSE),0)</f>
        <v>4.41E-2</v>
      </c>
      <c r="K1416" s="44">
        <f>$K$1802*(1+Table36[[#This Row],[Inflation (%)2]])</f>
        <v>99.460000000000008</v>
      </c>
      <c r="L1416" s="44">
        <f>IFERROR(Table36[[#This Row],[Prices]]*Table36[[#This Row],[Weights]],0)</f>
        <v>4.3861860000000004</v>
      </c>
    </row>
    <row r="1417" spans="2:12" hidden="1" x14ac:dyDescent="0.2">
      <c r="B1417" s="62">
        <f t="shared" si="45"/>
        <v>2021</v>
      </c>
      <c r="C1417" s="49">
        <v>44256</v>
      </c>
      <c r="D1417" s="3" t="s">
        <v>25</v>
      </c>
      <c r="E1417" s="29" t="s">
        <v>7</v>
      </c>
      <c r="F1417" s="43">
        <v>161.1</v>
      </c>
      <c r="G1417" s="28" t="s">
        <v>956</v>
      </c>
      <c r="H1417" s="31">
        <f t="shared" si="46"/>
        <v>0.1532</v>
      </c>
      <c r="I1417" s="31">
        <f>Table36[[#This Row],[Inflation (%)2]]/H1445-1</f>
        <v>5.874222529371087E-2</v>
      </c>
      <c r="J1417" s="60">
        <f>IFERROR(VLOOKUP(D1417,Table6[[Categories]:[Weights]],5,FALSE),0)</f>
        <v>1.7299999999999999E-2</v>
      </c>
      <c r="K1417" s="44">
        <f>$K$1802*(1+Table36[[#This Row],[Inflation (%)2]])</f>
        <v>115.32</v>
      </c>
      <c r="L1417" s="44">
        <f>IFERROR(Table36[[#This Row],[Prices]]*Table36[[#This Row],[Weights]],0)</f>
        <v>1.9950359999999998</v>
      </c>
    </row>
    <row r="1418" spans="2:12" hidden="1" x14ac:dyDescent="0.2">
      <c r="B1418" s="62">
        <f t="shared" si="45"/>
        <v>2021</v>
      </c>
      <c r="C1418" s="49">
        <v>44256</v>
      </c>
      <c r="D1418" s="3" t="s">
        <v>27</v>
      </c>
      <c r="E1418" s="29" t="s">
        <v>7</v>
      </c>
      <c r="F1418" s="43">
        <v>114.3</v>
      </c>
      <c r="G1418" s="28" t="s">
        <v>957</v>
      </c>
      <c r="H1418" s="31">
        <f t="shared" si="46"/>
        <v>-8.9999999999999998E-4</v>
      </c>
      <c r="I1418" s="31">
        <f>Table36[[#This Row],[Inflation (%)2]]/H1446-1</f>
        <v>-1.5294117647058822</v>
      </c>
      <c r="J1418" s="60">
        <f>IFERROR(VLOOKUP(D1418,Table6[[Categories]:[Weights]],5,FALSE),0)</f>
        <v>9.7000000000000003E-3</v>
      </c>
      <c r="K1418" s="44">
        <f>$K$1802*(1+Table36[[#This Row],[Inflation (%)2]])</f>
        <v>99.91</v>
      </c>
      <c r="L1418" s="44">
        <f>IFERROR(Table36[[#This Row],[Prices]]*Table36[[#This Row],[Weights]],0)</f>
        <v>0.96912699999999996</v>
      </c>
    </row>
    <row r="1419" spans="2:12" hidden="1" x14ac:dyDescent="0.2">
      <c r="B1419" s="62">
        <f t="shared" si="45"/>
        <v>2021</v>
      </c>
      <c r="C1419" s="49">
        <v>44256</v>
      </c>
      <c r="D1419" s="3" t="s">
        <v>29</v>
      </c>
      <c r="E1419" s="29" t="s">
        <v>7</v>
      </c>
      <c r="F1419" s="43">
        <v>162.6</v>
      </c>
      <c r="G1419" s="28" t="s">
        <v>651</v>
      </c>
      <c r="H1419" s="31">
        <f t="shared" si="46"/>
        <v>7.3300000000000004E-2</v>
      </c>
      <c r="I1419" s="31">
        <f>Table36[[#This Row],[Inflation (%)2]]/H1447-1</f>
        <v>-9.6177558569666921E-2</v>
      </c>
      <c r="J1419" s="60">
        <f>IFERROR(VLOOKUP(D1419,Table6[[Categories]:[Weights]],5,FALSE),0)</f>
        <v>1.7899999999999999E-2</v>
      </c>
      <c r="K1419" s="44">
        <f>$K$1802*(1+Table36[[#This Row],[Inflation (%)2]])</f>
        <v>107.33</v>
      </c>
      <c r="L1419" s="44">
        <f>IFERROR(Table36[[#This Row],[Prices]]*Table36[[#This Row],[Weights]],0)</f>
        <v>1.9212069999999999</v>
      </c>
    </row>
    <row r="1420" spans="2:12" hidden="1" x14ac:dyDescent="0.2">
      <c r="B1420" s="62">
        <f t="shared" si="45"/>
        <v>2021</v>
      </c>
      <c r="C1420" s="49">
        <v>44256</v>
      </c>
      <c r="D1420" s="3" t="s">
        <v>31</v>
      </c>
      <c r="E1420" s="29" t="s">
        <v>7</v>
      </c>
      <c r="F1420" s="43">
        <v>150.69999999999999</v>
      </c>
      <c r="G1420" s="28" t="s">
        <v>958</v>
      </c>
      <c r="H1420" s="31">
        <f t="shared" si="46"/>
        <v>0.14250000000000002</v>
      </c>
      <c r="I1420" s="31">
        <f>Table36[[#This Row],[Inflation (%)2]]/H1448-1</f>
        <v>5.2437223042836267E-2</v>
      </c>
      <c r="J1420" s="60">
        <f>IFERROR(VLOOKUP(D1420,Table6[[Categories]:[Weights]],5,FALSE),0)</f>
        <v>1.1299999999999999E-2</v>
      </c>
      <c r="K1420" s="44">
        <f>$K$1802*(1+Table36[[#This Row],[Inflation (%)2]])</f>
        <v>114.25</v>
      </c>
      <c r="L1420" s="44">
        <f>IFERROR(Table36[[#This Row],[Prices]]*Table36[[#This Row],[Weights]],0)</f>
        <v>1.2910249999999999</v>
      </c>
    </row>
    <row r="1421" spans="2:12" hidden="1" x14ac:dyDescent="0.2">
      <c r="B1421" s="62">
        <f t="shared" si="45"/>
        <v>2021</v>
      </c>
      <c r="C1421" s="49">
        <v>44256</v>
      </c>
      <c r="D1421" s="3" t="s">
        <v>33</v>
      </c>
      <c r="E1421" s="29" t="s">
        <v>7</v>
      </c>
      <c r="F1421" s="43">
        <v>170.3</v>
      </c>
      <c r="G1421" s="28" t="s">
        <v>805</v>
      </c>
      <c r="H1421" s="31">
        <f t="shared" si="46"/>
        <v>7.0400000000000004E-2</v>
      </c>
      <c r="I1421" s="31">
        <f>Table36[[#This Row],[Inflation (%)2]]/H1449-1</f>
        <v>7.6452599388379339E-2</v>
      </c>
      <c r="J1421" s="60">
        <f>IFERROR(VLOOKUP(D1421,Table6[[Categories]:[Weights]],5,FALSE),0)</f>
        <v>5.5399999999999998E-2</v>
      </c>
      <c r="K1421" s="44">
        <f>$K$1802*(1+Table36[[#This Row],[Inflation (%)2]])</f>
        <v>107.04</v>
      </c>
      <c r="L1421" s="44">
        <f>IFERROR(Table36[[#This Row],[Prices]]*Table36[[#This Row],[Weights]],0)</f>
        <v>5.9300160000000002</v>
      </c>
    </row>
    <row r="1422" spans="2:12" hidden="1" x14ac:dyDescent="0.2">
      <c r="B1422" s="62">
        <f t="shared" si="45"/>
        <v>2021</v>
      </c>
      <c r="C1422" s="49">
        <v>44256</v>
      </c>
      <c r="D1422" s="3" t="s">
        <v>35</v>
      </c>
      <c r="E1422" s="29" t="s">
        <v>7</v>
      </c>
      <c r="F1422" s="43">
        <v>193.5</v>
      </c>
      <c r="G1422" s="28" t="s">
        <v>959</v>
      </c>
      <c r="H1422" s="31">
        <f t="shared" si="46"/>
        <v>0.1166</v>
      </c>
      <c r="I1422" s="31">
        <f>Table36[[#This Row],[Inflation (%)2]]/H1450-1</f>
        <v>-5.8158319870759478E-2</v>
      </c>
      <c r="J1422" s="60">
        <f>IFERROR(VLOOKUP(D1422,Table6[[Categories]:[Weights]],5,FALSE),0)</f>
        <v>1.3600000000000001E-2</v>
      </c>
      <c r="K1422" s="44">
        <f>$K$1802*(1+Table36[[#This Row],[Inflation (%)2]])</f>
        <v>111.66</v>
      </c>
      <c r="L1422" s="44">
        <f>IFERROR(Table36[[#This Row],[Prices]]*Table36[[#This Row],[Weights]],0)</f>
        <v>1.5185760000000001</v>
      </c>
    </row>
    <row r="1423" spans="2:12" hidden="1" x14ac:dyDescent="0.2">
      <c r="B1423" s="62">
        <f t="shared" si="45"/>
        <v>2021</v>
      </c>
      <c r="C1423" s="49">
        <v>44256</v>
      </c>
      <c r="D1423" s="3" t="s">
        <v>37</v>
      </c>
      <c r="E1423" s="29" t="s">
        <v>7</v>
      </c>
      <c r="F1423" s="43">
        <v>152.6</v>
      </c>
      <c r="G1423" s="28" t="s">
        <v>261</v>
      </c>
      <c r="H1423" s="31">
        <f t="shared" si="46"/>
        <v>4.8099999999999997E-2</v>
      </c>
      <c r="I1423" s="31">
        <f>Table36[[#This Row],[Inflation (%)2]]/H1451-1</f>
        <v>5.7142857142857162E-2</v>
      </c>
      <c r="J1423" s="60">
        <f>IFERROR(VLOOKUP(D1423,Table6[[Categories]:[Weights]],5,FALSE),0)</f>
        <v>5.57E-2</v>
      </c>
      <c r="K1423" s="44">
        <f>$K$1802*(1+Table36[[#This Row],[Inflation (%)2]])</f>
        <v>104.81</v>
      </c>
      <c r="L1423" s="44">
        <f>IFERROR(Table36[[#This Row],[Prices]]*Table36[[#This Row],[Weights]],0)</f>
        <v>5.837917</v>
      </c>
    </row>
    <row r="1424" spans="2:12" hidden="1" x14ac:dyDescent="0.2">
      <c r="B1424" s="62">
        <f t="shared" si="45"/>
        <v>2021</v>
      </c>
      <c r="C1424" s="49">
        <v>44256</v>
      </c>
      <c r="D1424" s="3" t="s">
        <v>39</v>
      </c>
      <c r="E1424" s="29" t="s">
        <v>7</v>
      </c>
      <c r="F1424" s="43">
        <v>155.1</v>
      </c>
      <c r="G1424" s="28" t="s">
        <v>652</v>
      </c>
      <c r="H1424" s="31">
        <f t="shared" si="46"/>
        <v>5.0099999999999992E-2</v>
      </c>
      <c r="I1424" s="31">
        <f>Table36[[#This Row],[Inflation (%)2]]/H1452-1</f>
        <v>5.4736842105262973E-2</v>
      </c>
      <c r="J1424" s="60">
        <f>IFERROR(VLOOKUP(D1424,Table6[[Categories]:[Weights]],5,FALSE),0)</f>
        <v>4.7199999999999999E-2</v>
      </c>
      <c r="K1424" s="44">
        <f>$K$1802*(1+Table36[[#This Row],[Inflation (%)2]])</f>
        <v>105.01</v>
      </c>
      <c r="L1424" s="44">
        <f>IFERROR(Table36[[#This Row],[Prices]]*Table36[[#This Row],[Weights]],0)</f>
        <v>4.9564719999999998</v>
      </c>
    </row>
    <row r="1425" spans="2:12" hidden="1" x14ac:dyDescent="0.2">
      <c r="B1425" s="62">
        <f t="shared" si="45"/>
        <v>2021</v>
      </c>
      <c r="C1425" s="49">
        <v>44256</v>
      </c>
      <c r="D1425" s="3" t="s">
        <v>41</v>
      </c>
      <c r="E1425" s="29" t="s">
        <v>7</v>
      </c>
      <c r="F1425" s="43">
        <v>138.69999999999999</v>
      </c>
      <c r="G1425" s="28" t="s">
        <v>850</v>
      </c>
      <c r="H1425" s="31">
        <f t="shared" si="46"/>
        <v>3.6600000000000001E-2</v>
      </c>
      <c r="I1425" s="31">
        <f>Table36[[#This Row],[Inflation (%)2]]/H1453-1</f>
        <v>1.6666666666666607E-2</v>
      </c>
      <c r="J1425" s="60">
        <f>IFERROR(VLOOKUP(D1425,Table6[[Categories]:[Weights]],5,FALSE),0)</f>
        <v>8.5000000000000006E-3</v>
      </c>
      <c r="K1425" s="44">
        <f>$K$1802*(1+Table36[[#This Row],[Inflation (%)2]])</f>
        <v>103.66</v>
      </c>
      <c r="L1425" s="44">
        <f>IFERROR(Table36[[#This Row],[Prices]]*Table36[[#This Row],[Weights]],0)</f>
        <v>0.88111000000000006</v>
      </c>
    </row>
    <row r="1426" spans="2:12" hidden="1" x14ac:dyDescent="0.2">
      <c r="B1426" s="62">
        <f t="shared" si="45"/>
        <v>2021</v>
      </c>
      <c r="C1426" s="49">
        <v>44256</v>
      </c>
      <c r="D1426" s="3" t="s">
        <v>43</v>
      </c>
      <c r="E1426" s="29" t="s">
        <v>7</v>
      </c>
      <c r="F1426" s="43">
        <v>159.9</v>
      </c>
      <c r="G1426" s="28" t="s">
        <v>244</v>
      </c>
      <c r="H1426" s="31">
        <f t="shared" si="46"/>
        <v>3.4999999999999996E-2</v>
      </c>
      <c r="I1426" s="31">
        <f>Table36[[#This Row],[Inflation (%)2]]/H1454-1</f>
        <v>8.35913312693497E-2</v>
      </c>
      <c r="J1426" s="60">
        <f>IFERROR(VLOOKUP(D1426,Table6[[Categories]:[Weights]],5,FALSE),0)</f>
        <v>0.2167</v>
      </c>
      <c r="K1426" s="44">
        <f>$K$1802*(1+Table36[[#This Row],[Inflation (%)2]])</f>
        <v>103.49999999999999</v>
      </c>
      <c r="L1426" s="44">
        <f>IFERROR(Table36[[#This Row],[Prices]]*Table36[[#This Row],[Weights]],0)</f>
        <v>22.428449999999998</v>
      </c>
    </row>
    <row r="1427" spans="2:12" hidden="1" x14ac:dyDescent="0.2">
      <c r="B1427" s="62">
        <f t="shared" si="45"/>
        <v>2021</v>
      </c>
      <c r="C1427" s="49">
        <v>44256</v>
      </c>
      <c r="D1427" s="3" t="s">
        <v>45</v>
      </c>
      <c r="E1427" s="29" t="s">
        <v>7</v>
      </c>
      <c r="F1427" s="43">
        <v>154.80000000000001</v>
      </c>
      <c r="G1427" s="28" t="s">
        <v>960</v>
      </c>
      <c r="H1427" s="31">
        <f t="shared" si="46"/>
        <v>9.4800000000000009E-2</v>
      </c>
      <c r="I1427" s="31">
        <f>Table36[[#This Row],[Inflation (%)2]]/H1455-1</f>
        <v>0.27762803234501354</v>
      </c>
      <c r="J1427" s="60">
        <f>IFERROR(VLOOKUP(D1427,Table6[[Categories]:[Weights]],5,FALSE),0)</f>
        <v>5.5800000000000002E-2</v>
      </c>
      <c r="K1427" s="44">
        <f>$K$1802*(1+Table36[[#This Row],[Inflation (%)2]])</f>
        <v>109.48</v>
      </c>
      <c r="L1427" s="44">
        <f>IFERROR(Table36[[#This Row],[Prices]]*Table36[[#This Row],[Weights]],0)</f>
        <v>6.1089840000000004</v>
      </c>
    </row>
    <row r="1428" spans="2:12" hidden="1" x14ac:dyDescent="0.2">
      <c r="B1428" s="62">
        <f t="shared" si="45"/>
        <v>2021</v>
      </c>
      <c r="C1428" s="49">
        <v>44256</v>
      </c>
      <c r="D1428" s="3" t="s">
        <v>47</v>
      </c>
      <c r="E1428" s="29" t="s">
        <v>7</v>
      </c>
      <c r="F1428" s="43">
        <v>150</v>
      </c>
      <c r="G1428" s="28" t="s">
        <v>961</v>
      </c>
      <c r="H1428" s="31">
        <f t="shared" si="46"/>
        <v>8.1500000000000003E-2</v>
      </c>
      <c r="I1428" s="31">
        <f>Table36[[#This Row],[Inflation (%)2]]/H1456-1</f>
        <v>3.426395939086313E-2</v>
      </c>
      <c r="J1428" s="60">
        <f>IFERROR(VLOOKUP(D1428,Table6[[Categories]:[Weights]],5,FALSE),0)</f>
        <v>0.29530000000000001</v>
      </c>
      <c r="K1428" s="44">
        <f>$K$1802*(1+Table36[[#This Row],[Inflation (%)2]])</f>
        <v>108.14999999999999</v>
      </c>
      <c r="L1428" s="44">
        <f>IFERROR(Table36[[#This Row],[Prices]]*Table36[[#This Row],[Weights]],0)</f>
        <v>31.936694999999997</v>
      </c>
    </row>
    <row r="1429" spans="2:12" hidden="1" x14ac:dyDescent="0.2">
      <c r="B1429" s="62">
        <f t="shared" si="45"/>
        <v>2021</v>
      </c>
      <c r="C1429" s="49">
        <v>44256</v>
      </c>
      <c r="D1429" s="3" t="s">
        <v>49</v>
      </c>
      <c r="E1429" s="29" t="s">
        <v>7</v>
      </c>
      <c r="F1429" s="43">
        <v>147.19999999999999</v>
      </c>
      <c r="G1429" s="28" t="s">
        <v>962</v>
      </c>
      <c r="H1429" s="31">
        <f t="shared" si="46"/>
        <v>4.5499999999999999E-2</v>
      </c>
      <c r="I1429" s="31">
        <f>Table36[[#This Row],[Inflation (%)2]]/H1457-1</f>
        <v>4.8387096774193505E-2</v>
      </c>
      <c r="J1429" s="60">
        <f>IFERROR(VLOOKUP(D1429,Table6[[Categories]:[Weights]],5,FALSE),0)</f>
        <v>3.8699999999999998E-2</v>
      </c>
      <c r="K1429" s="44">
        <f>$K$1802*(1+Table36[[#This Row],[Inflation (%)2]])</f>
        <v>104.55000000000001</v>
      </c>
      <c r="L1429" s="44">
        <f>IFERROR(Table36[[#This Row],[Prices]]*Table36[[#This Row],[Weights]],0)</f>
        <v>4.0460850000000006</v>
      </c>
    </row>
    <row r="1430" spans="2:12" hidden="1" x14ac:dyDescent="0.2">
      <c r="B1430" s="62">
        <f t="shared" si="45"/>
        <v>2021</v>
      </c>
      <c r="C1430" s="49">
        <v>44256</v>
      </c>
      <c r="D1430" s="3" t="s">
        <v>51</v>
      </c>
      <c r="E1430" s="29" t="s">
        <v>7</v>
      </c>
      <c r="F1430" s="43">
        <v>156.9</v>
      </c>
      <c r="G1430" s="28" t="s">
        <v>753</v>
      </c>
      <c r="H1430" s="31">
        <f t="shared" si="46"/>
        <v>8.2100000000000006E-2</v>
      </c>
      <c r="I1430" s="31">
        <f>Table36[[#This Row],[Inflation (%)2]]/H1458-1</f>
        <v>4.8959608323135839E-3</v>
      </c>
      <c r="J1430" s="60">
        <f>IFERROR(VLOOKUP(D1430,Table6[[Categories]:[Weights]],5,FALSE),0)</f>
        <v>4.8099999999999997E-2</v>
      </c>
      <c r="K1430" s="44">
        <f>$K$1802*(1+Table36[[#This Row],[Inflation (%)2]])</f>
        <v>108.21000000000001</v>
      </c>
      <c r="L1430" s="44">
        <f>IFERROR(Table36[[#This Row],[Prices]]*Table36[[#This Row],[Weights]],0)</f>
        <v>5.2049010000000004</v>
      </c>
    </row>
    <row r="1431" spans="2:12" hidden="1" x14ac:dyDescent="0.2">
      <c r="B1431" s="62">
        <f t="shared" si="45"/>
        <v>2021</v>
      </c>
      <c r="C1431" s="49">
        <v>44256</v>
      </c>
      <c r="D1431" s="3" t="s">
        <v>53</v>
      </c>
      <c r="E1431" s="29" t="s">
        <v>7</v>
      </c>
      <c r="F1431" s="43">
        <v>141.69999999999999</v>
      </c>
      <c r="G1431" s="28" t="s">
        <v>963</v>
      </c>
      <c r="H1431" s="31">
        <f t="shared" si="46"/>
        <v>0.13719999999999999</v>
      </c>
      <c r="I1431" s="31">
        <f>Table36[[#This Row],[Inflation (%)2]]/H1459-1</f>
        <v>0.12274959083469716</v>
      </c>
      <c r="J1431" s="60">
        <f>IFERROR(VLOOKUP(D1431,Table6[[Categories]:[Weights]],5,FALSE),0)</f>
        <v>9.7299999999999998E-2</v>
      </c>
      <c r="K1431" s="44">
        <f>$K$1802*(1+Table36[[#This Row],[Inflation (%)2]])</f>
        <v>113.72</v>
      </c>
      <c r="L1431" s="44">
        <f>IFERROR(Table36[[#This Row],[Prices]]*Table36[[#This Row],[Weights]],0)</f>
        <v>11.064956</v>
      </c>
    </row>
    <row r="1432" spans="2:12" hidden="1" x14ac:dyDescent="0.2">
      <c r="B1432" s="62">
        <f t="shared" si="45"/>
        <v>2021</v>
      </c>
      <c r="C1432" s="49">
        <v>44256</v>
      </c>
      <c r="D1432" s="3" t="s">
        <v>55</v>
      </c>
      <c r="E1432" s="29" t="s">
        <v>7</v>
      </c>
      <c r="F1432" s="43">
        <v>148.6</v>
      </c>
      <c r="G1432" s="28" t="s">
        <v>964</v>
      </c>
      <c r="H1432" s="31">
        <f t="shared" si="46"/>
        <v>7.7600000000000002E-2</v>
      </c>
      <c r="I1432" s="31">
        <f>Table36[[#This Row],[Inflation (%)2]]/H1460-1</f>
        <v>0.11334289813486387</v>
      </c>
      <c r="J1432" s="60">
        <f>IFERROR(VLOOKUP(D1432,Table6[[Categories]:[Weights]],5,FALSE),0)</f>
        <v>2.0400000000000001E-2</v>
      </c>
      <c r="K1432" s="44">
        <f>$K$1802*(1+Table36[[#This Row],[Inflation (%)2]])</f>
        <v>107.75999999999999</v>
      </c>
      <c r="L1432" s="44">
        <f>IFERROR(Table36[[#This Row],[Prices]]*Table36[[#This Row],[Weights]],0)</f>
        <v>2.1983039999999998</v>
      </c>
    </row>
    <row r="1433" spans="2:12" hidden="1" x14ac:dyDescent="0.2">
      <c r="B1433" s="62">
        <f t="shared" si="45"/>
        <v>2021</v>
      </c>
      <c r="C1433" s="49">
        <v>44256</v>
      </c>
      <c r="D1433" s="3" t="s">
        <v>57</v>
      </c>
      <c r="E1433" s="29" t="s">
        <v>7</v>
      </c>
      <c r="F1433" s="43">
        <v>157.6</v>
      </c>
      <c r="G1433" s="28" t="s">
        <v>299</v>
      </c>
      <c r="H1433" s="31">
        <f t="shared" si="46"/>
        <v>3.3399999999999999E-2</v>
      </c>
      <c r="I1433" s="31">
        <f>Table36[[#This Row],[Inflation (%)2]]/H1461-1</f>
        <v>0.12837837837837851</v>
      </c>
      <c r="J1433" s="60">
        <f>IFERROR(VLOOKUP(D1433,Table6[[Categories]:[Weights]],5,FALSE),0)</f>
        <v>5.62E-2</v>
      </c>
      <c r="K1433" s="44">
        <f>$K$1802*(1+Table36[[#This Row],[Inflation (%)2]])</f>
        <v>103.34</v>
      </c>
      <c r="L1433" s="44">
        <f>IFERROR(Table36[[#This Row],[Prices]]*Table36[[#This Row],[Weights]],0)</f>
        <v>5.8077079999999999</v>
      </c>
    </row>
    <row r="1434" spans="2:12" hidden="1" x14ac:dyDescent="0.2">
      <c r="B1434" s="62">
        <f t="shared" si="45"/>
        <v>2021</v>
      </c>
      <c r="C1434" s="49">
        <v>44256</v>
      </c>
      <c r="D1434" s="3" t="s">
        <v>59</v>
      </c>
      <c r="E1434" s="29" t="s">
        <v>7</v>
      </c>
      <c r="F1434" s="43">
        <v>154.9</v>
      </c>
      <c r="G1434" s="28" t="s">
        <v>640</v>
      </c>
      <c r="H1434" s="31">
        <f t="shared" si="46"/>
        <v>6.6100000000000006E-2</v>
      </c>
      <c r="I1434" s="31">
        <f>Table36[[#This Row],[Inflation (%)2]]/H1462-1</f>
        <v>-0.28694714131607335</v>
      </c>
      <c r="J1434" s="60">
        <f>IFERROR(VLOOKUP(D1434,Table6[[Categories]:[Weights]],5,FALSE),0)</f>
        <v>3.4700000000000002E-2</v>
      </c>
      <c r="K1434" s="44">
        <f>$K$1802*(1+Table36[[#This Row],[Inflation (%)2]])</f>
        <v>106.61</v>
      </c>
      <c r="L1434" s="44">
        <f>IFERROR(Table36[[#This Row],[Prices]]*Table36[[#This Row],[Weights]],0)</f>
        <v>3.6993670000000001</v>
      </c>
    </row>
    <row r="1435" spans="2:12" hidden="1" x14ac:dyDescent="0.2">
      <c r="B1435" s="62">
        <f t="shared" si="45"/>
        <v>2021</v>
      </c>
      <c r="C1435" s="49">
        <v>44256</v>
      </c>
      <c r="D1435" s="3" t="s">
        <v>61</v>
      </c>
      <c r="E1435" s="29" t="s">
        <v>7</v>
      </c>
      <c r="F1435" s="43">
        <v>159</v>
      </c>
      <c r="G1435" s="28" t="s">
        <v>965</v>
      </c>
      <c r="H1435" s="31">
        <f t="shared" si="46"/>
        <v>6.6400000000000001E-2</v>
      </c>
      <c r="I1435" s="31">
        <f>Table36[[#This Row],[Inflation (%)2]]/H1463-1</f>
        <v>0.17939609236234455</v>
      </c>
      <c r="J1435" s="60">
        <f>IFERROR(VLOOKUP(D1435,Table6[[Categories]:[Weights]],5,FALSE),0)</f>
        <v>0</v>
      </c>
      <c r="K1435" s="44">
        <f>$K$1802*(1+Table36[[#This Row],[Inflation (%)2]])</f>
        <v>106.64</v>
      </c>
      <c r="L1435" s="44">
        <f>IFERROR(Table36[[#This Row],[Prices]]*Table36[[#This Row],[Weights]],0)</f>
        <v>0</v>
      </c>
    </row>
    <row r="1436" spans="2:12" x14ac:dyDescent="0.2">
      <c r="B1436" s="62">
        <f t="shared" si="45"/>
        <v>2021</v>
      </c>
      <c r="C1436" s="49">
        <v>44228</v>
      </c>
      <c r="D1436" s="3" t="s">
        <v>6</v>
      </c>
      <c r="E1436" s="29" t="s">
        <v>7</v>
      </c>
      <c r="F1436" s="43">
        <v>156.5</v>
      </c>
      <c r="G1436" s="28" t="s">
        <v>967</v>
      </c>
      <c r="H1436" s="31">
        <f t="shared" si="46"/>
        <v>5.9599999999999993E-2</v>
      </c>
      <c r="I1436" s="31">
        <f>Table36[[#This Row],[Inflation (%)2]]/H1464-1</f>
        <v>0.16179337231968804</v>
      </c>
      <c r="J1436" s="60">
        <f>IFERROR(VLOOKUP(D1436,Table6[[Categories]:[Weights]],5,FALSE),0)</f>
        <v>1</v>
      </c>
      <c r="K1436" s="44">
        <f>$K$1802*(1+Table36[[#This Row],[Inflation (%)2]])</f>
        <v>105.96000000000001</v>
      </c>
      <c r="L1436" s="44">
        <f>IFERROR(Table36[[#This Row],[Prices]]*Table36[[#This Row],[Weights]],0)</f>
        <v>105.96000000000001</v>
      </c>
    </row>
    <row r="1437" spans="2:12" hidden="1" x14ac:dyDescent="0.2">
      <c r="B1437" s="62">
        <f t="shared" si="45"/>
        <v>2021</v>
      </c>
      <c r="C1437" s="49">
        <v>44228</v>
      </c>
      <c r="D1437" s="3" t="s">
        <v>9</v>
      </c>
      <c r="E1437" s="29" t="s">
        <v>7</v>
      </c>
      <c r="F1437" s="43">
        <v>160.80000000000001</v>
      </c>
      <c r="G1437" s="28" t="s">
        <v>620</v>
      </c>
      <c r="H1437" s="31">
        <f t="shared" si="46"/>
        <v>0.06</v>
      </c>
      <c r="I1437" s="31">
        <f>Table36[[#This Row],[Inflation (%)2]]/H1465-1</f>
        <v>0.44578313253012003</v>
      </c>
      <c r="J1437" s="60">
        <f>IFERROR(VLOOKUP(D1437,Table6[[Categories]:[Weights]],5,FALSE),0)</f>
        <v>0.3629</v>
      </c>
      <c r="K1437" s="44">
        <f>$K$1802*(1+Table36[[#This Row],[Inflation (%)2]])</f>
        <v>106</v>
      </c>
      <c r="L1437" s="44">
        <f>IFERROR(Table36[[#This Row],[Prices]]*Table36[[#This Row],[Weights]],0)</f>
        <v>38.467399999999998</v>
      </c>
    </row>
    <row r="1438" spans="2:12" hidden="1" x14ac:dyDescent="0.2">
      <c r="B1438" s="62">
        <f t="shared" si="45"/>
        <v>2021</v>
      </c>
      <c r="C1438" s="49">
        <v>44228</v>
      </c>
      <c r="D1438" s="3" t="s">
        <v>11</v>
      </c>
      <c r="E1438" s="29" t="s">
        <v>7</v>
      </c>
      <c r="F1438" s="43">
        <v>147.6</v>
      </c>
      <c r="G1438" s="28" t="s">
        <v>968</v>
      </c>
      <c r="H1438" s="31">
        <f t="shared" si="46"/>
        <v>9.6000000000000009E-3</v>
      </c>
      <c r="I1438" s="31">
        <f>Table36[[#This Row],[Inflation (%)2]]/H1466-1</f>
        <v>-0.36423841059602646</v>
      </c>
      <c r="J1438" s="60">
        <f>IFERROR(VLOOKUP(D1438,Table6[[Categories]:[Weights]],5,FALSE),0)</f>
        <v>6.59E-2</v>
      </c>
      <c r="K1438" s="44">
        <f>$K$1802*(1+Table36[[#This Row],[Inflation (%)2]])</f>
        <v>100.96000000000001</v>
      </c>
      <c r="L1438" s="44">
        <f>IFERROR(Table36[[#This Row],[Prices]]*Table36[[#This Row],[Weights]],0)</f>
        <v>6.653264000000001</v>
      </c>
    </row>
    <row r="1439" spans="2:12" hidden="1" x14ac:dyDescent="0.2">
      <c r="B1439" s="62">
        <f t="shared" si="45"/>
        <v>2021</v>
      </c>
      <c r="C1439" s="49">
        <v>44228</v>
      </c>
      <c r="D1439" s="3" t="s">
        <v>13</v>
      </c>
      <c r="E1439" s="29" t="s">
        <v>7</v>
      </c>
      <c r="F1439" s="43">
        <v>191.3</v>
      </c>
      <c r="G1439" s="28" t="s">
        <v>969</v>
      </c>
      <c r="H1439" s="31">
        <f t="shared" si="46"/>
        <v>0.1414</v>
      </c>
      <c r="I1439" s="31">
        <f>Table36[[#This Row],[Inflation (%)2]]/H1467-1</f>
        <v>-4.8452220726783235E-2</v>
      </c>
      <c r="J1439" s="60">
        <f>IFERROR(VLOOKUP(D1439,Table6[[Categories]:[Weights]],5,FALSE),0)</f>
        <v>2.7300000000000001E-2</v>
      </c>
      <c r="K1439" s="44">
        <f>$K$1802*(1+Table36[[#This Row],[Inflation (%)2]])</f>
        <v>114.14</v>
      </c>
      <c r="L1439" s="44">
        <f>IFERROR(Table36[[#This Row],[Prices]]*Table36[[#This Row],[Weights]],0)</f>
        <v>3.1160220000000001</v>
      </c>
    </row>
    <row r="1440" spans="2:12" hidden="1" x14ac:dyDescent="0.2">
      <c r="B1440" s="62">
        <f t="shared" si="45"/>
        <v>2021</v>
      </c>
      <c r="C1440" s="49">
        <v>44228</v>
      </c>
      <c r="D1440" s="3" t="s">
        <v>15</v>
      </c>
      <c r="E1440" s="29" t="s">
        <v>7</v>
      </c>
      <c r="F1440" s="43">
        <v>170.1</v>
      </c>
      <c r="G1440" s="28" t="s">
        <v>970</v>
      </c>
      <c r="H1440" s="31">
        <f t="shared" si="46"/>
        <v>0.11099999999999999</v>
      </c>
      <c r="I1440" s="31">
        <f>Table36[[#This Row],[Inflation (%)2]]/H1468-1</f>
        <v>-6.8010075566750761E-2</v>
      </c>
      <c r="J1440" s="60">
        <f>IFERROR(VLOOKUP(D1440,Table6[[Categories]:[Weights]],5,FALSE),0)</f>
        <v>3.5999999999999999E-3</v>
      </c>
      <c r="K1440" s="44">
        <f>$K$1802*(1+Table36[[#This Row],[Inflation (%)2]])</f>
        <v>111.1</v>
      </c>
      <c r="L1440" s="44">
        <f>IFERROR(Table36[[#This Row],[Prices]]*Table36[[#This Row],[Weights]],0)</f>
        <v>0.39995999999999998</v>
      </c>
    </row>
    <row r="1441" spans="2:12" hidden="1" x14ac:dyDescent="0.2">
      <c r="B1441" s="62">
        <f t="shared" si="45"/>
        <v>2021</v>
      </c>
      <c r="C1441" s="49">
        <v>44228</v>
      </c>
      <c r="D1441" s="3" t="s">
        <v>17</v>
      </c>
      <c r="E1441" s="29" t="s">
        <v>7</v>
      </c>
      <c r="F1441" s="43">
        <v>155.1</v>
      </c>
      <c r="G1441" s="28" t="s">
        <v>247</v>
      </c>
      <c r="H1441" s="31">
        <f t="shared" si="46"/>
        <v>2.92E-2</v>
      </c>
      <c r="I1441" s="31">
        <f>Table36[[#This Row],[Inflation (%)2]]/H1469-1</f>
        <v>-0.14619883040935677</v>
      </c>
      <c r="J1441" s="60">
        <f>IFERROR(VLOOKUP(D1441,Table6[[Categories]:[Weights]],5,FALSE),0)</f>
        <v>5.33E-2</v>
      </c>
      <c r="K1441" s="44">
        <f>$K$1802*(1+Table36[[#This Row],[Inflation (%)2]])</f>
        <v>102.91999999999999</v>
      </c>
      <c r="L1441" s="44">
        <f>IFERROR(Table36[[#This Row],[Prices]]*Table36[[#This Row],[Weights]],0)</f>
        <v>5.4856359999999995</v>
      </c>
    </row>
    <row r="1442" spans="2:12" hidden="1" x14ac:dyDescent="0.2">
      <c r="B1442" s="62">
        <f t="shared" si="45"/>
        <v>2021</v>
      </c>
      <c r="C1442" s="49">
        <v>44228</v>
      </c>
      <c r="D1442" s="3" t="s">
        <v>19</v>
      </c>
      <c r="E1442" s="29" t="s">
        <v>7</v>
      </c>
      <c r="F1442" s="43">
        <v>151.5</v>
      </c>
      <c r="G1442" s="28" t="s">
        <v>971</v>
      </c>
      <c r="H1442" s="31">
        <f t="shared" si="46"/>
        <v>0.18920000000000003</v>
      </c>
      <c r="I1442" s="31">
        <f>Table36[[#This Row],[Inflation (%)2]]/H1470-1</f>
        <v>7.6222980659841122E-2</v>
      </c>
      <c r="J1442" s="60">
        <f>IFERROR(VLOOKUP(D1442,Table6[[Categories]:[Weights]],5,FALSE),0)</f>
        <v>2.81E-2</v>
      </c>
      <c r="K1442" s="44">
        <f>$K$1802*(1+Table36[[#This Row],[Inflation (%)2]])</f>
        <v>118.92</v>
      </c>
      <c r="L1442" s="44">
        <f>IFERROR(Table36[[#This Row],[Prices]]*Table36[[#This Row],[Weights]],0)</f>
        <v>3.3416519999999998</v>
      </c>
    </row>
    <row r="1443" spans="2:12" hidden="1" x14ac:dyDescent="0.2">
      <c r="B1443" s="62">
        <f t="shared" si="45"/>
        <v>2021</v>
      </c>
      <c r="C1443" s="49">
        <v>44228</v>
      </c>
      <c r="D1443" s="3" t="s">
        <v>21</v>
      </c>
      <c r="E1443" s="29" t="s">
        <v>7</v>
      </c>
      <c r="F1443" s="43">
        <v>153.9</v>
      </c>
      <c r="G1443" s="28" t="s">
        <v>173</v>
      </c>
      <c r="H1443" s="31">
        <f t="shared" si="46"/>
        <v>7.5499999999999998E-2</v>
      </c>
      <c r="I1443" s="31">
        <f>Table36[[#This Row],[Inflation (%)2]]/H1471-1</f>
        <v>0.25415282392026572</v>
      </c>
      <c r="J1443" s="60">
        <f>IFERROR(VLOOKUP(D1443,Table6[[Categories]:[Weights]],5,FALSE),0)</f>
        <v>2.8999999999999998E-2</v>
      </c>
      <c r="K1443" s="44">
        <f>$K$1802*(1+Table36[[#This Row],[Inflation (%)2]])</f>
        <v>107.54999999999998</v>
      </c>
      <c r="L1443" s="44">
        <f>IFERROR(Table36[[#This Row],[Prices]]*Table36[[#This Row],[Weights]],0)</f>
        <v>3.1189499999999994</v>
      </c>
    </row>
    <row r="1444" spans="2:12" hidden="1" x14ac:dyDescent="0.2">
      <c r="B1444" s="62">
        <f t="shared" si="45"/>
        <v>2021</v>
      </c>
      <c r="C1444" s="49">
        <v>44228</v>
      </c>
      <c r="D1444" s="3" t="s">
        <v>23</v>
      </c>
      <c r="E1444" s="29" t="s">
        <v>7</v>
      </c>
      <c r="F1444" s="43">
        <v>180</v>
      </c>
      <c r="G1444" s="28" t="s">
        <v>904</v>
      </c>
      <c r="H1444" s="31">
        <f t="shared" si="46"/>
        <v>-9.3999999999999986E-3</v>
      </c>
      <c r="I1444" s="31">
        <f>Table36[[#This Row],[Inflation (%)2]]/H1472-1</f>
        <v>-0.92186201163757275</v>
      </c>
      <c r="J1444" s="60">
        <f>IFERROR(VLOOKUP(D1444,Table6[[Categories]:[Weights]],5,FALSE),0)</f>
        <v>4.41E-2</v>
      </c>
      <c r="K1444" s="44">
        <f>$K$1802*(1+Table36[[#This Row],[Inflation (%)2]])</f>
        <v>99.06</v>
      </c>
      <c r="L1444" s="44">
        <f>IFERROR(Table36[[#This Row],[Prices]]*Table36[[#This Row],[Weights]],0)</f>
        <v>4.3685460000000003</v>
      </c>
    </row>
    <row r="1445" spans="2:12" hidden="1" x14ac:dyDescent="0.2">
      <c r="B1445" s="62">
        <f t="shared" si="45"/>
        <v>2021</v>
      </c>
      <c r="C1445" s="49">
        <v>44228</v>
      </c>
      <c r="D1445" s="3" t="s">
        <v>25</v>
      </c>
      <c r="E1445" s="29" t="s">
        <v>7</v>
      </c>
      <c r="F1445" s="43">
        <v>159.80000000000001</v>
      </c>
      <c r="G1445" s="28" t="s">
        <v>503</v>
      </c>
      <c r="H1445" s="31">
        <f t="shared" si="46"/>
        <v>0.14470000000000002</v>
      </c>
      <c r="I1445" s="31">
        <f>Table36[[#This Row],[Inflation (%)2]]/H1473-1</f>
        <v>-4.6143704680289943E-2</v>
      </c>
      <c r="J1445" s="60">
        <f>IFERROR(VLOOKUP(D1445,Table6[[Categories]:[Weights]],5,FALSE),0)</f>
        <v>1.7299999999999999E-2</v>
      </c>
      <c r="K1445" s="44">
        <f>$K$1802*(1+Table36[[#This Row],[Inflation (%)2]])</f>
        <v>114.47</v>
      </c>
      <c r="L1445" s="44">
        <f>IFERROR(Table36[[#This Row],[Prices]]*Table36[[#This Row],[Weights]],0)</f>
        <v>1.9803309999999998</v>
      </c>
    </row>
    <row r="1446" spans="2:12" hidden="1" x14ac:dyDescent="0.2">
      <c r="B1446" s="62">
        <f t="shared" si="45"/>
        <v>2021</v>
      </c>
      <c r="C1446" s="49">
        <v>44228</v>
      </c>
      <c r="D1446" s="3" t="s">
        <v>27</v>
      </c>
      <c r="E1446" s="29" t="s">
        <v>7</v>
      </c>
      <c r="F1446" s="43">
        <v>114.8</v>
      </c>
      <c r="G1446" s="28" t="s">
        <v>972</v>
      </c>
      <c r="H1446" s="31">
        <f t="shared" si="46"/>
        <v>1.6999999999999999E-3</v>
      </c>
      <c r="I1446" s="31">
        <f>Table36[[#This Row],[Inflation (%)2]]/H1474-1</f>
        <v>-0.72131147540983598</v>
      </c>
      <c r="J1446" s="60">
        <f>IFERROR(VLOOKUP(D1446,Table6[[Categories]:[Weights]],5,FALSE),0)</f>
        <v>9.7000000000000003E-3</v>
      </c>
      <c r="K1446" s="44">
        <f>$K$1802*(1+Table36[[#This Row],[Inflation (%)2]])</f>
        <v>100.17</v>
      </c>
      <c r="L1446" s="44">
        <f>IFERROR(Table36[[#This Row],[Prices]]*Table36[[#This Row],[Weights]],0)</f>
        <v>0.9716490000000001</v>
      </c>
    </row>
    <row r="1447" spans="2:12" hidden="1" x14ac:dyDescent="0.2">
      <c r="B1447" s="62">
        <f t="shared" si="45"/>
        <v>2021</v>
      </c>
      <c r="C1447" s="49">
        <v>44228</v>
      </c>
      <c r="D1447" s="3" t="s">
        <v>29</v>
      </c>
      <c r="E1447" s="29" t="s">
        <v>7</v>
      </c>
      <c r="F1447" s="43">
        <v>162.6</v>
      </c>
      <c r="G1447" s="28" t="s">
        <v>453</v>
      </c>
      <c r="H1447" s="31">
        <f t="shared" si="46"/>
        <v>8.1099999999999992E-2</v>
      </c>
      <c r="I1447" s="31">
        <f>Table36[[#This Row],[Inflation (%)2]]/H1475-1</f>
        <v>-0.10188261351052053</v>
      </c>
      <c r="J1447" s="60">
        <f>IFERROR(VLOOKUP(D1447,Table6[[Categories]:[Weights]],5,FALSE),0)</f>
        <v>1.7899999999999999E-2</v>
      </c>
      <c r="K1447" s="44">
        <f>$K$1802*(1+Table36[[#This Row],[Inflation (%)2]])</f>
        <v>108.11</v>
      </c>
      <c r="L1447" s="44">
        <f>IFERROR(Table36[[#This Row],[Prices]]*Table36[[#This Row],[Weights]],0)</f>
        <v>1.9351689999999999</v>
      </c>
    </row>
    <row r="1448" spans="2:12" hidden="1" x14ac:dyDescent="0.2">
      <c r="B1448" s="62">
        <f t="shared" si="45"/>
        <v>2021</v>
      </c>
      <c r="C1448" s="49">
        <v>44228</v>
      </c>
      <c r="D1448" s="3" t="s">
        <v>31</v>
      </c>
      <c r="E1448" s="29" t="s">
        <v>7</v>
      </c>
      <c r="F1448" s="43">
        <v>149.30000000000001</v>
      </c>
      <c r="G1448" s="28" t="s">
        <v>973</v>
      </c>
      <c r="H1448" s="31">
        <f t="shared" si="46"/>
        <v>0.13539999999999999</v>
      </c>
      <c r="I1448" s="31">
        <f>Table36[[#This Row],[Inflation (%)2]]/H1476-1</f>
        <v>6.9510268562401389E-2</v>
      </c>
      <c r="J1448" s="60">
        <f>IFERROR(VLOOKUP(D1448,Table6[[Categories]:[Weights]],5,FALSE),0)</f>
        <v>1.1299999999999999E-2</v>
      </c>
      <c r="K1448" s="44">
        <f>$K$1802*(1+Table36[[#This Row],[Inflation (%)2]])</f>
        <v>113.53999999999999</v>
      </c>
      <c r="L1448" s="44">
        <f>IFERROR(Table36[[#This Row],[Prices]]*Table36[[#This Row],[Weights]],0)</f>
        <v>1.2830019999999998</v>
      </c>
    </row>
    <row r="1449" spans="2:12" hidden="1" x14ac:dyDescent="0.2">
      <c r="B1449" s="62">
        <f t="shared" si="45"/>
        <v>2021</v>
      </c>
      <c r="C1449" s="49">
        <v>44228</v>
      </c>
      <c r="D1449" s="3" t="s">
        <v>33</v>
      </c>
      <c r="E1449" s="29" t="s">
        <v>7</v>
      </c>
      <c r="F1449" s="43">
        <v>169.4</v>
      </c>
      <c r="G1449" s="28" t="s">
        <v>862</v>
      </c>
      <c r="H1449" s="31">
        <f t="shared" si="46"/>
        <v>6.54E-2</v>
      </c>
      <c r="I1449" s="31">
        <f>Table36[[#This Row],[Inflation (%)2]]/H1477-1</f>
        <v>3.6450079239302768E-2</v>
      </c>
      <c r="J1449" s="60">
        <f>IFERROR(VLOOKUP(D1449,Table6[[Categories]:[Weights]],5,FALSE),0)</f>
        <v>5.5399999999999998E-2</v>
      </c>
      <c r="K1449" s="44">
        <f>$K$1802*(1+Table36[[#This Row],[Inflation (%)2]])</f>
        <v>106.53999999999999</v>
      </c>
      <c r="L1449" s="44">
        <f>IFERROR(Table36[[#This Row],[Prices]]*Table36[[#This Row],[Weights]],0)</f>
        <v>5.902315999999999</v>
      </c>
    </row>
    <row r="1450" spans="2:12" hidden="1" x14ac:dyDescent="0.2">
      <c r="B1450" s="62">
        <f t="shared" si="45"/>
        <v>2021</v>
      </c>
      <c r="C1450" s="49">
        <v>44228</v>
      </c>
      <c r="D1450" s="3" t="s">
        <v>35</v>
      </c>
      <c r="E1450" s="29" t="s">
        <v>7</v>
      </c>
      <c r="F1450" s="43">
        <v>193.3</v>
      </c>
      <c r="G1450" s="28" t="s">
        <v>905</v>
      </c>
      <c r="H1450" s="31">
        <f t="shared" si="46"/>
        <v>0.12380000000000002</v>
      </c>
      <c r="I1450" s="31">
        <f>Table36[[#This Row],[Inflation (%)2]]/H1478-1</f>
        <v>-3.4321372854913879E-2</v>
      </c>
      <c r="J1450" s="60">
        <f>IFERROR(VLOOKUP(D1450,Table6[[Categories]:[Weights]],5,FALSE),0)</f>
        <v>1.3600000000000001E-2</v>
      </c>
      <c r="K1450" s="44">
        <f>$K$1802*(1+Table36[[#This Row],[Inflation (%)2]])</f>
        <v>112.38000000000001</v>
      </c>
      <c r="L1450" s="44">
        <f>IFERROR(Table36[[#This Row],[Prices]]*Table36[[#This Row],[Weights]],0)</f>
        <v>1.5283680000000002</v>
      </c>
    </row>
    <row r="1451" spans="2:12" hidden="1" x14ac:dyDescent="0.2">
      <c r="B1451" s="62">
        <f t="shared" si="45"/>
        <v>2021</v>
      </c>
      <c r="C1451" s="49">
        <v>44228</v>
      </c>
      <c r="D1451" s="3" t="s">
        <v>37</v>
      </c>
      <c r="E1451" s="29" t="s">
        <v>7</v>
      </c>
      <c r="F1451" s="43">
        <v>151.80000000000001</v>
      </c>
      <c r="G1451" s="28" t="s">
        <v>962</v>
      </c>
      <c r="H1451" s="31">
        <f t="shared" si="46"/>
        <v>4.5499999999999999E-2</v>
      </c>
      <c r="I1451" s="31">
        <f>Table36[[#This Row],[Inflation (%)2]]/H1479-1</f>
        <v>8.0760095011876532E-2</v>
      </c>
      <c r="J1451" s="60">
        <f>IFERROR(VLOOKUP(D1451,Table6[[Categories]:[Weights]],5,FALSE),0)</f>
        <v>5.57E-2</v>
      </c>
      <c r="K1451" s="44">
        <f>$K$1802*(1+Table36[[#This Row],[Inflation (%)2]])</f>
        <v>104.55000000000001</v>
      </c>
      <c r="L1451" s="44">
        <f>IFERROR(Table36[[#This Row],[Prices]]*Table36[[#This Row],[Weights]],0)</f>
        <v>5.8234350000000008</v>
      </c>
    </row>
    <row r="1452" spans="2:12" hidden="1" x14ac:dyDescent="0.2">
      <c r="B1452" s="62">
        <f t="shared" si="45"/>
        <v>2021</v>
      </c>
      <c r="C1452" s="49">
        <v>44228</v>
      </c>
      <c r="D1452" s="3" t="s">
        <v>39</v>
      </c>
      <c r="E1452" s="29" t="s">
        <v>7</v>
      </c>
      <c r="F1452" s="43">
        <v>154.30000000000001</v>
      </c>
      <c r="G1452" s="28" t="s">
        <v>974</v>
      </c>
      <c r="H1452" s="31">
        <f t="shared" si="46"/>
        <v>4.7500000000000001E-2</v>
      </c>
      <c r="I1452" s="31">
        <f>Table36[[#This Row],[Inflation (%)2]]/H1480-1</f>
        <v>9.1954022988505857E-2</v>
      </c>
      <c r="J1452" s="60">
        <f>IFERROR(VLOOKUP(D1452,Table6[[Categories]:[Weights]],5,FALSE),0)</f>
        <v>4.7199999999999999E-2</v>
      </c>
      <c r="K1452" s="44">
        <f>$K$1802*(1+Table36[[#This Row],[Inflation (%)2]])</f>
        <v>104.75000000000001</v>
      </c>
      <c r="L1452" s="44">
        <f>IFERROR(Table36[[#This Row],[Prices]]*Table36[[#This Row],[Weights]],0)</f>
        <v>4.9442000000000004</v>
      </c>
    </row>
    <row r="1453" spans="2:12" hidden="1" x14ac:dyDescent="0.2">
      <c r="B1453" s="62">
        <f t="shared" si="45"/>
        <v>2021</v>
      </c>
      <c r="C1453" s="49">
        <v>44228</v>
      </c>
      <c r="D1453" s="3" t="s">
        <v>41</v>
      </c>
      <c r="E1453" s="29" t="s">
        <v>7</v>
      </c>
      <c r="F1453" s="43">
        <v>138.30000000000001</v>
      </c>
      <c r="G1453" s="28" t="s">
        <v>975</v>
      </c>
      <c r="H1453" s="31">
        <f t="shared" si="46"/>
        <v>3.6000000000000004E-2</v>
      </c>
      <c r="I1453" s="31">
        <f>Table36[[#This Row],[Inflation (%)2]]/H1481-1</f>
        <v>1.9830028328612137E-2</v>
      </c>
      <c r="J1453" s="60">
        <f>IFERROR(VLOOKUP(D1453,Table6[[Categories]:[Weights]],5,FALSE),0)</f>
        <v>8.5000000000000006E-3</v>
      </c>
      <c r="K1453" s="44">
        <f>$K$1802*(1+Table36[[#This Row],[Inflation (%)2]])</f>
        <v>103.60000000000001</v>
      </c>
      <c r="L1453" s="44">
        <f>IFERROR(Table36[[#This Row],[Prices]]*Table36[[#This Row],[Weights]],0)</f>
        <v>0.88060000000000016</v>
      </c>
    </row>
    <row r="1454" spans="2:12" hidden="1" x14ac:dyDescent="0.2">
      <c r="B1454" s="62">
        <f t="shared" si="45"/>
        <v>2021</v>
      </c>
      <c r="C1454" s="49">
        <v>44228</v>
      </c>
      <c r="D1454" s="3" t="s">
        <v>43</v>
      </c>
      <c r="E1454" s="29" t="s">
        <v>7</v>
      </c>
      <c r="F1454" s="43">
        <v>159.80000000000001</v>
      </c>
      <c r="G1454" s="28" t="s">
        <v>429</v>
      </c>
      <c r="H1454" s="31">
        <f t="shared" si="46"/>
        <v>3.2300000000000002E-2</v>
      </c>
      <c r="I1454" s="31">
        <f>Table36[[#This Row],[Inflation (%)2]]/H1482-1</f>
        <v>-6.1538461538460654E-3</v>
      </c>
      <c r="J1454" s="60">
        <f>IFERROR(VLOOKUP(D1454,Table6[[Categories]:[Weights]],5,FALSE),0)</f>
        <v>0.2167</v>
      </c>
      <c r="K1454" s="44">
        <f>$K$1802*(1+Table36[[#This Row],[Inflation (%)2]])</f>
        <v>103.23</v>
      </c>
      <c r="L1454" s="44">
        <f>IFERROR(Table36[[#This Row],[Prices]]*Table36[[#This Row],[Weights]],0)</f>
        <v>22.369941000000001</v>
      </c>
    </row>
    <row r="1455" spans="2:12" hidden="1" x14ac:dyDescent="0.2">
      <c r="B1455" s="62">
        <f t="shared" si="45"/>
        <v>2021</v>
      </c>
      <c r="C1455" s="49">
        <v>44228</v>
      </c>
      <c r="D1455" s="3" t="s">
        <v>45</v>
      </c>
      <c r="E1455" s="29" t="s">
        <v>7</v>
      </c>
      <c r="F1455" s="43">
        <v>149.19999999999999</v>
      </c>
      <c r="G1455" s="28" t="s">
        <v>673</v>
      </c>
      <c r="H1455" s="31">
        <f t="shared" si="46"/>
        <v>7.4200000000000002E-2</v>
      </c>
      <c r="I1455" s="31">
        <f>Table36[[#This Row],[Inflation (%)2]]/H1483-1</f>
        <v>-5.4777070063694255E-2</v>
      </c>
      <c r="J1455" s="60">
        <f>IFERROR(VLOOKUP(D1455,Table6[[Categories]:[Weights]],5,FALSE),0)</f>
        <v>5.5800000000000002E-2</v>
      </c>
      <c r="K1455" s="44">
        <f>$K$1802*(1+Table36[[#This Row],[Inflation (%)2]])</f>
        <v>107.42</v>
      </c>
      <c r="L1455" s="44">
        <f>IFERROR(Table36[[#This Row],[Prices]]*Table36[[#This Row],[Weights]],0)</f>
        <v>5.9940360000000004</v>
      </c>
    </row>
    <row r="1456" spans="2:12" hidden="1" x14ac:dyDescent="0.2">
      <c r="B1456" s="62">
        <f t="shared" si="45"/>
        <v>2021</v>
      </c>
      <c r="C1456" s="49">
        <v>44228</v>
      </c>
      <c r="D1456" s="3" t="s">
        <v>47</v>
      </c>
      <c r="E1456" s="29" t="s">
        <v>7</v>
      </c>
      <c r="F1456" s="43">
        <v>149.30000000000001</v>
      </c>
      <c r="G1456" s="28" t="s">
        <v>740</v>
      </c>
      <c r="H1456" s="31">
        <f t="shared" si="46"/>
        <v>7.8799999999999995E-2</v>
      </c>
      <c r="I1456" s="31">
        <f>Table36[[#This Row],[Inflation (%)2]]/H1484-1</f>
        <v>7.9452054794520555E-2</v>
      </c>
      <c r="J1456" s="60">
        <f>IFERROR(VLOOKUP(D1456,Table6[[Categories]:[Weights]],5,FALSE),0)</f>
        <v>0.29530000000000001</v>
      </c>
      <c r="K1456" s="44">
        <f>$K$1802*(1+Table36[[#This Row],[Inflation (%)2]])</f>
        <v>107.88</v>
      </c>
      <c r="L1456" s="44">
        <f>IFERROR(Table36[[#This Row],[Prices]]*Table36[[#This Row],[Weights]],0)</f>
        <v>31.856963999999998</v>
      </c>
    </row>
    <row r="1457" spans="2:12" hidden="1" x14ac:dyDescent="0.2">
      <c r="B1457" s="62">
        <f t="shared" si="45"/>
        <v>2021</v>
      </c>
      <c r="C1457" s="49">
        <v>44228</v>
      </c>
      <c r="D1457" s="3" t="s">
        <v>49</v>
      </c>
      <c r="E1457" s="29" t="s">
        <v>7</v>
      </c>
      <c r="F1457" s="43">
        <v>146.5</v>
      </c>
      <c r="G1457" s="28" t="s">
        <v>399</v>
      </c>
      <c r="H1457" s="31">
        <f t="shared" si="46"/>
        <v>4.3400000000000001E-2</v>
      </c>
      <c r="I1457" s="31">
        <f>Table36[[#This Row],[Inflation (%)2]]/H1485-1</f>
        <v>3.0878859857482288E-2</v>
      </c>
      <c r="J1457" s="60">
        <f>IFERROR(VLOOKUP(D1457,Table6[[Categories]:[Weights]],5,FALSE),0)</f>
        <v>3.8699999999999998E-2</v>
      </c>
      <c r="K1457" s="44">
        <f>$K$1802*(1+Table36[[#This Row],[Inflation (%)2]])</f>
        <v>104.34</v>
      </c>
      <c r="L1457" s="44">
        <f>IFERROR(Table36[[#This Row],[Prices]]*Table36[[#This Row],[Weights]],0)</f>
        <v>4.0379579999999997</v>
      </c>
    </row>
    <row r="1458" spans="2:12" hidden="1" x14ac:dyDescent="0.2">
      <c r="B1458" s="62">
        <f t="shared" si="45"/>
        <v>2021</v>
      </c>
      <c r="C1458" s="49">
        <v>44228</v>
      </c>
      <c r="D1458" s="3" t="s">
        <v>51</v>
      </c>
      <c r="E1458" s="29" t="s">
        <v>7</v>
      </c>
      <c r="F1458" s="43">
        <v>156.19999999999999</v>
      </c>
      <c r="G1458" s="28" t="s">
        <v>976</v>
      </c>
      <c r="H1458" s="31">
        <f t="shared" si="46"/>
        <v>8.1699999999999995E-2</v>
      </c>
      <c r="I1458" s="31">
        <f>Table36[[#This Row],[Inflation (%)2]]/H1486-1</f>
        <v>3.0264817150063017E-2</v>
      </c>
      <c r="J1458" s="60">
        <f>IFERROR(VLOOKUP(D1458,Table6[[Categories]:[Weights]],5,FALSE),0)</f>
        <v>4.8099999999999997E-2</v>
      </c>
      <c r="K1458" s="44">
        <f>$K$1802*(1+Table36[[#This Row],[Inflation (%)2]])</f>
        <v>108.17000000000002</v>
      </c>
      <c r="L1458" s="44">
        <f>IFERROR(Table36[[#This Row],[Prices]]*Table36[[#This Row],[Weights]],0)</f>
        <v>5.2029770000000006</v>
      </c>
    </row>
    <row r="1459" spans="2:12" hidden="1" x14ac:dyDescent="0.2">
      <c r="B1459" s="62">
        <f t="shared" si="45"/>
        <v>2021</v>
      </c>
      <c r="C1459" s="49">
        <v>44228</v>
      </c>
      <c r="D1459" s="3" t="s">
        <v>53</v>
      </c>
      <c r="E1459" s="29" t="s">
        <v>7</v>
      </c>
      <c r="F1459" s="43">
        <v>140.5</v>
      </c>
      <c r="G1459" s="28" t="s">
        <v>977</v>
      </c>
      <c r="H1459" s="31">
        <f t="shared" si="46"/>
        <v>0.1222</v>
      </c>
      <c r="I1459" s="31">
        <f>Table36[[#This Row],[Inflation (%)2]]/H1487-1</f>
        <v>0.27291666666666692</v>
      </c>
      <c r="J1459" s="60">
        <f>IFERROR(VLOOKUP(D1459,Table6[[Categories]:[Weights]],5,FALSE),0)</f>
        <v>9.7299999999999998E-2</v>
      </c>
      <c r="K1459" s="44">
        <f>$K$1802*(1+Table36[[#This Row],[Inflation (%)2]])</f>
        <v>112.22000000000001</v>
      </c>
      <c r="L1459" s="44">
        <f>IFERROR(Table36[[#This Row],[Prices]]*Table36[[#This Row],[Weights]],0)</f>
        <v>10.919006000000001</v>
      </c>
    </row>
    <row r="1460" spans="2:12" hidden="1" x14ac:dyDescent="0.2">
      <c r="B1460" s="62">
        <f t="shared" si="45"/>
        <v>2021</v>
      </c>
      <c r="C1460" s="49">
        <v>44228</v>
      </c>
      <c r="D1460" s="3" t="s">
        <v>55</v>
      </c>
      <c r="E1460" s="29" t="s">
        <v>7</v>
      </c>
      <c r="F1460" s="43">
        <v>147.30000000000001</v>
      </c>
      <c r="G1460" s="28" t="s">
        <v>654</v>
      </c>
      <c r="H1460" s="31">
        <f t="shared" si="46"/>
        <v>6.9699999999999998E-2</v>
      </c>
      <c r="I1460" s="31">
        <f>Table36[[#This Row],[Inflation (%)2]]/H1488-1</f>
        <v>3.8748137108792768E-2</v>
      </c>
      <c r="J1460" s="60">
        <f>IFERROR(VLOOKUP(D1460,Table6[[Categories]:[Weights]],5,FALSE),0)</f>
        <v>2.0400000000000001E-2</v>
      </c>
      <c r="K1460" s="44">
        <f>$K$1802*(1+Table36[[#This Row],[Inflation (%)2]])</f>
        <v>106.97000000000001</v>
      </c>
      <c r="L1460" s="44">
        <f>IFERROR(Table36[[#This Row],[Prices]]*Table36[[#This Row],[Weights]],0)</f>
        <v>2.1821880000000005</v>
      </c>
    </row>
    <row r="1461" spans="2:12" hidden="1" x14ac:dyDescent="0.2">
      <c r="B1461" s="62">
        <f t="shared" si="45"/>
        <v>2021</v>
      </c>
      <c r="C1461" s="49">
        <v>44228</v>
      </c>
      <c r="D1461" s="3" t="s">
        <v>57</v>
      </c>
      <c r="E1461" s="29" t="s">
        <v>7</v>
      </c>
      <c r="F1461" s="43">
        <v>156.69999999999999</v>
      </c>
      <c r="G1461" s="28" t="s">
        <v>171</v>
      </c>
      <c r="H1461" s="31">
        <f t="shared" si="46"/>
        <v>2.9599999999999998E-2</v>
      </c>
      <c r="I1461" s="31">
        <f>Table36[[#This Row],[Inflation (%)2]]/H1489-1</f>
        <v>-4.2071197411003181E-2</v>
      </c>
      <c r="J1461" s="60">
        <f>IFERROR(VLOOKUP(D1461,Table6[[Categories]:[Weights]],5,FALSE),0)</f>
        <v>5.62E-2</v>
      </c>
      <c r="K1461" s="44">
        <f>$K$1802*(1+Table36[[#This Row],[Inflation (%)2]])</f>
        <v>102.96000000000001</v>
      </c>
      <c r="L1461" s="44">
        <f>IFERROR(Table36[[#This Row],[Prices]]*Table36[[#This Row],[Weights]],0)</f>
        <v>5.7863520000000008</v>
      </c>
    </row>
    <row r="1462" spans="2:12" hidden="1" x14ac:dyDescent="0.2">
      <c r="B1462" s="62">
        <f t="shared" si="45"/>
        <v>2021</v>
      </c>
      <c r="C1462" s="49">
        <v>44228</v>
      </c>
      <c r="D1462" s="3" t="s">
        <v>59</v>
      </c>
      <c r="E1462" s="29" t="s">
        <v>7</v>
      </c>
      <c r="F1462" s="43">
        <v>156.80000000000001</v>
      </c>
      <c r="G1462" s="28" t="s">
        <v>794</v>
      </c>
      <c r="H1462" s="31">
        <f t="shared" si="46"/>
        <v>9.2700000000000005E-2</v>
      </c>
      <c r="I1462" s="31">
        <f>Table36[[#This Row],[Inflation (%)2]]/H1490-1</f>
        <v>-0.18684210526315781</v>
      </c>
      <c r="J1462" s="60">
        <f>IFERROR(VLOOKUP(D1462,Table6[[Categories]:[Weights]],5,FALSE),0)</f>
        <v>3.4700000000000002E-2</v>
      </c>
      <c r="K1462" s="44">
        <f>$K$1802*(1+Table36[[#This Row],[Inflation (%)2]])</f>
        <v>109.27</v>
      </c>
      <c r="L1462" s="44">
        <f>IFERROR(Table36[[#This Row],[Prices]]*Table36[[#This Row],[Weights]],0)</f>
        <v>3.7916690000000002</v>
      </c>
    </row>
    <row r="1463" spans="2:12" hidden="1" x14ac:dyDescent="0.2">
      <c r="B1463" s="62">
        <f t="shared" si="45"/>
        <v>2021</v>
      </c>
      <c r="C1463" s="49">
        <v>44228</v>
      </c>
      <c r="D1463" s="3" t="s">
        <v>61</v>
      </c>
      <c r="E1463" s="29" t="s">
        <v>7</v>
      </c>
      <c r="F1463" s="43">
        <v>159.6</v>
      </c>
      <c r="G1463" s="28" t="s">
        <v>522</v>
      </c>
      <c r="H1463" s="31">
        <f t="shared" si="46"/>
        <v>5.6300000000000003E-2</v>
      </c>
      <c r="I1463" s="31">
        <f>Table36[[#This Row],[Inflation (%)2]]/H1491-1</f>
        <v>0.67559523809523836</v>
      </c>
      <c r="J1463" s="60">
        <f>IFERROR(VLOOKUP(D1463,Table6[[Categories]:[Weights]],5,FALSE),0)</f>
        <v>0</v>
      </c>
      <c r="K1463" s="44">
        <f>$K$1802*(1+Table36[[#This Row],[Inflation (%)2]])</f>
        <v>105.63</v>
      </c>
      <c r="L1463" s="44">
        <f>IFERROR(Table36[[#This Row],[Prices]]*Table36[[#This Row],[Weights]],0)</f>
        <v>0</v>
      </c>
    </row>
    <row r="1464" spans="2:12" x14ac:dyDescent="0.2">
      <c r="B1464" s="62">
        <f t="shared" si="45"/>
        <v>2021</v>
      </c>
      <c r="C1464" s="49">
        <v>44197</v>
      </c>
      <c r="D1464" s="3" t="s">
        <v>6</v>
      </c>
      <c r="E1464" s="29" t="s">
        <v>7</v>
      </c>
      <c r="F1464" s="43">
        <v>155.80000000000001</v>
      </c>
      <c r="G1464" s="28" t="s">
        <v>66</v>
      </c>
      <c r="H1464" s="31">
        <f t="shared" si="46"/>
        <v>5.1299999999999998E-2</v>
      </c>
      <c r="I1464" s="31">
        <f>Table36[[#This Row],[Inflation (%)2]]/H1492-1</f>
        <v>-1.1560693641618602E-2</v>
      </c>
      <c r="J1464" s="60">
        <f>IFERROR(VLOOKUP(D1464,Table6[[Categories]:[Weights]],5,FALSE),0)</f>
        <v>1</v>
      </c>
      <c r="K1464" s="44">
        <f>$K$1802*(1+Table36[[#This Row],[Inflation (%)2]])</f>
        <v>105.13</v>
      </c>
      <c r="L1464" s="44">
        <f>IFERROR(Table36[[#This Row],[Prices]]*Table36[[#This Row],[Weights]],0)</f>
        <v>105.13</v>
      </c>
    </row>
    <row r="1465" spans="2:12" hidden="1" x14ac:dyDescent="0.2">
      <c r="B1465" s="62">
        <f t="shared" si="45"/>
        <v>2021</v>
      </c>
      <c r="C1465" s="49">
        <v>44197</v>
      </c>
      <c r="D1465" s="3" t="s">
        <v>9</v>
      </c>
      <c r="E1465" s="29" t="s">
        <v>7</v>
      </c>
      <c r="F1465" s="43">
        <v>160.80000000000001</v>
      </c>
      <c r="G1465" s="28" t="s">
        <v>271</v>
      </c>
      <c r="H1465" s="31">
        <f t="shared" si="46"/>
        <v>4.1500000000000009E-2</v>
      </c>
      <c r="I1465" s="31">
        <f>Table36[[#This Row],[Inflation (%)2]]/H1493-1</f>
        <v>-8.5903083700440197E-2</v>
      </c>
      <c r="J1465" s="60">
        <f>IFERROR(VLOOKUP(D1465,Table6[[Categories]:[Weights]],5,FALSE),0)</f>
        <v>0.3629</v>
      </c>
      <c r="K1465" s="44">
        <f>$K$1802*(1+Table36[[#This Row],[Inflation (%)2]])</f>
        <v>104.15</v>
      </c>
      <c r="L1465" s="44">
        <f>IFERROR(Table36[[#This Row],[Prices]]*Table36[[#This Row],[Weights]],0)</f>
        <v>37.796035000000003</v>
      </c>
    </row>
    <row r="1466" spans="2:12" hidden="1" x14ac:dyDescent="0.2">
      <c r="B1466" s="62">
        <f t="shared" si="45"/>
        <v>2021</v>
      </c>
      <c r="C1466" s="49">
        <v>44197</v>
      </c>
      <c r="D1466" s="3" t="s">
        <v>11</v>
      </c>
      <c r="E1466" s="29" t="s">
        <v>7</v>
      </c>
      <c r="F1466" s="43">
        <v>147.80000000000001</v>
      </c>
      <c r="G1466" s="28" t="s">
        <v>979</v>
      </c>
      <c r="H1466" s="31">
        <f t="shared" si="46"/>
        <v>1.5100000000000001E-2</v>
      </c>
      <c r="I1466" s="31">
        <f>Table36[[#This Row],[Inflation (%)2]]/H1494-1</f>
        <v>-0.29439252336448607</v>
      </c>
      <c r="J1466" s="60">
        <f>IFERROR(VLOOKUP(D1466,Table6[[Categories]:[Weights]],5,FALSE),0)</f>
        <v>6.59E-2</v>
      </c>
      <c r="K1466" s="44">
        <f>$K$1802*(1+Table36[[#This Row],[Inflation (%)2]])</f>
        <v>101.50999999999999</v>
      </c>
      <c r="L1466" s="44">
        <f>IFERROR(Table36[[#This Row],[Prices]]*Table36[[#This Row],[Weights]],0)</f>
        <v>6.6895089999999993</v>
      </c>
    </row>
    <row r="1467" spans="2:12" hidden="1" x14ac:dyDescent="0.2">
      <c r="B1467" s="62">
        <f t="shared" si="45"/>
        <v>2021</v>
      </c>
      <c r="C1467" s="49">
        <v>44197</v>
      </c>
      <c r="D1467" s="3" t="s">
        <v>13</v>
      </c>
      <c r="E1467" s="29" t="s">
        <v>7</v>
      </c>
      <c r="F1467" s="43">
        <v>192.5</v>
      </c>
      <c r="G1467" s="28" t="s">
        <v>980</v>
      </c>
      <c r="H1467" s="31">
        <f t="shared" si="46"/>
        <v>0.14859999999999998</v>
      </c>
      <c r="I1467" s="31">
        <f>Table36[[#This Row],[Inflation (%)2]]/H1495-1</f>
        <v>-0.19326818675352886</v>
      </c>
      <c r="J1467" s="60">
        <f>IFERROR(VLOOKUP(D1467,Table6[[Categories]:[Weights]],5,FALSE),0)</f>
        <v>2.7300000000000001E-2</v>
      </c>
      <c r="K1467" s="44">
        <f>$K$1802*(1+Table36[[#This Row],[Inflation (%)2]])</f>
        <v>114.86000000000001</v>
      </c>
      <c r="L1467" s="44">
        <f>IFERROR(Table36[[#This Row],[Prices]]*Table36[[#This Row],[Weights]],0)</f>
        <v>3.1356780000000004</v>
      </c>
    </row>
    <row r="1468" spans="2:12" hidden="1" x14ac:dyDescent="0.2">
      <c r="B1468" s="62">
        <f t="shared" si="45"/>
        <v>2021</v>
      </c>
      <c r="C1468" s="49">
        <v>44197</v>
      </c>
      <c r="D1468" s="3" t="s">
        <v>15</v>
      </c>
      <c r="E1468" s="29" t="s">
        <v>7</v>
      </c>
      <c r="F1468" s="43">
        <v>175.7</v>
      </c>
      <c r="G1468" s="28" t="s">
        <v>981</v>
      </c>
      <c r="H1468" s="31">
        <f t="shared" si="46"/>
        <v>0.1191</v>
      </c>
      <c r="I1468" s="31">
        <f>Table36[[#This Row],[Inflation (%)2]]/H1496-1</f>
        <v>-0.25886745488487861</v>
      </c>
      <c r="J1468" s="60">
        <f>IFERROR(VLOOKUP(D1468,Table6[[Categories]:[Weights]],5,FALSE),0)</f>
        <v>3.5999999999999999E-3</v>
      </c>
      <c r="K1468" s="44">
        <f>$K$1802*(1+Table36[[#This Row],[Inflation (%)2]])</f>
        <v>111.91</v>
      </c>
      <c r="L1468" s="44">
        <f>IFERROR(Table36[[#This Row],[Prices]]*Table36[[#This Row],[Weights]],0)</f>
        <v>0.40287599999999996</v>
      </c>
    </row>
    <row r="1469" spans="2:12" hidden="1" x14ac:dyDescent="0.2">
      <c r="B1469" s="62">
        <f t="shared" si="45"/>
        <v>2021</v>
      </c>
      <c r="C1469" s="49">
        <v>44197</v>
      </c>
      <c r="D1469" s="3" t="s">
        <v>17</v>
      </c>
      <c r="E1469" s="29" t="s">
        <v>7</v>
      </c>
      <c r="F1469" s="43">
        <v>154.4</v>
      </c>
      <c r="G1469" s="28" t="s">
        <v>982</v>
      </c>
      <c r="H1469" s="31">
        <f t="shared" si="46"/>
        <v>3.4200000000000001E-2</v>
      </c>
      <c r="I1469" s="31">
        <f>Table36[[#This Row],[Inflation (%)2]]/H1497-1</f>
        <v>-0.26923076923076927</v>
      </c>
      <c r="J1469" s="60">
        <f>IFERROR(VLOOKUP(D1469,Table6[[Categories]:[Weights]],5,FALSE),0)</f>
        <v>5.33E-2</v>
      </c>
      <c r="K1469" s="44">
        <f>$K$1802*(1+Table36[[#This Row],[Inflation (%)2]])</f>
        <v>103.42</v>
      </c>
      <c r="L1469" s="44">
        <f>IFERROR(Table36[[#This Row],[Prices]]*Table36[[#This Row],[Weights]],0)</f>
        <v>5.5122860000000005</v>
      </c>
    </row>
    <row r="1470" spans="2:12" hidden="1" x14ac:dyDescent="0.2">
      <c r="B1470" s="62">
        <f t="shared" si="45"/>
        <v>2021</v>
      </c>
      <c r="C1470" s="49">
        <v>44197</v>
      </c>
      <c r="D1470" s="3" t="s">
        <v>19</v>
      </c>
      <c r="E1470" s="29" t="s">
        <v>7</v>
      </c>
      <c r="F1470" s="43">
        <v>148.5</v>
      </c>
      <c r="G1470" s="28" t="s">
        <v>983</v>
      </c>
      <c r="H1470" s="31">
        <f t="shared" si="46"/>
        <v>0.17579999999999998</v>
      </c>
      <c r="I1470" s="31">
        <f>Table36[[#This Row],[Inflation (%)2]]/H1498-1</f>
        <v>8.0275229357797961E-3</v>
      </c>
      <c r="J1470" s="60">
        <f>IFERROR(VLOOKUP(D1470,Table6[[Categories]:[Weights]],5,FALSE),0)</f>
        <v>2.81E-2</v>
      </c>
      <c r="K1470" s="44">
        <f>$K$1802*(1+Table36[[#This Row],[Inflation (%)2]])</f>
        <v>117.58</v>
      </c>
      <c r="L1470" s="44">
        <f>IFERROR(Table36[[#This Row],[Prices]]*Table36[[#This Row],[Weights]],0)</f>
        <v>3.303998</v>
      </c>
    </row>
    <row r="1471" spans="2:12" hidden="1" x14ac:dyDescent="0.2">
      <c r="B1471" s="62">
        <f t="shared" si="45"/>
        <v>2021</v>
      </c>
      <c r="C1471" s="49">
        <v>44197</v>
      </c>
      <c r="D1471" s="3" t="s">
        <v>21</v>
      </c>
      <c r="E1471" s="29" t="s">
        <v>7</v>
      </c>
      <c r="F1471" s="43">
        <v>153.1</v>
      </c>
      <c r="G1471" s="28" t="s">
        <v>197</v>
      </c>
      <c r="H1471" s="31">
        <f t="shared" si="46"/>
        <v>6.0199999999999997E-2</v>
      </c>
      <c r="I1471" s="31">
        <f>Table36[[#This Row],[Inflation (%)2]]/H1499-1</f>
        <v>0.64032697547683926</v>
      </c>
      <c r="J1471" s="60">
        <f>IFERROR(VLOOKUP(D1471,Table6[[Categories]:[Weights]],5,FALSE),0)</f>
        <v>2.8999999999999998E-2</v>
      </c>
      <c r="K1471" s="44">
        <f>$K$1802*(1+Table36[[#This Row],[Inflation (%)2]])</f>
        <v>106.02000000000001</v>
      </c>
      <c r="L1471" s="44">
        <f>IFERROR(Table36[[#This Row],[Prices]]*Table36[[#This Row],[Weights]],0)</f>
        <v>3.0745800000000001</v>
      </c>
    </row>
    <row r="1472" spans="2:12" hidden="1" x14ac:dyDescent="0.2">
      <c r="B1472" s="62">
        <f t="shared" si="45"/>
        <v>2021</v>
      </c>
      <c r="C1472" s="49">
        <v>44197</v>
      </c>
      <c r="D1472" s="3" t="s">
        <v>23</v>
      </c>
      <c r="E1472" s="29" t="s">
        <v>7</v>
      </c>
      <c r="F1472" s="43">
        <v>182.8</v>
      </c>
      <c r="G1472" s="28" t="s">
        <v>984</v>
      </c>
      <c r="H1472" s="31">
        <f t="shared" si="46"/>
        <v>-0.12029999999999999</v>
      </c>
      <c r="I1472" s="31">
        <f>Table36[[#This Row],[Inflation (%)2]]/H1500-1</f>
        <v>0.12746016869728205</v>
      </c>
      <c r="J1472" s="60">
        <f>IFERROR(VLOOKUP(D1472,Table6[[Categories]:[Weights]],5,FALSE),0)</f>
        <v>4.41E-2</v>
      </c>
      <c r="K1472" s="44">
        <f>$K$1802*(1+Table36[[#This Row],[Inflation (%)2]])</f>
        <v>87.97</v>
      </c>
      <c r="L1472" s="44">
        <f>IFERROR(Table36[[#This Row],[Prices]]*Table36[[#This Row],[Weights]],0)</f>
        <v>3.8794770000000001</v>
      </c>
    </row>
    <row r="1473" spans="2:12" hidden="1" x14ac:dyDescent="0.2">
      <c r="B1473" s="62">
        <f t="shared" si="45"/>
        <v>2021</v>
      </c>
      <c r="C1473" s="49">
        <v>44197</v>
      </c>
      <c r="D1473" s="3" t="s">
        <v>25</v>
      </c>
      <c r="E1473" s="29" t="s">
        <v>7</v>
      </c>
      <c r="F1473" s="43">
        <v>160.19999999999999</v>
      </c>
      <c r="G1473" s="28" t="s">
        <v>985</v>
      </c>
      <c r="H1473" s="31">
        <f t="shared" si="46"/>
        <v>0.1517</v>
      </c>
      <c r="I1473" s="31">
        <f>Table36[[#This Row],[Inflation (%)2]]/H1501-1</f>
        <v>-0.16418732782369128</v>
      </c>
      <c r="J1473" s="60">
        <f>IFERROR(VLOOKUP(D1473,Table6[[Categories]:[Weights]],5,FALSE),0)</f>
        <v>1.7299999999999999E-2</v>
      </c>
      <c r="K1473" s="44">
        <f>$K$1802*(1+Table36[[#This Row],[Inflation (%)2]])</f>
        <v>115.16999999999999</v>
      </c>
      <c r="L1473" s="44">
        <f>IFERROR(Table36[[#This Row],[Prices]]*Table36[[#This Row],[Weights]],0)</f>
        <v>1.9924409999999997</v>
      </c>
    </row>
    <row r="1474" spans="2:12" hidden="1" x14ac:dyDescent="0.2">
      <c r="B1474" s="62">
        <f t="shared" si="45"/>
        <v>2021</v>
      </c>
      <c r="C1474" s="49">
        <v>44197</v>
      </c>
      <c r="D1474" s="3" t="s">
        <v>27</v>
      </c>
      <c r="E1474" s="29" t="s">
        <v>7</v>
      </c>
      <c r="F1474" s="43">
        <v>115.5</v>
      </c>
      <c r="G1474" s="28" t="s">
        <v>986</v>
      </c>
      <c r="H1474" s="31">
        <f t="shared" si="46"/>
        <v>6.0999999999999995E-3</v>
      </c>
      <c r="I1474" s="31">
        <f>Table36[[#This Row],[Inflation (%)2]]/H1502-1</f>
        <v>-0.56115107913669071</v>
      </c>
      <c r="J1474" s="60">
        <f>IFERROR(VLOOKUP(D1474,Table6[[Categories]:[Weights]],5,FALSE),0)</f>
        <v>9.7000000000000003E-3</v>
      </c>
      <c r="K1474" s="44">
        <f>$K$1802*(1+Table36[[#This Row],[Inflation (%)2]])</f>
        <v>100.61</v>
      </c>
      <c r="L1474" s="44">
        <f>IFERROR(Table36[[#This Row],[Prices]]*Table36[[#This Row],[Weights]],0)</f>
        <v>0.97591700000000003</v>
      </c>
    </row>
    <row r="1475" spans="2:12" hidden="1" x14ac:dyDescent="0.2">
      <c r="B1475" s="62">
        <f t="shared" si="45"/>
        <v>2021</v>
      </c>
      <c r="C1475" s="49">
        <v>44197</v>
      </c>
      <c r="D1475" s="3" t="s">
        <v>29</v>
      </c>
      <c r="E1475" s="29" t="s">
        <v>7</v>
      </c>
      <c r="F1475" s="43">
        <v>163</v>
      </c>
      <c r="G1475" s="28" t="s">
        <v>987</v>
      </c>
      <c r="H1475" s="31">
        <f t="shared" si="46"/>
        <v>9.0299999999999991E-2</v>
      </c>
      <c r="I1475" s="31">
        <f>Table36[[#This Row],[Inflation (%)2]]/H1503-1</f>
        <v>-0.109467455621302</v>
      </c>
      <c r="J1475" s="60">
        <f>IFERROR(VLOOKUP(D1475,Table6[[Categories]:[Weights]],5,FALSE),0)</f>
        <v>1.7899999999999999E-2</v>
      </c>
      <c r="K1475" s="44">
        <f>$K$1802*(1+Table36[[#This Row],[Inflation (%)2]])</f>
        <v>109.03</v>
      </c>
      <c r="L1475" s="44">
        <f>IFERROR(Table36[[#This Row],[Prices]]*Table36[[#This Row],[Weights]],0)</f>
        <v>1.9516369999999998</v>
      </c>
    </row>
    <row r="1476" spans="2:12" hidden="1" x14ac:dyDescent="0.2">
      <c r="B1476" s="62">
        <f t="shared" si="45"/>
        <v>2021</v>
      </c>
      <c r="C1476" s="49">
        <v>44197</v>
      </c>
      <c r="D1476" s="3" t="s">
        <v>31</v>
      </c>
      <c r="E1476" s="29" t="s">
        <v>7</v>
      </c>
      <c r="F1476" s="43">
        <v>147.69999999999999</v>
      </c>
      <c r="G1476" s="28" t="s">
        <v>988</v>
      </c>
      <c r="H1476" s="31">
        <f t="shared" si="46"/>
        <v>0.12659999999999999</v>
      </c>
      <c r="I1476" s="31">
        <f>Table36[[#This Row],[Inflation (%)2]]/H1504-1</f>
        <v>9.705372616984409E-2</v>
      </c>
      <c r="J1476" s="60">
        <f>IFERROR(VLOOKUP(D1476,Table6[[Categories]:[Weights]],5,FALSE),0)</f>
        <v>1.1299999999999999E-2</v>
      </c>
      <c r="K1476" s="44">
        <f>$K$1802*(1+Table36[[#This Row],[Inflation (%)2]])</f>
        <v>112.66000000000001</v>
      </c>
      <c r="L1476" s="44">
        <f>IFERROR(Table36[[#This Row],[Prices]]*Table36[[#This Row],[Weights]],0)</f>
        <v>1.273058</v>
      </c>
    </row>
    <row r="1477" spans="2:12" hidden="1" x14ac:dyDescent="0.2">
      <c r="B1477" s="62">
        <f t="shared" si="45"/>
        <v>2021</v>
      </c>
      <c r="C1477" s="49">
        <v>44197</v>
      </c>
      <c r="D1477" s="3" t="s">
        <v>33</v>
      </c>
      <c r="E1477" s="29" t="s">
        <v>7</v>
      </c>
      <c r="F1477" s="43">
        <v>168.5</v>
      </c>
      <c r="G1477" s="28" t="s">
        <v>989</v>
      </c>
      <c r="H1477" s="31">
        <f t="shared" si="46"/>
        <v>6.3099999999999989E-2</v>
      </c>
      <c r="I1477" s="31">
        <f>Table36[[#This Row],[Inflation (%)2]]/H1505-1</f>
        <v>4.8172757475082983E-2</v>
      </c>
      <c r="J1477" s="60">
        <f>IFERROR(VLOOKUP(D1477,Table6[[Categories]:[Weights]],5,FALSE),0)</f>
        <v>5.5399999999999998E-2</v>
      </c>
      <c r="K1477" s="44">
        <f>$K$1802*(1+Table36[[#This Row],[Inflation (%)2]])</f>
        <v>106.30999999999999</v>
      </c>
      <c r="L1477" s="44">
        <f>IFERROR(Table36[[#This Row],[Prices]]*Table36[[#This Row],[Weights]],0)</f>
        <v>5.8895739999999988</v>
      </c>
    </row>
    <row r="1478" spans="2:12" hidden="1" x14ac:dyDescent="0.2">
      <c r="B1478" s="62">
        <f t="shared" si="45"/>
        <v>2021</v>
      </c>
      <c r="C1478" s="49">
        <v>44197</v>
      </c>
      <c r="D1478" s="3" t="s">
        <v>35</v>
      </c>
      <c r="E1478" s="29" t="s">
        <v>7</v>
      </c>
      <c r="F1478" s="43">
        <v>192.7</v>
      </c>
      <c r="G1478" s="28" t="s">
        <v>990</v>
      </c>
      <c r="H1478" s="31">
        <f t="shared" si="46"/>
        <v>0.12819999999999998</v>
      </c>
      <c r="I1478" s="31">
        <f>Table36[[#This Row],[Inflation (%)2]]/H1506-1</f>
        <v>2.0700636942674988E-2</v>
      </c>
      <c r="J1478" s="60">
        <f>IFERROR(VLOOKUP(D1478,Table6[[Categories]:[Weights]],5,FALSE),0)</f>
        <v>1.3600000000000001E-2</v>
      </c>
      <c r="K1478" s="44">
        <f>$K$1802*(1+Table36[[#This Row],[Inflation (%)2]])</f>
        <v>112.82000000000001</v>
      </c>
      <c r="L1478" s="44">
        <f>IFERROR(Table36[[#This Row],[Prices]]*Table36[[#This Row],[Weights]],0)</f>
        <v>1.5343520000000002</v>
      </c>
    </row>
    <row r="1479" spans="2:12" hidden="1" x14ac:dyDescent="0.2">
      <c r="B1479" s="62">
        <f t="shared" si="45"/>
        <v>2021</v>
      </c>
      <c r="C1479" s="49">
        <v>44197</v>
      </c>
      <c r="D1479" s="3" t="s">
        <v>37</v>
      </c>
      <c r="E1479" s="29" t="s">
        <v>7</v>
      </c>
      <c r="F1479" s="43">
        <v>151</v>
      </c>
      <c r="G1479" s="28" t="s">
        <v>313</v>
      </c>
      <c r="H1479" s="31">
        <f t="shared" si="46"/>
        <v>4.2099999999999999E-2</v>
      </c>
      <c r="I1479" s="31">
        <f>Table36[[#This Row],[Inflation (%)2]]/H1507-1</f>
        <v>8.7855297157622525E-2</v>
      </c>
      <c r="J1479" s="60">
        <f>IFERROR(VLOOKUP(D1479,Table6[[Categories]:[Weights]],5,FALSE),0)</f>
        <v>5.57E-2</v>
      </c>
      <c r="K1479" s="44">
        <f>$K$1802*(1+Table36[[#This Row],[Inflation (%)2]])</f>
        <v>104.21000000000001</v>
      </c>
      <c r="L1479" s="44">
        <f>IFERROR(Table36[[#This Row],[Prices]]*Table36[[#This Row],[Weights]],0)</f>
        <v>5.8044970000000005</v>
      </c>
    </row>
    <row r="1480" spans="2:12" hidden="1" x14ac:dyDescent="0.2">
      <c r="B1480" s="62">
        <f t="shared" ref="B1480:B1543" si="47">YEAR(C1480)</f>
        <v>2021</v>
      </c>
      <c r="C1480" s="49">
        <v>44197</v>
      </c>
      <c r="D1480" s="3" t="s">
        <v>39</v>
      </c>
      <c r="E1480" s="29" t="s">
        <v>7</v>
      </c>
      <c r="F1480" s="43">
        <v>153.4</v>
      </c>
      <c r="G1480" s="28" t="s">
        <v>330</v>
      </c>
      <c r="H1480" s="31">
        <f t="shared" ref="H1480:H1543" si="48">G1480/10000*100</f>
        <v>4.3499999999999997E-2</v>
      </c>
      <c r="I1480" s="31">
        <f>Table36[[#This Row],[Inflation (%)2]]/H1508-1</f>
        <v>0.12113402061855649</v>
      </c>
      <c r="J1480" s="60">
        <f>IFERROR(VLOOKUP(D1480,Table6[[Categories]:[Weights]],5,FALSE),0)</f>
        <v>4.7199999999999999E-2</v>
      </c>
      <c r="K1480" s="44">
        <f>$K$1802*(1+Table36[[#This Row],[Inflation (%)2]])</f>
        <v>104.35000000000001</v>
      </c>
      <c r="L1480" s="44">
        <f>IFERROR(Table36[[#This Row],[Prices]]*Table36[[#This Row],[Weights]],0)</f>
        <v>4.9253200000000001</v>
      </c>
    </row>
    <row r="1481" spans="2:12" hidden="1" x14ac:dyDescent="0.2">
      <c r="B1481" s="62">
        <f t="shared" si="47"/>
        <v>2021</v>
      </c>
      <c r="C1481" s="49">
        <v>44197</v>
      </c>
      <c r="D1481" s="3" t="s">
        <v>41</v>
      </c>
      <c r="E1481" s="29" t="s">
        <v>7</v>
      </c>
      <c r="F1481" s="43">
        <v>137.9</v>
      </c>
      <c r="G1481" s="28" t="s">
        <v>87</v>
      </c>
      <c r="H1481" s="31">
        <f t="shared" si="48"/>
        <v>3.5299999999999998E-2</v>
      </c>
      <c r="I1481" s="31">
        <f>Table36[[#This Row],[Inflation (%)2]]/H1509-1</f>
        <v>4.1297935103244754E-2</v>
      </c>
      <c r="J1481" s="60">
        <f>IFERROR(VLOOKUP(D1481,Table6[[Categories]:[Weights]],5,FALSE),0)</f>
        <v>8.5000000000000006E-3</v>
      </c>
      <c r="K1481" s="44">
        <f>$K$1802*(1+Table36[[#This Row],[Inflation (%)2]])</f>
        <v>103.52999999999999</v>
      </c>
      <c r="L1481" s="44">
        <f>IFERROR(Table36[[#This Row],[Prices]]*Table36[[#This Row],[Weights]],0)</f>
        <v>0.88000499999999993</v>
      </c>
    </row>
    <row r="1482" spans="2:12" hidden="1" x14ac:dyDescent="0.2">
      <c r="B1482" s="62">
        <f t="shared" si="47"/>
        <v>2021</v>
      </c>
      <c r="C1482" s="49">
        <v>44197</v>
      </c>
      <c r="D1482" s="3" t="s">
        <v>43</v>
      </c>
      <c r="E1482" s="29" t="s">
        <v>7</v>
      </c>
      <c r="F1482" s="43">
        <v>158.9</v>
      </c>
      <c r="G1482" s="28" t="s">
        <v>469</v>
      </c>
      <c r="H1482" s="31">
        <f t="shared" si="48"/>
        <v>3.2500000000000001E-2</v>
      </c>
      <c r="I1482" s="31">
        <f>Table36[[#This Row],[Inflation (%)2]]/H1510-1</f>
        <v>1.2461059190031376E-2</v>
      </c>
      <c r="J1482" s="60">
        <f>IFERROR(VLOOKUP(D1482,Table6[[Categories]:[Weights]],5,FALSE),0)</f>
        <v>0.2167</v>
      </c>
      <c r="K1482" s="44">
        <f>$K$1802*(1+Table36[[#This Row],[Inflation (%)2]])</f>
        <v>103.25</v>
      </c>
      <c r="L1482" s="44">
        <f>IFERROR(Table36[[#This Row],[Prices]]*Table36[[#This Row],[Weights]],0)</f>
        <v>22.374275000000001</v>
      </c>
    </row>
    <row r="1483" spans="2:12" hidden="1" x14ac:dyDescent="0.2">
      <c r="B1483" s="62">
        <f t="shared" si="47"/>
        <v>2021</v>
      </c>
      <c r="C1483" s="49">
        <v>44197</v>
      </c>
      <c r="D1483" s="3" t="s">
        <v>45</v>
      </c>
      <c r="E1483" s="29" t="s">
        <v>7</v>
      </c>
      <c r="F1483" s="43">
        <v>145.69999999999999</v>
      </c>
      <c r="G1483" s="28" t="s">
        <v>991</v>
      </c>
      <c r="H1483" s="31">
        <f t="shared" si="48"/>
        <v>7.85E-2</v>
      </c>
      <c r="I1483" s="31">
        <f>Table36[[#This Row],[Inflation (%)2]]/H1511-1</f>
        <v>0.12787356321839094</v>
      </c>
      <c r="J1483" s="60">
        <f>IFERROR(VLOOKUP(D1483,Table6[[Categories]:[Weights]],5,FALSE),0)</f>
        <v>5.5800000000000002E-2</v>
      </c>
      <c r="K1483" s="44">
        <f>$K$1802*(1+Table36[[#This Row],[Inflation (%)2]])</f>
        <v>107.85</v>
      </c>
      <c r="L1483" s="44">
        <f>IFERROR(Table36[[#This Row],[Prices]]*Table36[[#This Row],[Weights]],0)</f>
        <v>6.0180299999999995</v>
      </c>
    </row>
    <row r="1484" spans="2:12" hidden="1" x14ac:dyDescent="0.2">
      <c r="B1484" s="62">
        <f t="shared" si="47"/>
        <v>2021</v>
      </c>
      <c r="C1484" s="49">
        <v>44197</v>
      </c>
      <c r="D1484" s="3" t="s">
        <v>47</v>
      </c>
      <c r="E1484" s="29" t="s">
        <v>7</v>
      </c>
      <c r="F1484" s="43">
        <v>148.5</v>
      </c>
      <c r="G1484" s="28" t="s">
        <v>787</v>
      </c>
      <c r="H1484" s="31">
        <f t="shared" si="48"/>
        <v>7.2999999999999995E-2</v>
      </c>
      <c r="I1484" s="31">
        <f>Table36[[#This Row],[Inflation (%)2]]/H1512-1</f>
        <v>1.5299026425591E-2</v>
      </c>
      <c r="J1484" s="60">
        <f>IFERROR(VLOOKUP(D1484,Table6[[Categories]:[Weights]],5,FALSE),0)</f>
        <v>0.29530000000000001</v>
      </c>
      <c r="K1484" s="44">
        <f>$K$1802*(1+Table36[[#This Row],[Inflation (%)2]])</f>
        <v>107.3</v>
      </c>
      <c r="L1484" s="44">
        <f>IFERROR(Table36[[#This Row],[Prices]]*Table36[[#This Row],[Weights]],0)</f>
        <v>31.685690000000001</v>
      </c>
    </row>
    <row r="1485" spans="2:12" hidden="1" x14ac:dyDescent="0.2">
      <c r="B1485" s="62">
        <f t="shared" si="47"/>
        <v>2021</v>
      </c>
      <c r="C1485" s="49">
        <v>44197</v>
      </c>
      <c r="D1485" s="3" t="s">
        <v>49</v>
      </c>
      <c r="E1485" s="29" t="s">
        <v>7</v>
      </c>
      <c r="F1485" s="43">
        <v>146</v>
      </c>
      <c r="G1485" s="28" t="s">
        <v>313</v>
      </c>
      <c r="H1485" s="31">
        <f t="shared" si="48"/>
        <v>4.2099999999999999E-2</v>
      </c>
      <c r="I1485" s="31">
        <f>Table36[[#This Row],[Inflation (%)2]]/H1513-1</f>
        <v>-2.3696682464453556E-3</v>
      </c>
      <c r="J1485" s="60">
        <f>IFERROR(VLOOKUP(D1485,Table6[[Categories]:[Weights]],5,FALSE),0)</f>
        <v>3.8699999999999998E-2</v>
      </c>
      <c r="K1485" s="44">
        <f>$K$1802*(1+Table36[[#This Row],[Inflation (%)2]])</f>
        <v>104.21000000000001</v>
      </c>
      <c r="L1485" s="44">
        <f>IFERROR(Table36[[#This Row],[Prices]]*Table36[[#This Row],[Weights]],0)</f>
        <v>4.0329269999999999</v>
      </c>
    </row>
    <row r="1486" spans="2:12" hidden="1" x14ac:dyDescent="0.2">
      <c r="B1486" s="62">
        <f t="shared" si="47"/>
        <v>2021</v>
      </c>
      <c r="C1486" s="49">
        <v>44197</v>
      </c>
      <c r="D1486" s="3" t="s">
        <v>51</v>
      </c>
      <c r="E1486" s="29" t="s">
        <v>7</v>
      </c>
      <c r="F1486" s="43">
        <v>155.19999999999999</v>
      </c>
      <c r="G1486" s="28" t="s">
        <v>992</v>
      </c>
      <c r="H1486" s="31">
        <f t="shared" si="48"/>
        <v>7.9299999999999995E-2</v>
      </c>
      <c r="I1486" s="31">
        <f>Table36[[#This Row],[Inflation (%)2]]/H1514-1</f>
        <v>4.2049934296977565E-2</v>
      </c>
      <c r="J1486" s="60">
        <f>IFERROR(VLOOKUP(D1486,Table6[[Categories]:[Weights]],5,FALSE),0)</f>
        <v>4.8099999999999997E-2</v>
      </c>
      <c r="K1486" s="44">
        <f>$K$1802*(1+Table36[[#This Row],[Inflation (%)2]])</f>
        <v>107.92999999999999</v>
      </c>
      <c r="L1486" s="44">
        <f>IFERROR(Table36[[#This Row],[Prices]]*Table36[[#This Row],[Weights]],0)</f>
        <v>5.1914329999999991</v>
      </c>
    </row>
    <row r="1487" spans="2:12" hidden="1" x14ac:dyDescent="0.2">
      <c r="B1487" s="62">
        <f t="shared" si="47"/>
        <v>2021</v>
      </c>
      <c r="C1487" s="49">
        <v>44197</v>
      </c>
      <c r="D1487" s="3" t="s">
        <v>53</v>
      </c>
      <c r="E1487" s="29" t="s">
        <v>7</v>
      </c>
      <c r="F1487" s="43">
        <v>138.19999999999999</v>
      </c>
      <c r="G1487" s="28" t="s">
        <v>311</v>
      </c>
      <c r="H1487" s="31">
        <f t="shared" si="48"/>
        <v>9.5999999999999988E-2</v>
      </c>
      <c r="I1487" s="31">
        <f>Table36[[#This Row],[Inflation (%)2]]/H1515-1</f>
        <v>2.6737967914438387E-2</v>
      </c>
      <c r="J1487" s="60">
        <f>IFERROR(VLOOKUP(D1487,Table6[[Categories]:[Weights]],5,FALSE),0)</f>
        <v>9.7299999999999998E-2</v>
      </c>
      <c r="K1487" s="44">
        <f>$K$1802*(1+Table36[[#This Row],[Inflation (%)2]])</f>
        <v>109.60000000000001</v>
      </c>
      <c r="L1487" s="44">
        <f>IFERROR(Table36[[#This Row],[Prices]]*Table36[[#This Row],[Weights]],0)</f>
        <v>10.66408</v>
      </c>
    </row>
    <row r="1488" spans="2:12" hidden="1" x14ac:dyDescent="0.2">
      <c r="B1488" s="62">
        <f t="shared" si="47"/>
        <v>2021</v>
      </c>
      <c r="C1488" s="49">
        <v>44197</v>
      </c>
      <c r="D1488" s="3" t="s">
        <v>55</v>
      </c>
      <c r="E1488" s="29" t="s">
        <v>7</v>
      </c>
      <c r="F1488" s="43">
        <v>146.4</v>
      </c>
      <c r="G1488" s="28" t="s">
        <v>282</v>
      </c>
      <c r="H1488" s="31">
        <f t="shared" si="48"/>
        <v>6.7100000000000007E-2</v>
      </c>
      <c r="I1488" s="31">
        <f>Table36[[#This Row],[Inflation (%)2]]/H1516-1</f>
        <v>6.6772655007949266E-2</v>
      </c>
      <c r="J1488" s="60">
        <f>IFERROR(VLOOKUP(D1488,Table6[[Categories]:[Weights]],5,FALSE),0)</f>
        <v>2.0400000000000001E-2</v>
      </c>
      <c r="K1488" s="44">
        <f>$K$1802*(1+Table36[[#This Row],[Inflation (%)2]])</f>
        <v>106.71</v>
      </c>
      <c r="L1488" s="44">
        <f>IFERROR(Table36[[#This Row],[Prices]]*Table36[[#This Row],[Weights]],0)</f>
        <v>2.1768839999999998</v>
      </c>
    </row>
    <row r="1489" spans="2:12" hidden="1" x14ac:dyDescent="0.2">
      <c r="B1489" s="62">
        <f t="shared" si="47"/>
        <v>2021</v>
      </c>
      <c r="C1489" s="49">
        <v>44197</v>
      </c>
      <c r="D1489" s="3" t="s">
        <v>57</v>
      </c>
      <c r="E1489" s="29" t="s">
        <v>7</v>
      </c>
      <c r="F1489" s="43">
        <v>156.80000000000001</v>
      </c>
      <c r="G1489" s="28" t="s">
        <v>253</v>
      </c>
      <c r="H1489" s="31">
        <f t="shared" si="48"/>
        <v>3.0899999999999997E-2</v>
      </c>
      <c r="I1489" s="31">
        <f>Table36[[#This Row],[Inflation (%)2]]/H1517-1</f>
        <v>0.11956521739130421</v>
      </c>
      <c r="J1489" s="60">
        <f>IFERROR(VLOOKUP(D1489,Table6[[Categories]:[Weights]],5,FALSE),0)</f>
        <v>5.62E-2</v>
      </c>
      <c r="K1489" s="44">
        <f>$K$1802*(1+Table36[[#This Row],[Inflation (%)2]])</f>
        <v>103.08999999999999</v>
      </c>
      <c r="L1489" s="44">
        <f>IFERROR(Table36[[#This Row],[Prices]]*Table36[[#This Row],[Weights]],0)</f>
        <v>5.7936579999999998</v>
      </c>
    </row>
    <row r="1490" spans="2:12" hidden="1" x14ac:dyDescent="0.2">
      <c r="B1490" s="62">
        <f t="shared" si="47"/>
        <v>2021</v>
      </c>
      <c r="C1490" s="49">
        <v>44197</v>
      </c>
      <c r="D1490" s="3" t="s">
        <v>59</v>
      </c>
      <c r="E1490" s="29" t="s">
        <v>7</v>
      </c>
      <c r="F1490" s="43">
        <v>158.30000000000001</v>
      </c>
      <c r="G1490" s="28" t="s">
        <v>993</v>
      </c>
      <c r="H1490" s="31">
        <f t="shared" si="48"/>
        <v>0.11399999999999999</v>
      </c>
      <c r="I1490" s="31">
        <f>Table36[[#This Row],[Inflation (%)2]]/H1518-1</f>
        <v>-8.6538461538461564E-2</v>
      </c>
      <c r="J1490" s="60">
        <f>IFERROR(VLOOKUP(D1490,Table6[[Categories]:[Weights]],5,FALSE),0)</f>
        <v>3.4700000000000002E-2</v>
      </c>
      <c r="K1490" s="44">
        <f>$K$1802*(1+Table36[[#This Row],[Inflation (%)2]])</f>
        <v>111.39999999999999</v>
      </c>
      <c r="L1490" s="44">
        <f>IFERROR(Table36[[#This Row],[Prices]]*Table36[[#This Row],[Weights]],0)</f>
        <v>3.86558</v>
      </c>
    </row>
    <row r="1491" spans="2:12" hidden="1" x14ac:dyDescent="0.2">
      <c r="B1491" s="62">
        <f t="shared" si="47"/>
        <v>2021</v>
      </c>
      <c r="C1491" s="49">
        <v>44197</v>
      </c>
      <c r="D1491" s="3" t="s">
        <v>61</v>
      </c>
      <c r="E1491" s="29" t="s">
        <v>7</v>
      </c>
      <c r="F1491" s="43">
        <v>159.80000000000001</v>
      </c>
      <c r="G1491" s="28" t="s">
        <v>64</v>
      </c>
      <c r="H1491" s="31">
        <f t="shared" si="48"/>
        <v>3.3599999999999998E-2</v>
      </c>
      <c r="I1491" s="31">
        <f>Table36[[#This Row],[Inflation (%)2]]/H1519-1</f>
        <v>-0.17647058823529427</v>
      </c>
      <c r="J1491" s="60">
        <f>IFERROR(VLOOKUP(D1491,Table6[[Categories]:[Weights]],5,FALSE),0)</f>
        <v>0</v>
      </c>
      <c r="K1491" s="44">
        <f>$K$1802*(1+Table36[[#This Row],[Inflation (%)2]])</f>
        <v>103.36000000000001</v>
      </c>
      <c r="L1491" s="44">
        <f>IFERROR(Table36[[#This Row],[Prices]]*Table36[[#This Row],[Weights]],0)</f>
        <v>0</v>
      </c>
    </row>
    <row r="1492" spans="2:12" x14ac:dyDescent="0.2">
      <c r="B1492" s="62">
        <f t="shared" si="47"/>
        <v>2020</v>
      </c>
      <c r="C1492" s="49">
        <v>44166</v>
      </c>
      <c r="D1492" s="3" t="s">
        <v>6</v>
      </c>
      <c r="E1492" s="29" t="s">
        <v>7</v>
      </c>
      <c r="F1492" s="43">
        <v>156</v>
      </c>
      <c r="G1492" s="28" t="s">
        <v>452</v>
      </c>
      <c r="H1492" s="31">
        <f t="shared" si="48"/>
        <v>5.1900000000000002E-2</v>
      </c>
      <c r="I1492" s="31">
        <f>Table36[[#This Row],[Inflation (%)2]]/H1520-1</f>
        <v>-0.22882615156017838</v>
      </c>
      <c r="J1492" s="60">
        <f>IFERROR(VLOOKUP(D1492,Table6[[Categories]:[Weights]],5,FALSE),0)</f>
        <v>1</v>
      </c>
      <c r="K1492" s="44">
        <f>$K$1802*(1+Table36[[#This Row],[Inflation (%)2]])</f>
        <v>105.19000000000001</v>
      </c>
      <c r="L1492" s="44">
        <f>IFERROR(Table36[[#This Row],[Prices]]*Table36[[#This Row],[Weights]],0)</f>
        <v>105.19000000000001</v>
      </c>
    </row>
    <row r="1493" spans="2:12" hidden="1" x14ac:dyDescent="0.2">
      <c r="B1493" s="62">
        <f t="shared" si="47"/>
        <v>2020</v>
      </c>
      <c r="C1493" s="49">
        <v>44166</v>
      </c>
      <c r="D1493" s="3" t="s">
        <v>9</v>
      </c>
      <c r="E1493" s="29" t="s">
        <v>7</v>
      </c>
      <c r="F1493" s="43">
        <v>163.4</v>
      </c>
      <c r="G1493" s="28" t="s">
        <v>995</v>
      </c>
      <c r="H1493" s="31">
        <f t="shared" si="48"/>
        <v>4.5399999999999996E-2</v>
      </c>
      <c r="I1493" s="31">
        <f>Table36[[#This Row],[Inflation (%)2]]/H1521-1</f>
        <v>-0.47935779816513768</v>
      </c>
      <c r="J1493" s="60">
        <f>IFERROR(VLOOKUP(D1493,Table6[[Categories]:[Weights]],5,FALSE),0)</f>
        <v>0.3629</v>
      </c>
      <c r="K1493" s="44">
        <f>$K$1802*(1+Table36[[#This Row],[Inflation (%)2]])</f>
        <v>104.53999999999999</v>
      </c>
      <c r="L1493" s="44">
        <f>IFERROR(Table36[[#This Row],[Prices]]*Table36[[#This Row],[Weights]],0)</f>
        <v>37.937565999999997</v>
      </c>
    </row>
    <row r="1494" spans="2:12" hidden="1" x14ac:dyDescent="0.2">
      <c r="B1494" s="62">
        <f t="shared" si="47"/>
        <v>2020</v>
      </c>
      <c r="C1494" s="49">
        <v>44166</v>
      </c>
      <c r="D1494" s="3" t="s">
        <v>11</v>
      </c>
      <c r="E1494" s="29" t="s">
        <v>7</v>
      </c>
      <c r="F1494" s="43">
        <v>148</v>
      </c>
      <c r="G1494" s="28" t="s">
        <v>996</v>
      </c>
      <c r="H1494" s="31">
        <f t="shared" si="48"/>
        <v>2.1400000000000002E-2</v>
      </c>
      <c r="I1494" s="31">
        <f>Table36[[#This Row],[Inflation (%)2]]/H1522-1</f>
        <v>-0.37058823529411744</v>
      </c>
      <c r="J1494" s="60">
        <f>IFERROR(VLOOKUP(D1494,Table6[[Categories]:[Weights]],5,FALSE),0)</f>
        <v>6.59E-2</v>
      </c>
      <c r="K1494" s="44">
        <f>$K$1802*(1+Table36[[#This Row],[Inflation (%)2]])</f>
        <v>102.14000000000001</v>
      </c>
      <c r="L1494" s="44">
        <f>IFERROR(Table36[[#This Row],[Prices]]*Table36[[#This Row],[Weights]],0)</f>
        <v>6.7310260000000008</v>
      </c>
    </row>
    <row r="1495" spans="2:12" hidden="1" x14ac:dyDescent="0.2">
      <c r="B1495" s="62">
        <f t="shared" si="47"/>
        <v>2020</v>
      </c>
      <c r="C1495" s="49">
        <v>44166</v>
      </c>
      <c r="D1495" s="3" t="s">
        <v>13</v>
      </c>
      <c r="E1495" s="29" t="s">
        <v>7</v>
      </c>
      <c r="F1495" s="43">
        <v>194.8</v>
      </c>
      <c r="G1495" s="28" t="s">
        <v>997</v>
      </c>
      <c r="H1495" s="31">
        <f t="shared" si="48"/>
        <v>0.1842</v>
      </c>
      <c r="I1495" s="31">
        <f>Table36[[#This Row],[Inflation (%)2]]/H1523-1</f>
        <v>-0.10146341463414643</v>
      </c>
      <c r="J1495" s="60">
        <f>IFERROR(VLOOKUP(D1495,Table6[[Categories]:[Weights]],5,FALSE),0)</f>
        <v>2.7300000000000001E-2</v>
      </c>
      <c r="K1495" s="44">
        <f>$K$1802*(1+Table36[[#This Row],[Inflation (%)2]])</f>
        <v>118.41999999999999</v>
      </c>
      <c r="L1495" s="44">
        <f>IFERROR(Table36[[#This Row],[Prices]]*Table36[[#This Row],[Weights]],0)</f>
        <v>3.232866</v>
      </c>
    </row>
    <row r="1496" spans="2:12" hidden="1" x14ac:dyDescent="0.2">
      <c r="B1496" s="62">
        <f t="shared" si="47"/>
        <v>2020</v>
      </c>
      <c r="C1496" s="49">
        <v>44166</v>
      </c>
      <c r="D1496" s="3" t="s">
        <v>15</v>
      </c>
      <c r="E1496" s="29" t="s">
        <v>7</v>
      </c>
      <c r="F1496" s="43">
        <v>178.4</v>
      </c>
      <c r="G1496" s="28" t="s">
        <v>998</v>
      </c>
      <c r="H1496" s="31">
        <f t="shared" si="48"/>
        <v>0.16069999999999998</v>
      </c>
      <c r="I1496" s="31">
        <f>Table36[[#This Row],[Inflation (%)2]]/H1524-1</f>
        <v>-0.20248138957816375</v>
      </c>
      <c r="J1496" s="60">
        <f>IFERROR(VLOOKUP(D1496,Table6[[Categories]:[Weights]],5,FALSE),0)</f>
        <v>3.5999999999999999E-3</v>
      </c>
      <c r="K1496" s="44">
        <f>$K$1802*(1+Table36[[#This Row],[Inflation (%)2]])</f>
        <v>116.07000000000001</v>
      </c>
      <c r="L1496" s="44">
        <f>IFERROR(Table36[[#This Row],[Prices]]*Table36[[#This Row],[Weights]],0)</f>
        <v>0.417852</v>
      </c>
    </row>
    <row r="1497" spans="2:12" hidden="1" x14ac:dyDescent="0.2">
      <c r="B1497" s="62">
        <f t="shared" si="47"/>
        <v>2020</v>
      </c>
      <c r="C1497" s="49">
        <v>44166</v>
      </c>
      <c r="D1497" s="3" t="s">
        <v>17</v>
      </c>
      <c r="E1497" s="29" t="s">
        <v>7</v>
      </c>
      <c r="F1497" s="43">
        <v>154.4</v>
      </c>
      <c r="G1497" s="28" t="s">
        <v>476</v>
      </c>
      <c r="H1497" s="31">
        <f t="shared" si="48"/>
        <v>4.6800000000000001E-2</v>
      </c>
      <c r="I1497" s="31">
        <f>Table36[[#This Row],[Inflation (%)2]]/H1525-1</f>
        <v>-0.17750439367311077</v>
      </c>
      <c r="J1497" s="60">
        <f>IFERROR(VLOOKUP(D1497,Table6[[Categories]:[Weights]],5,FALSE),0)</f>
        <v>5.33E-2</v>
      </c>
      <c r="K1497" s="44">
        <f>$K$1802*(1+Table36[[#This Row],[Inflation (%)2]])</f>
        <v>104.67999999999999</v>
      </c>
      <c r="L1497" s="44">
        <f>IFERROR(Table36[[#This Row],[Prices]]*Table36[[#This Row],[Weights]],0)</f>
        <v>5.5794439999999996</v>
      </c>
    </row>
    <row r="1498" spans="2:12" hidden="1" x14ac:dyDescent="0.2">
      <c r="B1498" s="62">
        <f t="shared" si="47"/>
        <v>2020</v>
      </c>
      <c r="C1498" s="49">
        <v>44166</v>
      </c>
      <c r="D1498" s="3" t="s">
        <v>19</v>
      </c>
      <c r="E1498" s="29" t="s">
        <v>7</v>
      </c>
      <c r="F1498" s="43">
        <v>144.1</v>
      </c>
      <c r="G1498" s="28" t="s">
        <v>999</v>
      </c>
      <c r="H1498" s="31">
        <f t="shared" si="48"/>
        <v>0.1744</v>
      </c>
      <c r="I1498" s="31">
        <f>Table36[[#This Row],[Inflation (%)2]]/H1526-1</f>
        <v>0.10379746835443027</v>
      </c>
      <c r="J1498" s="60">
        <f>IFERROR(VLOOKUP(D1498,Table6[[Categories]:[Weights]],5,FALSE),0)</f>
        <v>2.81E-2</v>
      </c>
      <c r="K1498" s="44">
        <f>$K$1802*(1+Table36[[#This Row],[Inflation (%)2]])</f>
        <v>117.43999999999998</v>
      </c>
      <c r="L1498" s="44">
        <f>IFERROR(Table36[[#This Row],[Prices]]*Table36[[#This Row],[Weights]],0)</f>
        <v>3.3000639999999994</v>
      </c>
    </row>
    <row r="1499" spans="2:12" hidden="1" x14ac:dyDescent="0.2">
      <c r="B1499" s="62">
        <f t="shared" si="47"/>
        <v>2020</v>
      </c>
      <c r="C1499" s="49">
        <v>44166</v>
      </c>
      <c r="D1499" s="3" t="s">
        <v>21</v>
      </c>
      <c r="E1499" s="29" t="s">
        <v>7</v>
      </c>
      <c r="F1499" s="43">
        <v>152.6</v>
      </c>
      <c r="G1499" s="28" t="s">
        <v>306</v>
      </c>
      <c r="H1499" s="31">
        <f t="shared" si="48"/>
        <v>3.6699999999999997E-2</v>
      </c>
      <c r="I1499" s="31">
        <f>Table36[[#This Row],[Inflation (%)2]]/H1527-1</f>
        <v>5.1166666666666671</v>
      </c>
      <c r="J1499" s="60">
        <f>IFERROR(VLOOKUP(D1499,Table6[[Categories]:[Weights]],5,FALSE),0)</f>
        <v>2.8999999999999998E-2</v>
      </c>
      <c r="K1499" s="44">
        <f>$K$1802*(1+Table36[[#This Row],[Inflation (%)2]])</f>
        <v>103.67</v>
      </c>
      <c r="L1499" s="44">
        <f>IFERROR(Table36[[#This Row],[Prices]]*Table36[[#This Row],[Weights]],0)</f>
        <v>3.0064299999999999</v>
      </c>
    </row>
    <row r="1500" spans="2:12" hidden="1" x14ac:dyDescent="0.2">
      <c r="B1500" s="62">
        <f t="shared" si="47"/>
        <v>2020</v>
      </c>
      <c r="C1500" s="49">
        <v>44166</v>
      </c>
      <c r="D1500" s="3" t="s">
        <v>23</v>
      </c>
      <c r="E1500" s="29" t="s">
        <v>7</v>
      </c>
      <c r="F1500" s="43">
        <v>206.8</v>
      </c>
      <c r="G1500" s="28" t="s">
        <v>1000</v>
      </c>
      <c r="H1500" s="31">
        <f t="shared" si="48"/>
        <v>-0.1067</v>
      </c>
      <c r="I1500" s="31">
        <f>Table36[[#This Row],[Inflation (%)2]]/H1528-1</f>
        <v>-1.913527397260274</v>
      </c>
      <c r="J1500" s="60">
        <f>IFERROR(VLOOKUP(D1500,Table6[[Categories]:[Weights]],5,FALSE),0)</f>
        <v>4.41E-2</v>
      </c>
      <c r="K1500" s="44">
        <f>$K$1802*(1+Table36[[#This Row],[Inflation (%)2]])</f>
        <v>89.33</v>
      </c>
      <c r="L1500" s="44">
        <f>IFERROR(Table36[[#This Row],[Prices]]*Table36[[#This Row],[Weights]],0)</f>
        <v>3.9394529999999999</v>
      </c>
    </row>
    <row r="1501" spans="2:12" hidden="1" x14ac:dyDescent="0.2">
      <c r="B1501" s="62">
        <f t="shared" si="47"/>
        <v>2020</v>
      </c>
      <c r="C1501" s="49">
        <v>44166</v>
      </c>
      <c r="D1501" s="3" t="s">
        <v>25</v>
      </c>
      <c r="E1501" s="29" t="s">
        <v>7</v>
      </c>
      <c r="F1501" s="43">
        <v>162.1</v>
      </c>
      <c r="G1501" s="28" t="s">
        <v>537</v>
      </c>
      <c r="H1501" s="31">
        <f t="shared" si="48"/>
        <v>0.18149999999999997</v>
      </c>
      <c r="I1501" s="31">
        <f>Table36[[#This Row],[Inflation (%)2]]/H1529-1</f>
        <v>-9.2046023011505884E-2</v>
      </c>
      <c r="J1501" s="60">
        <f>IFERROR(VLOOKUP(D1501,Table6[[Categories]:[Weights]],5,FALSE),0)</f>
        <v>1.7299999999999999E-2</v>
      </c>
      <c r="K1501" s="44">
        <f>$K$1802*(1+Table36[[#This Row],[Inflation (%)2]])</f>
        <v>118.15</v>
      </c>
      <c r="L1501" s="44">
        <f>IFERROR(Table36[[#This Row],[Prices]]*Table36[[#This Row],[Weights]],0)</f>
        <v>2.0439950000000002</v>
      </c>
    </row>
    <row r="1502" spans="2:12" hidden="1" x14ac:dyDescent="0.2">
      <c r="B1502" s="62">
        <f t="shared" si="47"/>
        <v>2020</v>
      </c>
      <c r="C1502" s="49">
        <v>44166</v>
      </c>
      <c r="D1502" s="3" t="s">
        <v>27</v>
      </c>
      <c r="E1502" s="29" t="s">
        <v>7</v>
      </c>
      <c r="F1502" s="43">
        <v>116.3</v>
      </c>
      <c r="G1502" s="28" t="s">
        <v>783</v>
      </c>
      <c r="H1502" s="31">
        <f t="shared" si="48"/>
        <v>1.3899999999999999E-2</v>
      </c>
      <c r="I1502" s="31">
        <f>Table36[[#This Row],[Inflation (%)2]]/H1530-1</f>
        <v>-0.2404371584699454</v>
      </c>
      <c r="J1502" s="60">
        <f>IFERROR(VLOOKUP(D1502,Table6[[Categories]:[Weights]],5,FALSE),0)</f>
        <v>9.7000000000000003E-3</v>
      </c>
      <c r="K1502" s="44">
        <f>$K$1802*(1+Table36[[#This Row],[Inflation (%)2]])</f>
        <v>101.39</v>
      </c>
      <c r="L1502" s="44">
        <f>IFERROR(Table36[[#This Row],[Prices]]*Table36[[#This Row],[Weights]],0)</f>
        <v>0.983483</v>
      </c>
    </row>
    <row r="1503" spans="2:12" hidden="1" x14ac:dyDescent="0.2">
      <c r="B1503" s="62">
        <f t="shared" si="47"/>
        <v>2020</v>
      </c>
      <c r="C1503" s="49">
        <v>44166</v>
      </c>
      <c r="D1503" s="3" t="s">
        <v>29</v>
      </c>
      <c r="E1503" s="29" t="s">
        <v>7</v>
      </c>
      <c r="F1503" s="43">
        <v>163</v>
      </c>
      <c r="G1503" s="28" t="s">
        <v>1001</v>
      </c>
      <c r="H1503" s="31">
        <f t="shared" si="48"/>
        <v>0.10140000000000002</v>
      </c>
      <c r="I1503" s="31">
        <f>Table36[[#This Row],[Inflation (%)2]]/H1531-1</f>
        <v>-4.8780487804877981E-2</v>
      </c>
      <c r="J1503" s="60">
        <f>IFERROR(VLOOKUP(D1503,Table6[[Categories]:[Weights]],5,FALSE),0)</f>
        <v>1.7899999999999999E-2</v>
      </c>
      <c r="K1503" s="44">
        <f>$K$1802*(1+Table36[[#This Row],[Inflation (%)2]])</f>
        <v>110.13999999999999</v>
      </c>
      <c r="L1503" s="44">
        <f>IFERROR(Table36[[#This Row],[Prices]]*Table36[[#This Row],[Weights]],0)</f>
        <v>1.9715059999999998</v>
      </c>
    </row>
    <row r="1504" spans="2:12" hidden="1" x14ac:dyDescent="0.2">
      <c r="B1504" s="62">
        <f t="shared" si="47"/>
        <v>2020</v>
      </c>
      <c r="C1504" s="49">
        <v>44166</v>
      </c>
      <c r="D1504" s="3" t="s">
        <v>31</v>
      </c>
      <c r="E1504" s="29" t="s">
        <v>7</v>
      </c>
      <c r="F1504" s="43">
        <v>145.9</v>
      </c>
      <c r="G1504" s="28" t="s">
        <v>1002</v>
      </c>
      <c r="H1504" s="31">
        <f t="shared" si="48"/>
        <v>0.11539999999999999</v>
      </c>
      <c r="I1504" s="31">
        <f>Table36[[#This Row],[Inflation (%)2]]/H1532-1</f>
        <v>0.17635066258919441</v>
      </c>
      <c r="J1504" s="60">
        <f>IFERROR(VLOOKUP(D1504,Table6[[Categories]:[Weights]],5,FALSE),0)</f>
        <v>1.1299999999999999E-2</v>
      </c>
      <c r="K1504" s="44">
        <f>$K$1802*(1+Table36[[#This Row],[Inflation (%)2]])</f>
        <v>111.53999999999999</v>
      </c>
      <c r="L1504" s="44">
        <f>IFERROR(Table36[[#This Row],[Prices]]*Table36[[#This Row],[Weights]],0)</f>
        <v>1.2604019999999998</v>
      </c>
    </row>
    <row r="1505" spans="2:12" hidden="1" x14ac:dyDescent="0.2">
      <c r="B1505" s="62">
        <f t="shared" si="47"/>
        <v>2020</v>
      </c>
      <c r="C1505" s="49">
        <v>44166</v>
      </c>
      <c r="D1505" s="3" t="s">
        <v>33</v>
      </c>
      <c r="E1505" s="29" t="s">
        <v>7</v>
      </c>
      <c r="F1505" s="43">
        <v>167.2</v>
      </c>
      <c r="G1505" s="28" t="s">
        <v>197</v>
      </c>
      <c r="H1505" s="31">
        <f t="shared" si="48"/>
        <v>6.0199999999999997E-2</v>
      </c>
      <c r="I1505" s="31">
        <f>Table36[[#This Row],[Inflation (%)2]]/H1533-1</f>
        <v>6.360424028268552E-2</v>
      </c>
      <c r="J1505" s="60">
        <f>IFERROR(VLOOKUP(D1505,Table6[[Categories]:[Weights]],5,FALSE),0)</f>
        <v>5.5399999999999998E-2</v>
      </c>
      <c r="K1505" s="44">
        <f>$K$1802*(1+Table36[[#This Row],[Inflation (%)2]])</f>
        <v>106.02000000000001</v>
      </c>
      <c r="L1505" s="44">
        <f>IFERROR(Table36[[#This Row],[Prices]]*Table36[[#This Row],[Weights]],0)</f>
        <v>5.8735080000000002</v>
      </c>
    </row>
    <row r="1506" spans="2:12" hidden="1" x14ac:dyDescent="0.2">
      <c r="B1506" s="62">
        <f t="shared" si="47"/>
        <v>2020</v>
      </c>
      <c r="C1506" s="49">
        <v>44166</v>
      </c>
      <c r="D1506" s="3" t="s">
        <v>35</v>
      </c>
      <c r="E1506" s="29" t="s">
        <v>7</v>
      </c>
      <c r="F1506" s="43">
        <v>191.8</v>
      </c>
      <c r="G1506" s="28" t="s">
        <v>720</v>
      </c>
      <c r="H1506" s="31">
        <f t="shared" si="48"/>
        <v>0.12559999999999999</v>
      </c>
      <c r="I1506" s="31">
        <f>Table36[[#This Row],[Inflation (%)2]]/H1534-1</f>
        <v>5.1046025104602544E-2</v>
      </c>
      <c r="J1506" s="60">
        <f>IFERROR(VLOOKUP(D1506,Table6[[Categories]:[Weights]],5,FALSE),0)</f>
        <v>1.3600000000000001E-2</v>
      </c>
      <c r="K1506" s="44">
        <f>$K$1802*(1+Table36[[#This Row],[Inflation (%)2]])</f>
        <v>112.55999999999999</v>
      </c>
      <c r="L1506" s="44">
        <f>IFERROR(Table36[[#This Row],[Prices]]*Table36[[#This Row],[Weights]],0)</f>
        <v>1.530816</v>
      </c>
    </row>
    <row r="1507" spans="2:12" hidden="1" x14ac:dyDescent="0.2">
      <c r="B1507" s="62">
        <f t="shared" si="47"/>
        <v>2020</v>
      </c>
      <c r="C1507" s="49">
        <v>44166</v>
      </c>
      <c r="D1507" s="3" t="s">
        <v>37</v>
      </c>
      <c r="E1507" s="29" t="s">
        <v>7</v>
      </c>
      <c r="F1507" s="43">
        <v>150.19999999999999</v>
      </c>
      <c r="G1507" s="28" t="s">
        <v>144</v>
      </c>
      <c r="H1507" s="31">
        <f t="shared" si="48"/>
        <v>3.8700000000000005E-2</v>
      </c>
      <c r="I1507" s="31">
        <f>Table36[[#This Row],[Inflation (%)2]]/H1535-1</f>
        <v>3.4759358288770192E-2</v>
      </c>
      <c r="J1507" s="60">
        <f>IFERROR(VLOOKUP(D1507,Table6[[Categories]:[Weights]],5,FALSE),0)</f>
        <v>5.57E-2</v>
      </c>
      <c r="K1507" s="44">
        <f>$K$1802*(1+Table36[[#This Row],[Inflation (%)2]])</f>
        <v>103.86999999999999</v>
      </c>
      <c r="L1507" s="44">
        <f>IFERROR(Table36[[#This Row],[Prices]]*Table36[[#This Row],[Weights]],0)</f>
        <v>5.7855589999999992</v>
      </c>
    </row>
    <row r="1508" spans="2:12" hidden="1" x14ac:dyDescent="0.2">
      <c r="B1508" s="62">
        <f t="shared" si="47"/>
        <v>2020</v>
      </c>
      <c r="C1508" s="49">
        <v>44166</v>
      </c>
      <c r="D1508" s="3" t="s">
        <v>39</v>
      </c>
      <c r="E1508" s="29" t="s">
        <v>7</v>
      </c>
      <c r="F1508" s="43">
        <v>152.5</v>
      </c>
      <c r="G1508" s="28" t="s">
        <v>1003</v>
      </c>
      <c r="H1508" s="31">
        <f t="shared" si="48"/>
        <v>3.8800000000000001E-2</v>
      </c>
      <c r="I1508" s="31">
        <f>Table36[[#This Row],[Inflation (%)2]]/H1536-1</f>
        <v>1.3054830287206221E-2</v>
      </c>
      <c r="J1508" s="60">
        <f>IFERROR(VLOOKUP(D1508,Table6[[Categories]:[Weights]],5,FALSE),0)</f>
        <v>4.7199999999999999E-2</v>
      </c>
      <c r="K1508" s="44">
        <f>$K$1802*(1+Table36[[#This Row],[Inflation (%)2]])</f>
        <v>103.88</v>
      </c>
      <c r="L1508" s="44">
        <f>IFERROR(Table36[[#This Row],[Prices]]*Table36[[#This Row],[Weights]],0)</f>
        <v>4.9031359999999999</v>
      </c>
    </row>
    <row r="1509" spans="2:12" hidden="1" x14ac:dyDescent="0.2">
      <c r="B1509" s="62">
        <f t="shared" si="47"/>
        <v>2020</v>
      </c>
      <c r="C1509" s="49">
        <v>44166</v>
      </c>
      <c r="D1509" s="3" t="s">
        <v>41</v>
      </c>
      <c r="E1509" s="29" t="s">
        <v>7</v>
      </c>
      <c r="F1509" s="43">
        <v>137.30000000000001</v>
      </c>
      <c r="G1509" s="28" t="s">
        <v>555</v>
      </c>
      <c r="H1509" s="31">
        <f t="shared" si="48"/>
        <v>3.39E-2</v>
      </c>
      <c r="I1509" s="31">
        <f>Table36[[#This Row],[Inflation (%)2]]/H1537-1</f>
        <v>9.7087378640776878E-2</v>
      </c>
      <c r="J1509" s="60">
        <f>IFERROR(VLOOKUP(D1509,Table6[[Categories]:[Weights]],5,FALSE),0)</f>
        <v>8.5000000000000006E-3</v>
      </c>
      <c r="K1509" s="44">
        <f>$K$1802*(1+Table36[[#This Row],[Inflation (%)2]])</f>
        <v>103.39</v>
      </c>
      <c r="L1509" s="44">
        <f>IFERROR(Table36[[#This Row],[Prices]]*Table36[[#This Row],[Weights]],0)</f>
        <v>0.87881500000000001</v>
      </c>
    </row>
    <row r="1510" spans="2:12" hidden="1" x14ac:dyDescent="0.2">
      <c r="B1510" s="62">
        <f t="shared" si="47"/>
        <v>2020</v>
      </c>
      <c r="C1510" s="49">
        <v>44166</v>
      </c>
      <c r="D1510" s="3" t="s">
        <v>43</v>
      </c>
      <c r="E1510" s="29" t="s">
        <v>7</v>
      </c>
      <c r="F1510" s="43">
        <v>157.69999999999999</v>
      </c>
      <c r="G1510" s="28" t="s">
        <v>1004</v>
      </c>
      <c r="H1510" s="31">
        <f t="shared" si="48"/>
        <v>3.2099999999999997E-2</v>
      </c>
      <c r="I1510" s="31">
        <f>Table36[[#This Row],[Inflation (%)2]]/H1538-1</f>
        <v>6.2695924764890609E-3</v>
      </c>
      <c r="J1510" s="60">
        <f>IFERROR(VLOOKUP(D1510,Table6[[Categories]:[Weights]],5,FALSE),0)</f>
        <v>0.2167</v>
      </c>
      <c r="K1510" s="44">
        <f>$K$1802*(1+Table36[[#This Row],[Inflation (%)2]])</f>
        <v>103.21000000000001</v>
      </c>
      <c r="L1510" s="44">
        <f>IFERROR(Table36[[#This Row],[Prices]]*Table36[[#This Row],[Weights]],0)</f>
        <v>22.365607000000001</v>
      </c>
    </row>
    <row r="1511" spans="2:12" hidden="1" x14ac:dyDescent="0.2">
      <c r="B1511" s="62">
        <f t="shared" si="47"/>
        <v>2020</v>
      </c>
      <c r="C1511" s="49">
        <v>44166</v>
      </c>
      <c r="D1511" s="3" t="s">
        <v>45</v>
      </c>
      <c r="E1511" s="29" t="s">
        <v>7</v>
      </c>
      <c r="F1511" s="43">
        <v>142.9</v>
      </c>
      <c r="G1511" s="28" t="s">
        <v>382</v>
      </c>
      <c r="H1511" s="31">
        <f t="shared" si="48"/>
        <v>6.9599999999999995E-2</v>
      </c>
      <c r="I1511" s="31">
        <f>Table36[[#This Row],[Inflation (%)2]]/H1539-1</f>
        <v>0.61484918793503462</v>
      </c>
      <c r="J1511" s="60">
        <f>IFERROR(VLOOKUP(D1511,Table6[[Categories]:[Weights]],5,FALSE),0)</f>
        <v>5.5800000000000002E-2</v>
      </c>
      <c r="K1511" s="44">
        <f>$K$1802*(1+Table36[[#This Row],[Inflation (%)2]])</f>
        <v>106.96</v>
      </c>
      <c r="L1511" s="44">
        <f>IFERROR(Table36[[#This Row],[Prices]]*Table36[[#This Row],[Weights]],0)</f>
        <v>5.9683679999999999</v>
      </c>
    </row>
    <row r="1512" spans="2:12" hidden="1" x14ac:dyDescent="0.2">
      <c r="B1512" s="62">
        <f t="shared" si="47"/>
        <v>2020</v>
      </c>
      <c r="C1512" s="49">
        <v>44166</v>
      </c>
      <c r="D1512" s="3" t="s">
        <v>47</v>
      </c>
      <c r="E1512" s="29" t="s">
        <v>7</v>
      </c>
      <c r="F1512" s="43">
        <v>147.6</v>
      </c>
      <c r="G1512" s="28" t="s">
        <v>1005</v>
      </c>
      <c r="H1512" s="31">
        <f t="shared" si="48"/>
        <v>7.1900000000000006E-2</v>
      </c>
      <c r="I1512" s="31">
        <f>Table36[[#This Row],[Inflation (%)2]]/H1540-1</f>
        <v>-7.5835475578406197E-2</v>
      </c>
      <c r="J1512" s="60">
        <f>IFERROR(VLOOKUP(D1512,Table6[[Categories]:[Weights]],5,FALSE),0)</f>
        <v>0.29530000000000001</v>
      </c>
      <c r="K1512" s="44">
        <f>$K$1802*(1+Table36[[#This Row],[Inflation (%)2]])</f>
        <v>107.19000000000001</v>
      </c>
      <c r="L1512" s="44">
        <f>IFERROR(Table36[[#This Row],[Prices]]*Table36[[#This Row],[Weights]],0)</f>
        <v>31.653207000000005</v>
      </c>
    </row>
    <row r="1513" spans="2:12" hidden="1" x14ac:dyDescent="0.2">
      <c r="B1513" s="62">
        <f t="shared" si="47"/>
        <v>2020</v>
      </c>
      <c r="C1513" s="49">
        <v>44166</v>
      </c>
      <c r="D1513" s="3" t="s">
        <v>49</v>
      </c>
      <c r="E1513" s="29" t="s">
        <v>7</v>
      </c>
      <c r="F1513" s="43">
        <v>145.69999999999999</v>
      </c>
      <c r="G1513" s="28" t="s">
        <v>716</v>
      </c>
      <c r="H1513" s="31">
        <f t="shared" si="48"/>
        <v>4.2199999999999994E-2</v>
      </c>
      <c r="I1513" s="31">
        <f>Table36[[#This Row],[Inflation (%)2]]/H1541-1</f>
        <v>-8.2608695652173991E-2</v>
      </c>
      <c r="J1513" s="60">
        <f>IFERROR(VLOOKUP(D1513,Table6[[Categories]:[Weights]],5,FALSE),0)</f>
        <v>3.8699999999999998E-2</v>
      </c>
      <c r="K1513" s="44">
        <f>$K$1802*(1+Table36[[#This Row],[Inflation (%)2]])</f>
        <v>104.22</v>
      </c>
      <c r="L1513" s="44">
        <f>IFERROR(Table36[[#This Row],[Prices]]*Table36[[#This Row],[Weights]],0)</f>
        <v>4.0333139999999998</v>
      </c>
    </row>
    <row r="1514" spans="2:12" hidden="1" x14ac:dyDescent="0.2">
      <c r="B1514" s="62">
        <f t="shared" si="47"/>
        <v>2020</v>
      </c>
      <c r="C1514" s="49">
        <v>44166</v>
      </c>
      <c r="D1514" s="3" t="s">
        <v>51</v>
      </c>
      <c r="E1514" s="29" t="s">
        <v>7</v>
      </c>
      <c r="F1514" s="43">
        <v>154.1</v>
      </c>
      <c r="G1514" s="28" t="s">
        <v>432</v>
      </c>
      <c r="H1514" s="31">
        <f t="shared" si="48"/>
        <v>7.6100000000000001E-2</v>
      </c>
      <c r="I1514" s="31">
        <f>Table36[[#This Row],[Inflation (%)2]]/H1542-1</f>
        <v>7.6379066478076352E-2</v>
      </c>
      <c r="J1514" s="60">
        <f>IFERROR(VLOOKUP(D1514,Table6[[Categories]:[Weights]],5,FALSE),0)</f>
        <v>4.8099999999999997E-2</v>
      </c>
      <c r="K1514" s="44">
        <f>$K$1802*(1+Table36[[#This Row],[Inflation (%)2]])</f>
        <v>107.61</v>
      </c>
      <c r="L1514" s="44">
        <f>IFERROR(Table36[[#This Row],[Prices]]*Table36[[#This Row],[Weights]],0)</f>
        <v>5.1760409999999997</v>
      </c>
    </row>
    <row r="1515" spans="2:12" hidden="1" x14ac:dyDescent="0.2">
      <c r="B1515" s="62">
        <f t="shared" si="47"/>
        <v>2020</v>
      </c>
      <c r="C1515" s="49">
        <v>44166</v>
      </c>
      <c r="D1515" s="3" t="s">
        <v>53</v>
      </c>
      <c r="E1515" s="29" t="s">
        <v>7</v>
      </c>
      <c r="F1515" s="43">
        <v>136.9</v>
      </c>
      <c r="G1515" s="28" t="s">
        <v>417</v>
      </c>
      <c r="H1515" s="31">
        <f t="shared" si="48"/>
        <v>9.35E-2</v>
      </c>
      <c r="I1515" s="31">
        <f>Table36[[#This Row],[Inflation (%)2]]/H1543-1</f>
        <v>-0.17548500881834217</v>
      </c>
      <c r="J1515" s="60">
        <f>IFERROR(VLOOKUP(D1515,Table6[[Categories]:[Weights]],5,FALSE),0)</f>
        <v>9.7299999999999998E-2</v>
      </c>
      <c r="K1515" s="44">
        <f>$K$1802*(1+Table36[[#This Row],[Inflation (%)2]])</f>
        <v>109.35</v>
      </c>
      <c r="L1515" s="44">
        <f>IFERROR(Table36[[#This Row],[Prices]]*Table36[[#This Row],[Weights]],0)</f>
        <v>10.639754999999999</v>
      </c>
    </row>
    <row r="1516" spans="2:12" hidden="1" x14ac:dyDescent="0.2">
      <c r="B1516" s="62">
        <f t="shared" si="47"/>
        <v>2020</v>
      </c>
      <c r="C1516" s="49">
        <v>44166</v>
      </c>
      <c r="D1516" s="3" t="s">
        <v>55</v>
      </c>
      <c r="E1516" s="29" t="s">
        <v>7</v>
      </c>
      <c r="F1516" s="43">
        <v>145.4</v>
      </c>
      <c r="G1516" s="28" t="s">
        <v>849</v>
      </c>
      <c r="H1516" s="31">
        <f t="shared" si="48"/>
        <v>6.2899999999999998E-2</v>
      </c>
      <c r="I1516" s="31">
        <f>Table36[[#This Row],[Inflation (%)2]]/H1544-1</f>
        <v>0.13129496402877705</v>
      </c>
      <c r="J1516" s="60">
        <f>IFERROR(VLOOKUP(D1516,Table6[[Categories]:[Weights]],5,FALSE),0)</f>
        <v>2.0400000000000001E-2</v>
      </c>
      <c r="K1516" s="44">
        <f>$K$1802*(1+Table36[[#This Row],[Inflation (%)2]])</f>
        <v>106.28999999999999</v>
      </c>
      <c r="L1516" s="44">
        <f>IFERROR(Table36[[#This Row],[Prices]]*Table36[[#This Row],[Weights]],0)</f>
        <v>2.1683159999999999</v>
      </c>
    </row>
    <row r="1517" spans="2:12" hidden="1" x14ac:dyDescent="0.2">
      <c r="B1517" s="62">
        <f t="shared" si="47"/>
        <v>2020</v>
      </c>
      <c r="C1517" s="49">
        <v>44166</v>
      </c>
      <c r="D1517" s="3" t="s">
        <v>57</v>
      </c>
      <c r="E1517" s="29" t="s">
        <v>7</v>
      </c>
      <c r="F1517" s="43">
        <v>156.1</v>
      </c>
      <c r="G1517" s="28" t="s">
        <v>205</v>
      </c>
      <c r="H1517" s="31">
        <f t="shared" si="48"/>
        <v>2.76E-2</v>
      </c>
      <c r="I1517" s="31">
        <f>Table36[[#This Row],[Inflation (%)2]]/H1545-1</f>
        <v>-0.17857142857142849</v>
      </c>
      <c r="J1517" s="60">
        <f>IFERROR(VLOOKUP(D1517,Table6[[Categories]:[Weights]],5,FALSE),0)</f>
        <v>5.62E-2</v>
      </c>
      <c r="K1517" s="44">
        <f>$K$1802*(1+Table36[[#This Row],[Inflation (%)2]])</f>
        <v>102.76</v>
      </c>
      <c r="L1517" s="44">
        <f>IFERROR(Table36[[#This Row],[Prices]]*Table36[[#This Row],[Weights]],0)</f>
        <v>5.775112</v>
      </c>
    </row>
    <row r="1518" spans="2:12" hidden="1" x14ac:dyDescent="0.2">
      <c r="B1518" s="62">
        <f t="shared" si="47"/>
        <v>2020</v>
      </c>
      <c r="C1518" s="49">
        <v>44166</v>
      </c>
      <c r="D1518" s="3" t="s">
        <v>59</v>
      </c>
      <c r="E1518" s="29" t="s">
        <v>7</v>
      </c>
      <c r="F1518" s="43">
        <v>157.69999999999999</v>
      </c>
      <c r="G1518" s="28" t="s">
        <v>567</v>
      </c>
      <c r="H1518" s="31">
        <f t="shared" si="48"/>
        <v>0.12479999999999999</v>
      </c>
      <c r="I1518" s="31">
        <f>Table36[[#This Row],[Inflation (%)2]]/H1546-1</f>
        <v>-3.6293436293436399E-2</v>
      </c>
      <c r="J1518" s="60">
        <f>IFERROR(VLOOKUP(D1518,Table6[[Categories]:[Weights]],5,FALSE),0)</f>
        <v>3.4700000000000002E-2</v>
      </c>
      <c r="K1518" s="44">
        <f>$K$1802*(1+Table36[[#This Row],[Inflation (%)2]])</f>
        <v>112.48</v>
      </c>
      <c r="L1518" s="44">
        <f>IFERROR(Table36[[#This Row],[Prices]]*Table36[[#This Row],[Weights]],0)</f>
        <v>3.9030560000000003</v>
      </c>
    </row>
    <row r="1519" spans="2:12" hidden="1" x14ac:dyDescent="0.2">
      <c r="B1519" s="62">
        <f t="shared" si="47"/>
        <v>2020</v>
      </c>
      <c r="C1519" s="49">
        <v>44166</v>
      </c>
      <c r="D1519" s="3" t="s">
        <v>61</v>
      </c>
      <c r="E1519" s="29" t="s">
        <v>7</v>
      </c>
      <c r="F1519" s="43">
        <v>163.4</v>
      </c>
      <c r="G1519" s="28" t="s">
        <v>115</v>
      </c>
      <c r="H1519" s="31">
        <f t="shared" si="48"/>
        <v>4.0800000000000003E-2</v>
      </c>
      <c r="I1519" s="31">
        <f>Table36[[#This Row],[Inflation (%)2]]/H1547-1</f>
        <v>-0.5579631635969664</v>
      </c>
      <c r="J1519" s="60">
        <f>IFERROR(VLOOKUP(D1519,Table6[[Categories]:[Weights]],5,FALSE),0)</f>
        <v>0</v>
      </c>
      <c r="K1519" s="44">
        <f>$K$1802*(1+Table36[[#This Row],[Inflation (%)2]])</f>
        <v>104.08</v>
      </c>
      <c r="L1519" s="44">
        <f>IFERROR(Table36[[#This Row],[Prices]]*Table36[[#This Row],[Weights]],0)</f>
        <v>0</v>
      </c>
    </row>
    <row r="1520" spans="2:12" x14ac:dyDescent="0.2">
      <c r="B1520" s="62">
        <f t="shared" si="47"/>
        <v>2020</v>
      </c>
      <c r="C1520" s="49">
        <v>44136</v>
      </c>
      <c r="D1520" s="3" t="s">
        <v>6</v>
      </c>
      <c r="E1520" s="29" t="s">
        <v>7</v>
      </c>
      <c r="F1520" s="43">
        <v>156.9</v>
      </c>
      <c r="G1520" s="28" t="s">
        <v>262</v>
      </c>
      <c r="H1520" s="31">
        <f t="shared" si="48"/>
        <v>6.7300000000000013E-2</v>
      </c>
      <c r="I1520" s="31">
        <f>Table36[[#This Row],[Inflation (%)2]]/H1548-1</f>
        <v>-8.185538881309673E-2</v>
      </c>
      <c r="J1520" s="60">
        <f>IFERROR(VLOOKUP(D1520,Table6[[Categories]:[Weights]],5,FALSE),0)</f>
        <v>1</v>
      </c>
      <c r="K1520" s="44">
        <f>$K$1802*(1+Table36[[#This Row],[Inflation (%)2]])</f>
        <v>106.72999999999999</v>
      </c>
      <c r="L1520" s="44">
        <f>IFERROR(Table36[[#This Row],[Prices]]*Table36[[#This Row],[Weights]],0)</f>
        <v>106.72999999999999</v>
      </c>
    </row>
    <row r="1521" spans="2:13" hidden="1" x14ac:dyDescent="0.2">
      <c r="B1521" s="62">
        <f t="shared" si="47"/>
        <v>2020</v>
      </c>
      <c r="C1521" s="49">
        <v>44136</v>
      </c>
      <c r="D1521" s="3" t="s">
        <v>9</v>
      </c>
      <c r="E1521" s="29" t="s">
        <v>7</v>
      </c>
      <c r="F1521" s="43">
        <v>167</v>
      </c>
      <c r="G1521" s="28" t="s">
        <v>401</v>
      </c>
      <c r="H1521" s="31">
        <f t="shared" si="48"/>
        <v>8.72E-2</v>
      </c>
      <c r="I1521" s="31">
        <f>Table36[[#This Row],[Inflation (%)2]]/H1549-1</f>
        <v>-0.12273641851106631</v>
      </c>
      <c r="J1521" s="60">
        <f>IFERROR(VLOOKUP(D1521,Table6[[Categories]:[Weights]],5,FALSE),0)</f>
        <v>0.3629</v>
      </c>
      <c r="K1521" s="44">
        <f>$K$1802*(1+Table36[[#This Row],[Inflation (%)2]])</f>
        <v>108.72</v>
      </c>
      <c r="L1521" s="44">
        <f>IFERROR(Table36[[#This Row],[Prices]]*Table36[[#This Row],[Weights]],0)</f>
        <v>39.454487999999998</v>
      </c>
    </row>
    <row r="1522" spans="2:13" hidden="1" x14ac:dyDescent="0.2">
      <c r="B1522" s="62">
        <f t="shared" si="47"/>
        <v>2020</v>
      </c>
      <c r="C1522" s="49">
        <v>44136</v>
      </c>
      <c r="D1522" s="3" t="s">
        <v>11</v>
      </c>
      <c r="E1522" s="29" t="s">
        <v>7</v>
      </c>
      <c r="F1522" s="43">
        <v>149</v>
      </c>
      <c r="G1522" s="28" t="s">
        <v>386</v>
      </c>
      <c r="H1522" s="31">
        <f t="shared" si="48"/>
        <v>3.3999999999999996E-2</v>
      </c>
      <c r="I1522" s="31">
        <f>Table36[[#This Row],[Inflation (%)2]]/H1550-1</f>
        <v>-0.21296296296296313</v>
      </c>
      <c r="J1522" s="60">
        <f>IFERROR(VLOOKUP(D1522,Table6[[Categories]:[Weights]],5,FALSE),0)</f>
        <v>6.59E-2</v>
      </c>
      <c r="K1522" s="44">
        <f>$K$1802*(1+Table36[[#This Row],[Inflation (%)2]])</f>
        <v>103.4</v>
      </c>
      <c r="L1522" s="44">
        <f>IFERROR(Table36[[#This Row],[Prices]]*Table36[[#This Row],[Weights]],0)</f>
        <v>6.8140600000000004</v>
      </c>
    </row>
    <row r="1523" spans="2:13" hidden="1" x14ac:dyDescent="0.2">
      <c r="B1523" s="62">
        <f t="shared" si="47"/>
        <v>2020</v>
      </c>
      <c r="C1523" s="49">
        <v>44136</v>
      </c>
      <c r="D1523" s="3" t="s">
        <v>13</v>
      </c>
      <c r="E1523" s="29" t="s">
        <v>7</v>
      </c>
      <c r="F1523" s="43">
        <v>195.7</v>
      </c>
      <c r="G1523" s="28" t="s">
        <v>1007</v>
      </c>
      <c r="H1523" s="31">
        <f t="shared" si="48"/>
        <v>0.20500000000000002</v>
      </c>
      <c r="I1523" s="31">
        <f>Table36[[#This Row],[Inflation (%)2]]/H1551-1</f>
        <v>-8.236347358997298E-2</v>
      </c>
      <c r="J1523" s="60">
        <f>IFERROR(VLOOKUP(D1523,Table6[[Categories]:[Weights]],5,FALSE),0)</f>
        <v>2.7300000000000001E-2</v>
      </c>
      <c r="K1523" s="44">
        <f>$K$1802*(1+Table36[[#This Row],[Inflation (%)2]])</f>
        <v>120.5</v>
      </c>
      <c r="L1523" s="44">
        <f>IFERROR(Table36[[#This Row],[Prices]]*Table36[[#This Row],[Weights]],0)</f>
        <v>3.28965</v>
      </c>
    </row>
    <row r="1524" spans="2:13" hidden="1" x14ac:dyDescent="0.2">
      <c r="B1524" s="62">
        <f t="shared" si="47"/>
        <v>2020</v>
      </c>
      <c r="C1524" s="49">
        <v>44136</v>
      </c>
      <c r="D1524" s="3" t="s">
        <v>15</v>
      </c>
      <c r="E1524" s="29" t="s">
        <v>7</v>
      </c>
      <c r="F1524" s="43">
        <v>178.3</v>
      </c>
      <c r="G1524" s="28" t="s">
        <v>1008</v>
      </c>
      <c r="H1524" s="31">
        <f t="shared" si="48"/>
        <v>0.20149999999999998</v>
      </c>
      <c r="I1524" s="31">
        <f>Table36[[#This Row],[Inflation (%)2]]/H1552-1</f>
        <v>-9.4382022471910187E-2</v>
      </c>
      <c r="J1524" s="60">
        <f>IFERROR(VLOOKUP(D1524,Table6[[Categories]:[Weights]],5,FALSE),0)</f>
        <v>3.5999999999999999E-3</v>
      </c>
      <c r="K1524" s="44">
        <f>$K$1802*(1+Table36[[#This Row],[Inflation (%)2]])</f>
        <v>120.15</v>
      </c>
      <c r="L1524" s="44">
        <f>IFERROR(Table36[[#This Row],[Prices]]*Table36[[#This Row],[Weights]],0)</f>
        <v>0.43254000000000004</v>
      </c>
      <c r="M1524" s="48"/>
    </row>
    <row r="1525" spans="2:13" hidden="1" x14ac:dyDescent="0.2">
      <c r="B1525" s="62">
        <f t="shared" si="47"/>
        <v>2020</v>
      </c>
      <c r="C1525" s="49">
        <v>44136</v>
      </c>
      <c r="D1525" s="3" t="s">
        <v>17</v>
      </c>
      <c r="E1525" s="29" t="s">
        <v>7</v>
      </c>
      <c r="F1525" s="43">
        <v>154.19999999999999</v>
      </c>
      <c r="G1525" s="28" t="s">
        <v>763</v>
      </c>
      <c r="H1525" s="31">
        <f t="shared" si="48"/>
        <v>5.6900000000000006E-2</v>
      </c>
      <c r="I1525" s="31">
        <f>Table36[[#This Row],[Inflation (%)2]]/H1553-1</f>
        <v>-1.7543859649120641E-3</v>
      </c>
      <c r="J1525" s="60">
        <f>IFERROR(VLOOKUP(D1525,Table6[[Categories]:[Weights]],5,FALSE),0)</f>
        <v>5.33E-2</v>
      </c>
      <c r="K1525" s="44">
        <f>$K$1802*(1+Table36[[#This Row],[Inflation (%)2]])</f>
        <v>105.69</v>
      </c>
      <c r="L1525" s="44">
        <f>IFERROR(Table36[[#This Row],[Prices]]*Table36[[#This Row],[Weights]],0)</f>
        <v>5.6332769999999996</v>
      </c>
    </row>
    <row r="1526" spans="2:13" hidden="1" x14ac:dyDescent="0.2">
      <c r="B1526" s="62">
        <f t="shared" si="47"/>
        <v>2020</v>
      </c>
      <c r="C1526" s="49">
        <v>44136</v>
      </c>
      <c r="D1526" s="3" t="s">
        <v>19</v>
      </c>
      <c r="E1526" s="29" t="s">
        <v>7</v>
      </c>
      <c r="F1526" s="43">
        <v>140.69999999999999</v>
      </c>
      <c r="G1526" s="28" t="s">
        <v>1009</v>
      </c>
      <c r="H1526" s="31">
        <f t="shared" si="48"/>
        <v>0.158</v>
      </c>
      <c r="I1526" s="31">
        <f>Table36[[#This Row],[Inflation (%)2]]/H1554-1</f>
        <v>0.13180515759312317</v>
      </c>
      <c r="J1526" s="60">
        <f>IFERROR(VLOOKUP(D1526,Table6[[Categories]:[Weights]],5,FALSE),0)</f>
        <v>2.81E-2</v>
      </c>
      <c r="K1526" s="44">
        <f>$K$1802*(1+Table36[[#This Row],[Inflation (%)2]])</f>
        <v>115.8</v>
      </c>
      <c r="L1526" s="44">
        <f>IFERROR(Table36[[#This Row],[Prices]]*Table36[[#This Row],[Weights]],0)</f>
        <v>3.2539799999999999</v>
      </c>
    </row>
    <row r="1527" spans="2:13" hidden="1" x14ac:dyDescent="0.2">
      <c r="B1527" s="62">
        <f t="shared" si="47"/>
        <v>2020</v>
      </c>
      <c r="C1527" s="49">
        <v>44136</v>
      </c>
      <c r="D1527" s="3" t="s">
        <v>21</v>
      </c>
      <c r="E1527" s="29" t="s">
        <v>7</v>
      </c>
      <c r="F1527" s="43">
        <v>149.69999999999999</v>
      </c>
      <c r="G1527" s="28" t="s">
        <v>1010</v>
      </c>
      <c r="H1527" s="31">
        <f t="shared" si="48"/>
        <v>5.9999999999999993E-3</v>
      </c>
      <c r="I1527" s="31">
        <f>Table36[[#This Row],[Inflation (%)2]]/H1555-1</f>
        <v>-9.5714285714285694</v>
      </c>
      <c r="J1527" s="60">
        <f>IFERROR(VLOOKUP(D1527,Table6[[Categories]:[Weights]],5,FALSE),0)</f>
        <v>2.8999999999999998E-2</v>
      </c>
      <c r="K1527" s="44">
        <f>$K$1802*(1+Table36[[#This Row],[Inflation (%)2]])</f>
        <v>100.6</v>
      </c>
      <c r="L1527" s="44">
        <f>IFERROR(Table36[[#This Row],[Prices]]*Table36[[#This Row],[Weights]],0)</f>
        <v>2.9173999999999998</v>
      </c>
    </row>
    <row r="1528" spans="2:13" hidden="1" x14ac:dyDescent="0.2">
      <c r="B1528" s="62">
        <f t="shared" si="47"/>
        <v>2020</v>
      </c>
      <c r="C1528" s="49">
        <v>44136</v>
      </c>
      <c r="D1528" s="3" t="s">
        <v>23</v>
      </c>
      <c r="E1528" s="29" t="s">
        <v>7</v>
      </c>
      <c r="F1528" s="43">
        <v>240.9</v>
      </c>
      <c r="G1528" s="28" t="s">
        <v>1011</v>
      </c>
      <c r="H1528" s="31">
        <f t="shared" si="48"/>
        <v>0.1168</v>
      </c>
      <c r="I1528" s="31">
        <f>Table36[[#This Row],[Inflation (%)2]]/H1556-1</f>
        <v>-0.36487221315932572</v>
      </c>
      <c r="J1528" s="60">
        <f>IFERROR(VLOOKUP(D1528,Table6[[Categories]:[Weights]],5,FALSE),0)</f>
        <v>4.41E-2</v>
      </c>
      <c r="K1528" s="44">
        <f>$K$1802*(1+Table36[[#This Row],[Inflation (%)2]])</f>
        <v>111.68</v>
      </c>
      <c r="L1528" s="44">
        <f>IFERROR(Table36[[#This Row],[Prices]]*Table36[[#This Row],[Weights]],0)</f>
        <v>4.9250880000000006</v>
      </c>
    </row>
    <row r="1529" spans="2:13" hidden="1" x14ac:dyDescent="0.2">
      <c r="B1529" s="62">
        <f t="shared" si="47"/>
        <v>2020</v>
      </c>
      <c r="C1529" s="49">
        <v>44136</v>
      </c>
      <c r="D1529" s="3" t="s">
        <v>25</v>
      </c>
      <c r="E1529" s="29" t="s">
        <v>7</v>
      </c>
      <c r="F1529" s="43">
        <v>161.5</v>
      </c>
      <c r="G1529" s="28" t="s">
        <v>1012</v>
      </c>
      <c r="H1529" s="31">
        <f t="shared" si="48"/>
        <v>0.19989999999999999</v>
      </c>
      <c r="I1529" s="31">
        <f>Table36[[#This Row],[Inflation (%)2]]/H1557-1</f>
        <v>-4.6278625954198516E-2</v>
      </c>
      <c r="J1529" s="60">
        <f>IFERROR(VLOOKUP(D1529,Table6[[Categories]:[Weights]],5,FALSE),0)</f>
        <v>1.7299999999999999E-2</v>
      </c>
      <c r="K1529" s="44">
        <f>$K$1802*(1+Table36[[#This Row],[Inflation (%)2]])</f>
        <v>119.99</v>
      </c>
      <c r="L1529" s="44">
        <f>IFERROR(Table36[[#This Row],[Prices]]*Table36[[#This Row],[Weights]],0)</f>
        <v>2.0758269999999999</v>
      </c>
    </row>
    <row r="1530" spans="2:13" hidden="1" x14ac:dyDescent="0.2">
      <c r="B1530" s="62">
        <f t="shared" si="47"/>
        <v>2020</v>
      </c>
      <c r="C1530" s="49">
        <v>44136</v>
      </c>
      <c r="D1530" s="3" t="s">
        <v>27</v>
      </c>
      <c r="E1530" s="29" t="s">
        <v>7</v>
      </c>
      <c r="F1530" s="43">
        <v>117.1</v>
      </c>
      <c r="G1530" s="28" t="s">
        <v>665</v>
      </c>
      <c r="H1530" s="31">
        <f t="shared" si="48"/>
        <v>1.83E-2</v>
      </c>
      <c r="I1530" s="31">
        <f>Table36[[#This Row],[Inflation (%)2]]/H1558-1</f>
        <v>-0.12440191387559796</v>
      </c>
      <c r="J1530" s="60">
        <f>IFERROR(VLOOKUP(D1530,Table6[[Categories]:[Weights]],5,FALSE),0)</f>
        <v>9.7000000000000003E-3</v>
      </c>
      <c r="K1530" s="44">
        <f>$K$1802*(1+Table36[[#This Row],[Inflation (%)2]])</f>
        <v>101.83</v>
      </c>
      <c r="L1530" s="44">
        <f>IFERROR(Table36[[#This Row],[Prices]]*Table36[[#This Row],[Weights]],0)</f>
        <v>0.98775100000000005</v>
      </c>
    </row>
    <row r="1531" spans="2:13" hidden="1" x14ac:dyDescent="0.2">
      <c r="B1531" s="62">
        <f t="shared" si="47"/>
        <v>2020</v>
      </c>
      <c r="C1531" s="49">
        <v>44136</v>
      </c>
      <c r="D1531" s="3" t="s">
        <v>29</v>
      </c>
      <c r="E1531" s="29" t="s">
        <v>7</v>
      </c>
      <c r="F1531" s="43">
        <v>161.9</v>
      </c>
      <c r="G1531" s="28" t="s">
        <v>1013</v>
      </c>
      <c r="H1531" s="31">
        <f t="shared" si="48"/>
        <v>0.10660000000000001</v>
      </c>
      <c r="I1531" s="31">
        <f>Table36[[#This Row],[Inflation (%)2]]/H1559-1</f>
        <v>-4.4802867383512468E-2</v>
      </c>
      <c r="J1531" s="60">
        <f>IFERROR(VLOOKUP(D1531,Table6[[Categories]:[Weights]],5,FALSE),0)</f>
        <v>1.7899999999999999E-2</v>
      </c>
      <c r="K1531" s="44">
        <f>$K$1802*(1+Table36[[#This Row],[Inflation (%)2]])</f>
        <v>110.66</v>
      </c>
      <c r="L1531" s="44">
        <f>IFERROR(Table36[[#This Row],[Prices]]*Table36[[#This Row],[Weights]],0)</f>
        <v>1.9808139999999999</v>
      </c>
    </row>
    <row r="1532" spans="2:13" hidden="1" x14ac:dyDescent="0.2">
      <c r="B1532" s="62">
        <f t="shared" si="47"/>
        <v>2020</v>
      </c>
      <c r="C1532" s="49">
        <v>44136</v>
      </c>
      <c r="D1532" s="3" t="s">
        <v>31</v>
      </c>
      <c r="E1532" s="29" t="s">
        <v>7</v>
      </c>
      <c r="F1532" s="43">
        <v>143.30000000000001</v>
      </c>
      <c r="G1532" s="28" t="s">
        <v>768</v>
      </c>
      <c r="H1532" s="31">
        <f t="shared" si="48"/>
        <v>9.8100000000000007E-2</v>
      </c>
      <c r="I1532" s="31">
        <f>Table36[[#This Row],[Inflation (%)2]]/H1560-1</f>
        <v>0.1301843317972351</v>
      </c>
      <c r="J1532" s="60">
        <f>IFERROR(VLOOKUP(D1532,Table6[[Categories]:[Weights]],5,FALSE),0)</f>
        <v>1.1299999999999999E-2</v>
      </c>
      <c r="K1532" s="44">
        <f>$K$1802*(1+Table36[[#This Row],[Inflation (%)2]])</f>
        <v>109.81</v>
      </c>
      <c r="L1532" s="44">
        <f>IFERROR(Table36[[#This Row],[Prices]]*Table36[[#This Row],[Weights]],0)</f>
        <v>1.240853</v>
      </c>
    </row>
    <row r="1533" spans="2:13" hidden="1" x14ac:dyDescent="0.2">
      <c r="B1533" s="62">
        <f t="shared" si="47"/>
        <v>2020</v>
      </c>
      <c r="C1533" s="49">
        <v>44136</v>
      </c>
      <c r="D1533" s="3" t="s">
        <v>33</v>
      </c>
      <c r="E1533" s="29" t="s">
        <v>7</v>
      </c>
      <c r="F1533" s="43">
        <v>166.1</v>
      </c>
      <c r="G1533" s="28" t="s">
        <v>587</v>
      </c>
      <c r="H1533" s="31">
        <f t="shared" si="48"/>
        <v>5.6599999999999998E-2</v>
      </c>
      <c r="I1533" s="31">
        <f>Table36[[#This Row],[Inflation (%)2]]/H1561-1</f>
        <v>6.9943289224952743E-2</v>
      </c>
      <c r="J1533" s="60">
        <f>IFERROR(VLOOKUP(D1533,Table6[[Categories]:[Weights]],5,FALSE),0)</f>
        <v>5.5399999999999998E-2</v>
      </c>
      <c r="K1533" s="44">
        <f>$K$1802*(1+Table36[[#This Row],[Inflation (%)2]])</f>
        <v>105.66</v>
      </c>
      <c r="L1533" s="44">
        <f>IFERROR(Table36[[#This Row],[Prices]]*Table36[[#This Row],[Weights]],0)</f>
        <v>5.8535639999999995</v>
      </c>
    </row>
    <row r="1534" spans="2:13" hidden="1" x14ac:dyDescent="0.2">
      <c r="B1534" s="62">
        <f t="shared" si="47"/>
        <v>2020</v>
      </c>
      <c r="C1534" s="49">
        <v>44136</v>
      </c>
      <c r="D1534" s="3" t="s">
        <v>35</v>
      </c>
      <c r="E1534" s="29" t="s">
        <v>7</v>
      </c>
      <c r="F1534" s="43">
        <v>190.2</v>
      </c>
      <c r="G1534" s="28" t="s">
        <v>1014</v>
      </c>
      <c r="H1534" s="31">
        <f t="shared" si="48"/>
        <v>0.1195</v>
      </c>
      <c r="I1534" s="31">
        <f>Table36[[#This Row],[Inflation (%)2]]/H1562-1</f>
        <v>3.732638888888884E-2</v>
      </c>
      <c r="J1534" s="60">
        <f>IFERROR(VLOOKUP(D1534,Table6[[Categories]:[Weights]],5,FALSE),0)</f>
        <v>1.3600000000000001E-2</v>
      </c>
      <c r="K1534" s="44">
        <f>$K$1802*(1+Table36[[#This Row],[Inflation (%)2]])</f>
        <v>111.94999999999999</v>
      </c>
      <c r="L1534" s="44">
        <f>IFERROR(Table36[[#This Row],[Prices]]*Table36[[#This Row],[Weights]],0)</f>
        <v>1.5225199999999999</v>
      </c>
    </row>
    <row r="1535" spans="2:13" hidden="1" x14ac:dyDescent="0.2">
      <c r="B1535" s="62">
        <f t="shared" si="47"/>
        <v>2020</v>
      </c>
      <c r="C1535" s="49">
        <v>44136</v>
      </c>
      <c r="D1535" s="3" t="s">
        <v>37</v>
      </c>
      <c r="E1535" s="29" t="s">
        <v>7</v>
      </c>
      <c r="F1535" s="43">
        <v>149.6</v>
      </c>
      <c r="G1535" s="28" t="s">
        <v>832</v>
      </c>
      <c r="H1535" s="31">
        <f t="shared" si="48"/>
        <v>3.7400000000000003E-2</v>
      </c>
      <c r="I1535" s="31">
        <f>Table36[[#This Row],[Inflation (%)2]]/H1563-1</f>
        <v>9.6774193548387233E-2</v>
      </c>
      <c r="J1535" s="60">
        <f>IFERROR(VLOOKUP(D1535,Table6[[Categories]:[Weights]],5,FALSE),0)</f>
        <v>5.57E-2</v>
      </c>
      <c r="K1535" s="44">
        <f>$K$1802*(1+Table36[[#This Row],[Inflation (%)2]])</f>
        <v>103.74000000000001</v>
      </c>
      <c r="L1535" s="44">
        <f>IFERROR(Table36[[#This Row],[Prices]]*Table36[[#This Row],[Weights]],0)</f>
        <v>5.7783180000000005</v>
      </c>
    </row>
    <row r="1536" spans="2:13" hidden="1" x14ac:dyDescent="0.2">
      <c r="B1536" s="62">
        <f t="shared" si="47"/>
        <v>2020</v>
      </c>
      <c r="C1536" s="49">
        <v>44136</v>
      </c>
      <c r="D1536" s="3" t="s">
        <v>39</v>
      </c>
      <c r="E1536" s="29" t="s">
        <v>7</v>
      </c>
      <c r="F1536" s="43">
        <v>151.9</v>
      </c>
      <c r="G1536" s="28" t="s">
        <v>1015</v>
      </c>
      <c r="H1536" s="31">
        <f t="shared" si="48"/>
        <v>3.8300000000000001E-2</v>
      </c>
      <c r="I1536" s="31">
        <f>Table36[[#This Row],[Inflation (%)2]]/H1564-1</f>
        <v>7.5842696629213613E-2</v>
      </c>
      <c r="J1536" s="60">
        <f>IFERROR(VLOOKUP(D1536,Table6[[Categories]:[Weights]],5,FALSE),0)</f>
        <v>4.7199999999999999E-2</v>
      </c>
      <c r="K1536" s="44">
        <f>$K$1802*(1+Table36[[#This Row],[Inflation (%)2]])</f>
        <v>103.83</v>
      </c>
      <c r="L1536" s="44">
        <f>IFERROR(Table36[[#This Row],[Prices]]*Table36[[#This Row],[Weights]],0)</f>
        <v>4.9007759999999996</v>
      </c>
    </row>
    <row r="1537" spans="2:13" hidden="1" x14ac:dyDescent="0.2">
      <c r="B1537" s="62">
        <f t="shared" si="47"/>
        <v>2020</v>
      </c>
      <c r="C1537" s="49">
        <v>44136</v>
      </c>
      <c r="D1537" s="3" t="s">
        <v>41</v>
      </c>
      <c r="E1537" s="29" t="s">
        <v>7</v>
      </c>
      <c r="F1537" s="43">
        <v>136.69999999999999</v>
      </c>
      <c r="G1537" s="28" t="s">
        <v>253</v>
      </c>
      <c r="H1537" s="31">
        <f t="shared" si="48"/>
        <v>3.0899999999999997E-2</v>
      </c>
      <c r="I1537" s="31">
        <f>Table36[[#This Row],[Inflation (%)2]]/H1565-1</f>
        <v>2.3178807947019653E-2</v>
      </c>
      <c r="J1537" s="60">
        <f>IFERROR(VLOOKUP(D1537,Table6[[Categories]:[Weights]],5,FALSE),0)</f>
        <v>8.5000000000000006E-3</v>
      </c>
      <c r="K1537" s="44">
        <f>$K$1802*(1+Table36[[#This Row],[Inflation (%)2]])</f>
        <v>103.08999999999999</v>
      </c>
      <c r="L1537" s="44">
        <f>IFERROR(Table36[[#This Row],[Prices]]*Table36[[#This Row],[Weights]],0)</f>
        <v>0.87626499999999996</v>
      </c>
    </row>
    <row r="1538" spans="2:13" hidden="1" x14ac:dyDescent="0.2">
      <c r="B1538" s="62">
        <f t="shared" si="47"/>
        <v>2020</v>
      </c>
      <c r="C1538" s="49">
        <v>44136</v>
      </c>
      <c r="D1538" s="3" t="s">
        <v>43</v>
      </c>
      <c r="E1538" s="29" t="s">
        <v>7</v>
      </c>
      <c r="F1538" s="43">
        <v>158.4</v>
      </c>
      <c r="G1538" s="28" t="s">
        <v>834</v>
      </c>
      <c r="H1538" s="31">
        <f t="shared" si="48"/>
        <v>3.1899999999999998E-2</v>
      </c>
      <c r="I1538" s="31">
        <f>Table36[[#This Row],[Inflation (%)2]]/H1566-1</f>
        <v>-2.4464831804281384E-2</v>
      </c>
      <c r="J1538" s="60">
        <f>IFERROR(VLOOKUP(D1538,Table6[[Categories]:[Weights]],5,FALSE),0)</f>
        <v>0.2167</v>
      </c>
      <c r="K1538" s="44">
        <f>$K$1802*(1+Table36[[#This Row],[Inflation (%)2]])</f>
        <v>103.19</v>
      </c>
      <c r="L1538" s="44">
        <f>IFERROR(Table36[[#This Row],[Prices]]*Table36[[#This Row],[Weights]],0)</f>
        <v>22.361273000000001</v>
      </c>
    </row>
    <row r="1539" spans="2:13" hidden="1" x14ac:dyDescent="0.2">
      <c r="B1539" s="62">
        <f t="shared" si="47"/>
        <v>2020</v>
      </c>
      <c r="C1539" s="49">
        <v>44136</v>
      </c>
      <c r="D1539" s="3" t="s">
        <v>45</v>
      </c>
      <c r="E1539" s="29" t="s">
        <v>7</v>
      </c>
      <c r="F1539" s="43">
        <v>137.9</v>
      </c>
      <c r="G1539" s="28" t="s">
        <v>231</v>
      </c>
      <c r="H1539" s="31">
        <f t="shared" si="48"/>
        <v>4.3099999999999999E-2</v>
      </c>
      <c r="I1539" s="31">
        <f>Table36[[#This Row],[Inflation (%)2]]/H1567-1</f>
        <v>-0.33895705521472386</v>
      </c>
      <c r="J1539" s="60">
        <f>IFERROR(VLOOKUP(D1539,Table6[[Categories]:[Weights]],5,FALSE),0)</f>
        <v>5.5800000000000002E-2</v>
      </c>
      <c r="K1539" s="44">
        <f>$K$1802*(1+Table36[[#This Row],[Inflation (%)2]])</f>
        <v>104.30999999999999</v>
      </c>
      <c r="L1539" s="44">
        <f>IFERROR(Table36[[#This Row],[Prices]]*Table36[[#This Row],[Weights]],0)</f>
        <v>5.8204979999999997</v>
      </c>
    </row>
    <row r="1540" spans="2:13" hidden="1" x14ac:dyDescent="0.2">
      <c r="B1540" s="62">
        <f t="shared" si="47"/>
        <v>2020</v>
      </c>
      <c r="C1540" s="49">
        <v>44136</v>
      </c>
      <c r="D1540" s="3" t="s">
        <v>47</v>
      </c>
      <c r="E1540" s="29" t="s">
        <v>7</v>
      </c>
      <c r="F1540" s="43">
        <v>146.9</v>
      </c>
      <c r="G1540" s="28" t="s">
        <v>477</v>
      </c>
      <c r="H1540" s="31">
        <f t="shared" si="48"/>
        <v>7.7800000000000008E-2</v>
      </c>
      <c r="I1540" s="31">
        <f>Table36[[#This Row],[Inflation (%)2]]/H1568-1</f>
        <v>-1.2836970474966458E-3</v>
      </c>
      <c r="J1540" s="60">
        <f>IFERROR(VLOOKUP(D1540,Table6[[Categories]:[Weights]],5,FALSE),0)</f>
        <v>0.29530000000000001</v>
      </c>
      <c r="K1540" s="44">
        <f>$K$1802*(1+Table36[[#This Row],[Inflation (%)2]])</f>
        <v>107.78000000000002</v>
      </c>
      <c r="L1540" s="44">
        <f>IFERROR(Table36[[#This Row],[Prices]]*Table36[[#This Row],[Weights]],0)</f>
        <v>31.827434000000004</v>
      </c>
    </row>
    <row r="1541" spans="2:13" hidden="1" x14ac:dyDescent="0.2">
      <c r="B1541" s="62">
        <f t="shared" si="47"/>
        <v>2020</v>
      </c>
      <c r="C1541" s="49">
        <v>44136</v>
      </c>
      <c r="D1541" s="3" t="s">
        <v>49</v>
      </c>
      <c r="E1541" s="29" t="s">
        <v>7</v>
      </c>
      <c r="F1541" s="43">
        <v>145.5</v>
      </c>
      <c r="G1541" s="28" t="s">
        <v>1016</v>
      </c>
      <c r="H1541" s="31">
        <f t="shared" si="48"/>
        <v>4.5999999999999999E-2</v>
      </c>
      <c r="I1541" s="31">
        <f>Table36[[#This Row],[Inflation (%)2]]/H1569-1</f>
        <v>-2.1691973969631961E-3</v>
      </c>
      <c r="J1541" s="60">
        <f>IFERROR(VLOOKUP(D1541,Table6[[Categories]:[Weights]],5,FALSE),0)</f>
        <v>3.8699999999999998E-2</v>
      </c>
      <c r="K1541" s="44">
        <f>$K$1802*(1+Table36[[#This Row],[Inflation (%)2]])</f>
        <v>104.60000000000001</v>
      </c>
      <c r="L1541" s="44">
        <f>IFERROR(Table36[[#This Row],[Prices]]*Table36[[#This Row],[Weights]],0)</f>
        <v>4.0480200000000002</v>
      </c>
    </row>
    <row r="1542" spans="2:13" hidden="1" x14ac:dyDescent="0.2">
      <c r="B1542" s="62">
        <f t="shared" si="47"/>
        <v>2020</v>
      </c>
      <c r="C1542" s="49">
        <v>44136</v>
      </c>
      <c r="D1542" s="3" t="s">
        <v>51</v>
      </c>
      <c r="E1542" s="29" t="s">
        <v>7</v>
      </c>
      <c r="F1542" s="43">
        <v>152.9</v>
      </c>
      <c r="G1542" s="28" t="s">
        <v>804</v>
      </c>
      <c r="H1542" s="31">
        <f t="shared" si="48"/>
        <v>7.0699999999999999E-2</v>
      </c>
      <c r="I1542" s="31">
        <f>Table36[[#This Row],[Inflation (%)2]]/H1570-1</f>
        <v>4.8961424332344183E-2</v>
      </c>
      <c r="J1542" s="60">
        <f>IFERROR(VLOOKUP(D1542,Table6[[Categories]:[Weights]],5,FALSE),0)</f>
        <v>4.8099999999999997E-2</v>
      </c>
      <c r="K1542" s="44">
        <f>$K$1802*(1+Table36[[#This Row],[Inflation (%)2]])</f>
        <v>107.07</v>
      </c>
      <c r="L1542" s="44">
        <f>IFERROR(Table36[[#This Row],[Prices]]*Table36[[#This Row],[Weights]],0)</f>
        <v>5.1500669999999991</v>
      </c>
    </row>
    <row r="1543" spans="2:13" hidden="1" x14ac:dyDescent="0.2">
      <c r="B1543" s="62">
        <f t="shared" si="47"/>
        <v>2020</v>
      </c>
      <c r="C1543" s="49">
        <v>44136</v>
      </c>
      <c r="D1543" s="3" t="s">
        <v>53</v>
      </c>
      <c r="E1543" s="29" t="s">
        <v>7</v>
      </c>
      <c r="F1543" s="43">
        <v>135.5</v>
      </c>
      <c r="G1543" s="28" t="s">
        <v>1017</v>
      </c>
      <c r="H1543" s="31">
        <f t="shared" si="48"/>
        <v>0.1134</v>
      </c>
      <c r="I1543" s="31">
        <f>Table36[[#This Row],[Inflation (%)2]]/H1571-1</f>
        <v>5.3191489361703592E-3</v>
      </c>
      <c r="J1543" s="60">
        <f>IFERROR(VLOOKUP(D1543,Table6[[Categories]:[Weights]],5,FALSE),0)</f>
        <v>9.7299999999999998E-2</v>
      </c>
      <c r="K1543" s="44">
        <f>$K$1802*(1+Table36[[#This Row],[Inflation (%)2]])</f>
        <v>111.33999999999999</v>
      </c>
      <c r="L1543" s="44">
        <f>IFERROR(Table36[[#This Row],[Prices]]*Table36[[#This Row],[Weights]],0)</f>
        <v>10.833381999999999</v>
      </c>
    </row>
    <row r="1544" spans="2:13" hidden="1" x14ac:dyDescent="0.2">
      <c r="B1544" s="62">
        <f t="shared" ref="B1544:B1607" si="49">YEAR(C1544)</f>
        <v>2020</v>
      </c>
      <c r="C1544" s="49">
        <v>44136</v>
      </c>
      <c r="D1544" s="3" t="s">
        <v>55</v>
      </c>
      <c r="E1544" s="29" t="s">
        <v>7</v>
      </c>
      <c r="F1544" s="43">
        <v>144.30000000000001</v>
      </c>
      <c r="G1544" s="28" t="s">
        <v>146</v>
      </c>
      <c r="H1544" s="31">
        <f t="shared" ref="H1544:H1607" si="50">G1544/10000*100</f>
        <v>5.5599999999999997E-2</v>
      </c>
      <c r="I1544" s="31">
        <f>Table36[[#This Row],[Inflation (%)2]]/H1572-1</f>
        <v>-7.6411960132890422E-2</v>
      </c>
      <c r="J1544" s="60">
        <f>IFERROR(VLOOKUP(D1544,Table6[[Categories]:[Weights]],5,FALSE),0)</f>
        <v>2.0400000000000001E-2</v>
      </c>
      <c r="K1544" s="44">
        <f>$K$1802*(1+Table36[[#This Row],[Inflation (%)2]])</f>
        <v>105.56</v>
      </c>
      <c r="L1544" s="44">
        <f>IFERROR(Table36[[#This Row],[Prices]]*Table36[[#This Row],[Weights]],0)</f>
        <v>2.1534240000000002</v>
      </c>
    </row>
    <row r="1545" spans="2:13" hidden="1" x14ac:dyDescent="0.2">
      <c r="B1545" s="62">
        <f t="shared" si="49"/>
        <v>2020</v>
      </c>
      <c r="C1545" s="49">
        <v>44136</v>
      </c>
      <c r="D1545" s="3" t="s">
        <v>57</v>
      </c>
      <c r="E1545" s="29" t="s">
        <v>7</v>
      </c>
      <c r="F1545" s="43">
        <v>156.9</v>
      </c>
      <c r="G1545" s="28" t="s">
        <v>64</v>
      </c>
      <c r="H1545" s="31">
        <f t="shared" si="50"/>
        <v>3.3599999999999998E-2</v>
      </c>
      <c r="I1545" s="31">
        <f>Table36[[#This Row],[Inflation (%)2]]/H1573-1</f>
        <v>8.3870967741935365E-2</v>
      </c>
      <c r="J1545" s="60">
        <f>IFERROR(VLOOKUP(D1545,Table6[[Categories]:[Weights]],5,FALSE),0)</f>
        <v>5.62E-2</v>
      </c>
      <c r="K1545" s="44">
        <f>$K$1802*(1+Table36[[#This Row],[Inflation (%)2]])</f>
        <v>103.36000000000001</v>
      </c>
      <c r="L1545" s="44">
        <f>IFERROR(Table36[[#This Row],[Prices]]*Table36[[#This Row],[Weights]],0)</f>
        <v>5.8088320000000007</v>
      </c>
    </row>
    <row r="1546" spans="2:13" hidden="1" x14ac:dyDescent="0.2">
      <c r="B1546" s="62">
        <f t="shared" si="49"/>
        <v>2020</v>
      </c>
      <c r="C1546" s="49">
        <v>44136</v>
      </c>
      <c r="D1546" s="3" t="s">
        <v>59</v>
      </c>
      <c r="E1546" s="29" t="s">
        <v>7</v>
      </c>
      <c r="F1546" s="43">
        <v>157.9</v>
      </c>
      <c r="G1546" s="28" t="s">
        <v>1018</v>
      </c>
      <c r="H1546" s="31">
        <f t="shared" si="50"/>
        <v>0.1295</v>
      </c>
      <c r="I1546" s="31">
        <f>Table36[[#This Row],[Inflation (%)2]]/H1574-1</f>
        <v>-1.8195602729340288E-2</v>
      </c>
      <c r="J1546" s="60">
        <f>IFERROR(VLOOKUP(D1546,Table6[[Categories]:[Weights]],5,FALSE),0)</f>
        <v>3.4700000000000002E-2</v>
      </c>
      <c r="K1546" s="44">
        <f>$K$1802*(1+Table36[[#This Row],[Inflation (%)2]])</f>
        <v>112.94999999999999</v>
      </c>
      <c r="L1546" s="44">
        <f>IFERROR(Table36[[#This Row],[Prices]]*Table36[[#This Row],[Weights]],0)</f>
        <v>3.919365</v>
      </c>
    </row>
    <row r="1547" spans="2:13" hidden="1" x14ac:dyDescent="0.2">
      <c r="B1547" s="62">
        <f t="shared" si="49"/>
        <v>2020</v>
      </c>
      <c r="C1547" s="49">
        <v>44136</v>
      </c>
      <c r="D1547" s="3" t="s">
        <v>61</v>
      </c>
      <c r="E1547" s="29" t="s">
        <v>7</v>
      </c>
      <c r="F1547" s="43">
        <v>168</v>
      </c>
      <c r="G1547" s="28" t="s">
        <v>624</v>
      </c>
      <c r="H1547" s="31">
        <f t="shared" si="50"/>
        <v>9.2299999999999993E-2</v>
      </c>
      <c r="I1547" s="31">
        <f>Table36[[#This Row],[Inflation (%)2]]/H1575-1</f>
        <v>-0.15009208103130756</v>
      </c>
      <c r="J1547" s="60">
        <f>IFERROR(VLOOKUP(D1547,Table6[[Categories]:[Weights]],5,FALSE),0)</f>
        <v>0</v>
      </c>
      <c r="K1547" s="44">
        <f>$K$1802*(1+Table36[[#This Row],[Inflation (%)2]])</f>
        <v>109.23</v>
      </c>
      <c r="L1547" s="44">
        <f>IFERROR(Table36[[#This Row],[Prices]]*Table36[[#This Row],[Weights]],0)</f>
        <v>0</v>
      </c>
    </row>
    <row r="1548" spans="2:13" x14ac:dyDescent="0.2">
      <c r="B1548" s="62">
        <f t="shared" si="49"/>
        <v>2020</v>
      </c>
      <c r="C1548" s="49">
        <v>44105</v>
      </c>
      <c r="D1548" s="3" t="s">
        <v>6</v>
      </c>
      <c r="E1548" s="29" t="s">
        <v>7</v>
      </c>
      <c r="F1548" s="43">
        <v>156.69999999999999</v>
      </c>
      <c r="G1548" s="28" t="s">
        <v>651</v>
      </c>
      <c r="H1548" s="31">
        <f t="shared" si="50"/>
        <v>7.3300000000000004E-2</v>
      </c>
      <c r="I1548" s="31">
        <f>Table36[[#This Row],[Inflation (%)2]]/H1576-1</f>
        <v>9.6418732782370675E-3</v>
      </c>
      <c r="J1548" s="60">
        <f>IFERROR(VLOOKUP(D1548,Table6[[Categories]:[Weights]],5,FALSE),0)</f>
        <v>1</v>
      </c>
      <c r="K1548" s="44">
        <f>$K$1802*(1+Table36[[#This Row],[Inflation (%)2]])</f>
        <v>107.33</v>
      </c>
      <c r="L1548" s="44">
        <f>IFERROR(Table36[[#This Row],[Prices]]*Table36[[#This Row],[Weights]],0)</f>
        <v>107.33</v>
      </c>
    </row>
    <row r="1549" spans="2:13" hidden="1" x14ac:dyDescent="0.2">
      <c r="B1549" s="62">
        <f t="shared" si="49"/>
        <v>2020</v>
      </c>
      <c r="C1549" s="49">
        <v>44105</v>
      </c>
      <c r="D1549" s="3" t="s">
        <v>9</v>
      </c>
      <c r="E1549" s="29" t="s">
        <v>7</v>
      </c>
      <c r="F1549" s="43">
        <v>167</v>
      </c>
      <c r="G1549" s="28" t="s">
        <v>1020</v>
      </c>
      <c r="H1549" s="31">
        <f t="shared" si="50"/>
        <v>9.9399999999999988E-2</v>
      </c>
      <c r="I1549" s="31">
        <f>Table36[[#This Row],[Inflation (%)2]]/H1577-1</f>
        <v>-3.0090270812439535E-3</v>
      </c>
      <c r="J1549" s="60">
        <f>IFERROR(VLOOKUP(D1549,Table6[[Categories]:[Weights]],5,FALSE),0)</f>
        <v>0.3629</v>
      </c>
      <c r="K1549" s="44">
        <f>$K$1802*(1+Table36[[#This Row],[Inflation (%)2]])</f>
        <v>109.94</v>
      </c>
      <c r="L1549" s="44">
        <f>IFERROR(Table36[[#This Row],[Prices]]*Table36[[#This Row],[Weights]],0)</f>
        <v>39.897225999999996</v>
      </c>
    </row>
    <row r="1550" spans="2:13" hidden="1" x14ac:dyDescent="0.2">
      <c r="B1550" s="62">
        <f t="shared" si="49"/>
        <v>2020</v>
      </c>
      <c r="C1550" s="49">
        <v>44105</v>
      </c>
      <c r="D1550" s="3" t="s">
        <v>11</v>
      </c>
      <c r="E1550" s="29" t="s">
        <v>7</v>
      </c>
      <c r="F1550" s="43">
        <v>149.69999999999999</v>
      </c>
      <c r="G1550" s="28" t="s">
        <v>86</v>
      </c>
      <c r="H1550" s="31">
        <f t="shared" si="50"/>
        <v>4.3200000000000002E-2</v>
      </c>
      <c r="I1550" s="31">
        <f>Table36[[#This Row],[Inflation (%)2]]/H1578-1</f>
        <v>-0.22021660649819497</v>
      </c>
      <c r="J1550" s="60">
        <f>IFERROR(VLOOKUP(D1550,Table6[[Categories]:[Weights]],5,FALSE),0)</f>
        <v>6.59E-2</v>
      </c>
      <c r="K1550" s="44">
        <f>$K$1802*(1+Table36[[#This Row],[Inflation (%)2]])</f>
        <v>104.32</v>
      </c>
      <c r="L1550" s="44">
        <f>IFERROR(Table36[[#This Row],[Prices]]*Table36[[#This Row],[Weights]],0)</f>
        <v>6.8746879999999999</v>
      </c>
    </row>
    <row r="1551" spans="2:13" hidden="1" x14ac:dyDescent="0.2">
      <c r="B1551" s="62">
        <f t="shared" si="49"/>
        <v>2020</v>
      </c>
      <c r="C1551" s="49">
        <v>44105</v>
      </c>
      <c r="D1551" s="3" t="s">
        <v>13</v>
      </c>
      <c r="E1551" s="29" t="s">
        <v>7</v>
      </c>
      <c r="F1551" s="43">
        <v>195.5</v>
      </c>
      <c r="G1551" s="28" t="s">
        <v>1021</v>
      </c>
      <c r="H1551" s="31">
        <f t="shared" si="50"/>
        <v>0.22339999999999999</v>
      </c>
      <c r="I1551" s="31">
        <f>Table36[[#This Row],[Inflation (%)2]]/H1579-1</f>
        <v>1.3151927437641708E-2</v>
      </c>
      <c r="J1551" s="60">
        <f>IFERROR(VLOOKUP(D1551,Table6[[Categories]:[Weights]],5,FALSE),0)</f>
        <v>2.7300000000000001E-2</v>
      </c>
      <c r="K1551" s="44">
        <f>$K$1802*(1+Table36[[#This Row],[Inflation (%)2]])</f>
        <v>122.34</v>
      </c>
      <c r="L1551" s="44">
        <f>IFERROR(Table36[[#This Row],[Prices]]*Table36[[#This Row],[Weights]],0)</f>
        <v>3.3398820000000002</v>
      </c>
    </row>
    <row r="1552" spans="2:13" hidden="1" x14ac:dyDescent="0.2">
      <c r="B1552" s="62">
        <f t="shared" si="49"/>
        <v>2020</v>
      </c>
      <c r="C1552" s="49">
        <v>44105</v>
      </c>
      <c r="D1552" s="3" t="s">
        <v>15</v>
      </c>
      <c r="E1552" s="29" t="s">
        <v>7</v>
      </c>
      <c r="F1552" s="43">
        <v>176.9</v>
      </c>
      <c r="G1552" s="28" t="s">
        <v>1022</v>
      </c>
      <c r="H1552" s="31">
        <f t="shared" si="50"/>
        <v>0.2225</v>
      </c>
      <c r="I1552" s="31">
        <f>Table36[[#This Row],[Inflation (%)2]]/H1580-1</f>
        <v>0.35836385836385842</v>
      </c>
      <c r="J1552" s="60">
        <f>IFERROR(VLOOKUP(D1552,Table6[[Categories]:[Weights]],5,FALSE),0)</f>
        <v>3.5999999999999999E-3</v>
      </c>
      <c r="K1552" s="44">
        <f>$K$1802*(1+Table36[[#This Row],[Inflation (%)2]])</f>
        <v>122.24999999999999</v>
      </c>
      <c r="L1552" s="44">
        <f>IFERROR(Table36[[#This Row],[Prices]]*Table36[[#This Row],[Weights]],0)</f>
        <v>0.44009999999999994</v>
      </c>
      <c r="M1552" s="48"/>
    </row>
    <row r="1553" spans="2:12" hidden="1" x14ac:dyDescent="0.2">
      <c r="B1553" s="62">
        <f t="shared" si="49"/>
        <v>2020</v>
      </c>
      <c r="C1553" s="49">
        <v>44105</v>
      </c>
      <c r="D1553" s="3" t="s">
        <v>17</v>
      </c>
      <c r="E1553" s="29" t="s">
        <v>7</v>
      </c>
      <c r="F1553" s="43">
        <v>153.9</v>
      </c>
      <c r="G1553" s="28" t="s">
        <v>1023</v>
      </c>
      <c r="H1553" s="31">
        <f t="shared" si="50"/>
        <v>5.6999999999999995E-2</v>
      </c>
      <c r="I1553" s="31">
        <f>Table36[[#This Row],[Inflation (%)2]]/H1581-1</f>
        <v>-6.0955518945634446E-2</v>
      </c>
      <c r="J1553" s="60">
        <f>IFERROR(VLOOKUP(D1553,Table6[[Categories]:[Weights]],5,FALSE),0)</f>
        <v>5.33E-2</v>
      </c>
      <c r="K1553" s="44">
        <f>$K$1802*(1+Table36[[#This Row],[Inflation (%)2]])</f>
        <v>105.69999999999999</v>
      </c>
      <c r="L1553" s="44">
        <f>IFERROR(Table36[[#This Row],[Prices]]*Table36[[#This Row],[Weights]],0)</f>
        <v>5.6338099999999995</v>
      </c>
    </row>
    <row r="1554" spans="2:12" hidden="1" x14ac:dyDescent="0.2">
      <c r="B1554" s="62">
        <f t="shared" si="49"/>
        <v>2020</v>
      </c>
      <c r="C1554" s="49">
        <v>44105</v>
      </c>
      <c r="D1554" s="3" t="s">
        <v>19</v>
      </c>
      <c r="E1554" s="29" t="s">
        <v>7</v>
      </c>
      <c r="F1554" s="43">
        <v>138</v>
      </c>
      <c r="G1554" s="28" t="s">
        <v>1024</v>
      </c>
      <c r="H1554" s="31">
        <f t="shared" si="50"/>
        <v>0.1396</v>
      </c>
      <c r="I1554" s="31">
        <f>Table36[[#This Row],[Inflation (%)2]]/H1582-1</f>
        <v>0.13219789132197901</v>
      </c>
      <c r="J1554" s="60">
        <f>IFERROR(VLOOKUP(D1554,Table6[[Categories]:[Weights]],5,FALSE),0)</f>
        <v>2.81E-2</v>
      </c>
      <c r="K1554" s="44">
        <f>$K$1802*(1+Table36[[#This Row],[Inflation (%)2]])</f>
        <v>113.96</v>
      </c>
      <c r="L1554" s="44">
        <f>IFERROR(Table36[[#This Row],[Prices]]*Table36[[#This Row],[Weights]],0)</f>
        <v>3.2022759999999999</v>
      </c>
    </row>
    <row r="1555" spans="2:12" hidden="1" x14ac:dyDescent="0.2">
      <c r="B1555" s="62">
        <f t="shared" si="49"/>
        <v>2020</v>
      </c>
      <c r="C1555" s="49">
        <v>44105</v>
      </c>
      <c r="D1555" s="3" t="s">
        <v>21</v>
      </c>
      <c r="E1555" s="29" t="s">
        <v>7</v>
      </c>
      <c r="F1555" s="43">
        <v>150.5</v>
      </c>
      <c r="G1555" s="28" t="s">
        <v>1025</v>
      </c>
      <c r="H1555" s="31">
        <f t="shared" si="50"/>
        <v>-7.000000000000001E-4</v>
      </c>
      <c r="I1555" s="31">
        <f>Table36[[#This Row],[Inflation (%)2]]/H1583-1</f>
        <v>-1.0177664974619289</v>
      </c>
      <c r="J1555" s="60">
        <f>IFERROR(VLOOKUP(D1555,Table6[[Categories]:[Weights]],5,FALSE),0)</f>
        <v>2.8999999999999998E-2</v>
      </c>
      <c r="K1555" s="44">
        <f>$K$1802*(1+Table36[[#This Row],[Inflation (%)2]])</f>
        <v>99.929999999999993</v>
      </c>
      <c r="L1555" s="44">
        <f>IFERROR(Table36[[#This Row],[Prices]]*Table36[[#This Row],[Weights]],0)</f>
        <v>2.8979699999999995</v>
      </c>
    </row>
    <row r="1556" spans="2:12" hidden="1" x14ac:dyDescent="0.2">
      <c r="B1556" s="62">
        <f t="shared" si="49"/>
        <v>2020</v>
      </c>
      <c r="C1556" s="49">
        <v>44105</v>
      </c>
      <c r="D1556" s="3" t="s">
        <v>23</v>
      </c>
      <c r="E1556" s="29" t="s">
        <v>7</v>
      </c>
      <c r="F1556" s="43">
        <v>245.3</v>
      </c>
      <c r="G1556" s="28" t="s">
        <v>1026</v>
      </c>
      <c r="H1556" s="31">
        <f t="shared" si="50"/>
        <v>0.18390000000000001</v>
      </c>
      <c r="I1556" s="31">
        <f>Table36[[#This Row],[Inflation (%)2]]/H1584-1</f>
        <v>5.3264604810996596E-2</v>
      </c>
      <c r="J1556" s="60">
        <f>IFERROR(VLOOKUP(D1556,Table6[[Categories]:[Weights]],5,FALSE),0)</f>
        <v>4.41E-2</v>
      </c>
      <c r="K1556" s="44">
        <f>$K$1802*(1+Table36[[#This Row],[Inflation (%)2]])</f>
        <v>118.39</v>
      </c>
      <c r="L1556" s="44">
        <f>IFERROR(Table36[[#This Row],[Prices]]*Table36[[#This Row],[Weights]],0)</f>
        <v>5.2209989999999999</v>
      </c>
    </row>
    <row r="1557" spans="2:12" hidden="1" x14ac:dyDescent="0.2">
      <c r="B1557" s="62">
        <f t="shared" si="49"/>
        <v>2020</v>
      </c>
      <c r="C1557" s="49">
        <v>44105</v>
      </c>
      <c r="D1557" s="3" t="s">
        <v>25</v>
      </c>
      <c r="E1557" s="29" t="s">
        <v>7</v>
      </c>
      <c r="F1557" s="43">
        <v>158.69999999999999</v>
      </c>
      <c r="G1557" s="28" t="s">
        <v>1027</v>
      </c>
      <c r="H1557" s="31">
        <f t="shared" si="50"/>
        <v>0.20960000000000001</v>
      </c>
      <c r="I1557" s="31">
        <f>Table36[[#This Row],[Inflation (%)2]]/H1585-1</f>
        <v>0.24687685901249279</v>
      </c>
      <c r="J1557" s="60">
        <f>IFERROR(VLOOKUP(D1557,Table6[[Categories]:[Weights]],5,FALSE),0)</f>
        <v>1.7299999999999999E-2</v>
      </c>
      <c r="K1557" s="44">
        <f>$K$1802*(1+Table36[[#This Row],[Inflation (%)2]])</f>
        <v>120.96000000000001</v>
      </c>
      <c r="L1557" s="44">
        <f>IFERROR(Table36[[#This Row],[Prices]]*Table36[[#This Row],[Weights]],0)</f>
        <v>2.0926080000000002</v>
      </c>
    </row>
    <row r="1558" spans="2:12" hidden="1" x14ac:dyDescent="0.2">
      <c r="B1558" s="62">
        <f t="shared" si="49"/>
        <v>2020</v>
      </c>
      <c r="C1558" s="49">
        <v>44105</v>
      </c>
      <c r="D1558" s="3" t="s">
        <v>27</v>
      </c>
      <c r="E1558" s="29" t="s">
        <v>7</v>
      </c>
      <c r="F1558" s="43">
        <v>117.2</v>
      </c>
      <c r="G1558" s="28" t="s">
        <v>1028</v>
      </c>
      <c r="H1558" s="31">
        <f t="shared" si="50"/>
        <v>2.0899999999999998E-2</v>
      </c>
      <c r="I1558" s="31">
        <f>Table36[[#This Row],[Inflation (%)2]]/H1586-1</f>
        <v>-0.41944444444444451</v>
      </c>
      <c r="J1558" s="60">
        <f>IFERROR(VLOOKUP(D1558,Table6[[Categories]:[Weights]],5,FALSE),0)</f>
        <v>9.7000000000000003E-3</v>
      </c>
      <c r="K1558" s="44">
        <f>$K$1802*(1+Table36[[#This Row],[Inflation (%)2]])</f>
        <v>102.08999999999999</v>
      </c>
      <c r="L1558" s="44">
        <f>IFERROR(Table36[[#This Row],[Prices]]*Table36[[#This Row],[Weights]],0)</f>
        <v>0.99027299999999996</v>
      </c>
    </row>
    <row r="1559" spans="2:12" hidden="1" x14ac:dyDescent="0.2">
      <c r="B1559" s="62">
        <f t="shared" si="49"/>
        <v>2020</v>
      </c>
      <c r="C1559" s="49">
        <v>44105</v>
      </c>
      <c r="D1559" s="3" t="s">
        <v>29</v>
      </c>
      <c r="E1559" s="29" t="s">
        <v>7</v>
      </c>
      <c r="F1559" s="43">
        <v>161.4</v>
      </c>
      <c r="G1559" s="28" t="s">
        <v>1029</v>
      </c>
      <c r="H1559" s="31">
        <f t="shared" si="50"/>
        <v>0.1116</v>
      </c>
      <c r="I1559" s="31">
        <f>Table36[[#This Row],[Inflation (%)2]]/H1587-1</f>
        <v>-8.2990961380443706E-2</v>
      </c>
      <c r="J1559" s="60">
        <f>IFERROR(VLOOKUP(D1559,Table6[[Categories]:[Weights]],5,FALSE),0)</f>
        <v>1.7899999999999999E-2</v>
      </c>
      <c r="K1559" s="44">
        <f>$K$1802*(1+Table36[[#This Row],[Inflation (%)2]])</f>
        <v>111.16</v>
      </c>
      <c r="L1559" s="44">
        <f>IFERROR(Table36[[#This Row],[Prices]]*Table36[[#This Row],[Weights]],0)</f>
        <v>1.9897639999999999</v>
      </c>
    </row>
    <row r="1560" spans="2:12" hidden="1" x14ac:dyDescent="0.2">
      <c r="B1560" s="62">
        <f t="shared" si="49"/>
        <v>2020</v>
      </c>
      <c r="C1560" s="49">
        <v>44105</v>
      </c>
      <c r="D1560" s="3" t="s">
        <v>31</v>
      </c>
      <c r="E1560" s="29" t="s">
        <v>7</v>
      </c>
      <c r="F1560" s="43">
        <v>141.5</v>
      </c>
      <c r="G1560" s="28" t="s">
        <v>1030</v>
      </c>
      <c r="H1560" s="31">
        <f t="shared" si="50"/>
        <v>8.6800000000000002E-2</v>
      </c>
      <c r="I1560" s="31">
        <f>Table36[[#This Row],[Inflation (%)2]]/H1588-1</f>
        <v>0.22598870056497167</v>
      </c>
      <c r="J1560" s="60">
        <f>IFERROR(VLOOKUP(D1560,Table6[[Categories]:[Weights]],5,FALSE),0)</f>
        <v>1.1299999999999999E-2</v>
      </c>
      <c r="K1560" s="44">
        <f>$K$1802*(1+Table36[[#This Row],[Inflation (%)2]])</f>
        <v>108.67999999999999</v>
      </c>
      <c r="L1560" s="44">
        <f>IFERROR(Table36[[#This Row],[Prices]]*Table36[[#This Row],[Weights]],0)</f>
        <v>1.2280839999999997</v>
      </c>
    </row>
    <row r="1561" spans="2:12" hidden="1" x14ac:dyDescent="0.2">
      <c r="B1561" s="62">
        <f t="shared" si="49"/>
        <v>2020</v>
      </c>
      <c r="C1561" s="49">
        <v>44105</v>
      </c>
      <c r="D1561" s="3" t="s">
        <v>33</v>
      </c>
      <c r="E1561" s="29" t="s">
        <v>7</v>
      </c>
      <c r="F1561" s="43">
        <v>165.1</v>
      </c>
      <c r="G1561" s="28" t="s">
        <v>639</v>
      </c>
      <c r="H1561" s="31">
        <f t="shared" si="50"/>
        <v>5.2899999999999996E-2</v>
      </c>
      <c r="I1561" s="31">
        <f>Table36[[#This Row],[Inflation (%)2]]/H1589-1</f>
        <v>-1.4897579143389406E-2</v>
      </c>
      <c r="J1561" s="60">
        <f>IFERROR(VLOOKUP(D1561,Table6[[Categories]:[Weights]],5,FALSE),0)</f>
        <v>5.5399999999999998E-2</v>
      </c>
      <c r="K1561" s="44">
        <f>$K$1802*(1+Table36[[#This Row],[Inflation (%)2]])</f>
        <v>105.28999999999999</v>
      </c>
      <c r="L1561" s="44">
        <f>IFERROR(Table36[[#This Row],[Prices]]*Table36[[#This Row],[Weights]],0)</f>
        <v>5.8330659999999996</v>
      </c>
    </row>
    <row r="1562" spans="2:12" hidden="1" x14ac:dyDescent="0.2">
      <c r="B1562" s="62">
        <f t="shared" si="49"/>
        <v>2020</v>
      </c>
      <c r="C1562" s="49">
        <v>44105</v>
      </c>
      <c r="D1562" s="3" t="s">
        <v>35</v>
      </c>
      <c r="E1562" s="29" t="s">
        <v>7</v>
      </c>
      <c r="F1562" s="43">
        <v>188.8</v>
      </c>
      <c r="G1562" s="28" t="s">
        <v>660</v>
      </c>
      <c r="H1562" s="31">
        <f t="shared" si="50"/>
        <v>0.1152</v>
      </c>
      <c r="I1562" s="31">
        <f>Table36[[#This Row],[Inflation (%)2]]/H1590-1</f>
        <v>-3.3557046979865723E-2</v>
      </c>
      <c r="J1562" s="60">
        <f>IFERROR(VLOOKUP(D1562,Table6[[Categories]:[Weights]],5,FALSE),0)</f>
        <v>1.3600000000000001E-2</v>
      </c>
      <c r="K1562" s="44">
        <f>$K$1802*(1+Table36[[#This Row],[Inflation (%)2]])</f>
        <v>111.52</v>
      </c>
      <c r="L1562" s="44">
        <f>IFERROR(Table36[[#This Row],[Prices]]*Table36[[#This Row],[Weights]],0)</f>
        <v>1.516672</v>
      </c>
    </row>
    <row r="1563" spans="2:12" hidden="1" x14ac:dyDescent="0.2">
      <c r="B1563" s="62">
        <f t="shared" si="49"/>
        <v>2020</v>
      </c>
      <c r="C1563" s="49">
        <v>44105</v>
      </c>
      <c r="D1563" s="3" t="s">
        <v>37</v>
      </c>
      <c r="E1563" s="29" t="s">
        <v>7</v>
      </c>
      <c r="F1563" s="43">
        <v>148.80000000000001</v>
      </c>
      <c r="G1563" s="28" t="s">
        <v>218</v>
      </c>
      <c r="H1563" s="31">
        <f t="shared" si="50"/>
        <v>3.4099999999999998E-2</v>
      </c>
      <c r="I1563" s="31">
        <f>Table36[[#This Row],[Inflation (%)2]]/H1591-1</f>
        <v>-2.2922636103151928E-2</v>
      </c>
      <c r="J1563" s="60">
        <f>IFERROR(VLOOKUP(D1563,Table6[[Categories]:[Weights]],5,FALSE),0)</f>
        <v>5.57E-2</v>
      </c>
      <c r="K1563" s="44">
        <f>$K$1802*(1+Table36[[#This Row],[Inflation (%)2]])</f>
        <v>103.41</v>
      </c>
      <c r="L1563" s="44">
        <f>IFERROR(Table36[[#This Row],[Prices]]*Table36[[#This Row],[Weights]],0)</f>
        <v>5.7599369999999999</v>
      </c>
    </row>
    <row r="1564" spans="2:12" hidden="1" x14ac:dyDescent="0.2">
      <c r="B1564" s="62">
        <f t="shared" si="49"/>
        <v>2020</v>
      </c>
      <c r="C1564" s="49">
        <v>44105</v>
      </c>
      <c r="D1564" s="3" t="s">
        <v>39</v>
      </c>
      <c r="E1564" s="29" t="s">
        <v>7</v>
      </c>
      <c r="F1564" s="43">
        <v>151.1</v>
      </c>
      <c r="G1564" s="28" t="s">
        <v>377</v>
      </c>
      <c r="H1564" s="31">
        <f t="shared" si="50"/>
        <v>3.56E-2</v>
      </c>
      <c r="I1564" s="31">
        <f>Table36[[#This Row],[Inflation (%)2]]/H1592-1</f>
        <v>-5.5865921787711104E-3</v>
      </c>
      <c r="J1564" s="60">
        <f>IFERROR(VLOOKUP(D1564,Table6[[Categories]:[Weights]],5,FALSE),0)</f>
        <v>4.7199999999999999E-2</v>
      </c>
      <c r="K1564" s="44">
        <f>$K$1802*(1+Table36[[#This Row],[Inflation (%)2]])</f>
        <v>103.56</v>
      </c>
      <c r="L1564" s="44">
        <f>IFERROR(Table36[[#This Row],[Prices]]*Table36[[#This Row],[Weights]],0)</f>
        <v>4.8880319999999999</v>
      </c>
    </row>
    <row r="1565" spans="2:12" hidden="1" x14ac:dyDescent="0.2">
      <c r="B1565" s="62">
        <f t="shared" si="49"/>
        <v>2020</v>
      </c>
      <c r="C1565" s="49">
        <v>44105</v>
      </c>
      <c r="D1565" s="3" t="s">
        <v>41</v>
      </c>
      <c r="E1565" s="29" t="s">
        <v>7</v>
      </c>
      <c r="F1565" s="43">
        <v>136.4</v>
      </c>
      <c r="G1565" s="28" t="s">
        <v>195</v>
      </c>
      <c r="H1565" s="31">
        <f t="shared" si="50"/>
        <v>3.0200000000000001E-2</v>
      </c>
      <c r="I1565" s="31">
        <f>Table36[[#This Row],[Inflation (%)2]]/H1593-1</f>
        <v>2.3728813559322104E-2</v>
      </c>
      <c r="J1565" s="60">
        <f>IFERROR(VLOOKUP(D1565,Table6[[Categories]:[Weights]],5,FALSE),0)</f>
        <v>8.5000000000000006E-3</v>
      </c>
      <c r="K1565" s="44">
        <f>$K$1802*(1+Table36[[#This Row],[Inflation (%)2]])</f>
        <v>103.02</v>
      </c>
      <c r="L1565" s="44">
        <f>IFERROR(Table36[[#This Row],[Prices]]*Table36[[#This Row],[Weights]],0)</f>
        <v>0.87567000000000006</v>
      </c>
    </row>
    <row r="1566" spans="2:12" hidden="1" x14ac:dyDescent="0.2">
      <c r="B1566" s="62">
        <f t="shared" si="49"/>
        <v>2020</v>
      </c>
      <c r="C1566" s="49">
        <v>44105</v>
      </c>
      <c r="D1566" s="3" t="s">
        <v>43</v>
      </c>
      <c r="E1566" s="29" t="s">
        <v>7</v>
      </c>
      <c r="F1566" s="43">
        <v>158</v>
      </c>
      <c r="G1566" s="28" t="s">
        <v>362</v>
      </c>
      <c r="H1566" s="31">
        <f t="shared" si="50"/>
        <v>3.27E-2</v>
      </c>
      <c r="I1566" s="31">
        <f>Table36[[#This Row],[Inflation (%)2]]/H1594-1</f>
        <v>0.15547703180212014</v>
      </c>
      <c r="J1566" s="60">
        <f>IFERROR(VLOOKUP(D1566,Table6[[Categories]:[Weights]],5,FALSE),0)</f>
        <v>0.2167</v>
      </c>
      <c r="K1566" s="44">
        <f>$K$1802*(1+Table36[[#This Row],[Inflation (%)2]])</f>
        <v>103.27</v>
      </c>
      <c r="L1566" s="44">
        <f>IFERROR(Table36[[#This Row],[Prices]]*Table36[[#This Row],[Weights]],0)</f>
        <v>22.378609000000001</v>
      </c>
    </row>
    <row r="1567" spans="2:12" hidden="1" x14ac:dyDescent="0.2">
      <c r="B1567" s="62">
        <f t="shared" si="49"/>
        <v>2020</v>
      </c>
      <c r="C1567" s="49">
        <v>44105</v>
      </c>
      <c r="D1567" s="3" t="s">
        <v>45</v>
      </c>
      <c r="E1567" s="29" t="s">
        <v>7</v>
      </c>
      <c r="F1567" s="43">
        <v>137.30000000000001</v>
      </c>
      <c r="G1567" s="28" t="s">
        <v>573</v>
      </c>
      <c r="H1567" s="31">
        <f t="shared" si="50"/>
        <v>6.5199999999999994E-2</v>
      </c>
      <c r="I1567" s="31">
        <f>Table36[[#This Row],[Inflation (%)2]]/H1595-1</f>
        <v>-0.2135102533172496</v>
      </c>
      <c r="J1567" s="60">
        <f>IFERROR(VLOOKUP(D1567,Table6[[Categories]:[Weights]],5,FALSE),0)</f>
        <v>5.5800000000000002E-2</v>
      </c>
      <c r="K1567" s="44">
        <f>$K$1802*(1+Table36[[#This Row],[Inflation (%)2]])</f>
        <v>106.52</v>
      </c>
      <c r="L1567" s="44">
        <f>IFERROR(Table36[[#This Row],[Prices]]*Table36[[#This Row],[Weights]],0)</f>
        <v>5.943816</v>
      </c>
    </row>
    <row r="1568" spans="2:12" hidden="1" x14ac:dyDescent="0.2">
      <c r="B1568" s="62">
        <f t="shared" si="49"/>
        <v>2020</v>
      </c>
      <c r="C1568" s="49">
        <v>44105</v>
      </c>
      <c r="D1568" s="3" t="s">
        <v>47</v>
      </c>
      <c r="E1568" s="29" t="s">
        <v>7</v>
      </c>
      <c r="F1568" s="43">
        <v>146.6</v>
      </c>
      <c r="G1568" s="28" t="s">
        <v>1031</v>
      </c>
      <c r="H1568" s="31">
        <f t="shared" si="50"/>
        <v>7.7899999999999997E-2</v>
      </c>
      <c r="I1568" s="31">
        <f>Table36[[#This Row],[Inflation (%)2]]/H1596-1</f>
        <v>6.4599483204133001E-3</v>
      </c>
      <c r="J1568" s="60">
        <f>IFERROR(VLOOKUP(D1568,Table6[[Categories]:[Weights]],5,FALSE),0)</f>
        <v>0.29530000000000001</v>
      </c>
      <c r="K1568" s="44">
        <f>$K$1802*(1+Table36[[#This Row],[Inflation (%)2]])</f>
        <v>107.79</v>
      </c>
      <c r="L1568" s="44">
        <f>IFERROR(Table36[[#This Row],[Prices]]*Table36[[#This Row],[Weights]],0)</f>
        <v>31.830387000000002</v>
      </c>
    </row>
    <row r="1569" spans="2:12" hidden="1" x14ac:dyDescent="0.2">
      <c r="B1569" s="62">
        <f t="shared" si="49"/>
        <v>2020</v>
      </c>
      <c r="C1569" s="49">
        <v>44105</v>
      </c>
      <c r="D1569" s="3" t="s">
        <v>49</v>
      </c>
      <c r="E1569" s="29" t="s">
        <v>7</v>
      </c>
      <c r="F1569" s="43">
        <v>145.1</v>
      </c>
      <c r="G1569" s="28" t="s">
        <v>892</v>
      </c>
      <c r="H1569" s="31">
        <f t="shared" si="50"/>
        <v>4.6100000000000002E-2</v>
      </c>
      <c r="I1569" s="31">
        <f>Table36[[#This Row],[Inflation (%)2]]/H1597-1</f>
        <v>-6.3008130081300795E-2</v>
      </c>
      <c r="J1569" s="60">
        <f>IFERROR(VLOOKUP(D1569,Table6[[Categories]:[Weights]],5,FALSE),0)</f>
        <v>3.8699999999999998E-2</v>
      </c>
      <c r="K1569" s="44">
        <f>$K$1802*(1+Table36[[#This Row],[Inflation (%)2]])</f>
        <v>104.61</v>
      </c>
      <c r="L1569" s="44">
        <f>IFERROR(Table36[[#This Row],[Prices]]*Table36[[#This Row],[Weights]],0)</f>
        <v>4.0484070000000001</v>
      </c>
    </row>
    <row r="1570" spans="2:12" hidden="1" x14ac:dyDescent="0.2">
      <c r="B1570" s="62">
        <f t="shared" si="49"/>
        <v>2020</v>
      </c>
      <c r="C1570" s="49">
        <v>44105</v>
      </c>
      <c r="D1570" s="3" t="s">
        <v>51</v>
      </c>
      <c r="E1570" s="29" t="s">
        <v>7</v>
      </c>
      <c r="F1570" s="43">
        <v>152</v>
      </c>
      <c r="G1570" s="28" t="s">
        <v>425</v>
      </c>
      <c r="H1570" s="31">
        <f t="shared" si="50"/>
        <v>6.7400000000000002E-2</v>
      </c>
      <c r="I1570" s="31">
        <f>Table36[[#This Row],[Inflation (%)2]]/H1598-1</f>
        <v>5.1482059282371484E-2</v>
      </c>
      <c r="J1570" s="60">
        <f>IFERROR(VLOOKUP(D1570,Table6[[Categories]:[Weights]],5,FALSE),0)</f>
        <v>4.8099999999999997E-2</v>
      </c>
      <c r="K1570" s="44">
        <f>$K$1802*(1+Table36[[#This Row],[Inflation (%)2]])</f>
        <v>106.74</v>
      </c>
      <c r="L1570" s="44">
        <f>IFERROR(Table36[[#This Row],[Prices]]*Table36[[#This Row],[Weights]],0)</f>
        <v>5.134193999999999</v>
      </c>
    </row>
    <row r="1571" spans="2:12" hidden="1" x14ac:dyDescent="0.2">
      <c r="B1571" s="62">
        <f t="shared" si="49"/>
        <v>2020</v>
      </c>
      <c r="C1571" s="49">
        <v>44105</v>
      </c>
      <c r="D1571" s="3" t="s">
        <v>53</v>
      </c>
      <c r="E1571" s="29" t="s">
        <v>7</v>
      </c>
      <c r="F1571" s="43">
        <v>135.19999999999999</v>
      </c>
      <c r="G1571" s="28" t="s">
        <v>1032</v>
      </c>
      <c r="H1571" s="31">
        <f t="shared" si="50"/>
        <v>0.11279999999999998</v>
      </c>
      <c r="I1571" s="31">
        <f>Table36[[#This Row],[Inflation (%)2]]/H1599-1</f>
        <v>-3.7542662116041181E-2</v>
      </c>
      <c r="J1571" s="60">
        <f>IFERROR(VLOOKUP(D1571,Table6[[Categories]:[Weights]],5,FALSE),0)</f>
        <v>9.7299999999999998E-2</v>
      </c>
      <c r="K1571" s="44">
        <f>$K$1802*(1+Table36[[#This Row],[Inflation (%)2]])</f>
        <v>111.28</v>
      </c>
      <c r="L1571" s="44">
        <f>IFERROR(Table36[[#This Row],[Prices]]*Table36[[#This Row],[Weights]],0)</f>
        <v>10.827544</v>
      </c>
    </row>
    <row r="1572" spans="2:12" hidden="1" x14ac:dyDescent="0.2">
      <c r="B1572" s="62">
        <f t="shared" si="49"/>
        <v>2020</v>
      </c>
      <c r="C1572" s="49">
        <v>44105</v>
      </c>
      <c r="D1572" s="3" t="s">
        <v>55</v>
      </c>
      <c r="E1572" s="29" t="s">
        <v>7</v>
      </c>
      <c r="F1572" s="43">
        <v>144.4</v>
      </c>
      <c r="G1572" s="28" t="s">
        <v>197</v>
      </c>
      <c r="H1572" s="31">
        <f t="shared" si="50"/>
        <v>6.0199999999999997E-2</v>
      </c>
      <c r="I1572" s="31">
        <f>Table36[[#This Row],[Inflation (%)2]]/H1600-1</f>
        <v>0.34075723830734961</v>
      </c>
      <c r="J1572" s="60">
        <f>IFERROR(VLOOKUP(D1572,Table6[[Categories]:[Weights]],5,FALSE),0)</f>
        <v>2.0400000000000001E-2</v>
      </c>
      <c r="K1572" s="44">
        <f>$K$1802*(1+Table36[[#This Row],[Inflation (%)2]])</f>
        <v>106.02000000000001</v>
      </c>
      <c r="L1572" s="44">
        <f>IFERROR(Table36[[#This Row],[Prices]]*Table36[[#This Row],[Weights]],0)</f>
        <v>2.1628080000000005</v>
      </c>
    </row>
    <row r="1573" spans="2:12" hidden="1" x14ac:dyDescent="0.2">
      <c r="B1573" s="62">
        <f t="shared" si="49"/>
        <v>2020</v>
      </c>
      <c r="C1573" s="49">
        <v>44105</v>
      </c>
      <c r="D1573" s="3" t="s">
        <v>57</v>
      </c>
      <c r="E1573" s="29" t="s">
        <v>7</v>
      </c>
      <c r="F1573" s="43">
        <v>156.4</v>
      </c>
      <c r="G1573" s="28" t="s">
        <v>85</v>
      </c>
      <c r="H1573" s="31">
        <f t="shared" si="50"/>
        <v>3.1E-2</v>
      </c>
      <c r="I1573" s="31">
        <f>Table36[[#This Row],[Inflation (%)2]]/H1601-1</f>
        <v>0.14814814814814814</v>
      </c>
      <c r="J1573" s="60">
        <f>IFERROR(VLOOKUP(D1573,Table6[[Categories]:[Weights]],5,FALSE),0)</f>
        <v>5.62E-2</v>
      </c>
      <c r="K1573" s="44">
        <f>$K$1802*(1+Table36[[#This Row],[Inflation (%)2]])</f>
        <v>103.1</v>
      </c>
      <c r="L1573" s="44">
        <f>IFERROR(Table36[[#This Row],[Prices]]*Table36[[#This Row],[Weights]],0)</f>
        <v>5.7942199999999993</v>
      </c>
    </row>
    <row r="1574" spans="2:12" hidden="1" x14ac:dyDescent="0.2">
      <c r="B1574" s="62">
        <f t="shared" si="49"/>
        <v>2020</v>
      </c>
      <c r="C1574" s="49">
        <v>44105</v>
      </c>
      <c r="D1574" s="3" t="s">
        <v>59</v>
      </c>
      <c r="E1574" s="29" t="s">
        <v>7</v>
      </c>
      <c r="F1574" s="43">
        <v>157.9</v>
      </c>
      <c r="G1574" s="28" t="s">
        <v>1033</v>
      </c>
      <c r="H1574" s="31">
        <f t="shared" si="50"/>
        <v>0.13189999999999999</v>
      </c>
      <c r="I1574" s="31">
        <f>Table36[[#This Row],[Inflation (%)2]]/H1602-1</f>
        <v>-4.0029112081513829E-2</v>
      </c>
      <c r="J1574" s="60">
        <f>IFERROR(VLOOKUP(D1574,Table6[[Categories]:[Weights]],5,FALSE),0)</f>
        <v>3.4700000000000002E-2</v>
      </c>
      <c r="K1574" s="44">
        <f>$K$1802*(1+Table36[[#This Row],[Inflation (%)2]])</f>
        <v>113.19</v>
      </c>
      <c r="L1574" s="44">
        <f>IFERROR(Table36[[#This Row],[Prices]]*Table36[[#This Row],[Weights]],0)</f>
        <v>3.9276930000000001</v>
      </c>
    </row>
    <row r="1575" spans="2:12" hidden="1" x14ac:dyDescent="0.2">
      <c r="B1575" s="62">
        <f t="shared" si="49"/>
        <v>2020</v>
      </c>
      <c r="C1575" s="49">
        <v>44105</v>
      </c>
      <c r="D1575" s="3" t="s">
        <v>61</v>
      </c>
      <c r="E1575" s="29" t="s">
        <v>7</v>
      </c>
      <c r="F1575" s="43">
        <v>168.4</v>
      </c>
      <c r="G1575" s="28" t="s">
        <v>614</v>
      </c>
      <c r="H1575" s="31">
        <f t="shared" si="50"/>
        <v>0.10859999999999999</v>
      </c>
      <c r="I1575" s="31">
        <f>Table36[[#This Row],[Inflation (%)2]]/H1603-1</f>
        <v>-7.3126142595978383E-3</v>
      </c>
      <c r="J1575" s="60">
        <f>IFERROR(VLOOKUP(D1575,Table6[[Categories]:[Weights]],5,FALSE),0)</f>
        <v>0</v>
      </c>
      <c r="K1575" s="44">
        <f>$K$1802*(1+Table36[[#This Row],[Inflation (%)2]])</f>
        <v>110.86</v>
      </c>
      <c r="L1575" s="44">
        <f>IFERROR(Table36[[#This Row],[Prices]]*Table36[[#This Row],[Weights]],0)</f>
        <v>0</v>
      </c>
    </row>
    <row r="1576" spans="2:12" x14ac:dyDescent="0.2">
      <c r="B1576" s="62">
        <f t="shared" si="49"/>
        <v>2020</v>
      </c>
      <c r="C1576" s="49">
        <v>44075</v>
      </c>
      <c r="D1576" s="3" t="s">
        <v>6</v>
      </c>
      <c r="E1576" s="29" t="s">
        <v>7</v>
      </c>
      <c r="F1576" s="43">
        <v>155.19999999999999</v>
      </c>
      <c r="G1576" s="28" t="s">
        <v>1035</v>
      </c>
      <c r="H1576" s="31">
        <f t="shared" si="50"/>
        <v>7.2599999999999998E-2</v>
      </c>
      <c r="I1576" s="31">
        <f>Table36[[#This Row],[Inflation (%)2]]/H1604-1</f>
        <v>6.7647058823529616E-2</v>
      </c>
      <c r="J1576" s="60">
        <f>IFERROR(VLOOKUP(D1576,Table6[[Categories]:[Weights]],5,FALSE),0)</f>
        <v>1</v>
      </c>
      <c r="K1576" s="44">
        <f>$K$1802*(1+Table36[[#This Row],[Inflation (%)2]])</f>
        <v>107.26</v>
      </c>
      <c r="L1576" s="44">
        <f>IFERROR(Table36[[#This Row],[Prices]]*Table36[[#This Row],[Weights]],0)</f>
        <v>107.26</v>
      </c>
    </row>
    <row r="1577" spans="2:12" hidden="1" x14ac:dyDescent="0.2">
      <c r="B1577" s="62">
        <f t="shared" si="49"/>
        <v>2020</v>
      </c>
      <c r="C1577" s="49">
        <v>44075</v>
      </c>
      <c r="D1577" s="3" t="s">
        <v>9</v>
      </c>
      <c r="E1577" s="29" t="s">
        <v>7</v>
      </c>
      <c r="F1577" s="43">
        <v>164.4</v>
      </c>
      <c r="G1577" s="28" t="s">
        <v>1036</v>
      </c>
      <c r="H1577" s="31">
        <f t="shared" si="50"/>
        <v>9.9700000000000011E-2</v>
      </c>
      <c r="I1577" s="31">
        <f>Table36[[#This Row],[Inflation (%)2]]/H1605-1</f>
        <v>0.21882640586797075</v>
      </c>
      <c r="J1577" s="60">
        <f>IFERROR(VLOOKUP(D1577,Table6[[Categories]:[Weights]],5,FALSE),0)</f>
        <v>0.3629</v>
      </c>
      <c r="K1577" s="44">
        <f>$K$1802*(1+Table36[[#This Row],[Inflation (%)2]])</f>
        <v>109.96999999999998</v>
      </c>
      <c r="L1577" s="44">
        <f>IFERROR(Table36[[#This Row],[Prices]]*Table36[[#This Row],[Weights]],0)</f>
        <v>39.908112999999993</v>
      </c>
    </row>
    <row r="1578" spans="2:12" hidden="1" x14ac:dyDescent="0.2">
      <c r="B1578" s="62">
        <f t="shared" si="49"/>
        <v>2020</v>
      </c>
      <c r="C1578" s="49">
        <v>44075</v>
      </c>
      <c r="D1578" s="3" t="s">
        <v>11</v>
      </c>
      <c r="E1578" s="29" t="s">
        <v>7</v>
      </c>
      <c r="F1578" s="43">
        <v>150.6</v>
      </c>
      <c r="G1578" s="28" t="s">
        <v>839</v>
      </c>
      <c r="H1578" s="31">
        <f t="shared" si="50"/>
        <v>5.5400000000000005E-2</v>
      </c>
      <c r="I1578" s="31">
        <f>Table36[[#This Row],[Inflation (%)2]]/H1606-1</f>
        <v>-0.16314199395770401</v>
      </c>
      <c r="J1578" s="60">
        <f>IFERROR(VLOOKUP(D1578,Table6[[Categories]:[Weights]],5,FALSE),0)</f>
        <v>6.59E-2</v>
      </c>
      <c r="K1578" s="44">
        <f>$K$1802*(1+Table36[[#This Row],[Inflation (%)2]])</f>
        <v>105.54</v>
      </c>
      <c r="L1578" s="44">
        <f>IFERROR(Table36[[#This Row],[Prices]]*Table36[[#This Row],[Weights]],0)</f>
        <v>6.9550860000000005</v>
      </c>
    </row>
    <row r="1579" spans="2:12" hidden="1" x14ac:dyDescent="0.2">
      <c r="B1579" s="62">
        <f t="shared" si="49"/>
        <v>2020</v>
      </c>
      <c r="C1579" s="49">
        <v>44075</v>
      </c>
      <c r="D1579" s="3" t="s">
        <v>13</v>
      </c>
      <c r="E1579" s="29" t="s">
        <v>7</v>
      </c>
      <c r="F1579" s="43">
        <v>193.7</v>
      </c>
      <c r="G1579" s="28" t="s">
        <v>1037</v>
      </c>
      <c r="H1579" s="31">
        <f t="shared" si="50"/>
        <v>0.2205</v>
      </c>
      <c r="I1579" s="31">
        <f>Table36[[#This Row],[Inflation (%)2]]/H1607-1</f>
        <v>3.1847133757962887E-3</v>
      </c>
      <c r="J1579" s="60">
        <f>IFERROR(VLOOKUP(D1579,Table6[[Categories]:[Weights]],5,FALSE),0)</f>
        <v>2.7300000000000001E-2</v>
      </c>
      <c r="K1579" s="44">
        <f>$K$1802*(1+Table36[[#This Row],[Inflation (%)2]])</f>
        <v>122.05</v>
      </c>
      <c r="L1579" s="44">
        <f>IFERROR(Table36[[#This Row],[Prices]]*Table36[[#This Row],[Weights]],0)</f>
        <v>3.3319650000000003</v>
      </c>
    </row>
    <row r="1580" spans="2:12" hidden="1" x14ac:dyDescent="0.2">
      <c r="B1580" s="62">
        <f t="shared" si="49"/>
        <v>2020</v>
      </c>
      <c r="C1580" s="49">
        <v>44075</v>
      </c>
      <c r="D1580" s="3" t="s">
        <v>15</v>
      </c>
      <c r="E1580" s="29" t="s">
        <v>7</v>
      </c>
      <c r="F1580" s="43">
        <v>164.8</v>
      </c>
      <c r="G1580" s="28" t="s">
        <v>1038</v>
      </c>
      <c r="H1580" s="31">
        <f t="shared" si="50"/>
        <v>0.1638</v>
      </c>
      <c r="I1580" s="31">
        <f>Table36[[#This Row],[Inflation (%)2]]/H1608-1</f>
        <v>0.39761092150170629</v>
      </c>
      <c r="J1580" s="60">
        <f>IFERROR(VLOOKUP(D1580,Table6[[Categories]:[Weights]],5,FALSE),0)</f>
        <v>3.5999999999999999E-3</v>
      </c>
      <c r="K1580" s="44">
        <f>$K$1802*(1+Table36[[#This Row],[Inflation (%)2]])</f>
        <v>116.38</v>
      </c>
      <c r="L1580" s="44">
        <f>IFERROR(Table36[[#This Row],[Prices]]*Table36[[#This Row],[Weights]],0)</f>
        <v>0.41896799999999995</v>
      </c>
    </row>
    <row r="1581" spans="2:12" hidden="1" x14ac:dyDescent="0.2">
      <c r="B1581" s="62">
        <f t="shared" si="49"/>
        <v>2020</v>
      </c>
      <c r="C1581" s="49">
        <v>44075</v>
      </c>
      <c r="D1581" s="3" t="s">
        <v>17</v>
      </c>
      <c r="E1581" s="29" t="s">
        <v>7</v>
      </c>
      <c r="F1581" s="43">
        <v>153.69999999999999</v>
      </c>
      <c r="G1581" s="28" t="s">
        <v>265</v>
      </c>
      <c r="H1581" s="31">
        <f t="shared" si="50"/>
        <v>6.0700000000000004E-2</v>
      </c>
      <c r="I1581" s="31">
        <f>Table36[[#This Row],[Inflation (%)2]]/H1609-1</f>
        <v>-2.254428341384862E-2</v>
      </c>
      <c r="J1581" s="60">
        <f>IFERROR(VLOOKUP(D1581,Table6[[Categories]:[Weights]],5,FALSE),0)</f>
        <v>5.33E-2</v>
      </c>
      <c r="K1581" s="44">
        <f>$K$1802*(1+Table36[[#This Row],[Inflation (%)2]])</f>
        <v>106.07</v>
      </c>
      <c r="L1581" s="44">
        <f>IFERROR(Table36[[#This Row],[Prices]]*Table36[[#This Row],[Weights]],0)</f>
        <v>5.6535310000000001</v>
      </c>
    </row>
    <row r="1582" spans="2:12" hidden="1" x14ac:dyDescent="0.2">
      <c r="B1582" s="62">
        <f t="shared" si="49"/>
        <v>2020</v>
      </c>
      <c r="C1582" s="49">
        <v>44075</v>
      </c>
      <c r="D1582" s="3" t="s">
        <v>19</v>
      </c>
      <c r="E1582" s="29" t="s">
        <v>7</v>
      </c>
      <c r="F1582" s="43">
        <v>135.69999999999999</v>
      </c>
      <c r="G1582" s="28" t="s">
        <v>1039</v>
      </c>
      <c r="H1582" s="31">
        <f t="shared" si="50"/>
        <v>0.12329999999999999</v>
      </c>
      <c r="I1582" s="31">
        <f>Table36[[#This Row],[Inflation (%)2]]/H1610-1</f>
        <v>1.9851116625310139E-2</v>
      </c>
      <c r="J1582" s="60">
        <f>IFERROR(VLOOKUP(D1582,Table6[[Categories]:[Weights]],5,FALSE),0)</f>
        <v>2.81E-2</v>
      </c>
      <c r="K1582" s="44">
        <f>$K$1802*(1+Table36[[#This Row],[Inflation (%)2]])</f>
        <v>112.33</v>
      </c>
      <c r="L1582" s="44">
        <f>IFERROR(Table36[[#This Row],[Prices]]*Table36[[#This Row],[Weights]],0)</f>
        <v>3.1564730000000001</v>
      </c>
    </row>
    <row r="1583" spans="2:12" hidden="1" x14ac:dyDescent="0.2">
      <c r="B1583" s="62">
        <f t="shared" si="49"/>
        <v>2020</v>
      </c>
      <c r="C1583" s="49">
        <v>44075</v>
      </c>
      <c r="D1583" s="3" t="s">
        <v>21</v>
      </c>
      <c r="E1583" s="29" t="s">
        <v>7</v>
      </c>
      <c r="F1583" s="43">
        <v>155.69999999999999</v>
      </c>
      <c r="G1583" s="28" t="s">
        <v>256</v>
      </c>
      <c r="H1583" s="31">
        <f t="shared" si="50"/>
        <v>3.9399999999999998E-2</v>
      </c>
      <c r="I1583" s="31">
        <f>Table36[[#This Row],[Inflation (%)2]]/H1611-1</f>
        <v>3.0618556701030926</v>
      </c>
      <c r="J1583" s="60">
        <f>IFERROR(VLOOKUP(D1583,Table6[[Categories]:[Weights]],5,FALSE),0)</f>
        <v>2.8999999999999998E-2</v>
      </c>
      <c r="K1583" s="44">
        <f>$K$1802*(1+Table36[[#This Row],[Inflation (%)2]])</f>
        <v>103.94000000000001</v>
      </c>
      <c r="L1583" s="44">
        <f>IFERROR(Table36[[#This Row],[Prices]]*Table36[[#This Row],[Weights]],0)</f>
        <v>3.0142600000000002</v>
      </c>
    </row>
    <row r="1584" spans="2:12" hidden="1" x14ac:dyDescent="0.2">
      <c r="B1584" s="62">
        <f t="shared" si="49"/>
        <v>2020</v>
      </c>
      <c r="C1584" s="49">
        <v>44075</v>
      </c>
      <c r="D1584" s="3" t="s">
        <v>23</v>
      </c>
      <c r="E1584" s="29" t="s">
        <v>7</v>
      </c>
      <c r="F1584" s="43">
        <v>226</v>
      </c>
      <c r="G1584" s="28" t="s">
        <v>1040</v>
      </c>
      <c r="H1584" s="31">
        <f t="shared" si="50"/>
        <v>0.17460000000000001</v>
      </c>
      <c r="I1584" s="31">
        <f>Table36[[#This Row],[Inflation (%)2]]/H1612-1</f>
        <v>1.5601173020527863</v>
      </c>
      <c r="J1584" s="60">
        <f>IFERROR(VLOOKUP(D1584,Table6[[Categories]:[Weights]],5,FALSE),0)</f>
        <v>4.41E-2</v>
      </c>
      <c r="K1584" s="44">
        <f>$K$1802*(1+Table36[[#This Row],[Inflation (%)2]])</f>
        <v>117.46000000000001</v>
      </c>
      <c r="L1584" s="44">
        <f>IFERROR(Table36[[#This Row],[Prices]]*Table36[[#This Row],[Weights]],0)</f>
        <v>5.1799860000000004</v>
      </c>
    </row>
    <row r="1585" spans="2:12" hidden="1" x14ac:dyDescent="0.2">
      <c r="B1585" s="62">
        <f t="shared" si="49"/>
        <v>2020</v>
      </c>
      <c r="C1585" s="49">
        <v>44075</v>
      </c>
      <c r="D1585" s="3" t="s">
        <v>25</v>
      </c>
      <c r="E1585" s="29" t="s">
        <v>7</v>
      </c>
      <c r="F1585" s="43">
        <v>152.19999999999999</v>
      </c>
      <c r="G1585" s="28" t="s">
        <v>553</v>
      </c>
      <c r="H1585" s="31">
        <f t="shared" si="50"/>
        <v>0.16809999999999997</v>
      </c>
      <c r="I1585" s="31">
        <f>Table36[[#This Row],[Inflation (%)2]]/H1613-1</f>
        <v>3.8936959208899724E-2</v>
      </c>
      <c r="J1585" s="60">
        <f>IFERROR(VLOOKUP(D1585,Table6[[Categories]:[Weights]],5,FALSE),0)</f>
        <v>1.7299999999999999E-2</v>
      </c>
      <c r="K1585" s="44">
        <f>$K$1802*(1+Table36[[#This Row],[Inflation (%)2]])</f>
        <v>116.80999999999999</v>
      </c>
      <c r="L1585" s="44">
        <f>IFERROR(Table36[[#This Row],[Prices]]*Table36[[#This Row],[Weights]],0)</f>
        <v>2.0208129999999995</v>
      </c>
    </row>
    <row r="1586" spans="2:12" hidden="1" x14ac:dyDescent="0.2">
      <c r="B1586" s="62">
        <f t="shared" si="49"/>
        <v>2020</v>
      </c>
      <c r="C1586" s="49">
        <v>44075</v>
      </c>
      <c r="D1586" s="3" t="s">
        <v>27</v>
      </c>
      <c r="E1586" s="29" t="s">
        <v>7</v>
      </c>
      <c r="F1586" s="43">
        <v>118.1</v>
      </c>
      <c r="G1586" s="28" t="s">
        <v>975</v>
      </c>
      <c r="H1586" s="31">
        <f t="shared" si="50"/>
        <v>3.6000000000000004E-2</v>
      </c>
      <c r="I1586" s="31">
        <f>Table36[[#This Row],[Inflation (%)2]]/H1614-1</f>
        <v>-0.34545454545454535</v>
      </c>
      <c r="J1586" s="60">
        <f>IFERROR(VLOOKUP(D1586,Table6[[Categories]:[Weights]],5,FALSE),0)</f>
        <v>9.7000000000000003E-3</v>
      </c>
      <c r="K1586" s="44">
        <f>$K$1802*(1+Table36[[#This Row],[Inflation (%)2]])</f>
        <v>103.60000000000001</v>
      </c>
      <c r="L1586" s="44">
        <f>IFERROR(Table36[[#This Row],[Prices]]*Table36[[#This Row],[Weights]],0)</f>
        <v>1.00492</v>
      </c>
    </row>
    <row r="1587" spans="2:12" hidden="1" x14ac:dyDescent="0.2">
      <c r="B1587" s="62">
        <f t="shared" si="49"/>
        <v>2020</v>
      </c>
      <c r="C1587" s="49">
        <v>44075</v>
      </c>
      <c r="D1587" s="3" t="s">
        <v>29</v>
      </c>
      <c r="E1587" s="29" t="s">
        <v>7</v>
      </c>
      <c r="F1587" s="43">
        <v>161.30000000000001</v>
      </c>
      <c r="G1587" s="28" t="s">
        <v>1041</v>
      </c>
      <c r="H1587" s="31">
        <f t="shared" si="50"/>
        <v>0.1217</v>
      </c>
      <c r="I1587" s="31">
        <f>Table36[[#This Row],[Inflation (%)2]]/H1615-1</f>
        <v>-5.7319907048799301E-2</v>
      </c>
      <c r="J1587" s="60">
        <f>IFERROR(VLOOKUP(D1587,Table6[[Categories]:[Weights]],5,FALSE),0)</f>
        <v>1.7899999999999999E-2</v>
      </c>
      <c r="K1587" s="44">
        <f>$K$1802*(1+Table36[[#This Row],[Inflation (%)2]])</f>
        <v>112.16999999999999</v>
      </c>
      <c r="L1587" s="44">
        <f>IFERROR(Table36[[#This Row],[Prices]]*Table36[[#This Row],[Weights]],0)</f>
        <v>2.0078429999999998</v>
      </c>
    </row>
    <row r="1588" spans="2:12" hidden="1" x14ac:dyDescent="0.2">
      <c r="B1588" s="62">
        <f t="shared" si="49"/>
        <v>2020</v>
      </c>
      <c r="C1588" s="49">
        <v>44075</v>
      </c>
      <c r="D1588" s="3" t="s">
        <v>31</v>
      </c>
      <c r="E1588" s="29" t="s">
        <v>7</v>
      </c>
      <c r="F1588" s="43">
        <v>139.19999999999999</v>
      </c>
      <c r="G1588" s="28" t="s">
        <v>760</v>
      </c>
      <c r="H1588" s="31">
        <f t="shared" si="50"/>
        <v>7.0800000000000002E-2</v>
      </c>
      <c r="I1588" s="31">
        <f>Table36[[#This Row],[Inflation (%)2]]/H1616-1</f>
        <v>0.16256157635467994</v>
      </c>
      <c r="J1588" s="60">
        <f>IFERROR(VLOOKUP(D1588,Table6[[Categories]:[Weights]],5,FALSE),0)</f>
        <v>1.1299999999999999E-2</v>
      </c>
      <c r="K1588" s="44">
        <f>$K$1802*(1+Table36[[#This Row],[Inflation (%)2]])</f>
        <v>107.08</v>
      </c>
      <c r="L1588" s="44">
        <f>IFERROR(Table36[[#This Row],[Prices]]*Table36[[#This Row],[Weights]],0)</f>
        <v>1.2100039999999999</v>
      </c>
    </row>
    <row r="1589" spans="2:12" hidden="1" x14ac:dyDescent="0.2">
      <c r="B1589" s="62">
        <f t="shared" si="49"/>
        <v>2020</v>
      </c>
      <c r="C1589" s="49">
        <v>44075</v>
      </c>
      <c r="D1589" s="3" t="s">
        <v>33</v>
      </c>
      <c r="E1589" s="29" t="s">
        <v>7</v>
      </c>
      <c r="F1589" s="43">
        <v>164.8</v>
      </c>
      <c r="G1589" s="28" t="s">
        <v>470</v>
      </c>
      <c r="H1589" s="31">
        <f t="shared" si="50"/>
        <v>5.3700000000000005E-2</v>
      </c>
      <c r="I1589" s="31">
        <f>Table36[[#This Row],[Inflation (%)2]]/H1617-1</f>
        <v>2.2857142857142909E-2</v>
      </c>
      <c r="J1589" s="60">
        <f>IFERROR(VLOOKUP(D1589,Table6[[Categories]:[Weights]],5,FALSE),0)</f>
        <v>5.5399999999999998E-2</v>
      </c>
      <c r="K1589" s="44">
        <f>$K$1802*(1+Table36[[#This Row],[Inflation (%)2]])</f>
        <v>105.37</v>
      </c>
      <c r="L1589" s="44">
        <f>IFERROR(Table36[[#This Row],[Prices]]*Table36[[#This Row],[Weights]],0)</f>
        <v>5.8374980000000001</v>
      </c>
    </row>
    <row r="1590" spans="2:12" hidden="1" x14ac:dyDescent="0.2">
      <c r="B1590" s="62">
        <f t="shared" si="49"/>
        <v>2020</v>
      </c>
      <c r="C1590" s="49">
        <v>44075</v>
      </c>
      <c r="D1590" s="3" t="s">
        <v>35</v>
      </c>
      <c r="E1590" s="29" t="s">
        <v>7</v>
      </c>
      <c r="F1590" s="43">
        <v>188.7</v>
      </c>
      <c r="G1590" s="28" t="s">
        <v>1042</v>
      </c>
      <c r="H1590" s="31">
        <f t="shared" si="50"/>
        <v>0.11919999999999999</v>
      </c>
      <c r="I1590" s="31">
        <f>Table36[[#This Row],[Inflation (%)2]]/H1618-1</f>
        <v>-3.7933817594834718E-2</v>
      </c>
      <c r="J1590" s="60">
        <f>IFERROR(VLOOKUP(D1590,Table6[[Categories]:[Weights]],5,FALSE),0)</f>
        <v>1.3600000000000001E-2</v>
      </c>
      <c r="K1590" s="44">
        <f>$K$1802*(1+Table36[[#This Row],[Inflation (%)2]])</f>
        <v>111.92</v>
      </c>
      <c r="L1590" s="44">
        <f>IFERROR(Table36[[#This Row],[Prices]]*Table36[[#This Row],[Weights]],0)</f>
        <v>1.5221120000000001</v>
      </c>
    </row>
    <row r="1591" spans="2:12" hidden="1" x14ac:dyDescent="0.2">
      <c r="B1591" s="62">
        <f t="shared" si="49"/>
        <v>2020</v>
      </c>
      <c r="C1591" s="49">
        <v>44075</v>
      </c>
      <c r="D1591" s="3" t="s">
        <v>37</v>
      </c>
      <c r="E1591" s="29" t="s">
        <v>7</v>
      </c>
      <c r="F1591" s="43">
        <v>148.30000000000001</v>
      </c>
      <c r="G1591" s="28" t="s">
        <v>283</v>
      </c>
      <c r="H1591" s="31">
        <f t="shared" si="50"/>
        <v>3.49E-2</v>
      </c>
      <c r="I1591" s="31">
        <f>Table36[[#This Row],[Inflation (%)2]]/H1619-1</f>
        <v>-2.2408963585434205E-2</v>
      </c>
      <c r="J1591" s="60">
        <f>IFERROR(VLOOKUP(D1591,Table6[[Categories]:[Weights]],5,FALSE),0)</f>
        <v>5.57E-2</v>
      </c>
      <c r="K1591" s="44">
        <f>$K$1802*(1+Table36[[#This Row],[Inflation (%)2]])</f>
        <v>103.49</v>
      </c>
      <c r="L1591" s="44">
        <f>IFERROR(Table36[[#This Row],[Prices]]*Table36[[#This Row],[Weights]],0)</f>
        <v>5.7643930000000001</v>
      </c>
    </row>
    <row r="1592" spans="2:12" hidden="1" x14ac:dyDescent="0.2">
      <c r="B1592" s="62">
        <f t="shared" si="49"/>
        <v>2020</v>
      </c>
      <c r="C1592" s="49">
        <v>44075</v>
      </c>
      <c r="D1592" s="3" t="s">
        <v>39</v>
      </c>
      <c r="E1592" s="29" t="s">
        <v>7</v>
      </c>
      <c r="F1592" s="43">
        <v>150.5</v>
      </c>
      <c r="G1592" s="28" t="s">
        <v>408</v>
      </c>
      <c r="H1592" s="31">
        <f t="shared" si="50"/>
        <v>3.5800000000000005E-2</v>
      </c>
      <c r="I1592" s="31">
        <f>Table36[[#This Row],[Inflation (%)2]]/H1620-1</f>
        <v>-2.7855153203341088E-3</v>
      </c>
      <c r="J1592" s="60">
        <f>IFERROR(VLOOKUP(D1592,Table6[[Categories]:[Weights]],5,FALSE),0)</f>
        <v>4.7199999999999999E-2</v>
      </c>
      <c r="K1592" s="44">
        <f>$K$1802*(1+Table36[[#This Row],[Inflation (%)2]])</f>
        <v>103.58000000000001</v>
      </c>
      <c r="L1592" s="44">
        <f>IFERROR(Table36[[#This Row],[Prices]]*Table36[[#This Row],[Weights]],0)</f>
        <v>4.8889760000000004</v>
      </c>
    </row>
    <row r="1593" spans="2:12" hidden="1" x14ac:dyDescent="0.2">
      <c r="B1593" s="62">
        <f t="shared" si="49"/>
        <v>2020</v>
      </c>
      <c r="C1593" s="49">
        <v>44075</v>
      </c>
      <c r="D1593" s="3" t="s">
        <v>41</v>
      </c>
      <c r="E1593" s="29" t="s">
        <v>7</v>
      </c>
      <c r="F1593" s="43">
        <v>136.1</v>
      </c>
      <c r="G1593" s="28" t="s">
        <v>80</v>
      </c>
      <c r="H1593" s="31">
        <f t="shared" si="50"/>
        <v>2.9500000000000002E-2</v>
      </c>
      <c r="I1593" s="31">
        <f>Table36[[#This Row],[Inflation (%)2]]/H1621-1</f>
        <v>-4.8387096774193505E-2</v>
      </c>
      <c r="J1593" s="60">
        <f>IFERROR(VLOOKUP(D1593,Table6[[Categories]:[Weights]],5,FALSE),0)</f>
        <v>8.5000000000000006E-3</v>
      </c>
      <c r="K1593" s="44">
        <f>$K$1802*(1+Table36[[#This Row],[Inflation (%)2]])</f>
        <v>102.95</v>
      </c>
      <c r="L1593" s="44">
        <f>IFERROR(Table36[[#This Row],[Prices]]*Table36[[#This Row],[Weights]],0)</f>
        <v>0.87507500000000005</v>
      </c>
    </row>
    <row r="1594" spans="2:12" hidden="1" x14ac:dyDescent="0.2">
      <c r="B1594" s="62">
        <f t="shared" si="49"/>
        <v>2020</v>
      </c>
      <c r="C1594" s="49">
        <v>44075</v>
      </c>
      <c r="D1594" s="3" t="s">
        <v>43</v>
      </c>
      <c r="E1594" s="29" t="s">
        <v>7</v>
      </c>
      <c r="F1594" s="43">
        <v>156.5</v>
      </c>
      <c r="G1594" s="28" t="s">
        <v>105</v>
      </c>
      <c r="H1594" s="31">
        <f t="shared" si="50"/>
        <v>2.8299999999999999E-2</v>
      </c>
      <c r="I1594" s="31">
        <f>Table36[[#This Row],[Inflation (%)2]]/H1622-1</f>
        <v>-8.7096774193548443E-2</v>
      </c>
      <c r="J1594" s="60">
        <f>IFERROR(VLOOKUP(D1594,Table6[[Categories]:[Weights]],5,FALSE),0)</f>
        <v>0.2167</v>
      </c>
      <c r="K1594" s="44">
        <f>$K$1802*(1+Table36[[#This Row],[Inflation (%)2]])</f>
        <v>102.83</v>
      </c>
      <c r="L1594" s="44">
        <f>IFERROR(Table36[[#This Row],[Prices]]*Table36[[#This Row],[Weights]],0)</f>
        <v>22.283261</v>
      </c>
    </row>
    <row r="1595" spans="2:12" hidden="1" x14ac:dyDescent="0.2">
      <c r="B1595" s="62">
        <f t="shared" si="49"/>
        <v>2020</v>
      </c>
      <c r="C1595" s="49">
        <v>44075</v>
      </c>
      <c r="D1595" s="3" t="s">
        <v>45</v>
      </c>
      <c r="E1595" s="29" t="s">
        <v>7</v>
      </c>
      <c r="F1595" s="43">
        <v>137.1</v>
      </c>
      <c r="G1595" s="28" t="s">
        <v>1043</v>
      </c>
      <c r="H1595" s="31">
        <f t="shared" si="50"/>
        <v>8.2899999999999988E-2</v>
      </c>
      <c r="I1595" s="31">
        <f>Table36[[#This Row],[Inflation (%)2]]/H1623-1</f>
        <v>-0.11051502145922765</v>
      </c>
      <c r="J1595" s="60">
        <f>IFERROR(VLOOKUP(D1595,Table6[[Categories]:[Weights]],5,FALSE),0)</f>
        <v>5.5800000000000002E-2</v>
      </c>
      <c r="K1595" s="44">
        <f>$K$1802*(1+Table36[[#This Row],[Inflation (%)2]])</f>
        <v>108.28999999999999</v>
      </c>
      <c r="L1595" s="44">
        <f>IFERROR(Table36[[#This Row],[Prices]]*Table36[[#This Row],[Weights]],0)</f>
        <v>6.0425819999999995</v>
      </c>
    </row>
    <row r="1596" spans="2:12" hidden="1" x14ac:dyDescent="0.2">
      <c r="B1596" s="62">
        <f t="shared" si="49"/>
        <v>2020</v>
      </c>
      <c r="C1596" s="49">
        <v>44075</v>
      </c>
      <c r="D1596" s="3" t="s">
        <v>47</v>
      </c>
      <c r="E1596" s="29" t="s">
        <v>7</v>
      </c>
      <c r="F1596" s="43">
        <v>146.19999999999999</v>
      </c>
      <c r="G1596" s="28" t="s">
        <v>801</v>
      </c>
      <c r="H1596" s="31">
        <f t="shared" si="50"/>
        <v>7.740000000000001E-2</v>
      </c>
      <c r="I1596" s="31">
        <f>Table36[[#This Row],[Inflation (%)2]]/H1624-1</f>
        <v>-2.149178255372941E-2</v>
      </c>
      <c r="J1596" s="60">
        <f>IFERROR(VLOOKUP(D1596,Table6[[Categories]:[Weights]],5,FALSE),0)</f>
        <v>0.29530000000000001</v>
      </c>
      <c r="K1596" s="44">
        <f>$K$1802*(1+Table36[[#This Row],[Inflation (%)2]])</f>
        <v>107.74</v>
      </c>
      <c r="L1596" s="44">
        <f>IFERROR(Table36[[#This Row],[Prices]]*Table36[[#This Row],[Weights]],0)</f>
        <v>31.815621999999998</v>
      </c>
    </row>
    <row r="1597" spans="2:12" hidden="1" x14ac:dyDescent="0.2">
      <c r="B1597" s="62">
        <f t="shared" si="49"/>
        <v>2020</v>
      </c>
      <c r="C1597" s="49">
        <v>44075</v>
      </c>
      <c r="D1597" s="3" t="s">
        <v>49</v>
      </c>
      <c r="E1597" s="29" t="s">
        <v>7</v>
      </c>
      <c r="F1597" s="43">
        <v>145.1</v>
      </c>
      <c r="G1597" s="28" t="s">
        <v>395</v>
      </c>
      <c r="H1597" s="31">
        <f t="shared" si="50"/>
        <v>4.9200000000000001E-2</v>
      </c>
      <c r="I1597" s="31">
        <f>Table36[[#This Row],[Inflation (%)2]]/H1625-1</f>
        <v>-6.9943289224952632E-2</v>
      </c>
      <c r="J1597" s="60">
        <f>IFERROR(VLOOKUP(D1597,Table6[[Categories]:[Weights]],5,FALSE),0)</f>
        <v>3.8699999999999998E-2</v>
      </c>
      <c r="K1597" s="44">
        <f>$K$1802*(1+Table36[[#This Row],[Inflation (%)2]])</f>
        <v>104.91999999999999</v>
      </c>
      <c r="L1597" s="44">
        <f>IFERROR(Table36[[#This Row],[Prices]]*Table36[[#This Row],[Weights]],0)</f>
        <v>4.0604039999999992</v>
      </c>
    </row>
    <row r="1598" spans="2:12" hidden="1" x14ac:dyDescent="0.2">
      <c r="B1598" s="62">
        <f t="shared" si="49"/>
        <v>2020</v>
      </c>
      <c r="C1598" s="49">
        <v>44075</v>
      </c>
      <c r="D1598" s="3" t="s">
        <v>51</v>
      </c>
      <c r="E1598" s="29" t="s">
        <v>7</v>
      </c>
      <c r="F1598" s="43">
        <v>151</v>
      </c>
      <c r="G1598" s="28" t="s">
        <v>1044</v>
      </c>
      <c r="H1598" s="31">
        <f t="shared" si="50"/>
        <v>6.409999999999999E-2</v>
      </c>
      <c r="I1598" s="31">
        <f>Table36[[#This Row],[Inflation (%)2]]/H1626-1</f>
        <v>6.6555740432612032E-2</v>
      </c>
      <c r="J1598" s="60">
        <f>IFERROR(VLOOKUP(D1598,Table6[[Categories]:[Weights]],5,FALSE),0)</f>
        <v>4.8099999999999997E-2</v>
      </c>
      <c r="K1598" s="44">
        <f>$K$1802*(1+Table36[[#This Row],[Inflation (%)2]])</f>
        <v>106.41000000000001</v>
      </c>
      <c r="L1598" s="44">
        <f>IFERROR(Table36[[#This Row],[Prices]]*Table36[[#This Row],[Weights]],0)</f>
        <v>5.1183209999999999</v>
      </c>
    </row>
    <row r="1599" spans="2:12" hidden="1" x14ac:dyDescent="0.2">
      <c r="B1599" s="62">
        <f t="shared" si="49"/>
        <v>2020</v>
      </c>
      <c r="C1599" s="49">
        <v>44075</v>
      </c>
      <c r="D1599" s="3" t="s">
        <v>53</v>
      </c>
      <c r="E1599" s="29" t="s">
        <v>7</v>
      </c>
      <c r="F1599" s="43">
        <v>135.4</v>
      </c>
      <c r="G1599" s="28" t="s">
        <v>1045</v>
      </c>
      <c r="H1599" s="31">
        <f t="shared" si="50"/>
        <v>0.11720000000000001</v>
      </c>
      <c r="I1599" s="31">
        <f>Table36[[#This Row],[Inflation (%)2]]/H1627-1</f>
        <v>-1.0135135135134976E-2</v>
      </c>
      <c r="J1599" s="60">
        <f>IFERROR(VLOOKUP(D1599,Table6[[Categories]:[Weights]],5,FALSE),0)</f>
        <v>9.7299999999999998E-2</v>
      </c>
      <c r="K1599" s="44">
        <f>$K$1802*(1+Table36[[#This Row],[Inflation (%)2]])</f>
        <v>111.72</v>
      </c>
      <c r="L1599" s="44">
        <f>IFERROR(Table36[[#This Row],[Prices]]*Table36[[#This Row],[Weights]],0)</f>
        <v>10.870355999999999</v>
      </c>
    </row>
    <row r="1600" spans="2:12" hidden="1" x14ac:dyDescent="0.2">
      <c r="B1600" s="62">
        <f t="shared" si="49"/>
        <v>2020</v>
      </c>
      <c r="C1600" s="49">
        <v>44075</v>
      </c>
      <c r="D1600" s="3" t="s">
        <v>55</v>
      </c>
      <c r="E1600" s="29" t="s">
        <v>7</v>
      </c>
      <c r="F1600" s="43">
        <v>142</v>
      </c>
      <c r="G1600" s="28" t="s">
        <v>505</v>
      </c>
      <c r="H1600" s="31">
        <f t="shared" si="50"/>
        <v>4.4900000000000002E-2</v>
      </c>
      <c r="I1600" s="31">
        <f>Table36[[#This Row],[Inflation (%)2]]/H1628-1</f>
        <v>-5.0739957716702033E-2</v>
      </c>
      <c r="J1600" s="60">
        <f>IFERROR(VLOOKUP(D1600,Table6[[Categories]:[Weights]],5,FALSE),0)</f>
        <v>2.0400000000000001E-2</v>
      </c>
      <c r="K1600" s="44">
        <f>$K$1802*(1+Table36[[#This Row],[Inflation (%)2]])</f>
        <v>104.49</v>
      </c>
      <c r="L1600" s="44">
        <f>IFERROR(Table36[[#This Row],[Prices]]*Table36[[#This Row],[Weights]],0)</f>
        <v>2.131596</v>
      </c>
    </row>
    <row r="1601" spans="2:12" hidden="1" x14ac:dyDescent="0.2">
      <c r="B1601" s="62">
        <f t="shared" si="49"/>
        <v>2020</v>
      </c>
      <c r="C1601" s="49">
        <v>44075</v>
      </c>
      <c r="D1601" s="3" t="s">
        <v>57</v>
      </c>
      <c r="E1601" s="29" t="s">
        <v>7</v>
      </c>
      <c r="F1601" s="43">
        <v>155.69999999999999</v>
      </c>
      <c r="G1601" s="28" t="s">
        <v>229</v>
      </c>
      <c r="H1601" s="31">
        <f t="shared" si="50"/>
        <v>2.7E-2</v>
      </c>
      <c r="I1601" s="31">
        <f>Table36[[#This Row],[Inflation (%)2]]/H1629-1</f>
        <v>0.20535714285714257</v>
      </c>
      <c r="J1601" s="60">
        <f>IFERROR(VLOOKUP(D1601,Table6[[Categories]:[Weights]],5,FALSE),0)</f>
        <v>5.62E-2</v>
      </c>
      <c r="K1601" s="44">
        <f>$K$1802*(1+Table36[[#This Row],[Inflation (%)2]])</f>
        <v>102.69999999999999</v>
      </c>
      <c r="L1601" s="44">
        <f>IFERROR(Table36[[#This Row],[Prices]]*Table36[[#This Row],[Weights]],0)</f>
        <v>5.7717399999999994</v>
      </c>
    </row>
    <row r="1602" spans="2:12" hidden="1" x14ac:dyDescent="0.2">
      <c r="B1602" s="62">
        <f t="shared" si="49"/>
        <v>2020</v>
      </c>
      <c r="C1602" s="49">
        <v>44075</v>
      </c>
      <c r="D1602" s="3" t="s">
        <v>59</v>
      </c>
      <c r="E1602" s="29" t="s">
        <v>7</v>
      </c>
      <c r="F1602" s="43">
        <v>158.1</v>
      </c>
      <c r="G1602" s="28" t="s">
        <v>116</v>
      </c>
      <c r="H1602" s="31">
        <f t="shared" si="50"/>
        <v>0.13739999999999999</v>
      </c>
      <c r="I1602" s="31">
        <f>Table36[[#This Row],[Inflation (%)2]]/H1630-1</f>
        <v>-0.13963681903569203</v>
      </c>
      <c r="J1602" s="60">
        <f>IFERROR(VLOOKUP(D1602,Table6[[Categories]:[Weights]],5,FALSE),0)</f>
        <v>3.4700000000000002E-2</v>
      </c>
      <c r="K1602" s="44">
        <f>$K$1802*(1+Table36[[#This Row],[Inflation (%)2]])</f>
        <v>113.74</v>
      </c>
      <c r="L1602" s="44">
        <f>IFERROR(Table36[[#This Row],[Prices]]*Table36[[#This Row],[Weights]],0)</f>
        <v>3.9467780000000001</v>
      </c>
    </row>
    <row r="1603" spans="2:12" hidden="1" x14ac:dyDescent="0.2">
      <c r="B1603" s="62">
        <f t="shared" si="49"/>
        <v>2020</v>
      </c>
      <c r="C1603" s="49">
        <v>44075</v>
      </c>
      <c r="D1603" s="3" t="s">
        <v>61</v>
      </c>
      <c r="E1603" s="29" t="s">
        <v>7</v>
      </c>
      <c r="F1603" s="43">
        <v>165.3</v>
      </c>
      <c r="G1603" s="28" t="s">
        <v>1046</v>
      </c>
      <c r="H1603" s="31">
        <f t="shared" si="50"/>
        <v>0.1094</v>
      </c>
      <c r="I1603" s="31">
        <f>Table36[[#This Row],[Inflation (%)2]]/H1631-1</f>
        <v>0.24036281179138297</v>
      </c>
      <c r="J1603" s="60">
        <f>IFERROR(VLOOKUP(D1603,Table6[[Categories]:[Weights]],5,FALSE),0)</f>
        <v>0</v>
      </c>
      <c r="K1603" s="44">
        <f>$K$1802*(1+Table36[[#This Row],[Inflation (%)2]])</f>
        <v>110.94</v>
      </c>
      <c r="L1603" s="44">
        <f>IFERROR(Table36[[#This Row],[Prices]]*Table36[[#This Row],[Weights]],0)</f>
        <v>0</v>
      </c>
    </row>
    <row r="1604" spans="2:12" x14ac:dyDescent="0.2">
      <c r="B1604" s="62">
        <f t="shared" si="49"/>
        <v>2020</v>
      </c>
      <c r="C1604" s="49">
        <v>44044</v>
      </c>
      <c r="D1604" s="3" t="s">
        <v>6</v>
      </c>
      <c r="E1604" s="29" t="s">
        <v>7</v>
      </c>
      <c r="F1604" s="43">
        <v>154</v>
      </c>
      <c r="G1604" s="28" t="s">
        <v>579</v>
      </c>
      <c r="H1604" s="31">
        <f t="shared" si="50"/>
        <v>6.7999999999999991E-2</v>
      </c>
      <c r="I1604" s="31">
        <f>Table36[[#This Row],[Inflation (%)2]]/H1632-1</f>
        <v>1.4925373134328179E-2</v>
      </c>
      <c r="J1604" s="60">
        <f>IFERROR(VLOOKUP(D1604,Table6[[Categories]:[Weights]],5,FALSE),0)</f>
        <v>1</v>
      </c>
      <c r="K1604" s="44">
        <f>$K$1802*(1+Table36[[#This Row],[Inflation (%)2]])</f>
        <v>106.80000000000001</v>
      </c>
      <c r="L1604" s="44">
        <f>IFERROR(Table36[[#This Row],[Prices]]*Table36[[#This Row],[Weights]],0)</f>
        <v>106.80000000000001</v>
      </c>
    </row>
    <row r="1605" spans="2:12" hidden="1" x14ac:dyDescent="0.2">
      <c r="B1605" s="62">
        <f t="shared" si="49"/>
        <v>2020</v>
      </c>
      <c r="C1605" s="49">
        <v>44044</v>
      </c>
      <c r="D1605" s="3" t="s">
        <v>9</v>
      </c>
      <c r="E1605" s="29" t="s">
        <v>7</v>
      </c>
      <c r="F1605" s="43">
        <v>161.30000000000001</v>
      </c>
      <c r="G1605" s="28" t="s">
        <v>727</v>
      </c>
      <c r="H1605" s="31">
        <f t="shared" si="50"/>
        <v>8.1799999999999998E-2</v>
      </c>
      <c r="I1605" s="31">
        <f>Table36[[#This Row],[Inflation (%)2]]/H1633-1</f>
        <v>-9.6852300242131761E-3</v>
      </c>
      <c r="J1605" s="60">
        <f>IFERROR(VLOOKUP(D1605,Table6[[Categories]:[Weights]],5,FALSE),0)</f>
        <v>0.3629</v>
      </c>
      <c r="K1605" s="44">
        <f>$K$1802*(1+Table36[[#This Row],[Inflation (%)2]])</f>
        <v>108.18</v>
      </c>
      <c r="L1605" s="44">
        <f>IFERROR(Table36[[#This Row],[Prices]]*Table36[[#This Row],[Weights]],0)</f>
        <v>39.258521999999999</v>
      </c>
    </row>
    <row r="1606" spans="2:12" hidden="1" x14ac:dyDescent="0.2">
      <c r="B1606" s="62">
        <f t="shared" si="49"/>
        <v>2020</v>
      </c>
      <c r="C1606" s="49">
        <v>44044</v>
      </c>
      <c r="D1606" s="3" t="s">
        <v>11</v>
      </c>
      <c r="E1606" s="29" t="s">
        <v>7</v>
      </c>
      <c r="F1606" s="43">
        <v>151.5</v>
      </c>
      <c r="G1606" s="28" t="s">
        <v>680</v>
      </c>
      <c r="H1606" s="31">
        <f t="shared" si="50"/>
        <v>6.6200000000000009E-2</v>
      </c>
      <c r="I1606" s="31">
        <f>Table36[[#This Row],[Inflation (%)2]]/H1634-1</f>
        <v>-8.1830790568654499E-2</v>
      </c>
      <c r="J1606" s="60">
        <f>IFERROR(VLOOKUP(D1606,Table6[[Categories]:[Weights]],5,FALSE),0)</f>
        <v>6.59E-2</v>
      </c>
      <c r="K1606" s="44">
        <f>$K$1802*(1+Table36[[#This Row],[Inflation (%)2]])</f>
        <v>106.62</v>
      </c>
      <c r="L1606" s="44">
        <f>IFERROR(Table36[[#This Row],[Prices]]*Table36[[#This Row],[Weights]],0)</f>
        <v>7.0262580000000003</v>
      </c>
    </row>
    <row r="1607" spans="2:12" hidden="1" x14ac:dyDescent="0.2">
      <c r="B1607" s="62">
        <f t="shared" si="49"/>
        <v>2020</v>
      </c>
      <c r="C1607" s="49">
        <v>44044</v>
      </c>
      <c r="D1607" s="3" t="s">
        <v>13</v>
      </c>
      <c r="E1607" s="29" t="s">
        <v>7</v>
      </c>
      <c r="F1607" s="43">
        <v>193.1</v>
      </c>
      <c r="G1607" s="28" t="s">
        <v>504</v>
      </c>
      <c r="H1607" s="31">
        <f t="shared" si="50"/>
        <v>0.2198</v>
      </c>
      <c r="I1607" s="31">
        <f>Table36[[#This Row],[Inflation (%)2]]/H1635-1</f>
        <v>-6.3485300383468113E-2</v>
      </c>
      <c r="J1607" s="60">
        <f>IFERROR(VLOOKUP(D1607,Table6[[Categories]:[Weights]],5,FALSE),0)</f>
        <v>2.7300000000000001E-2</v>
      </c>
      <c r="K1607" s="44">
        <f>$K$1802*(1+Table36[[#This Row],[Inflation (%)2]])</f>
        <v>121.98</v>
      </c>
      <c r="L1607" s="44">
        <f>IFERROR(Table36[[#This Row],[Prices]]*Table36[[#This Row],[Weights]],0)</f>
        <v>3.3300540000000001</v>
      </c>
    </row>
    <row r="1608" spans="2:12" hidden="1" x14ac:dyDescent="0.2">
      <c r="B1608" s="62">
        <f t="shared" ref="B1608:B1671" si="51">YEAR(C1608)</f>
        <v>2020</v>
      </c>
      <c r="C1608" s="49">
        <v>44044</v>
      </c>
      <c r="D1608" s="3" t="s">
        <v>15</v>
      </c>
      <c r="E1608" s="29" t="s">
        <v>7</v>
      </c>
      <c r="F1608" s="43">
        <v>157.30000000000001</v>
      </c>
      <c r="G1608" s="28" t="s">
        <v>1045</v>
      </c>
      <c r="H1608" s="31">
        <f t="shared" ref="H1608:H1671" si="52">G1608/10000*100</f>
        <v>0.11720000000000001</v>
      </c>
      <c r="I1608" s="31">
        <f>Table36[[#This Row],[Inflation (%)2]]/H1636-1</f>
        <v>0.39192399049881255</v>
      </c>
      <c r="J1608" s="60">
        <f>IFERROR(VLOOKUP(D1608,Table6[[Categories]:[Weights]],5,FALSE),0)</f>
        <v>3.5999999999999999E-3</v>
      </c>
      <c r="K1608" s="44">
        <f>$K$1802*(1+Table36[[#This Row],[Inflation (%)2]])</f>
        <v>111.72</v>
      </c>
      <c r="L1608" s="44">
        <f>IFERROR(Table36[[#This Row],[Prices]]*Table36[[#This Row],[Weights]],0)</f>
        <v>0.40219199999999999</v>
      </c>
    </row>
    <row r="1609" spans="2:12" hidden="1" x14ac:dyDescent="0.2">
      <c r="B1609" s="62">
        <f t="shared" si="51"/>
        <v>2020</v>
      </c>
      <c r="C1609" s="49">
        <v>44044</v>
      </c>
      <c r="D1609" s="3" t="s">
        <v>17</v>
      </c>
      <c r="E1609" s="29" t="s">
        <v>7</v>
      </c>
      <c r="F1609" s="43">
        <v>153.9</v>
      </c>
      <c r="G1609" s="28" t="s">
        <v>413</v>
      </c>
      <c r="H1609" s="31">
        <f t="shared" si="52"/>
        <v>6.2100000000000002E-2</v>
      </c>
      <c r="I1609" s="31">
        <f>Table36[[#This Row],[Inflation (%)2]]/H1637-1</f>
        <v>-3.7209302325581395E-2</v>
      </c>
      <c r="J1609" s="60">
        <f>IFERROR(VLOOKUP(D1609,Table6[[Categories]:[Weights]],5,FALSE),0)</f>
        <v>5.33E-2</v>
      </c>
      <c r="K1609" s="44">
        <f>$K$1802*(1+Table36[[#This Row],[Inflation (%)2]])</f>
        <v>106.21000000000001</v>
      </c>
      <c r="L1609" s="44">
        <f>IFERROR(Table36[[#This Row],[Prices]]*Table36[[#This Row],[Weights]],0)</f>
        <v>5.6609930000000004</v>
      </c>
    </row>
    <row r="1610" spans="2:12" hidden="1" x14ac:dyDescent="0.2">
      <c r="B1610" s="62">
        <f t="shared" si="51"/>
        <v>2020</v>
      </c>
      <c r="C1610" s="49">
        <v>44044</v>
      </c>
      <c r="D1610" s="3" t="s">
        <v>19</v>
      </c>
      <c r="E1610" s="29" t="s">
        <v>7</v>
      </c>
      <c r="F1610" s="43">
        <v>134.4</v>
      </c>
      <c r="G1610" s="28" t="s">
        <v>1048</v>
      </c>
      <c r="H1610" s="31">
        <f t="shared" si="52"/>
        <v>0.12090000000000001</v>
      </c>
      <c r="I1610" s="31">
        <f>Table36[[#This Row],[Inflation (%)2]]/H1638-1</f>
        <v>2.2842639593908531E-2</v>
      </c>
      <c r="J1610" s="60">
        <f>IFERROR(VLOOKUP(D1610,Table6[[Categories]:[Weights]],5,FALSE),0)</f>
        <v>2.81E-2</v>
      </c>
      <c r="K1610" s="44">
        <f>$K$1802*(1+Table36[[#This Row],[Inflation (%)2]])</f>
        <v>112.09</v>
      </c>
      <c r="L1610" s="44">
        <f>IFERROR(Table36[[#This Row],[Prices]]*Table36[[#This Row],[Weights]],0)</f>
        <v>3.1497290000000002</v>
      </c>
    </row>
    <row r="1611" spans="2:12" hidden="1" x14ac:dyDescent="0.2">
      <c r="B1611" s="62">
        <f t="shared" si="51"/>
        <v>2020</v>
      </c>
      <c r="C1611" s="49">
        <v>44044</v>
      </c>
      <c r="D1611" s="3" t="s">
        <v>21</v>
      </c>
      <c r="E1611" s="29" t="s">
        <v>7</v>
      </c>
      <c r="F1611" s="43">
        <v>155.4</v>
      </c>
      <c r="G1611" s="28" t="s">
        <v>1049</v>
      </c>
      <c r="H1611" s="31">
        <f t="shared" si="52"/>
        <v>9.7000000000000003E-3</v>
      </c>
      <c r="I1611" s="31">
        <f>Table36[[#This Row],[Inflation (%)2]]/H1639-1</f>
        <v>-8.4615384615384599</v>
      </c>
      <c r="J1611" s="60">
        <f>IFERROR(VLOOKUP(D1611,Table6[[Categories]:[Weights]],5,FALSE),0)</f>
        <v>2.8999999999999998E-2</v>
      </c>
      <c r="K1611" s="44">
        <f>$K$1802*(1+Table36[[#This Row],[Inflation (%)2]])</f>
        <v>100.97</v>
      </c>
      <c r="L1611" s="44">
        <f>IFERROR(Table36[[#This Row],[Prices]]*Table36[[#This Row],[Weights]],0)</f>
        <v>2.9281299999999999</v>
      </c>
    </row>
    <row r="1612" spans="2:12" hidden="1" x14ac:dyDescent="0.2">
      <c r="B1612" s="62">
        <f t="shared" si="51"/>
        <v>2020</v>
      </c>
      <c r="C1612" s="49">
        <v>44044</v>
      </c>
      <c r="D1612" s="3" t="s">
        <v>23</v>
      </c>
      <c r="E1612" s="29" t="s">
        <v>7</v>
      </c>
      <c r="F1612" s="43">
        <v>202</v>
      </c>
      <c r="G1612" s="28" t="s">
        <v>1050</v>
      </c>
      <c r="H1612" s="31">
        <f t="shared" si="52"/>
        <v>6.8199999999999997E-2</v>
      </c>
      <c r="I1612" s="31">
        <f>Table36[[#This Row],[Inflation (%)2]]/H1640-1</f>
        <v>4.1221374045801396E-2</v>
      </c>
      <c r="J1612" s="60">
        <f>IFERROR(VLOOKUP(D1612,Table6[[Categories]:[Weights]],5,FALSE),0)</f>
        <v>4.41E-2</v>
      </c>
      <c r="K1612" s="44">
        <f>$K$1802*(1+Table36[[#This Row],[Inflation (%)2]])</f>
        <v>106.82000000000001</v>
      </c>
      <c r="L1612" s="44">
        <f>IFERROR(Table36[[#This Row],[Prices]]*Table36[[#This Row],[Weights]],0)</f>
        <v>4.7107620000000008</v>
      </c>
    </row>
    <row r="1613" spans="2:12" hidden="1" x14ac:dyDescent="0.2">
      <c r="B1613" s="62">
        <f t="shared" si="51"/>
        <v>2020</v>
      </c>
      <c r="C1613" s="49">
        <v>44044</v>
      </c>
      <c r="D1613" s="3" t="s">
        <v>25</v>
      </c>
      <c r="E1613" s="29" t="s">
        <v>7</v>
      </c>
      <c r="F1613" s="43">
        <v>150.80000000000001</v>
      </c>
      <c r="G1613" s="28" t="s">
        <v>1051</v>
      </c>
      <c r="H1613" s="31">
        <f t="shared" si="52"/>
        <v>0.1618</v>
      </c>
      <c r="I1613" s="31">
        <f>Table36[[#This Row],[Inflation (%)2]]/H1641-1</f>
        <v>-6.9044879171461515E-2</v>
      </c>
      <c r="J1613" s="60">
        <f>IFERROR(VLOOKUP(D1613,Table6[[Categories]:[Weights]],5,FALSE),0)</f>
        <v>1.7299999999999999E-2</v>
      </c>
      <c r="K1613" s="44">
        <f>$K$1802*(1+Table36[[#This Row],[Inflation (%)2]])</f>
        <v>116.17999999999999</v>
      </c>
      <c r="L1613" s="44">
        <f>IFERROR(Table36[[#This Row],[Prices]]*Table36[[#This Row],[Weights]],0)</f>
        <v>2.0099139999999998</v>
      </c>
    </row>
    <row r="1614" spans="2:12" hidden="1" x14ac:dyDescent="0.2">
      <c r="B1614" s="62">
        <f t="shared" si="51"/>
        <v>2020</v>
      </c>
      <c r="C1614" s="49">
        <v>44044</v>
      </c>
      <c r="D1614" s="3" t="s">
        <v>27</v>
      </c>
      <c r="E1614" s="29" t="s">
        <v>7</v>
      </c>
      <c r="F1614" s="43">
        <v>118.9</v>
      </c>
      <c r="G1614" s="28" t="s">
        <v>492</v>
      </c>
      <c r="H1614" s="31">
        <f t="shared" si="52"/>
        <v>5.5E-2</v>
      </c>
      <c r="I1614" s="31">
        <f>Table36[[#This Row],[Inflation (%)2]]/H1642-1</f>
        <v>0.23042505592841178</v>
      </c>
      <c r="J1614" s="60">
        <f>IFERROR(VLOOKUP(D1614,Table6[[Categories]:[Weights]],5,FALSE),0)</f>
        <v>9.7000000000000003E-3</v>
      </c>
      <c r="K1614" s="44">
        <f>$K$1802*(1+Table36[[#This Row],[Inflation (%)2]])</f>
        <v>105.5</v>
      </c>
      <c r="L1614" s="44">
        <f>IFERROR(Table36[[#This Row],[Prices]]*Table36[[#This Row],[Weights]],0)</f>
        <v>1.02335</v>
      </c>
    </row>
    <row r="1615" spans="2:12" hidden="1" x14ac:dyDescent="0.2">
      <c r="B1615" s="62">
        <f t="shared" si="51"/>
        <v>2020</v>
      </c>
      <c r="C1615" s="49">
        <v>44044</v>
      </c>
      <c r="D1615" s="3" t="s">
        <v>29</v>
      </c>
      <c r="E1615" s="29" t="s">
        <v>7</v>
      </c>
      <c r="F1615" s="43">
        <v>160.9</v>
      </c>
      <c r="G1615" s="28" t="s">
        <v>1052</v>
      </c>
      <c r="H1615" s="31">
        <f t="shared" si="52"/>
        <v>0.12909999999999999</v>
      </c>
      <c r="I1615" s="31">
        <f>Table36[[#This Row],[Inflation (%)2]]/H1643-1</f>
        <v>-6.1585835257892407E-3</v>
      </c>
      <c r="J1615" s="60">
        <f>IFERROR(VLOOKUP(D1615,Table6[[Categories]:[Weights]],5,FALSE),0)</f>
        <v>1.7899999999999999E-2</v>
      </c>
      <c r="K1615" s="44">
        <f>$K$1802*(1+Table36[[#This Row],[Inflation (%)2]])</f>
        <v>112.91</v>
      </c>
      <c r="L1615" s="44">
        <f>IFERROR(Table36[[#This Row],[Prices]]*Table36[[#This Row],[Weights]],0)</f>
        <v>2.0210889999999999</v>
      </c>
    </row>
    <row r="1616" spans="2:12" hidden="1" x14ac:dyDescent="0.2">
      <c r="B1616" s="62">
        <f t="shared" si="51"/>
        <v>2020</v>
      </c>
      <c r="C1616" s="49">
        <v>44044</v>
      </c>
      <c r="D1616" s="3" t="s">
        <v>31</v>
      </c>
      <c r="E1616" s="29" t="s">
        <v>7</v>
      </c>
      <c r="F1616" s="43">
        <v>137.69999999999999</v>
      </c>
      <c r="G1616" s="28" t="s">
        <v>1053</v>
      </c>
      <c r="H1616" s="31">
        <f t="shared" si="52"/>
        <v>6.0899999999999996E-2</v>
      </c>
      <c r="I1616" s="31">
        <f>Table36[[#This Row],[Inflation (%)2]]/H1644-1</f>
        <v>0.1256931608133085</v>
      </c>
      <c r="J1616" s="60">
        <f>IFERROR(VLOOKUP(D1616,Table6[[Categories]:[Weights]],5,FALSE),0)</f>
        <v>1.1299999999999999E-2</v>
      </c>
      <c r="K1616" s="44">
        <f>$K$1802*(1+Table36[[#This Row],[Inflation (%)2]])</f>
        <v>106.08999999999999</v>
      </c>
      <c r="L1616" s="44">
        <f>IFERROR(Table36[[#This Row],[Prices]]*Table36[[#This Row],[Weights]],0)</f>
        <v>1.1988169999999998</v>
      </c>
    </row>
    <row r="1617" spans="2:12" hidden="1" x14ac:dyDescent="0.2">
      <c r="B1617" s="62">
        <f t="shared" si="51"/>
        <v>2020</v>
      </c>
      <c r="C1617" s="49">
        <v>44044</v>
      </c>
      <c r="D1617" s="3" t="s">
        <v>33</v>
      </c>
      <c r="E1617" s="29" t="s">
        <v>7</v>
      </c>
      <c r="F1617" s="43">
        <v>164.4</v>
      </c>
      <c r="G1617" s="28" t="s">
        <v>340</v>
      </c>
      <c r="H1617" s="31">
        <f t="shared" si="52"/>
        <v>5.2499999999999998E-2</v>
      </c>
      <c r="I1617" s="31">
        <f>Table36[[#This Row],[Inflation (%)2]]/H1645-1</f>
        <v>6.0606060606060552E-2</v>
      </c>
      <c r="J1617" s="60">
        <f>IFERROR(VLOOKUP(D1617,Table6[[Categories]:[Weights]],5,FALSE),0)</f>
        <v>5.5399999999999998E-2</v>
      </c>
      <c r="K1617" s="44">
        <f>$K$1802*(1+Table36[[#This Row],[Inflation (%)2]])</f>
        <v>105.25</v>
      </c>
      <c r="L1617" s="44">
        <f>IFERROR(Table36[[#This Row],[Prices]]*Table36[[#This Row],[Weights]],0)</f>
        <v>5.8308499999999999</v>
      </c>
    </row>
    <row r="1618" spans="2:12" hidden="1" x14ac:dyDescent="0.2">
      <c r="B1618" s="62">
        <f t="shared" si="51"/>
        <v>2020</v>
      </c>
      <c r="C1618" s="49">
        <v>44044</v>
      </c>
      <c r="D1618" s="3" t="s">
        <v>35</v>
      </c>
      <c r="E1618" s="29" t="s">
        <v>7</v>
      </c>
      <c r="F1618" s="43">
        <v>188.7</v>
      </c>
      <c r="G1618" s="28" t="s">
        <v>1054</v>
      </c>
      <c r="H1618" s="31">
        <f t="shared" si="52"/>
        <v>0.12390000000000001</v>
      </c>
      <c r="I1618" s="31">
        <f>Table36[[#This Row],[Inflation (%)2]]/H1646-1</f>
        <v>3.5953177257525226E-2</v>
      </c>
      <c r="J1618" s="60">
        <f>IFERROR(VLOOKUP(D1618,Table6[[Categories]:[Weights]],5,FALSE),0)</f>
        <v>1.3600000000000001E-2</v>
      </c>
      <c r="K1618" s="44">
        <f>$K$1802*(1+Table36[[#This Row],[Inflation (%)2]])</f>
        <v>112.38999999999999</v>
      </c>
      <c r="L1618" s="44">
        <f>IFERROR(Table36[[#This Row],[Prices]]*Table36[[#This Row],[Weights]],0)</f>
        <v>1.5285039999999999</v>
      </c>
    </row>
    <row r="1619" spans="2:12" hidden="1" x14ac:dyDescent="0.2">
      <c r="B1619" s="62">
        <f t="shared" si="51"/>
        <v>2020</v>
      </c>
      <c r="C1619" s="49">
        <v>44044</v>
      </c>
      <c r="D1619" s="3" t="s">
        <v>37</v>
      </c>
      <c r="E1619" s="29" t="s">
        <v>7</v>
      </c>
      <c r="F1619" s="43">
        <v>148.1</v>
      </c>
      <c r="G1619" s="28" t="s">
        <v>324</v>
      </c>
      <c r="H1619" s="31">
        <f t="shared" si="52"/>
        <v>3.5700000000000003E-2</v>
      </c>
      <c r="I1619" s="31">
        <f>Table36[[#This Row],[Inflation (%)2]]/H1647-1</f>
        <v>0</v>
      </c>
      <c r="J1619" s="60">
        <f>IFERROR(VLOOKUP(D1619,Table6[[Categories]:[Weights]],5,FALSE),0)</f>
        <v>5.57E-2</v>
      </c>
      <c r="K1619" s="44">
        <f>$K$1802*(1+Table36[[#This Row],[Inflation (%)2]])</f>
        <v>103.57000000000001</v>
      </c>
      <c r="L1619" s="44">
        <f>IFERROR(Table36[[#This Row],[Prices]]*Table36[[#This Row],[Weights]],0)</f>
        <v>5.7688490000000003</v>
      </c>
    </row>
    <row r="1620" spans="2:12" hidden="1" x14ac:dyDescent="0.2">
      <c r="B1620" s="62">
        <f t="shared" si="51"/>
        <v>2020</v>
      </c>
      <c r="C1620" s="49">
        <v>44044</v>
      </c>
      <c r="D1620" s="3" t="s">
        <v>39</v>
      </c>
      <c r="E1620" s="29" t="s">
        <v>7</v>
      </c>
      <c r="F1620" s="43">
        <v>150.19999999999999</v>
      </c>
      <c r="G1620" s="28" t="s">
        <v>1055</v>
      </c>
      <c r="H1620" s="31">
        <f t="shared" si="52"/>
        <v>3.5900000000000001E-2</v>
      </c>
      <c r="I1620" s="31">
        <f>Table36[[#This Row],[Inflation (%)2]]/H1648-1</f>
        <v>-1.9125683060109311E-2</v>
      </c>
      <c r="J1620" s="60">
        <f>IFERROR(VLOOKUP(D1620,Table6[[Categories]:[Weights]],5,FALSE),0)</f>
        <v>4.7199999999999999E-2</v>
      </c>
      <c r="K1620" s="44">
        <f>$K$1802*(1+Table36[[#This Row],[Inflation (%)2]])</f>
        <v>103.59</v>
      </c>
      <c r="L1620" s="44">
        <f>IFERROR(Table36[[#This Row],[Prices]]*Table36[[#This Row],[Weights]],0)</f>
        <v>4.8894479999999998</v>
      </c>
    </row>
    <row r="1621" spans="2:12" hidden="1" x14ac:dyDescent="0.2">
      <c r="B1621" s="62">
        <f t="shared" si="51"/>
        <v>2020</v>
      </c>
      <c r="C1621" s="49">
        <v>44044</v>
      </c>
      <c r="D1621" s="3" t="s">
        <v>41</v>
      </c>
      <c r="E1621" s="29" t="s">
        <v>7</v>
      </c>
      <c r="F1621" s="43">
        <v>136.30000000000001</v>
      </c>
      <c r="G1621" s="28" t="s">
        <v>85</v>
      </c>
      <c r="H1621" s="31">
        <f t="shared" si="52"/>
        <v>3.1E-2</v>
      </c>
      <c r="I1621" s="31">
        <f>Table36[[#This Row],[Inflation (%)2]]/H1649-1</f>
        <v>0.24</v>
      </c>
      <c r="J1621" s="60">
        <f>IFERROR(VLOOKUP(D1621,Table6[[Categories]:[Weights]],5,FALSE),0)</f>
        <v>8.5000000000000006E-3</v>
      </c>
      <c r="K1621" s="44">
        <f>$K$1802*(1+Table36[[#This Row],[Inflation (%)2]])</f>
        <v>103.1</v>
      </c>
      <c r="L1621" s="44">
        <f>IFERROR(Table36[[#This Row],[Prices]]*Table36[[#This Row],[Weights]],0)</f>
        <v>0.87634999999999996</v>
      </c>
    </row>
    <row r="1622" spans="2:12" hidden="1" x14ac:dyDescent="0.2">
      <c r="B1622" s="62">
        <f t="shared" si="51"/>
        <v>2020</v>
      </c>
      <c r="C1622" s="49">
        <v>44044</v>
      </c>
      <c r="D1622" s="3" t="s">
        <v>43</v>
      </c>
      <c r="E1622" s="29" t="s">
        <v>7</v>
      </c>
      <c r="F1622" s="43">
        <v>156.30000000000001</v>
      </c>
      <c r="G1622" s="28" t="s">
        <v>85</v>
      </c>
      <c r="H1622" s="31">
        <f t="shared" si="52"/>
        <v>3.1E-2</v>
      </c>
      <c r="I1622" s="31">
        <f>Table36[[#This Row],[Inflation (%)2]]/H1650-1</f>
        <v>-4.6153846153846212E-2</v>
      </c>
      <c r="J1622" s="60">
        <f>IFERROR(VLOOKUP(D1622,Table6[[Categories]:[Weights]],5,FALSE),0)</f>
        <v>0.2167</v>
      </c>
      <c r="K1622" s="44">
        <f>$K$1802*(1+Table36[[#This Row],[Inflation (%)2]])</f>
        <v>103.1</v>
      </c>
      <c r="L1622" s="44">
        <f>IFERROR(Table36[[#This Row],[Prices]]*Table36[[#This Row],[Weights]],0)</f>
        <v>22.34177</v>
      </c>
    </row>
    <row r="1623" spans="2:12" hidden="1" x14ac:dyDescent="0.2">
      <c r="B1623" s="62">
        <f t="shared" si="51"/>
        <v>2020</v>
      </c>
      <c r="C1623" s="49">
        <v>44044</v>
      </c>
      <c r="D1623" s="3" t="s">
        <v>45</v>
      </c>
      <c r="E1623" s="29" t="s">
        <v>7</v>
      </c>
      <c r="F1623" s="43">
        <v>137.19999999999999</v>
      </c>
      <c r="G1623" s="28" t="s">
        <v>1056</v>
      </c>
      <c r="H1623" s="31">
        <f t="shared" si="52"/>
        <v>9.3200000000000005E-2</v>
      </c>
      <c r="I1623" s="31">
        <f>Table36[[#This Row],[Inflation (%)2]]/H1651-1</f>
        <v>4.7191011235955038E-2</v>
      </c>
      <c r="J1623" s="60">
        <f>IFERROR(VLOOKUP(D1623,Table6[[Categories]:[Weights]],5,FALSE),0)</f>
        <v>5.5800000000000002E-2</v>
      </c>
      <c r="K1623" s="44">
        <f>$K$1802*(1+Table36[[#This Row],[Inflation (%)2]])</f>
        <v>109.32</v>
      </c>
      <c r="L1623" s="44">
        <f>IFERROR(Table36[[#This Row],[Prices]]*Table36[[#This Row],[Weights]],0)</f>
        <v>6.1000559999999995</v>
      </c>
    </row>
    <row r="1624" spans="2:12" hidden="1" x14ac:dyDescent="0.2">
      <c r="B1624" s="62">
        <f t="shared" si="51"/>
        <v>2020</v>
      </c>
      <c r="C1624" s="49">
        <v>44044</v>
      </c>
      <c r="D1624" s="3" t="s">
        <v>47</v>
      </c>
      <c r="E1624" s="29" t="s">
        <v>7</v>
      </c>
      <c r="F1624" s="43">
        <v>146</v>
      </c>
      <c r="G1624" s="28" t="s">
        <v>1057</v>
      </c>
      <c r="H1624" s="31">
        <f t="shared" si="52"/>
        <v>7.9100000000000004E-2</v>
      </c>
      <c r="I1624" s="31">
        <f>Table36[[#This Row],[Inflation (%)2]]/H1652-1</f>
        <v>3.2637075718015662E-2</v>
      </c>
      <c r="J1624" s="60">
        <f>IFERROR(VLOOKUP(D1624,Table6[[Categories]:[Weights]],5,FALSE),0)</f>
        <v>0.29530000000000001</v>
      </c>
      <c r="K1624" s="44">
        <f>$K$1802*(1+Table36[[#This Row],[Inflation (%)2]])</f>
        <v>107.91</v>
      </c>
      <c r="L1624" s="44">
        <f>IFERROR(Table36[[#This Row],[Prices]]*Table36[[#This Row],[Weights]],0)</f>
        <v>31.865822999999999</v>
      </c>
    </row>
    <row r="1625" spans="2:12" hidden="1" x14ac:dyDescent="0.2">
      <c r="B1625" s="62">
        <f t="shared" si="51"/>
        <v>2020</v>
      </c>
      <c r="C1625" s="49">
        <v>44044</v>
      </c>
      <c r="D1625" s="3" t="s">
        <v>49</v>
      </c>
      <c r="E1625" s="29" t="s">
        <v>7</v>
      </c>
      <c r="F1625" s="43">
        <v>145.4</v>
      </c>
      <c r="G1625" s="28" t="s">
        <v>639</v>
      </c>
      <c r="H1625" s="31">
        <f t="shared" si="52"/>
        <v>5.2899999999999996E-2</v>
      </c>
      <c r="I1625" s="31">
        <f>Table36[[#This Row],[Inflation (%)2]]/H1653-1</f>
        <v>7.0850202429149522E-2</v>
      </c>
      <c r="J1625" s="60">
        <f>IFERROR(VLOOKUP(D1625,Table6[[Categories]:[Weights]],5,FALSE),0)</f>
        <v>3.8699999999999998E-2</v>
      </c>
      <c r="K1625" s="44">
        <f>$K$1802*(1+Table36[[#This Row],[Inflation (%)2]])</f>
        <v>105.28999999999999</v>
      </c>
      <c r="L1625" s="44">
        <f>IFERROR(Table36[[#This Row],[Prices]]*Table36[[#This Row],[Weights]],0)</f>
        <v>4.0747229999999997</v>
      </c>
    </row>
    <row r="1626" spans="2:12" hidden="1" x14ac:dyDescent="0.2">
      <c r="B1626" s="62">
        <f t="shared" si="51"/>
        <v>2020</v>
      </c>
      <c r="C1626" s="49">
        <v>44044</v>
      </c>
      <c r="D1626" s="3" t="s">
        <v>51</v>
      </c>
      <c r="E1626" s="29" t="s">
        <v>7</v>
      </c>
      <c r="F1626" s="43">
        <v>150</v>
      </c>
      <c r="G1626" s="28" t="s">
        <v>1058</v>
      </c>
      <c r="H1626" s="31">
        <f t="shared" si="52"/>
        <v>6.0100000000000001E-2</v>
      </c>
      <c r="I1626" s="31">
        <f>Table36[[#This Row],[Inflation (%)2]]/H1654-1</f>
        <v>7.1301247771835774E-2</v>
      </c>
      <c r="J1626" s="60">
        <f>IFERROR(VLOOKUP(D1626,Table6[[Categories]:[Weights]],5,FALSE),0)</f>
        <v>4.8099999999999997E-2</v>
      </c>
      <c r="K1626" s="44">
        <f>$K$1802*(1+Table36[[#This Row],[Inflation (%)2]])</f>
        <v>106.01</v>
      </c>
      <c r="L1626" s="44">
        <f>IFERROR(Table36[[#This Row],[Prices]]*Table36[[#This Row],[Weights]],0)</f>
        <v>5.099081</v>
      </c>
    </row>
    <row r="1627" spans="2:12" hidden="1" x14ac:dyDescent="0.2">
      <c r="B1627" s="62">
        <f t="shared" si="51"/>
        <v>2020</v>
      </c>
      <c r="C1627" s="49">
        <v>44044</v>
      </c>
      <c r="D1627" s="3" t="s">
        <v>53</v>
      </c>
      <c r="E1627" s="29" t="s">
        <v>7</v>
      </c>
      <c r="F1627" s="43">
        <v>135.1</v>
      </c>
      <c r="G1627" s="28" t="s">
        <v>731</v>
      </c>
      <c r="H1627" s="31">
        <f t="shared" si="52"/>
        <v>0.11839999999999999</v>
      </c>
      <c r="I1627" s="31">
        <f>Table36[[#This Row],[Inflation (%)2]]/H1655-1</f>
        <v>7.3436083408884745E-2</v>
      </c>
      <c r="J1627" s="60">
        <f>IFERROR(VLOOKUP(D1627,Table6[[Categories]:[Weights]],5,FALSE),0)</f>
        <v>9.7299999999999998E-2</v>
      </c>
      <c r="K1627" s="44">
        <f>$K$1802*(1+Table36[[#This Row],[Inflation (%)2]])</f>
        <v>111.84</v>
      </c>
      <c r="L1627" s="44">
        <f>IFERROR(Table36[[#This Row],[Prices]]*Table36[[#This Row],[Weights]],0)</f>
        <v>10.882032000000001</v>
      </c>
    </row>
    <row r="1628" spans="2:12" hidden="1" x14ac:dyDescent="0.2">
      <c r="B1628" s="62">
        <f t="shared" si="51"/>
        <v>2020</v>
      </c>
      <c r="C1628" s="49">
        <v>44044</v>
      </c>
      <c r="D1628" s="3" t="s">
        <v>55</v>
      </c>
      <c r="E1628" s="29" t="s">
        <v>7</v>
      </c>
      <c r="F1628" s="43">
        <v>141.80000000000001</v>
      </c>
      <c r="G1628" s="28" t="s">
        <v>136</v>
      </c>
      <c r="H1628" s="31">
        <f t="shared" si="52"/>
        <v>4.7300000000000009E-2</v>
      </c>
      <c r="I1628" s="31">
        <f>Table36[[#This Row],[Inflation (%)2]]/H1656-1</f>
        <v>3.0501089324618924E-2</v>
      </c>
      <c r="J1628" s="60">
        <f>IFERROR(VLOOKUP(D1628,Table6[[Categories]:[Weights]],5,FALSE),0)</f>
        <v>2.0400000000000001E-2</v>
      </c>
      <c r="K1628" s="44">
        <f>$K$1802*(1+Table36[[#This Row],[Inflation (%)2]])</f>
        <v>104.72999999999999</v>
      </c>
      <c r="L1628" s="44">
        <f>IFERROR(Table36[[#This Row],[Prices]]*Table36[[#This Row],[Weights]],0)</f>
        <v>2.1364920000000001</v>
      </c>
    </row>
    <row r="1629" spans="2:12" hidden="1" x14ac:dyDescent="0.2">
      <c r="B1629" s="62">
        <f t="shared" si="51"/>
        <v>2020</v>
      </c>
      <c r="C1629" s="49">
        <v>44044</v>
      </c>
      <c r="D1629" s="3" t="s">
        <v>57</v>
      </c>
      <c r="E1629" s="29" t="s">
        <v>7</v>
      </c>
      <c r="F1629" s="43">
        <v>154.9</v>
      </c>
      <c r="G1629" s="28" t="s">
        <v>696</v>
      </c>
      <c r="H1629" s="31">
        <f t="shared" si="52"/>
        <v>2.2400000000000003E-2</v>
      </c>
      <c r="I1629" s="31">
        <f>Table36[[#This Row],[Inflation (%)2]]/H1657-1</f>
        <v>-0.33923303834808249</v>
      </c>
      <c r="J1629" s="60">
        <f>IFERROR(VLOOKUP(D1629,Table6[[Categories]:[Weights]],5,FALSE),0)</f>
        <v>5.62E-2</v>
      </c>
      <c r="K1629" s="44">
        <f>$K$1802*(1+Table36[[#This Row],[Inflation (%)2]])</f>
        <v>102.24</v>
      </c>
      <c r="L1629" s="44">
        <f>IFERROR(Table36[[#This Row],[Prices]]*Table36[[#This Row],[Weights]],0)</f>
        <v>5.7458879999999999</v>
      </c>
    </row>
    <row r="1630" spans="2:12" hidden="1" x14ac:dyDescent="0.2">
      <c r="B1630" s="62">
        <f t="shared" si="51"/>
        <v>2020</v>
      </c>
      <c r="C1630" s="49">
        <v>44044</v>
      </c>
      <c r="D1630" s="3" t="s">
        <v>59</v>
      </c>
      <c r="E1630" s="29" t="s">
        <v>7</v>
      </c>
      <c r="F1630" s="43">
        <v>159.80000000000001</v>
      </c>
      <c r="G1630" s="28" t="s">
        <v>1059</v>
      </c>
      <c r="H1630" s="31">
        <f t="shared" si="52"/>
        <v>0.15970000000000001</v>
      </c>
      <c r="I1630" s="31">
        <f>Table36[[#This Row],[Inflation (%)2]]/H1658-1</f>
        <v>7.3252688172043001E-2</v>
      </c>
      <c r="J1630" s="60">
        <f>IFERROR(VLOOKUP(D1630,Table6[[Categories]:[Weights]],5,FALSE),0)</f>
        <v>3.4700000000000002E-2</v>
      </c>
      <c r="K1630" s="44">
        <f>$K$1802*(1+Table36[[#This Row],[Inflation (%)2]])</f>
        <v>115.97</v>
      </c>
      <c r="L1630" s="44">
        <f>IFERROR(Table36[[#This Row],[Prices]]*Table36[[#This Row],[Weights]],0)</f>
        <v>4.024159</v>
      </c>
    </row>
    <row r="1631" spans="2:12" hidden="1" x14ac:dyDescent="0.2">
      <c r="B1631" s="62">
        <f t="shared" si="51"/>
        <v>2020</v>
      </c>
      <c r="C1631" s="49">
        <v>44044</v>
      </c>
      <c r="D1631" s="3" t="s">
        <v>61</v>
      </c>
      <c r="E1631" s="29" t="s">
        <v>7</v>
      </c>
      <c r="F1631" s="43">
        <v>161.6</v>
      </c>
      <c r="G1631" s="28" t="s">
        <v>648</v>
      </c>
      <c r="H1631" s="31">
        <f t="shared" si="52"/>
        <v>8.8200000000000014E-2</v>
      </c>
      <c r="I1631" s="31">
        <f>Table36[[#This Row],[Inflation (%)2]]/H1659-1</f>
        <v>-1.8909899888765236E-2</v>
      </c>
      <c r="J1631" s="60">
        <f>IFERROR(VLOOKUP(D1631,Table6[[Categories]:[Weights]],5,FALSE),0)</f>
        <v>0</v>
      </c>
      <c r="K1631" s="44">
        <f>$K$1802*(1+Table36[[#This Row],[Inflation (%)2]])</f>
        <v>108.82000000000001</v>
      </c>
      <c r="L1631" s="44">
        <f>IFERROR(Table36[[#This Row],[Prices]]*Table36[[#This Row],[Weights]],0)</f>
        <v>0</v>
      </c>
    </row>
    <row r="1632" spans="2:12" x14ac:dyDescent="0.2">
      <c r="B1632" s="62">
        <f t="shared" si="51"/>
        <v>2020</v>
      </c>
      <c r="C1632" s="49">
        <v>44013</v>
      </c>
      <c r="D1632" s="3" t="s">
        <v>6</v>
      </c>
      <c r="E1632" s="29" t="s">
        <v>7</v>
      </c>
      <c r="F1632" s="43">
        <v>152.9</v>
      </c>
      <c r="G1632" s="28" t="s">
        <v>876</v>
      </c>
      <c r="H1632" s="31">
        <f t="shared" si="52"/>
        <v>6.7000000000000004E-2</v>
      </c>
      <c r="I1632" s="31">
        <f>Table36[[#This Row],[Inflation (%)2]]/H1660-1</f>
        <v>9.4771241830065245E-2</v>
      </c>
      <c r="J1632" s="60">
        <f>IFERROR(VLOOKUP(D1632,Table6[[Categories]:[Weights]],5,FALSE),0)</f>
        <v>1</v>
      </c>
      <c r="K1632" s="44">
        <f>$K$1802*(1+Table36[[#This Row],[Inflation (%)2]])</f>
        <v>106.69999999999999</v>
      </c>
      <c r="L1632" s="44">
        <f>IFERROR(Table36[[#This Row],[Prices]]*Table36[[#This Row],[Weights]],0)</f>
        <v>106.69999999999999</v>
      </c>
    </row>
    <row r="1633" spans="2:12" hidden="1" x14ac:dyDescent="0.2">
      <c r="B1633" s="62">
        <f t="shared" si="51"/>
        <v>2020</v>
      </c>
      <c r="C1633" s="49">
        <v>44013</v>
      </c>
      <c r="D1633" s="3" t="s">
        <v>9</v>
      </c>
      <c r="E1633" s="29" t="s">
        <v>7</v>
      </c>
      <c r="F1633" s="43">
        <v>159.9</v>
      </c>
      <c r="G1633" s="28" t="s">
        <v>1061</v>
      </c>
      <c r="H1633" s="31">
        <f t="shared" si="52"/>
        <v>8.2600000000000007E-2</v>
      </c>
      <c r="I1633" s="31">
        <f>Table36[[#This Row],[Inflation (%)2]]/H1661-1</f>
        <v>5.4916985951468655E-2</v>
      </c>
      <c r="J1633" s="60">
        <f>IFERROR(VLOOKUP(D1633,Table6[[Categories]:[Weights]],5,FALSE),0)</f>
        <v>0.3629</v>
      </c>
      <c r="K1633" s="44">
        <f>$K$1802*(1+Table36[[#This Row],[Inflation (%)2]])</f>
        <v>108.26</v>
      </c>
      <c r="L1633" s="44">
        <f>IFERROR(Table36[[#This Row],[Prices]]*Table36[[#This Row],[Weights]],0)</f>
        <v>39.287554</v>
      </c>
    </row>
    <row r="1634" spans="2:12" hidden="1" x14ac:dyDescent="0.2">
      <c r="B1634" s="62">
        <f t="shared" si="51"/>
        <v>2020</v>
      </c>
      <c r="C1634" s="49">
        <v>44013</v>
      </c>
      <c r="D1634" s="3" t="s">
        <v>11</v>
      </c>
      <c r="E1634" s="29" t="s">
        <v>7</v>
      </c>
      <c r="F1634" s="43">
        <v>151.6</v>
      </c>
      <c r="G1634" s="28" t="s">
        <v>704</v>
      </c>
      <c r="H1634" s="31">
        <f t="shared" si="52"/>
        <v>7.2099999999999997E-2</v>
      </c>
      <c r="I1634" s="31">
        <f>Table36[[#This Row],[Inflation (%)2]]/H1662-1</f>
        <v>-0.1547479484173504</v>
      </c>
      <c r="J1634" s="60">
        <f>IFERROR(VLOOKUP(D1634,Table6[[Categories]:[Weights]],5,FALSE),0)</f>
        <v>6.59E-2</v>
      </c>
      <c r="K1634" s="44">
        <f>$K$1802*(1+Table36[[#This Row],[Inflation (%)2]])</f>
        <v>107.21000000000001</v>
      </c>
      <c r="L1634" s="44">
        <f>IFERROR(Table36[[#This Row],[Prices]]*Table36[[#This Row],[Weights]],0)</f>
        <v>7.0651390000000003</v>
      </c>
    </row>
    <row r="1635" spans="2:12" hidden="1" x14ac:dyDescent="0.2">
      <c r="B1635" s="62">
        <f t="shared" si="51"/>
        <v>2020</v>
      </c>
      <c r="C1635" s="49">
        <v>44013</v>
      </c>
      <c r="D1635" s="3" t="s">
        <v>13</v>
      </c>
      <c r="E1635" s="29" t="s">
        <v>7</v>
      </c>
      <c r="F1635" s="43">
        <v>197.8</v>
      </c>
      <c r="G1635" s="28" t="s">
        <v>1062</v>
      </c>
      <c r="H1635" s="31">
        <f t="shared" si="52"/>
        <v>0.23469999999999996</v>
      </c>
      <c r="I1635" s="31">
        <f>Table36[[#This Row],[Inflation (%)2]]/H1663-1</f>
        <v>1.7072129748183507E-3</v>
      </c>
      <c r="J1635" s="60">
        <f>IFERROR(VLOOKUP(D1635,Table6[[Categories]:[Weights]],5,FALSE),0)</f>
        <v>2.7300000000000001E-2</v>
      </c>
      <c r="K1635" s="44">
        <f>$K$1802*(1+Table36[[#This Row],[Inflation (%)2]])</f>
        <v>123.46999999999998</v>
      </c>
      <c r="L1635" s="44">
        <f>IFERROR(Table36[[#This Row],[Prices]]*Table36[[#This Row],[Weights]],0)</f>
        <v>3.3707309999999997</v>
      </c>
    </row>
    <row r="1636" spans="2:12" hidden="1" x14ac:dyDescent="0.2">
      <c r="B1636" s="62">
        <f t="shared" si="51"/>
        <v>2020</v>
      </c>
      <c r="C1636" s="49">
        <v>44013</v>
      </c>
      <c r="D1636" s="3" t="s">
        <v>15</v>
      </c>
      <c r="E1636" s="29" t="s">
        <v>7</v>
      </c>
      <c r="F1636" s="43">
        <v>154.5</v>
      </c>
      <c r="G1636" s="28" t="s">
        <v>310</v>
      </c>
      <c r="H1636" s="31">
        <f t="shared" si="52"/>
        <v>8.4199999999999997E-2</v>
      </c>
      <c r="I1636" s="31">
        <f>Table36[[#This Row],[Inflation (%)2]]/H1664-1</f>
        <v>-0.16716122650840748</v>
      </c>
      <c r="J1636" s="60">
        <f>IFERROR(VLOOKUP(D1636,Table6[[Categories]:[Weights]],5,FALSE),0)</f>
        <v>3.5999999999999999E-3</v>
      </c>
      <c r="K1636" s="44">
        <f>$K$1802*(1+Table36[[#This Row],[Inflation (%)2]])</f>
        <v>108.42</v>
      </c>
      <c r="L1636" s="44">
        <f>IFERROR(Table36[[#This Row],[Prices]]*Table36[[#This Row],[Weights]],0)</f>
        <v>0.39031199999999999</v>
      </c>
    </row>
    <row r="1637" spans="2:12" hidden="1" x14ac:dyDescent="0.2">
      <c r="B1637" s="62">
        <f t="shared" si="51"/>
        <v>2020</v>
      </c>
      <c r="C1637" s="49">
        <v>44013</v>
      </c>
      <c r="D1637" s="3" t="s">
        <v>17</v>
      </c>
      <c r="E1637" s="29" t="s">
        <v>7</v>
      </c>
      <c r="F1637" s="43">
        <v>153.4</v>
      </c>
      <c r="G1637" s="28" t="s">
        <v>1063</v>
      </c>
      <c r="H1637" s="31">
        <f t="shared" si="52"/>
        <v>6.4500000000000002E-2</v>
      </c>
      <c r="I1637" s="31">
        <f>Table36[[#This Row],[Inflation (%)2]]/H1665-1</f>
        <v>-7.4605451936872291E-2</v>
      </c>
      <c r="J1637" s="60">
        <f>IFERROR(VLOOKUP(D1637,Table6[[Categories]:[Weights]],5,FALSE),0)</f>
        <v>5.33E-2</v>
      </c>
      <c r="K1637" s="44">
        <f>$K$1802*(1+Table36[[#This Row],[Inflation (%)2]])</f>
        <v>106.45</v>
      </c>
      <c r="L1637" s="44">
        <f>IFERROR(Table36[[#This Row],[Prices]]*Table36[[#This Row],[Weights]],0)</f>
        <v>5.6737850000000005</v>
      </c>
    </row>
    <row r="1638" spans="2:12" hidden="1" x14ac:dyDescent="0.2">
      <c r="B1638" s="62">
        <f t="shared" si="51"/>
        <v>2020</v>
      </c>
      <c r="C1638" s="49">
        <v>44013</v>
      </c>
      <c r="D1638" s="3" t="s">
        <v>19</v>
      </c>
      <c r="E1638" s="29" t="s">
        <v>7</v>
      </c>
      <c r="F1638" s="43">
        <v>133.4</v>
      </c>
      <c r="G1638" s="28" t="s">
        <v>1064</v>
      </c>
      <c r="H1638" s="31">
        <f t="shared" si="52"/>
        <v>0.11820000000000001</v>
      </c>
      <c r="I1638" s="31">
        <f>Table36[[#This Row],[Inflation (%)2]]/H1666-1</f>
        <v>-1.990049751243772E-2</v>
      </c>
      <c r="J1638" s="60">
        <f>IFERROR(VLOOKUP(D1638,Table6[[Categories]:[Weights]],5,FALSE),0)</f>
        <v>2.81E-2</v>
      </c>
      <c r="K1638" s="44">
        <f>$K$1802*(1+Table36[[#This Row],[Inflation (%)2]])</f>
        <v>111.82000000000001</v>
      </c>
      <c r="L1638" s="44">
        <f>IFERROR(Table36[[#This Row],[Prices]]*Table36[[#This Row],[Weights]],0)</f>
        <v>3.1421420000000002</v>
      </c>
    </row>
    <row r="1639" spans="2:12" hidden="1" x14ac:dyDescent="0.2">
      <c r="B1639" s="62">
        <f t="shared" si="51"/>
        <v>2020</v>
      </c>
      <c r="C1639" s="49">
        <v>44013</v>
      </c>
      <c r="D1639" s="3" t="s">
        <v>21</v>
      </c>
      <c r="E1639" s="29" t="s">
        <v>7</v>
      </c>
      <c r="F1639" s="43">
        <v>154.5</v>
      </c>
      <c r="G1639" s="28" t="s">
        <v>1065</v>
      </c>
      <c r="H1639" s="31">
        <f t="shared" si="52"/>
        <v>-1.3000000000000002E-3</v>
      </c>
      <c r="I1639" s="31">
        <f>Table36[[#This Row],[Inflation (%)2]]/H1667-1</f>
        <v>-1.2166666666666668</v>
      </c>
      <c r="J1639" s="60">
        <f>IFERROR(VLOOKUP(D1639,Table6[[Categories]:[Weights]],5,FALSE),0)</f>
        <v>2.8999999999999998E-2</v>
      </c>
      <c r="K1639" s="44">
        <f>$K$1802*(1+Table36[[#This Row],[Inflation (%)2]])</f>
        <v>99.87</v>
      </c>
      <c r="L1639" s="44">
        <f>IFERROR(Table36[[#This Row],[Prices]]*Table36[[#This Row],[Weights]],0)</f>
        <v>2.8962300000000001</v>
      </c>
    </row>
    <row r="1640" spans="2:12" hidden="1" x14ac:dyDescent="0.2">
      <c r="B1640" s="62">
        <f t="shared" si="51"/>
        <v>2020</v>
      </c>
      <c r="C1640" s="49">
        <v>44013</v>
      </c>
      <c r="D1640" s="3" t="s">
        <v>23</v>
      </c>
      <c r="E1640" s="29" t="s">
        <v>7</v>
      </c>
      <c r="F1640" s="43">
        <v>191.9</v>
      </c>
      <c r="G1640" s="28" t="s">
        <v>457</v>
      </c>
      <c r="H1640" s="31">
        <f t="shared" si="52"/>
        <v>6.5500000000000003E-2</v>
      </c>
      <c r="I1640" s="31">
        <f>Table36[[#This Row],[Inflation (%)2]]/H1668-1</f>
        <v>6.98780487804878</v>
      </c>
      <c r="J1640" s="60">
        <f>IFERROR(VLOOKUP(D1640,Table6[[Categories]:[Weights]],5,FALSE),0)</f>
        <v>4.41E-2</v>
      </c>
      <c r="K1640" s="44">
        <f>$K$1802*(1+Table36[[#This Row],[Inflation (%)2]])</f>
        <v>106.55000000000001</v>
      </c>
      <c r="L1640" s="44">
        <f>IFERROR(Table36[[#This Row],[Prices]]*Table36[[#This Row],[Weights]],0)</f>
        <v>4.6988550000000009</v>
      </c>
    </row>
    <row r="1641" spans="2:12" hidden="1" x14ac:dyDescent="0.2">
      <c r="B1641" s="62">
        <f t="shared" si="51"/>
        <v>2020</v>
      </c>
      <c r="C1641" s="49">
        <v>44013</v>
      </c>
      <c r="D1641" s="3" t="s">
        <v>25</v>
      </c>
      <c r="E1641" s="29" t="s">
        <v>7</v>
      </c>
      <c r="F1641" s="43">
        <v>151.30000000000001</v>
      </c>
      <c r="G1641" s="28" t="s">
        <v>1066</v>
      </c>
      <c r="H1641" s="31">
        <f t="shared" si="52"/>
        <v>0.17380000000000001</v>
      </c>
      <c r="I1641" s="31">
        <f>Table36[[#This Row],[Inflation (%)2]]/H1669-1</f>
        <v>-9.9948213360952609E-2</v>
      </c>
      <c r="J1641" s="60">
        <f>IFERROR(VLOOKUP(D1641,Table6[[Categories]:[Weights]],5,FALSE),0)</f>
        <v>1.7299999999999999E-2</v>
      </c>
      <c r="K1641" s="44">
        <f>$K$1802*(1+Table36[[#This Row],[Inflation (%)2]])</f>
        <v>117.38</v>
      </c>
      <c r="L1641" s="44">
        <f>IFERROR(Table36[[#This Row],[Prices]]*Table36[[#This Row],[Weights]],0)</f>
        <v>2.0306739999999999</v>
      </c>
    </row>
    <row r="1642" spans="2:12" hidden="1" x14ac:dyDescent="0.2">
      <c r="B1642" s="62">
        <f t="shared" si="51"/>
        <v>2020</v>
      </c>
      <c r="C1642" s="49">
        <v>44013</v>
      </c>
      <c r="D1642" s="3" t="s">
        <v>27</v>
      </c>
      <c r="E1642" s="29" t="s">
        <v>7</v>
      </c>
      <c r="F1642" s="43">
        <v>116.8</v>
      </c>
      <c r="G1642" s="28" t="s">
        <v>524</v>
      </c>
      <c r="H1642" s="31">
        <f t="shared" si="52"/>
        <v>4.4699999999999997E-2</v>
      </c>
      <c r="I1642" s="31">
        <f>Table36[[#This Row],[Inflation (%)2]]/H1670-1</f>
        <v>0.10918114143920588</v>
      </c>
      <c r="J1642" s="60">
        <f>IFERROR(VLOOKUP(D1642,Table6[[Categories]:[Weights]],5,FALSE),0)</f>
        <v>9.7000000000000003E-3</v>
      </c>
      <c r="K1642" s="44">
        <f>$K$1802*(1+Table36[[#This Row],[Inflation (%)2]])</f>
        <v>104.47</v>
      </c>
      <c r="L1642" s="44">
        <f>IFERROR(Table36[[#This Row],[Prices]]*Table36[[#This Row],[Weights]],0)</f>
        <v>1.0133590000000001</v>
      </c>
    </row>
    <row r="1643" spans="2:12" hidden="1" x14ac:dyDescent="0.2">
      <c r="B1643" s="62">
        <f t="shared" si="51"/>
        <v>2020</v>
      </c>
      <c r="C1643" s="49">
        <v>44013</v>
      </c>
      <c r="D1643" s="3" t="s">
        <v>29</v>
      </c>
      <c r="E1643" s="29" t="s">
        <v>7</v>
      </c>
      <c r="F1643" s="43">
        <v>160</v>
      </c>
      <c r="G1643" s="28" t="s">
        <v>1067</v>
      </c>
      <c r="H1643" s="31">
        <f t="shared" si="52"/>
        <v>0.12990000000000002</v>
      </c>
      <c r="I1643" s="31">
        <f>Table36[[#This Row],[Inflation (%)2]]/H1671-1</f>
        <v>2.9318541996830705E-2</v>
      </c>
      <c r="J1643" s="60">
        <f>IFERROR(VLOOKUP(D1643,Table6[[Categories]:[Weights]],5,FALSE),0)</f>
        <v>1.7899999999999999E-2</v>
      </c>
      <c r="K1643" s="44">
        <f>$K$1802*(1+Table36[[#This Row],[Inflation (%)2]])</f>
        <v>112.99000000000001</v>
      </c>
      <c r="L1643" s="44">
        <f>IFERROR(Table36[[#This Row],[Prices]]*Table36[[#This Row],[Weights]],0)</f>
        <v>2.0225210000000002</v>
      </c>
    </row>
    <row r="1644" spans="2:12" hidden="1" x14ac:dyDescent="0.2">
      <c r="B1644" s="62">
        <f t="shared" si="51"/>
        <v>2020</v>
      </c>
      <c r="C1644" s="49">
        <v>44013</v>
      </c>
      <c r="D1644" s="3" t="s">
        <v>31</v>
      </c>
      <c r="E1644" s="29" t="s">
        <v>7</v>
      </c>
      <c r="F1644" s="43">
        <v>136.5</v>
      </c>
      <c r="G1644" s="28" t="s">
        <v>483</v>
      </c>
      <c r="H1644" s="31">
        <f t="shared" si="52"/>
        <v>5.4100000000000002E-2</v>
      </c>
      <c r="I1644" s="31">
        <f>Table36[[#This Row],[Inflation (%)2]]/H1672-1</f>
        <v>5.6640625000000222E-2</v>
      </c>
      <c r="J1644" s="60">
        <f>IFERROR(VLOOKUP(D1644,Table6[[Categories]:[Weights]],5,FALSE),0)</f>
        <v>1.1299999999999999E-2</v>
      </c>
      <c r="K1644" s="44">
        <f>$K$1802*(1+Table36[[#This Row],[Inflation (%)2]])</f>
        <v>105.41</v>
      </c>
      <c r="L1644" s="44">
        <f>IFERROR(Table36[[#This Row],[Prices]]*Table36[[#This Row],[Weights]],0)</f>
        <v>1.1911329999999998</v>
      </c>
    </row>
    <row r="1645" spans="2:12" hidden="1" x14ac:dyDescent="0.2">
      <c r="B1645" s="62">
        <f t="shared" si="51"/>
        <v>2020</v>
      </c>
      <c r="C1645" s="49">
        <v>44013</v>
      </c>
      <c r="D1645" s="3" t="s">
        <v>33</v>
      </c>
      <c r="E1645" s="29" t="s">
        <v>7</v>
      </c>
      <c r="F1645" s="43">
        <v>163.30000000000001</v>
      </c>
      <c r="G1645" s="28" t="s">
        <v>420</v>
      </c>
      <c r="H1645" s="31">
        <f t="shared" si="52"/>
        <v>4.9500000000000002E-2</v>
      </c>
      <c r="I1645" s="31">
        <f>Table36[[#This Row],[Inflation (%)2]]/H1673-1</f>
        <v>0.1619718309859155</v>
      </c>
      <c r="J1645" s="60">
        <f>IFERROR(VLOOKUP(D1645,Table6[[Categories]:[Weights]],5,FALSE),0)</f>
        <v>5.5399999999999998E-2</v>
      </c>
      <c r="K1645" s="44">
        <f>$K$1802*(1+Table36[[#This Row],[Inflation (%)2]])</f>
        <v>104.95000000000002</v>
      </c>
      <c r="L1645" s="44">
        <f>IFERROR(Table36[[#This Row],[Prices]]*Table36[[#This Row],[Weights]],0)</f>
        <v>5.8142300000000011</v>
      </c>
    </row>
    <row r="1646" spans="2:12" hidden="1" x14ac:dyDescent="0.2">
      <c r="B1646" s="62">
        <f t="shared" si="51"/>
        <v>2020</v>
      </c>
      <c r="C1646" s="49">
        <v>44013</v>
      </c>
      <c r="D1646" s="3" t="s">
        <v>35</v>
      </c>
      <c r="E1646" s="29" t="s">
        <v>7</v>
      </c>
      <c r="F1646" s="43">
        <v>187.2</v>
      </c>
      <c r="G1646" s="28" t="s">
        <v>1068</v>
      </c>
      <c r="H1646" s="31">
        <f t="shared" si="52"/>
        <v>0.1196</v>
      </c>
      <c r="I1646" s="31">
        <f>Table36[[#This Row],[Inflation (%)2]]/H1674-1</f>
        <v>-3.3333333333332993E-3</v>
      </c>
      <c r="J1646" s="60">
        <f>IFERROR(VLOOKUP(D1646,Table6[[Categories]:[Weights]],5,FALSE),0)</f>
        <v>1.3600000000000001E-2</v>
      </c>
      <c r="K1646" s="44">
        <f>$K$1802*(1+Table36[[#This Row],[Inflation (%)2]])</f>
        <v>111.96</v>
      </c>
      <c r="L1646" s="44">
        <f>IFERROR(Table36[[#This Row],[Prices]]*Table36[[#This Row],[Weights]],0)</f>
        <v>1.522656</v>
      </c>
    </row>
    <row r="1647" spans="2:12" hidden="1" x14ac:dyDescent="0.2">
      <c r="B1647" s="62">
        <f t="shared" si="51"/>
        <v>2020</v>
      </c>
      <c r="C1647" s="49">
        <v>44013</v>
      </c>
      <c r="D1647" s="3" t="s">
        <v>37</v>
      </c>
      <c r="E1647" s="29" t="s">
        <v>7</v>
      </c>
      <c r="F1647" s="43">
        <v>147.80000000000001</v>
      </c>
      <c r="G1647" s="28" t="s">
        <v>324</v>
      </c>
      <c r="H1647" s="31">
        <f t="shared" si="52"/>
        <v>3.5700000000000003E-2</v>
      </c>
      <c r="I1647" s="31">
        <f>Table36[[#This Row],[Inflation (%)2]]/H1675-1</f>
        <v>5.9347181008902128E-2</v>
      </c>
      <c r="J1647" s="60">
        <f>IFERROR(VLOOKUP(D1647,Table6[[Categories]:[Weights]],5,FALSE),0)</f>
        <v>5.57E-2</v>
      </c>
      <c r="K1647" s="44">
        <f>$K$1802*(1+Table36[[#This Row],[Inflation (%)2]])</f>
        <v>103.57000000000001</v>
      </c>
      <c r="L1647" s="44">
        <f>IFERROR(Table36[[#This Row],[Prices]]*Table36[[#This Row],[Weights]],0)</f>
        <v>5.7688490000000003</v>
      </c>
    </row>
    <row r="1648" spans="2:12" hidden="1" x14ac:dyDescent="0.2">
      <c r="B1648" s="62">
        <f t="shared" si="51"/>
        <v>2020</v>
      </c>
      <c r="C1648" s="49">
        <v>44013</v>
      </c>
      <c r="D1648" s="3" t="s">
        <v>39</v>
      </c>
      <c r="E1648" s="29" t="s">
        <v>7</v>
      </c>
      <c r="F1648" s="43">
        <v>150</v>
      </c>
      <c r="G1648" s="28" t="s">
        <v>850</v>
      </c>
      <c r="H1648" s="31">
        <f t="shared" si="52"/>
        <v>3.6600000000000001E-2</v>
      </c>
      <c r="I1648" s="31">
        <f>Table36[[#This Row],[Inflation (%)2]]/H1676-1</f>
        <v>9.9099099099098975E-2</v>
      </c>
      <c r="J1648" s="60">
        <f>IFERROR(VLOOKUP(D1648,Table6[[Categories]:[Weights]],5,FALSE),0)</f>
        <v>4.7199999999999999E-2</v>
      </c>
      <c r="K1648" s="44">
        <f>$K$1802*(1+Table36[[#This Row],[Inflation (%)2]])</f>
        <v>103.66</v>
      </c>
      <c r="L1648" s="44">
        <f>IFERROR(Table36[[#This Row],[Prices]]*Table36[[#This Row],[Weights]],0)</f>
        <v>4.8927519999999998</v>
      </c>
    </row>
    <row r="1649" spans="2:12" hidden="1" x14ac:dyDescent="0.2">
      <c r="B1649" s="62">
        <f t="shared" si="51"/>
        <v>2020</v>
      </c>
      <c r="C1649" s="49">
        <v>44013</v>
      </c>
      <c r="D1649" s="3" t="s">
        <v>41</v>
      </c>
      <c r="E1649" s="29" t="s">
        <v>7</v>
      </c>
      <c r="F1649" s="43">
        <v>135.19999999999999</v>
      </c>
      <c r="G1649" s="28" t="s">
        <v>107</v>
      </c>
      <c r="H1649" s="31">
        <f t="shared" si="52"/>
        <v>2.5000000000000001E-2</v>
      </c>
      <c r="I1649" s="31">
        <f>Table36[[#This Row],[Inflation (%)2]]/H1677-1</f>
        <v>-0.32795698924731187</v>
      </c>
      <c r="J1649" s="60">
        <f>IFERROR(VLOOKUP(D1649,Table6[[Categories]:[Weights]],5,FALSE),0)</f>
        <v>8.5000000000000006E-3</v>
      </c>
      <c r="K1649" s="44">
        <f>$K$1802*(1+Table36[[#This Row],[Inflation (%)2]])</f>
        <v>102.49999999999999</v>
      </c>
      <c r="L1649" s="44">
        <f>IFERROR(Table36[[#This Row],[Prices]]*Table36[[#This Row],[Weights]],0)</f>
        <v>0.87124999999999997</v>
      </c>
    </row>
    <row r="1650" spans="2:12" hidden="1" x14ac:dyDescent="0.2">
      <c r="B1650" s="62">
        <f t="shared" si="51"/>
        <v>2020</v>
      </c>
      <c r="C1650" s="49">
        <v>44013</v>
      </c>
      <c r="D1650" s="3" t="s">
        <v>43</v>
      </c>
      <c r="E1650" s="29" t="s">
        <v>7</v>
      </c>
      <c r="F1650" s="43">
        <v>155.5</v>
      </c>
      <c r="G1650" s="28" t="s">
        <v>469</v>
      </c>
      <c r="H1650" s="31">
        <f t="shared" si="52"/>
        <v>3.2500000000000001E-2</v>
      </c>
      <c r="I1650" s="31">
        <f>Table36[[#This Row],[Inflation (%)2]]/H1678-1</f>
        <v>-8.4507042253521014E-2</v>
      </c>
      <c r="J1650" s="60">
        <f>IFERROR(VLOOKUP(D1650,Table6[[Categories]:[Weights]],5,FALSE),0)</f>
        <v>0.2167</v>
      </c>
      <c r="K1650" s="44">
        <f>$K$1802*(1+Table36[[#This Row],[Inflation (%)2]])</f>
        <v>103.25</v>
      </c>
      <c r="L1650" s="44">
        <f>IFERROR(Table36[[#This Row],[Prices]]*Table36[[#This Row],[Weights]],0)</f>
        <v>22.374275000000001</v>
      </c>
    </row>
    <row r="1651" spans="2:12" hidden="1" x14ac:dyDescent="0.2">
      <c r="B1651" s="62">
        <f t="shared" si="51"/>
        <v>2020</v>
      </c>
      <c r="C1651" s="49">
        <v>44013</v>
      </c>
      <c r="D1651" s="3" t="s">
        <v>45</v>
      </c>
      <c r="E1651" s="29" t="s">
        <v>7</v>
      </c>
      <c r="F1651" s="43">
        <v>138.30000000000001</v>
      </c>
      <c r="G1651" s="28" t="s">
        <v>1069</v>
      </c>
      <c r="H1651" s="31">
        <f t="shared" si="52"/>
        <v>8.900000000000001E-2</v>
      </c>
      <c r="I1651" s="31">
        <f>Table36[[#This Row],[Inflation (%)2]]/H1679-1</f>
        <v>0.75889328063241157</v>
      </c>
      <c r="J1651" s="60">
        <f>IFERROR(VLOOKUP(D1651,Table6[[Categories]:[Weights]],5,FALSE),0)</f>
        <v>5.5800000000000002E-2</v>
      </c>
      <c r="K1651" s="44">
        <f>$K$1802*(1+Table36[[#This Row],[Inflation (%)2]])</f>
        <v>108.89999999999999</v>
      </c>
      <c r="L1651" s="44">
        <f>IFERROR(Table36[[#This Row],[Prices]]*Table36[[#This Row],[Weights]],0)</f>
        <v>6.0766200000000001</v>
      </c>
    </row>
    <row r="1652" spans="2:12" hidden="1" x14ac:dyDescent="0.2">
      <c r="B1652" s="62">
        <f t="shared" si="51"/>
        <v>2020</v>
      </c>
      <c r="C1652" s="49">
        <v>44013</v>
      </c>
      <c r="D1652" s="3" t="s">
        <v>47</v>
      </c>
      <c r="E1652" s="29" t="s">
        <v>7</v>
      </c>
      <c r="F1652" s="43">
        <v>144.80000000000001</v>
      </c>
      <c r="G1652" s="28" t="s">
        <v>1070</v>
      </c>
      <c r="H1652" s="31">
        <f t="shared" si="52"/>
        <v>7.6600000000000001E-2</v>
      </c>
      <c r="I1652" s="31">
        <f>Table36[[#This Row],[Inflation (%)2]]/H1680-1</f>
        <v>0.21780604133545323</v>
      </c>
      <c r="J1652" s="60">
        <f>IFERROR(VLOOKUP(D1652,Table6[[Categories]:[Weights]],5,FALSE),0)</f>
        <v>0.29530000000000001</v>
      </c>
      <c r="K1652" s="44">
        <f>$K$1802*(1+Table36[[#This Row],[Inflation (%)2]])</f>
        <v>107.66</v>
      </c>
      <c r="L1652" s="44">
        <f>IFERROR(Table36[[#This Row],[Prices]]*Table36[[#This Row],[Weights]],0)</f>
        <v>31.791998</v>
      </c>
    </row>
    <row r="1653" spans="2:12" hidden="1" x14ac:dyDescent="0.2">
      <c r="B1653" s="62">
        <f t="shared" si="51"/>
        <v>2020</v>
      </c>
      <c r="C1653" s="49">
        <v>44013</v>
      </c>
      <c r="D1653" s="3" t="s">
        <v>49</v>
      </c>
      <c r="E1653" s="29" t="s">
        <v>7</v>
      </c>
      <c r="F1653" s="43">
        <v>144.5</v>
      </c>
      <c r="G1653" s="28" t="s">
        <v>1071</v>
      </c>
      <c r="H1653" s="31">
        <f t="shared" si="52"/>
        <v>4.9400000000000006E-2</v>
      </c>
      <c r="I1653" s="31">
        <f>Table36[[#This Row],[Inflation (%)2]]/H1681-1</f>
        <v>1.26605504587156</v>
      </c>
      <c r="J1653" s="60">
        <f>IFERROR(VLOOKUP(D1653,Table6[[Categories]:[Weights]],5,FALSE),0)</f>
        <v>3.8699999999999998E-2</v>
      </c>
      <c r="K1653" s="44">
        <f>$K$1802*(1+Table36[[#This Row],[Inflation (%)2]])</f>
        <v>104.94000000000001</v>
      </c>
      <c r="L1653" s="44">
        <f>IFERROR(Table36[[#This Row],[Prices]]*Table36[[#This Row],[Weights]],0)</f>
        <v>4.061178</v>
      </c>
    </row>
    <row r="1654" spans="2:12" hidden="1" x14ac:dyDescent="0.2">
      <c r="B1654" s="62">
        <f t="shared" si="51"/>
        <v>2020</v>
      </c>
      <c r="C1654" s="49">
        <v>44013</v>
      </c>
      <c r="D1654" s="3" t="s">
        <v>51</v>
      </c>
      <c r="E1654" s="29" t="s">
        <v>7</v>
      </c>
      <c r="F1654" s="43">
        <v>148.69999999999999</v>
      </c>
      <c r="G1654" s="28" t="s">
        <v>947</v>
      </c>
      <c r="H1654" s="31">
        <f t="shared" si="52"/>
        <v>5.6100000000000011E-2</v>
      </c>
      <c r="I1654" s="31">
        <f>Table36[[#This Row],[Inflation (%)2]]/H1682-1</f>
        <v>8.9928057553958496E-3</v>
      </c>
      <c r="J1654" s="60">
        <f>IFERROR(VLOOKUP(D1654,Table6[[Categories]:[Weights]],5,FALSE),0)</f>
        <v>4.8099999999999997E-2</v>
      </c>
      <c r="K1654" s="44">
        <f>$K$1802*(1+Table36[[#This Row],[Inflation (%)2]])</f>
        <v>105.61</v>
      </c>
      <c r="L1654" s="44">
        <f>IFERROR(Table36[[#This Row],[Prices]]*Table36[[#This Row],[Weights]],0)</f>
        <v>5.0798410000000001</v>
      </c>
    </row>
    <row r="1655" spans="2:12" hidden="1" x14ac:dyDescent="0.2">
      <c r="B1655" s="62">
        <f t="shared" si="51"/>
        <v>2020</v>
      </c>
      <c r="C1655" s="49">
        <v>44013</v>
      </c>
      <c r="D1655" s="3" t="s">
        <v>53</v>
      </c>
      <c r="E1655" s="29" t="s">
        <v>7</v>
      </c>
      <c r="F1655" s="43">
        <v>133.9</v>
      </c>
      <c r="G1655" s="28" t="s">
        <v>1072</v>
      </c>
      <c r="H1655" s="31">
        <f t="shared" si="52"/>
        <v>0.11030000000000001</v>
      </c>
      <c r="I1655" s="31">
        <f>Table36[[#This Row],[Inflation (%)2]]/H1683-1</f>
        <v>0.36004932182490768</v>
      </c>
      <c r="J1655" s="60">
        <f>IFERROR(VLOOKUP(D1655,Table6[[Categories]:[Weights]],5,FALSE),0)</f>
        <v>9.7299999999999998E-2</v>
      </c>
      <c r="K1655" s="44">
        <f>$K$1802*(1+Table36[[#This Row],[Inflation (%)2]])</f>
        <v>111.03</v>
      </c>
      <c r="L1655" s="44">
        <f>IFERROR(Table36[[#This Row],[Prices]]*Table36[[#This Row],[Weights]],0)</f>
        <v>10.803219</v>
      </c>
    </row>
    <row r="1656" spans="2:12" hidden="1" x14ac:dyDescent="0.2">
      <c r="B1656" s="62">
        <f t="shared" si="51"/>
        <v>2020</v>
      </c>
      <c r="C1656" s="49">
        <v>44013</v>
      </c>
      <c r="D1656" s="3" t="s">
        <v>55</v>
      </c>
      <c r="E1656" s="29" t="s">
        <v>7</v>
      </c>
      <c r="F1656" s="43">
        <v>141.19999999999999</v>
      </c>
      <c r="G1656" s="28" t="s">
        <v>179</v>
      </c>
      <c r="H1656" s="31">
        <f t="shared" si="52"/>
        <v>4.5899999999999996E-2</v>
      </c>
      <c r="I1656" s="31">
        <f>Table36[[#This Row],[Inflation (%)2]]/H1684-1</f>
        <v>-0.39525691699604748</v>
      </c>
      <c r="J1656" s="60">
        <f>IFERROR(VLOOKUP(D1656,Table6[[Categories]:[Weights]],5,FALSE),0)</f>
        <v>2.0400000000000001E-2</v>
      </c>
      <c r="K1656" s="44">
        <f>$K$1802*(1+Table36[[#This Row],[Inflation (%)2]])</f>
        <v>104.59</v>
      </c>
      <c r="L1656" s="44">
        <f>IFERROR(Table36[[#This Row],[Prices]]*Table36[[#This Row],[Weights]],0)</f>
        <v>2.1336360000000001</v>
      </c>
    </row>
    <row r="1657" spans="2:12" hidden="1" x14ac:dyDescent="0.2">
      <c r="B1657" s="62">
        <f t="shared" si="51"/>
        <v>2020</v>
      </c>
      <c r="C1657" s="49">
        <v>44013</v>
      </c>
      <c r="D1657" s="3" t="s">
        <v>57</v>
      </c>
      <c r="E1657" s="29" t="s">
        <v>7</v>
      </c>
      <c r="F1657" s="43">
        <v>155.5</v>
      </c>
      <c r="G1657" s="28" t="s">
        <v>555</v>
      </c>
      <c r="H1657" s="31">
        <f t="shared" si="52"/>
        <v>3.39E-2</v>
      </c>
      <c r="I1657" s="31">
        <f>Table36[[#This Row],[Inflation (%)2]]/H1685-1</f>
        <v>0.40082644628099184</v>
      </c>
      <c r="J1657" s="60">
        <f>IFERROR(VLOOKUP(D1657,Table6[[Categories]:[Weights]],5,FALSE),0)</f>
        <v>5.62E-2</v>
      </c>
      <c r="K1657" s="44">
        <f>$K$1802*(1+Table36[[#This Row],[Inflation (%)2]])</f>
        <v>103.39</v>
      </c>
      <c r="L1657" s="44">
        <f>IFERROR(Table36[[#This Row],[Prices]]*Table36[[#This Row],[Weights]],0)</f>
        <v>5.8105180000000001</v>
      </c>
    </row>
    <row r="1658" spans="2:12" hidden="1" x14ac:dyDescent="0.2">
      <c r="B1658" s="62">
        <f t="shared" si="51"/>
        <v>2020</v>
      </c>
      <c r="C1658" s="49">
        <v>44013</v>
      </c>
      <c r="D1658" s="3" t="s">
        <v>59</v>
      </c>
      <c r="E1658" s="29" t="s">
        <v>7</v>
      </c>
      <c r="F1658" s="43">
        <v>155.19999999999999</v>
      </c>
      <c r="G1658" s="28" t="s">
        <v>1073</v>
      </c>
      <c r="H1658" s="31">
        <f t="shared" si="52"/>
        <v>0.14880000000000002</v>
      </c>
      <c r="I1658" s="31">
        <f>Table36[[#This Row],[Inflation (%)2]]/H1686-1</f>
        <v>7.5144508670520471E-2</v>
      </c>
      <c r="J1658" s="60">
        <f>IFERROR(VLOOKUP(D1658,Table6[[Categories]:[Weights]],5,FALSE),0)</f>
        <v>3.4700000000000002E-2</v>
      </c>
      <c r="K1658" s="44">
        <f>$K$1802*(1+Table36[[#This Row],[Inflation (%)2]])</f>
        <v>114.88000000000001</v>
      </c>
      <c r="L1658" s="44">
        <f>IFERROR(Table36[[#This Row],[Prices]]*Table36[[#This Row],[Weights]],0)</f>
        <v>3.9863360000000005</v>
      </c>
    </row>
    <row r="1659" spans="2:12" hidden="1" x14ac:dyDescent="0.2">
      <c r="B1659" s="62">
        <f t="shared" si="51"/>
        <v>2020</v>
      </c>
      <c r="C1659" s="49">
        <v>44013</v>
      </c>
      <c r="D1659" s="3" t="s">
        <v>61</v>
      </c>
      <c r="E1659" s="29" t="s">
        <v>7</v>
      </c>
      <c r="F1659" s="43">
        <v>160.1</v>
      </c>
      <c r="G1659" s="28" t="s">
        <v>1074</v>
      </c>
      <c r="H1659" s="31">
        <f t="shared" si="52"/>
        <v>8.9900000000000008E-2</v>
      </c>
      <c r="I1659" s="31">
        <f>Table36[[#This Row],[Inflation (%)2]]/H1687-1</f>
        <v>4.7785547785547777E-2</v>
      </c>
      <c r="J1659" s="60">
        <f>IFERROR(VLOOKUP(D1659,Table6[[Categories]:[Weights]],5,FALSE),0)</f>
        <v>0</v>
      </c>
      <c r="K1659" s="44">
        <f>$K$1802*(1+Table36[[#This Row],[Inflation (%)2]])</f>
        <v>108.99000000000001</v>
      </c>
      <c r="L1659" s="44">
        <f>IFERROR(Table36[[#This Row],[Prices]]*Table36[[#This Row],[Weights]],0)</f>
        <v>0</v>
      </c>
    </row>
    <row r="1660" spans="2:12" x14ac:dyDescent="0.2">
      <c r="B1660" s="62">
        <f t="shared" si="51"/>
        <v>2020</v>
      </c>
      <c r="C1660" s="49">
        <v>43983</v>
      </c>
      <c r="D1660" s="3" t="s">
        <v>6</v>
      </c>
      <c r="E1660" s="29" t="s">
        <v>7</v>
      </c>
      <c r="F1660" s="43">
        <v>150.80000000000001</v>
      </c>
      <c r="G1660" s="28" t="s">
        <v>792</v>
      </c>
      <c r="H1660" s="31">
        <f t="shared" si="52"/>
        <v>6.1200000000000004E-2</v>
      </c>
      <c r="I1660" s="31">
        <f>Table36[[#This Row],[Inflation (%)2]]/H1688-1</f>
        <v>-4.8211508553654636E-2</v>
      </c>
      <c r="J1660" s="60">
        <f>IFERROR(VLOOKUP(D1660,Table6[[Categories]:[Weights]],5,FALSE),0)</f>
        <v>1</v>
      </c>
      <c r="K1660" s="44">
        <f>$K$1802*(1+Table36[[#This Row],[Inflation (%)2]])</f>
        <v>106.11999999999999</v>
      </c>
      <c r="L1660" s="44">
        <f>IFERROR(Table36[[#This Row],[Prices]]*Table36[[#This Row],[Weights]],0)</f>
        <v>106.11999999999999</v>
      </c>
    </row>
    <row r="1661" spans="2:12" hidden="1" x14ac:dyDescent="0.2">
      <c r="B1661" s="62">
        <f t="shared" si="51"/>
        <v>2020</v>
      </c>
      <c r="C1661" s="49">
        <v>43983</v>
      </c>
      <c r="D1661" s="3" t="s">
        <v>9</v>
      </c>
      <c r="E1661" s="29" t="s">
        <v>7</v>
      </c>
      <c r="F1661" s="43">
        <v>157</v>
      </c>
      <c r="G1661" s="28" t="s">
        <v>558</v>
      </c>
      <c r="H1661" s="31">
        <f t="shared" si="52"/>
        <v>7.8300000000000008E-2</v>
      </c>
      <c r="I1661" s="31">
        <f>Table36[[#This Row],[Inflation (%)2]]/H1689-1</f>
        <v>2.3529411764705799E-2</v>
      </c>
      <c r="J1661" s="60">
        <f>IFERROR(VLOOKUP(D1661,Table6[[Categories]:[Weights]],5,FALSE),0)</f>
        <v>0.3629</v>
      </c>
      <c r="K1661" s="44">
        <f>$K$1802*(1+Table36[[#This Row],[Inflation (%)2]])</f>
        <v>107.83</v>
      </c>
      <c r="L1661" s="44">
        <f>IFERROR(Table36[[#This Row],[Prices]]*Table36[[#This Row],[Weights]],0)</f>
        <v>39.131506999999999</v>
      </c>
    </row>
    <row r="1662" spans="2:12" hidden="1" x14ac:dyDescent="0.2">
      <c r="B1662" s="62">
        <f t="shared" si="51"/>
        <v>2020</v>
      </c>
      <c r="C1662" s="49">
        <v>43983</v>
      </c>
      <c r="D1662" s="3" t="s">
        <v>11</v>
      </c>
      <c r="E1662" s="29" t="s">
        <v>7</v>
      </c>
      <c r="F1662" s="43">
        <v>152.69999999999999</v>
      </c>
      <c r="G1662" s="28" t="s">
        <v>1076</v>
      </c>
      <c r="H1662" s="31">
        <f t="shared" si="52"/>
        <v>8.5299999999999987E-2</v>
      </c>
      <c r="I1662" s="31">
        <f>Table36[[#This Row],[Inflation (%)2]]/H1690-1</f>
        <v>0.19803370786516838</v>
      </c>
      <c r="J1662" s="60">
        <f>IFERROR(VLOOKUP(D1662,Table6[[Categories]:[Weights]],5,FALSE),0)</f>
        <v>6.59E-2</v>
      </c>
      <c r="K1662" s="44">
        <f>$K$1802*(1+Table36[[#This Row],[Inflation (%)2]])</f>
        <v>108.52999999999999</v>
      </c>
      <c r="L1662" s="44">
        <f>IFERROR(Table36[[#This Row],[Prices]]*Table36[[#This Row],[Weights]],0)</f>
        <v>7.1521269999999992</v>
      </c>
    </row>
    <row r="1663" spans="2:12" hidden="1" x14ac:dyDescent="0.2">
      <c r="B1663" s="62">
        <f t="shared" si="51"/>
        <v>2020</v>
      </c>
      <c r="C1663" s="49">
        <v>43983</v>
      </c>
      <c r="D1663" s="3" t="s">
        <v>13</v>
      </c>
      <c r="E1663" s="29" t="s">
        <v>7</v>
      </c>
      <c r="F1663" s="43">
        <v>197</v>
      </c>
      <c r="G1663" s="28" t="s">
        <v>1077</v>
      </c>
      <c r="H1663" s="31">
        <f t="shared" si="52"/>
        <v>0.23430000000000001</v>
      </c>
      <c r="I1663" s="31">
        <f>Table36[[#This Row],[Inflation (%)2]]/H1691-1</f>
        <v>0.16916167664670678</v>
      </c>
      <c r="J1663" s="60">
        <f>IFERROR(VLOOKUP(D1663,Table6[[Categories]:[Weights]],5,FALSE),0)</f>
        <v>2.7300000000000001E-2</v>
      </c>
      <c r="K1663" s="44">
        <f>$K$1802*(1+Table36[[#This Row],[Inflation (%)2]])</f>
        <v>123.42999999999999</v>
      </c>
      <c r="L1663" s="44">
        <f>IFERROR(Table36[[#This Row],[Prices]]*Table36[[#This Row],[Weights]],0)</f>
        <v>3.3696389999999998</v>
      </c>
    </row>
    <row r="1664" spans="2:12" hidden="1" x14ac:dyDescent="0.2">
      <c r="B1664" s="62">
        <f t="shared" si="51"/>
        <v>2020</v>
      </c>
      <c r="C1664" s="49">
        <v>43983</v>
      </c>
      <c r="D1664" s="3" t="s">
        <v>15</v>
      </c>
      <c r="E1664" s="29" t="s">
        <v>7</v>
      </c>
      <c r="F1664" s="43">
        <v>154.6</v>
      </c>
      <c r="G1664" s="28" t="s">
        <v>1078</v>
      </c>
      <c r="H1664" s="31">
        <f t="shared" si="52"/>
        <v>0.1011</v>
      </c>
      <c r="I1664" s="31">
        <f>Table36[[#This Row],[Inflation (%)2]]/H1692-1</f>
        <v>0.19503546099290769</v>
      </c>
      <c r="J1664" s="60">
        <f>IFERROR(VLOOKUP(D1664,Table6[[Categories]:[Weights]],5,FALSE),0)</f>
        <v>3.5999999999999999E-3</v>
      </c>
      <c r="K1664" s="44">
        <f>$K$1802*(1+Table36[[#This Row],[Inflation (%)2]])</f>
        <v>110.11</v>
      </c>
      <c r="L1664" s="44">
        <f>IFERROR(Table36[[#This Row],[Prices]]*Table36[[#This Row],[Weights]],0)</f>
        <v>0.39639599999999997</v>
      </c>
    </row>
    <row r="1665" spans="2:12" hidden="1" x14ac:dyDescent="0.2">
      <c r="B1665" s="62">
        <f t="shared" si="51"/>
        <v>2020</v>
      </c>
      <c r="C1665" s="49">
        <v>43983</v>
      </c>
      <c r="D1665" s="3" t="s">
        <v>17</v>
      </c>
      <c r="E1665" s="29" t="s">
        <v>7</v>
      </c>
      <c r="F1665" s="43">
        <v>153.4</v>
      </c>
      <c r="G1665" s="28" t="s">
        <v>654</v>
      </c>
      <c r="H1665" s="31">
        <f t="shared" si="52"/>
        <v>6.9699999999999998E-2</v>
      </c>
      <c r="I1665" s="31">
        <f>Table36[[#This Row],[Inflation (%)2]]/H1693-1</f>
        <v>-0.2365826944140198</v>
      </c>
      <c r="J1665" s="60">
        <f>IFERROR(VLOOKUP(D1665,Table6[[Categories]:[Weights]],5,FALSE),0)</f>
        <v>5.33E-2</v>
      </c>
      <c r="K1665" s="44">
        <f>$K$1802*(1+Table36[[#This Row],[Inflation (%)2]])</f>
        <v>106.97000000000001</v>
      </c>
      <c r="L1665" s="44">
        <f>IFERROR(Table36[[#This Row],[Prices]]*Table36[[#This Row],[Weights]],0)</f>
        <v>5.7015010000000004</v>
      </c>
    </row>
    <row r="1666" spans="2:12" hidden="1" x14ac:dyDescent="0.2">
      <c r="B1666" s="62">
        <f t="shared" si="51"/>
        <v>2020</v>
      </c>
      <c r="C1666" s="49">
        <v>43983</v>
      </c>
      <c r="D1666" s="3" t="s">
        <v>19</v>
      </c>
      <c r="E1666" s="29" t="s">
        <v>7</v>
      </c>
      <c r="F1666" s="43">
        <v>132.9</v>
      </c>
      <c r="G1666" s="28" t="s">
        <v>1079</v>
      </c>
      <c r="H1666" s="31">
        <f t="shared" si="52"/>
        <v>0.1206</v>
      </c>
      <c r="I1666" s="31">
        <f>Table36[[#This Row],[Inflation (%)2]]/H1694-1</f>
        <v>7.5825156110615355E-2</v>
      </c>
      <c r="J1666" s="60">
        <f>IFERROR(VLOOKUP(D1666,Table6[[Categories]:[Weights]],5,FALSE),0)</f>
        <v>2.81E-2</v>
      </c>
      <c r="K1666" s="44">
        <f>$K$1802*(1+Table36[[#This Row],[Inflation (%)2]])</f>
        <v>112.06</v>
      </c>
      <c r="L1666" s="44">
        <f>IFERROR(Table36[[#This Row],[Prices]]*Table36[[#This Row],[Weights]],0)</f>
        <v>3.1488860000000001</v>
      </c>
    </row>
    <row r="1667" spans="2:12" hidden="1" x14ac:dyDescent="0.2">
      <c r="B1667" s="62">
        <f t="shared" si="51"/>
        <v>2020</v>
      </c>
      <c r="C1667" s="49">
        <v>43983</v>
      </c>
      <c r="D1667" s="3" t="s">
        <v>21</v>
      </c>
      <c r="E1667" s="29" t="s">
        <v>7</v>
      </c>
      <c r="F1667" s="43">
        <v>151.80000000000001</v>
      </c>
      <c r="G1667" s="28" t="s">
        <v>1010</v>
      </c>
      <c r="H1667" s="31">
        <f t="shared" si="52"/>
        <v>5.9999999999999993E-3</v>
      </c>
      <c r="I1667" s="31">
        <f>Table36[[#This Row],[Inflation (%)2]]/H1695-1</f>
        <v>-0.72727272727272729</v>
      </c>
      <c r="J1667" s="60">
        <f>IFERROR(VLOOKUP(D1667,Table6[[Categories]:[Weights]],5,FALSE),0)</f>
        <v>2.8999999999999998E-2</v>
      </c>
      <c r="K1667" s="44">
        <f>$K$1802*(1+Table36[[#This Row],[Inflation (%)2]])</f>
        <v>100.6</v>
      </c>
      <c r="L1667" s="44">
        <f>IFERROR(Table36[[#This Row],[Prices]]*Table36[[#This Row],[Weights]],0)</f>
        <v>2.9173999999999998</v>
      </c>
    </row>
    <row r="1668" spans="2:12" hidden="1" x14ac:dyDescent="0.2">
      <c r="B1668" s="62">
        <f t="shared" si="51"/>
        <v>2020</v>
      </c>
      <c r="C1668" s="49">
        <v>43983</v>
      </c>
      <c r="D1668" s="3" t="s">
        <v>23</v>
      </c>
      <c r="E1668" s="29" t="s">
        <v>7</v>
      </c>
      <c r="F1668" s="43">
        <v>171.2</v>
      </c>
      <c r="G1668" s="28" t="s">
        <v>1080</v>
      </c>
      <c r="H1668" s="31">
        <f t="shared" si="52"/>
        <v>8.2000000000000007E-3</v>
      </c>
      <c r="I1668" s="31">
        <f>Table36[[#This Row],[Inflation (%)2]]/H1696-1</f>
        <v>5.833333333333333</v>
      </c>
      <c r="J1668" s="60">
        <f>IFERROR(VLOOKUP(D1668,Table6[[Categories]:[Weights]],5,FALSE),0)</f>
        <v>4.41E-2</v>
      </c>
      <c r="K1668" s="44">
        <f>$K$1802*(1+Table36[[#This Row],[Inflation (%)2]])</f>
        <v>100.82</v>
      </c>
      <c r="L1668" s="44">
        <f>IFERROR(Table36[[#This Row],[Prices]]*Table36[[#This Row],[Weights]],0)</f>
        <v>4.4461620000000002</v>
      </c>
    </row>
    <row r="1669" spans="2:12" hidden="1" x14ac:dyDescent="0.2">
      <c r="B1669" s="62">
        <f t="shared" si="51"/>
        <v>2020</v>
      </c>
      <c r="C1669" s="49">
        <v>43983</v>
      </c>
      <c r="D1669" s="3" t="s">
        <v>25</v>
      </c>
      <c r="E1669" s="29" t="s">
        <v>7</v>
      </c>
      <c r="F1669" s="43">
        <v>152</v>
      </c>
      <c r="G1669" s="28" t="s">
        <v>1081</v>
      </c>
      <c r="H1669" s="31">
        <f t="shared" si="52"/>
        <v>0.19309999999999997</v>
      </c>
      <c r="I1669" s="31">
        <f>Table36[[#This Row],[Inflation (%)2]]/H1697-1</f>
        <v>-0.11013824884792645</v>
      </c>
      <c r="J1669" s="60">
        <f>IFERROR(VLOOKUP(D1669,Table6[[Categories]:[Weights]],5,FALSE),0)</f>
        <v>1.7299999999999999E-2</v>
      </c>
      <c r="K1669" s="44">
        <f>$K$1802*(1+Table36[[#This Row],[Inflation (%)2]])</f>
        <v>119.31</v>
      </c>
      <c r="L1669" s="44">
        <f>IFERROR(Table36[[#This Row],[Prices]]*Table36[[#This Row],[Weights]],0)</f>
        <v>2.064063</v>
      </c>
    </row>
    <row r="1670" spans="2:12" hidden="1" x14ac:dyDescent="0.2">
      <c r="B1670" s="62">
        <f t="shared" si="51"/>
        <v>2020</v>
      </c>
      <c r="C1670" s="49">
        <v>43983</v>
      </c>
      <c r="D1670" s="3" t="s">
        <v>27</v>
      </c>
      <c r="E1670" s="29" t="s">
        <v>7</v>
      </c>
      <c r="F1670" s="43">
        <v>116.3</v>
      </c>
      <c r="G1670" s="28" t="s">
        <v>305</v>
      </c>
      <c r="H1670" s="31">
        <f t="shared" si="52"/>
        <v>4.0300000000000002E-2</v>
      </c>
      <c r="I1670" s="31">
        <f>Table36[[#This Row],[Inflation (%)2]]/H1698-1</f>
        <v>-0.25370370370370365</v>
      </c>
      <c r="J1670" s="60">
        <f>IFERROR(VLOOKUP(D1670,Table6[[Categories]:[Weights]],5,FALSE),0)</f>
        <v>9.7000000000000003E-3</v>
      </c>
      <c r="K1670" s="44">
        <f>$K$1802*(1+Table36[[#This Row],[Inflation (%)2]])</f>
        <v>104.03</v>
      </c>
      <c r="L1670" s="44">
        <f>IFERROR(Table36[[#This Row],[Prices]]*Table36[[#This Row],[Weights]],0)</f>
        <v>1.009091</v>
      </c>
    </row>
    <row r="1671" spans="2:12" hidden="1" x14ac:dyDescent="0.2">
      <c r="B1671" s="62">
        <f t="shared" si="51"/>
        <v>2020</v>
      </c>
      <c r="C1671" s="49">
        <v>43983</v>
      </c>
      <c r="D1671" s="3" t="s">
        <v>29</v>
      </c>
      <c r="E1671" s="29" t="s">
        <v>7</v>
      </c>
      <c r="F1671" s="43">
        <v>158.80000000000001</v>
      </c>
      <c r="G1671" s="28" t="s">
        <v>1082</v>
      </c>
      <c r="H1671" s="31">
        <f t="shared" si="52"/>
        <v>0.12619999999999998</v>
      </c>
      <c r="I1671" s="31">
        <f>Table36[[#This Row],[Inflation (%)2]]/H1699-1</f>
        <v>0.29835390946502027</v>
      </c>
      <c r="J1671" s="60">
        <f>IFERROR(VLOOKUP(D1671,Table6[[Categories]:[Weights]],5,FALSE),0)</f>
        <v>1.7899999999999999E-2</v>
      </c>
      <c r="K1671" s="44">
        <f>$K$1802*(1+Table36[[#This Row],[Inflation (%)2]])</f>
        <v>112.61999999999999</v>
      </c>
      <c r="L1671" s="44">
        <f>IFERROR(Table36[[#This Row],[Prices]]*Table36[[#This Row],[Weights]],0)</f>
        <v>2.0158979999999995</v>
      </c>
    </row>
    <row r="1672" spans="2:12" hidden="1" x14ac:dyDescent="0.2">
      <c r="B1672" s="62">
        <f t="shared" ref="B1672:B1735" si="53">YEAR(C1672)</f>
        <v>2020</v>
      </c>
      <c r="C1672" s="49">
        <v>43983</v>
      </c>
      <c r="D1672" s="3" t="s">
        <v>31</v>
      </c>
      <c r="E1672" s="29" t="s">
        <v>7</v>
      </c>
      <c r="F1672" s="43">
        <v>135.6</v>
      </c>
      <c r="G1672" s="28" t="s">
        <v>77</v>
      </c>
      <c r="H1672" s="31">
        <f t="shared" ref="H1672:H1735" si="54">G1672/10000*100</f>
        <v>5.1199999999999996E-2</v>
      </c>
      <c r="I1672" s="31">
        <f>Table36[[#This Row],[Inflation (%)2]]/H1700-1</f>
        <v>0.27047146401985089</v>
      </c>
      <c r="J1672" s="60">
        <f>IFERROR(VLOOKUP(D1672,Table6[[Categories]:[Weights]],5,FALSE),0)</f>
        <v>1.1299999999999999E-2</v>
      </c>
      <c r="K1672" s="44">
        <f>$K$1802*(1+Table36[[#This Row],[Inflation (%)2]])</f>
        <v>105.11999999999999</v>
      </c>
      <c r="L1672" s="44">
        <f>IFERROR(Table36[[#This Row],[Prices]]*Table36[[#This Row],[Weights]],0)</f>
        <v>1.1878559999999998</v>
      </c>
    </row>
    <row r="1673" spans="2:12" hidden="1" x14ac:dyDescent="0.2">
      <c r="B1673" s="62">
        <f t="shared" si="53"/>
        <v>2020</v>
      </c>
      <c r="C1673" s="49">
        <v>43983</v>
      </c>
      <c r="D1673" s="3" t="s">
        <v>33</v>
      </c>
      <c r="E1673" s="29" t="s">
        <v>7</v>
      </c>
      <c r="F1673" s="43">
        <v>161.69999999999999</v>
      </c>
      <c r="G1673" s="28" t="s">
        <v>446</v>
      </c>
      <c r="H1673" s="31">
        <f t="shared" si="54"/>
        <v>4.2599999999999999E-2</v>
      </c>
      <c r="I1673" s="31">
        <f>Table36[[#This Row],[Inflation (%)2]]/H1701-1</f>
        <v>-0.16634050880626239</v>
      </c>
      <c r="J1673" s="60">
        <f>IFERROR(VLOOKUP(D1673,Table6[[Categories]:[Weights]],5,FALSE),0)</f>
        <v>5.5399999999999998E-2</v>
      </c>
      <c r="K1673" s="44">
        <f>$K$1802*(1+Table36[[#This Row],[Inflation (%)2]])</f>
        <v>104.25999999999999</v>
      </c>
      <c r="L1673" s="44">
        <f>IFERROR(Table36[[#This Row],[Prices]]*Table36[[#This Row],[Weights]],0)</f>
        <v>5.7760039999999995</v>
      </c>
    </row>
    <row r="1674" spans="2:12" hidden="1" x14ac:dyDescent="0.2">
      <c r="B1674" s="62">
        <f t="shared" si="53"/>
        <v>2020</v>
      </c>
      <c r="C1674" s="49">
        <v>43983</v>
      </c>
      <c r="D1674" s="3" t="s">
        <v>35</v>
      </c>
      <c r="E1674" s="29" t="s">
        <v>7</v>
      </c>
      <c r="F1674" s="43">
        <v>186.7</v>
      </c>
      <c r="G1674" s="28" t="s">
        <v>1083</v>
      </c>
      <c r="H1674" s="31">
        <f t="shared" si="54"/>
        <v>0.12</v>
      </c>
      <c r="I1674" s="31">
        <f>Table36[[#This Row],[Inflation (%)2]]/H1702-1</f>
        <v>0.15942028985507251</v>
      </c>
      <c r="J1674" s="60">
        <f>IFERROR(VLOOKUP(D1674,Table6[[Categories]:[Weights]],5,FALSE),0)</f>
        <v>1.3600000000000001E-2</v>
      </c>
      <c r="K1674" s="44">
        <f>$K$1802*(1+Table36[[#This Row],[Inflation (%)2]])</f>
        <v>112.00000000000001</v>
      </c>
      <c r="L1674" s="44">
        <f>IFERROR(Table36[[#This Row],[Prices]]*Table36[[#This Row],[Weights]],0)</f>
        <v>1.5232000000000003</v>
      </c>
    </row>
    <row r="1675" spans="2:12" hidden="1" x14ac:dyDescent="0.2">
      <c r="B1675" s="62">
        <f t="shared" si="53"/>
        <v>2020</v>
      </c>
      <c r="C1675" s="49">
        <v>43983</v>
      </c>
      <c r="D1675" s="3" t="s">
        <v>37</v>
      </c>
      <c r="E1675" s="29" t="s">
        <v>7</v>
      </c>
      <c r="F1675" s="43">
        <v>147.19999999999999</v>
      </c>
      <c r="G1675" s="28" t="s">
        <v>201</v>
      </c>
      <c r="H1675" s="31">
        <f t="shared" si="54"/>
        <v>3.3700000000000001E-2</v>
      </c>
      <c r="I1675" s="31">
        <f>Table36[[#This Row],[Inflation (%)2]]/H1703-1</f>
        <v>-0.44297520661157019</v>
      </c>
      <c r="J1675" s="60">
        <f>IFERROR(VLOOKUP(D1675,Table6[[Categories]:[Weights]],5,FALSE),0)</f>
        <v>5.57E-2</v>
      </c>
      <c r="K1675" s="44">
        <f>$K$1802*(1+Table36[[#This Row],[Inflation (%)2]])</f>
        <v>103.37</v>
      </c>
      <c r="L1675" s="44">
        <f>IFERROR(Table36[[#This Row],[Prices]]*Table36[[#This Row],[Weights]],0)</f>
        <v>5.7577090000000002</v>
      </c>
    </row>
    <row r="1676" spans="2:12" hidden="1" x14ac:dyDescent="0.2">
      <c r="B1676" s="62">
        <f t="shared" si="53"/>
        <v>2020</v>
      </c>
      <c r="C1676" s="49">
        <v>43983</v>
      </c>
      <c r="D1676" s="3" t="s">
        <v>39</v>
      </c>
      <c r="E1676" s="29" t="s">
        <v>7</v>
      </c>
      <c r="F1676" s="43">
        <v>149.1</v>
      </c>
      <c r="G1676" s="28" t="s">
        <v>855</v>
      </c>
      <c r="H1676" s="31">
        <f t="shared" si="54"/>
        <v>3.3300000000000003E-2</v>
      </c>
      <c r="I1676" s="31">
        <f>Table36[[#This Row],[Inflation (%)2]]/H1704-1</f>
        <v>-0.46719999999999995</v>
      </c>
      <c r="J1676" s="60">
        <f>IFERROR(VLOOKUP(D1676,Table6[[Categories]:[Weights]],5,FALSE),0)</f>
        <v>4.7199999999999999E-2</v>
      </c>
      <c r="K1676" s="44">
        <f>$K$1802*(1+Table36[[#This Row],[Inflation (%)2]])</f>
        <v>103.33000000000001</v>
      </c>
      <c r="L1676" s="44">
        <f>IFERROR(Table36[[#This Row],[Prices]]*Table36[[#This Row],[Weights]],0)</f>
        <v>4.8771760000000004</v>
      </c>
    </row>
    <row r="1677" spans="2:12" hidden="1" x14ac:dyDescent="0.2">
      <c r="B1677" s="62">
        <f t="shared" si="53"/>
        <v>2020</v>
      </c>
      <c r="C1677" s="49">
        <v>43983</v>
      </c>
      <c r="D1677" s="3" t="s">
        <v>41</v>
      </c>
      <c r="E1677" s="29" t="s">
        <v>7</v>
      </c>
      <c r="F1677" s="43">
        <v>136.6</v>
      </c>
      <c r="G1677" s="28" t="s">
        <v>178</v>
      </c>
      <c r="H1677" s="31">
        <f t="shared" si="54"/>
        <v>3.7200000000000004E-2</v>
      </c>
      <c r="I1677" s="31">
        <f>Table36[[#This Row],[Inflation (%)2]]/H1705-1</f>
        <v>-0.29007633587786252</v>
      </c>
      <c r="J1677" s="60">
        <f>IFERROR(VLOOKUP(D1677,Table6[[Categories]:[Weights]],5,FALSE),0)</f>
        <v>8.5000000000000006E-3</v>
      </c>
      <c r="K1677" s="44">
        <f>$K$1802*(1+Table36[[#This Row],[Inflation (%)2]])</f>
        <v>103.71999999999998</v>
      </c>
      <c r="L1677" s="44">
        <f>IFERROR(Table36[[#This Row],[Prices]]*Table36[[#This Row],[Weights]],0)</f>
        <v>0.88161999999999996</v>
      </c>
    </row>
    <row r="1678" spans="2:12" hidden="1" x14ac:dyDescent="0.2">
      <c r="B1678" s="62">
        <f t="shared" si="53"/>
        <v>2020</v>
      </c>
      <c r="C1678" s="49">
        <v>43983</v>
      </c>
      <c r="D1678" s="3" t="s">
        <v>43</v>
      </c>
      <c r="E1678" s="29" t="s">
        <v>7</v>
      </c>
      <c r="F1678" s="43">
        <v>154.69999999999999</v>
      </c>
      <c r="G1678" s="28" t="s">
        <v>448</v>
      </c>
      <c r="H1678" s="31">
        <f t="shared" si="54"/>
        <v>3.5499999999999997E-2</v>
      </c>
      <c r="I1678" s="31">
        <f>Table36[[#This Row],[Inflation (%)2]]/H1706-1</f>
        <v>-3.0054644808743314E-2</v>
      </c>
      <c r="J1678" s="60">
        <f>IFERROR(VLOOKUP(D1678,Table6[[Categories]:[Weights]],5,FALSE),0)</f>
        <v>0.2167</v>
      </c>
      <c r="K1678" s="44">
        <f>$K$1802*(1+Table36[[#This Row],[Inflation (%)2]])</f>
        <v>103.55000000000001</v>
      </c>
      <c r="L1678" s="44">
        <f>IFERROR(Table36[[#This Row],[Prices]]*Table36[[#This Row],[Weights]],0)</f>
        <v>22.439285000000002</v>
      </c>
    </row>
    <row r="1679" spans="2:12" hidden="1" x14ac:dyDescent="0.2">
      <c r="B1679" s="62">
        <f t="shared" si="53"/>
        <v>2020</v>
      </c>
      <c r="C1679" s="49">
        <v>43983</v>
      </c>
      <c r="D1679" s="3" t="s">
        <v>45</v>
      </c>
      <c r="E1679" s="29" t="s">
        <v>7</v>
      </c>
      <c r="F1679" s="43">
        <v>137.1</v>
      </c>
      <c r="G1679" s="28" t="s">
        <v>34</v>
      </c>
      <c r="H1679" s="31">
        <f t="shared" si="54"/>
        <v>5.0599999999999992E-2</v>
      </c>
      <c r="I1679" s="31">
        <f>Table36[[#This Row],[Inflation (%)2]]/H1707-1</f>
        <v>-3.8022813688213142E-2</v>
      </c>
      <c r="J1679" s="60">
        <f>IFERROR(VLOOKUP(D1679,Table6[[Categories]:[Weights]],5,FALSE),0)</f>
        <v>5.5800000000000002E-2</v>
      </c>
      <c r="K1679" s="44">
        <f>$K$1802*(1+Table36[[#This Row],[Inflation (%)2]])</f>
        <v>105.06</v>
      </c>
      <c r="L1679" s="44">
        <f>IFERROR(Table36[[#This Row],[Prices]]*Table36[[#This Row],[Weights]],0)</f>
        <v>5.8623480000000008</v>
      </c>
    </row>
    <row r="1680" spans="2:12" hidden="1" x14ac:dyDescent="0.2">
      <c r="B1680" s="62">
        <f t="shared" si="53"/>
        <v>2020</v>
      </c>
      <c r="C1680" s="49">
        <v>43983</v>
      </c>
      <c r="D1680" s="3" t="s">
        <v>47</v>
      </c>
      <c r="E1680" s="29" t="s">
        <v>7</v>
      </c>
      <c r="F1680" s="43">
        <v>142</v>
      </c>
      <c r="G1680" s="28" t="s">
        <v>849</v>
      </c>
      <c r="H1680" s="31">
        <f t="shared" si="54"/>
        <v>6.2899999999999998E-2</v>
      </c>
      <c r="I1680" s="31">
        <f>Table36[[#This Row],[Inflation (%)2]]/H1708-1</f>
        <v>-0.13598901098901106</v>
      </c>
      <c r="J1680" s="60">
        <f>IFERROR(VLOOKUP(D1680,Table6[[Categories]:[Weights]],5,FALSE),0)</f>
        <v>0.29530000000000001</v>
      </c>
      <c r="K1680" s="44">
        <f>$K$1802*(1+Table36[[#This Row],[Inflation (%)2]])</f>
        <v>106.28999999999999</v>
      </c>
      <c r="L1680" s="44">
        <f>IFERROR(Table36[[#This Row],[Prices]]*Table36[[#This Row],[Weights]],0)</f>
        <v>31.387436999999998</v>
      </c>
    </row>
    <row r="1681" spans="2:12" hidden="1" x14ac:dyDescent="0.2">
      <c r="B1681" s="62">
        <f t="shared" si="53"/>
        <v>2020</v>
      </c>
      <c r="C1681" s="49">
        <v>43983</v>
      </c>
      <c r="D1681" s="3" t="s">
        <v>49</v>
      </c>
      <c r="E1681" s="29" t="s">
        <v>7</v>
      </c>
      <c r="F1681" s="43">
        <v>140.4</v>
      </c>
      <c r="G1681" s="28" t="s">
        <v>647</v>
      </c>
      <c r="H1681" s="31">
        <f t="shared" si="54"/>
        <v>2.18E-2</v>
      </c>
      <c r="I1681" s="31">
        <f>Table36[[#This Row],[Inflation (%)2]]/H1709-1</f>
        <v>-0.65615141955835954</v>
      </c>
      <c r="J1681" s="60">
        <f>IFERROR(VLOOKUP(D1681,Table6[[Categories]:[Weights]],5,FALSE),0)</f>
        <v>3.8699999999999998E-2</v>
      </c>
      <c r="K1681" s="44">
        <f>$K$1802*(1+Table36[[#This Row],[Inflation (%)2]])</f>
        <v>102.18</v>
      </c>
      <c r="L1681" s="44">
        <f>IFERROR(Table36[[#This Row],[Prices]]*Table36[[#This Row],[Weights]],0)</f>
        <v>3.9543660000000003</v>
      </c>
    </row>
    <row r="1682" spans="2:12" hidden="1" x14ac:dyDescent="0.2">
      <c r="B1682" s="62">
        <f t="shared" si="53"/>
        <v>2020</v>
      </c>
      <c r="C1682" s="49">
        <v>43983</v>
      </c>
      <c r="D1682" s="3" t="s">
        <v>51</v>
      </c>
      <c r="E1682" s="29" t="s">
        <v>7</v>
      </c>
      <c r="F1682" s="43">
        <v>148.1</v>
      </c>
      <c r="G1682" s="28" t="s">
        <v>146</v>
      </c>
      <c r="H1682" s="31">
        <f t="shared" si="54"/>
        <v>5.5599999999999997E-2</v>
      </c>
      <c r="I1682" s="31">
        <f>Table36[[#This Row],[Inflation (%)2]]/H1710-1</f>
        <v>0.23281596452328168</v>
      </c>
      <c r="J1682" s="60">
        <f>IFERROR(VLOOKUP(D1682,Table6[[Categories]:[Weights]],5,FALSE),0)</f>
        <v>4.8099999999999997E-2</v>
      </c>
      <c r="K1682" s="44">
        <f>$K$1802*(1+Table36[[#This Row],[Inflation (%)2]])</f>
        <v>105.56</v>
      </c>
      <c r="L1682" s="44">
        <f>IFERROR(Table36[[#This Row],[Prices]]*Table36[[#This Row],[Weights]],0)</f>
        <v>5.0774359999999996</v>
      </c>
    </row>
    <row r="1683" spans="2:12" hidden="1" x14ac:dyDescent="0.2">
      <c r="B1683" s="62">
        <f t="shared" si="53"/>
        <v>2020</v>
      </c>
      <c r="C1683" s="49">
        <v>43983</v>
      </c>
      <c r="D1683" s="3" t="s">
        <v>53</v>
      </c>
      <c r="E1683" s="29" t="s">
        <v>7</v>
      </c>
      <c r="F1683" s="43">
        <v>129.30000000000001</v>
      </c>
      <c r="G1683" s="28" t="s">
        <v>453</v>
      </c>
      <c r="H1683" s="31">
        <f t="shared" si="54"/>
        <v>8.1099999999999992E-2</v>
      </c>
      <c r="I1683" s="31">
        <f>Table36[[#This Row],[Inflation (%)2]]/H1711-1</f>
        <v>8.2777036048063968E-2</v>
      </c>
      <c r="J1683" s="60">
        <f>IFERROR(VLOOKUP(D1683,Table6[[Categories]:[Weights]],5,FALSE),0)</f>
        <v>9.7299999999999998E-2</v>
      </c>
      <c r="K1683" s="44">
        <f>$K$1802*(1+Table36[[#This Row],[Inflation (%)2]])</f>
        <v>108.11</v>
      </c>
      <c r="L1683" s="44">
        <f>IFERROR(Table36[[#This Row],[Prices]]*Table36[[#This Row],[Weights]],0)</f>
        <v>10.519102999999999</v>
      </c>
    </row>
    <row r="1684" spans="2:12" hidden="1" x14ac:dyDescent="0.2">
      <c r="B1684" s="62">
        <f t="shared" si="53"/>
        <v>2020</v>
      </c>
      <c r="C1684" s="49">
        <v>43983</v>
      </c>
      <c r="D1684" s="3" t="s">
        <v>55</v>
      </c>
      <c r="E1684" s="29" t="s">
        <v>7</v>
      </c>
      <c r="F1684" s="43">
        <v>144.5</v>
      </c>
      <c r="G1684" s="28" t="s">
        <v>1084</v>
      </c>
      <c r="H1684" s="31">
        <f t="shared" si="54"/>
        <v>7.5899999999999995E-2</v>
      </c>
      <c r="I1684" s="31">
        <f>Table36[[#This Row],[Inflation (%)2]]/H1712-1</f>
        <v>0.14307228915662651</v>
      </c>
      <c r="J1684" s="60">
        <f>IFERROR(VLOOKUP(D1684,Table6[[Categories]:[Weights]],5,FALSE),0)</f>
        <v>2.0400000000000001E-2</v>
      </c>
      <c r="K1684" s="44">
        <f>$K$1802*(1+Table36[[#This Row],[Inflation (%)2]])</f>
        <v>107.59</v>
      </c>
      <c r="L1684" s="44">
        <f>IFERROR(Table36[[#This Row],[Prices]]*Table36[[#This Row],[Weights]],0)</f>
        <v>2.194836</v>
      </c>
    </row>
    <row r="1685" spans="2:12" hidden="1" x14ac:dyDescent="0.2">
      <c r="B1685" s="62">
        <f t="shared" si="53"/>
        <v>2020</v>
      </c>
      <c r="C1685" s="49">
        <v>43983</v>
      </c>
      <c r="D1685" s="3" t="s">
        <v>57</v>
      </c>
      <c r="E1685" s="29" t="s">
        <v>7</v>
      </c>
      <c r="F1685" s="43">
        <v>152.5</v>
      </c>
      <c r="G1685" s="28" t="s">
        <v>329</v>
      </c>
      <c r="H1685" s="31">
        <f t="shared" si="54"/>
        <v>2.4199999999999999E-2</v>
      </c>
      <c r="I1685" s="31">
        <f>Table36[[#This Row],[Inflation (%)2]]/H1713-1</f>
        <v>-0.64201183431952658</v>
      </c>
      <c r="J1685" s="60">
        <f>IFERROR(VLOOKUP(D1685,Table6[[Categories]:[Weights]],5,FALSE),0)</f>
        <v>5.62E-2</v>
      </c>
      <c r="K1685" s="44">
        <f>$K$1802*(1+Table36[[#This Row],[Inflation (%)2]])</f>
        <v>102.42</v>
      </c>
      <c r="L1685" s="44">
        <f>IFERROR(Table36[[#This Row],[Prices]]*Table36[[#This Row],[Weights]],0)</f>
        <v>5.7560039999999999</v>
      </c>
    </row>
    <row r="1686" spans="2:12" hidden="1" x14ac:dyDescent="0.2">
      <c r="B1686" s="62">
        <f t="shared" si="53"/>
        <v>2020</v>
      </c>
      <c r="C1686" s="49">
        <v>43983</v>
      </c>
      <c r="D1686" s="3" t="s">
        <v>59</v>
      </c>
      <c r="E1686" s="29" t="s">
        <v>7</v>
      </c>
      <c r="F1686" s="43">
        <v>152.19999999999999</v>
      </c>
      <c r="G1686" s="28" t="s">
        <v>1085</v>
      </c>
      <c r="H1686" s="31">
        <f t="shared" si="54"/>
        <v>0.1384</v>
      </c>
      <c r="I1686" s="31">
        <f>Table36[[#This Row],[Inflation (%)2]]/H1714-1</f>
        <v>2.5185185185184977E-2</v>
      </c>
      <c r="J1686" s="60">
        <f>IFERROR(VLOOKUP(D1686,Table6[[Categories]:[Weights]],5,FALSE),0)</f>
        <v>3.4700000000000002E-2</v>
      </c>
      <c r="K1686" s="44">
        <f>$K$1802*(1+Table36[[#This Row],[Inflation (%)2]])</f>
        <v>113.84</v>
      </c>
      <c r="L1686" s="44">
        <f>IFERROR(Table36[[#This Row],[Prices]]*Table36[[#This Row],[Weights]],0)</f>
        <v>3.9502480000000002</v>
      </c>
    </row>
    <row r="1687" spans="2:12" hidden="1" x14ac:dyDescent="0.2">
      <c r="B1687" s="62">
        <f t="shared" si="53"/>
        <v>2020</v>
      </c>
      <c r="C1687" s="49">
        <v>43983</v>
      </c>
      <c r="D1687" s="3" t="s">
        <v>61</v>
      </c>
      <c r="E1687" s="29" t="s">
        <v>7</v>
      </c>
      <c r="F1687" s="43">
        <v>156.9</v>
      </c>
      <c r="G1687" s="28" t="s">
        <v>150</v>
      </c>
      <c r="H1687" s="31">
        <f t="shared" si="54"/>
        <v>8.5800000000000001E-2</v>
      </c>
      <c r="I1687" s="31">
        <f>Table36[[#This Row],[Inflation (%)2]]/H1715-1</f>
        <v>2.6315789473684292E-2</v>
      </c>
      <c r="J1687" s="60">
        <f>IFERROR(VLOOKUP(D1687,Table6[[Categories]:[Weights]],5,FALSE),0)</f>
        <v>0</v>
      </c>
      <c r="K1687" s="44">
        <f>$K$1802*(1+Table36[[#This Row],[Inflation (%)2]])</f>
        <v>108.58000000000001</v>
      </c>
      <c r="L1687" s="44">
        <f>IFERROR(Table36[[#This Row],[Prices]]*Table36[[#This Row],[Weights]],0)</f>
        <v>0</v>
      </c>
    </row>
    <row r="1688" spans="2:12" x14ac:dyDescent="0.2">
      <c r="B1688" s="62">
        <f t="shared" si="53"/>
        <v>2020</v>
      </c>
      <c r="C1688" s="49">
        <v>43952</v>
      </c>
      <c r="D1688" s="3" t="s">
        <v>6</v>
      </c>
      <c r="E1688" s="29" t="s">
        <v>7</v>
      </c>
      <c r="F1688" s="43">
        <v>150.6</v>
      </c>
      <c r="G1688" s="28" t="s">
        <v>1087</v>
      </c>
      <c r="H1688" s="31">
        <f t="shared" si="54"/>
        <v>6.4299999999999996E-2</v>
      </c>
      <c r="I1688" s="31">
        <f>Table36[[#This Row],[Inflation (%)2]]/H1716-1</f>
        <v>-0.12278308321964537</v>
      </c>
      <c r="J1688" s="60">
        <f>IFERROR(VLOOKUP(D1688,Table6[[Categories]:[Weights]],5,FALSE),0)</f>
        <v>1</v>
      </c>
      <c r="K1688" s="44">
        <f>$K$1802*(1+Table36[[#This Row],[Inflation (%)2]])</f>
        <v>106.43</v>
      </c>
      <c r="L1688" s="44">
        <f>IFERROR(Table36[[#This Row],[Prices]]*Table36[[#This Row],[Weights]],0)</f>
        <v>106.43</v>
      </c>
    </row>
    <row r="1689" spans="2:12" hidden="1" x14ac:dyDescent="0.2">
      <c r="B1689" s="62">
        <f t="shared" si="53"/>
        <v>2020</v>
      </c>
      <c r="C1689" s="49">
        <v>43952</v>
      </c>
      <c r="D1689" s="3" t="s">
        <v>9</v>
      </c>
      <c r="E1689" s="29" t="s">
        <v>7</v>
      </c>
      <c r="F1689" s="43">
        <v>154.80000000000001</v>
      </c>
      <c r="G1689" s="28" t="s">
        <v>1088</v>
      </c>
      <c r="H1689" s="31">
        <f t="shared" si="54"/>
        <v>7.6500000000000012E-2</v>
      </c>
      <c r="I1689" s="31">
        <f>Table36[[#This Row],[Inflation (%)2]]/H1717-1</f>
        <v>-0.24704724409448808</v>
      </c>
      <c r="J1689" s="60">
        <f>IFERROR(VLOOKUP(D1689,Table6[[Categories]:[Weights]],5,FALSE),0)</f>
        <v>0.3629</v>
      </c>
      <c r="K1689" s="44">
        <f>$K$1802*(1+Table36[[#This Row],[Inflation (%)2]])</f>
        <v>107.65</v>
      </c>
      <c r="L1689" s="44">
        <f>IFERROR(Table36[[#This Row],[Prices]]*Table36[[#This Row],[Weights]],0)</f>
        <v>39.066185000000004</v>
      </c>
    </row>
    <row r="1690" spans="2:12" hidden="1" x14ac:dyDescent="0.2">
      <c r="B1690" s="62">
        <f t="shared" si="53"/>
        <v>2020</v>
      </c>
      <c r="C1690" s="49">
        <v>43952</v>
      </c>
      <c r="D1690" s="3" t="s">
        <v>11</v>
      </c>
      <c r="E1690" s="29" t="s">
        <v>7</v>
      </c>
      <c r="F1690" s="43">
        <v>150.4</v>
      </c>
      <c r="G1690" s="28" t="s">
        <v>1089</v>
      </c>
      <c r="H1690" s="31">
        <f t="shared" si="54"/>
        <v>7.1199999999999999E-2</v>
      </c>
      <c r="I1690" s="31">
        <f>Table36[[#This Row],[Inflation (%)2]]/H1718-1</f>
        <v>-0.15539739027283517</v>
      </c>
      <c r="J1690" s="60">
        <f>IFERROR(VLOOKUP(D1690,Table6[[Categories]:[Weights]],5,FALSE),0)</f>
        <v>6.59E-2</v>
      </c>
      <c r="K1690" s="44">
        <f>$K$1802*(1+Table36[[#This Row],[Inflation (%)2]])</f>
        <v>107.11999999999999</v>
      </c>
      <c r="L1690" s="44">
        <f>IFERROR(Table36[[#This Row],[Prices]]*Table36[[#This Row],[Weights]],0)</f>
        <v>7.059207999999999</v>
      </c>
    </row>
    <row r="1691" spans="2:12" hidden="1" x14ac:dyDescent="0.2">
      <c r="B1691" s="62">
        <f t="shared" si="53"/>
        <v>2020</v>
      </c>
      <c r="C1691" s="49">
        <v>43952</v>
      </c>
      <c r="D1691" s="3" t="s">
        <v>13</v>
      </c>
      <c r="E1691" s="29" t="s">
        <v>7</v>
      </c>
      <c r="F1691" s="43">
        <v>188.1</v>
      </c>
      <c r="G1691" s="28" t="s">
        <v>1090</v>
      </c>
      <c r="H1691" s="31">
        <f t="shared" si="54"/>
        <v>0.20039999999999997</v>
      </c>
      <c r="I1691" s="31">
        <f>Table36[[#This Row],[Inflation (%)2]]/H1719-1</f>
        <v>0.75021834061135362</v>
      </c>
      <c r="J1691" s="60">
        <f>IFERROR(VLOOKUP(D1691,Table6[[Categories]:[Weights]],5,FALSE),0)</f>
        <v>2.7300000000000001E-2</v>
      </c>
      <c r="K1691" s="44">
        <f>$K$1802*(1+Table36[[#This Row],[Inflation (%)2]])</f>
        <v>120.03999999999999</v>
      </c>
      <c r="L1691" s="44">
        <f>IFERROR(Table36[[#This Row],[Prices]]*Table36[[#This Row],[Weights]],0)</f>
        <v>3.2770920000000001</v>
      </c>
    </row>
    <row r="1692" spans="2:12" hidden="1" x14ac:dyDescent="0.2">
      <c r="B1692" s="62">
        <f t="shared" si="53"/>
        <v>2020</v>
      </c>
      <c r="C1692" s="49">
        <v>43952</v>
      </c>
      <c r="D1692" s="3" t="s">
        <v>15</v>
      </c>
      <c r="E1692" s="29" t="s">
        <v>7</v>
      </c>
      <c r="F1692" s="43">
        <v>150</v>
      </c>
      <c r="G1692" s="28" t="s">
        <v>549</v>
      </c>
      <c r="H1692" s="31">
        <f t="shared" si="54"/>
        <v>8.4600000000000009E-2</v>
      </c>
      <c r="I1692" s="31">
        <f>Table36[[#This Row],[Inflation (%)2]]/H1720-1</f>
        <v>-5.6856187290969862E-2</v>
      </c>
      <c r="J1692" s="60">
        <f>IFERROR(VLOOKUP(D1692,Table6[[Categories]:[Weights]],5,FALSE),0)</f>
        <v>3.5999999999999999E-3</v>
      </c>
      <c r="K1692" s="44">
        <f>$K$1802*(1+Table36[[#This Row],[Inflation (%)2]])</f>
        <v>108.46000000000001</v>
      </c>
      <c r="L1692" s="44">
        <f>IFERROR(Table36[[#This Row],[Prices]]*Table36[[#This Row],[Weights]],0)</f>
        <v>0.39045600000000003</v>
      </c>
    </row>
    <row r="1693" spans="2:12" hidden="1" x14ac:dyDescent="0.2">
      <c r="B1693" s="62">
        <f t="shared" si="53"/>
        <v>2020</v>
      </c>
      <c r="C1693" s="49">
        <v>43952</v>
      </c>
      <c r="D1693" s="3" t="s">
        <v>17</v>
      </c>
      <c r="E1693" s="29" t="s">
        <v>7</v>
      </c>
      <c r="F1693" s="43">
        <v>155.4</v>
      </c>
      <c r="G1693" s="28" t="s">
        <v>1091</v>
      </c>
      <c r="H1693" s="31">
        <f t="shared" si="54"/>
        <v>9.1300000000000006E-2</v>
      </c>
      <c r="I1693" s="31">
        <f>Table36[[#This Row],[Inflation (%)2]]/H1721-1</f>
        <v>-4.6972860125260807E-2</v>
      </c>
      <c r="J1693" s="60">
        <f>IFERROR(VLOOKUP(D1693,Table6[[Categories]:[Weights]],5,FALSE),0)</f>
        <v>5.33E-2</v>
      </c>
      <c r="K1693" s="44">
        <f>$K$1802*(1+Table36[[#This Row],[Inflation (%)2]])</f>
        <v>109.13</v>
      </c>
      <c r="L1693" s="44">
        <f>IFERROR(Table36[[#This Row],[Prices]]*Table36[[#This Row],[Weights]],0)</f>
        <v>5.8166289999999998</v>
      </c>
    </row>
    <row r="1694" spans="2:12" hidden="1" x14ac:dyDescent="0.2">
      <c r="B1694" s="62">
        <f t="shared" si="53"/>
        <v>2020</v>
      </c>
      <c r="C1694" s="49">
        <v>43952</v>
      </c>
      <c r="D1694" s="3" t="s">
        <v>19</v>
      </c>
      <c r="E1694" s="29" t="s">
        <v>7</v>
      </c>
      <c r="F1694" s="43">
        <v>131.9</v>
      </c>
      <c r="G1694" s="28" t="s">
        <v>871</v>
      </c>
      <c r="H1694" s="31">
        <f t="shared" si="54"/>
        <v>0.11210000000000001</v>
      </c>
      <c r="I1694" s="31">
        <f>Table36[[#This Row],[Inflation (%)2]]/H1722-1</f>
        <v>5.3811659192823935E-3</v>
      </c>
      <c r="J1694" s="60">
        <f>IFERROR(VLOOKUP(D1694,Table6[[Categories]:[Weights]],5,FALSE),0)</f>
        <v>2.81E-2</v>
      </c>
      <c r="K1694" s="44">
        <f>$K$1802*(1+Table36[[#This Row],[Inflation (%)2]])</f>
        <v>111.21000000000001</v>
      </c>
      <c r="L1694" s="44">
        <f>IFERROR(Table36[[#This Row],[Prices]]*Table36[[#This Row],[Weights]],0)</f>
        <v>3.1250010000000001</v>
      </c>
    </row>
    <row r="1695" spans="2:12" hidden="1" x14ac:dyDescent="0.2">
      <c r="B1695" s="62">
        <f t="shared" si="53"/>
        <v>2020</v>
      </c>
      <c r="C1695" s="49">
        <v>43952</v>
      </c>
      <c r="D1695" s="3" t="s">
        <v>21</v>
      </c>
      <c r="E1695" s="29" t="s">
        <v>7</v>
      </c>
      <c r="F1695" s="43">
        <v>153</v>
      </c>
      <c r="G1695" s="28" t="s">
        <v>1092</v>
      </c>
      <c r="H1695" s="31">
        <f t="shared" si="54"/>
        <v>2.2000000000000002E-2</v>
      </c>
      <c r="I1695" s="31">
        <f>Table36[[#This Row],[Inflation (%)2]]/H1723-1</f>
        <v>-0.23875432525951557</v>
      </c>
      <c r="J1695" s="60">
        <f>IFERROR(VLOOKUP(D1695,Table6[[Categories]:[Weights]],5,FALSE),0)</f>
        <v>2.8999999999999998E-2</v>
      </c>
      <c r="K1695" s="44">
        <f>$K$1802*(1+Table36[[#This Row],[Inflation (%)2]])</f>
        <v>102.2</v>
      </c>
      <c r="L1695" s="44">
        <f>IFERROR(Table36[[#This Row],[Prices]]*Table36[[#This Row],[Weights]],0)</f>
        <v>2.9638</v>
      </c>
    </row>
    <row r="1696" spans="2:12" hidden="1" x14ac:dyDescent="0.2">
      <c r="B1696" s="62">
        <f t="shared" si="53"/>
        <v>2020</v>
      </c>
      <c r="C1696" s="49">
        <v>43952</v>
      </c>
      <c r="D1696" s="3" t="s">
        <v>23</v>
      </c>
      <c r="E1696" s="29" t="s">
        <v>7</v>
      </c>
      <c r="F1696" s="43">
        <v>161.80000000000001</v>
      </c>
      <c r="G1696" s="28" t="s">
        <v>1093</v>
      </c>
      <c r="H1696" s="31">
        <f t="shared" si="54"/>
        <v>1.2000000000000001E-3</v>
      </c>
      <c r="I1696" s="31">
        <f>Table36[[#This Row],[Inflation (%)2]]/H1724-1</f>
        <v>-0.99395161290322576</v>
      </c>
      <c r="J1696" s="60">
        <f>IFERROR(VLOOKUP(D1696,Table6[[Categories]:[Weights]],5,FALSE),0)</f>
        <v>4.41E-2</v>
      </c>
      <c r="K1696" s="44">
        <f>$K$1802*(1+Table36[[#This Row],[Inflation (%)2]])</f>
        <v>100.12</v>
      </c>
      <c r="L1696" s="44">
        <f>IFERROR(Table36[[#This Row],[Prices]]*Table36[[#This Row],[Weights]],0)</f>
        <v>4.415292</v>
      </c>
    </row>
    <row r="1697" spans="2:12" hidden="1" x14ac:dyDescent="0.2">
      <c r="B1697" s="62">
        <f t="shared" si="53"/>
        <v>2020</v>
      </c>
      <c r="C1697" s="49">
        <v>43952</v>
      </c>
      <c r="D1697" s="3" t="s">
        <v>25</v>
      </c>
      <c r="E1697" s="29" t="s">
        <v>7</v>
      </c>
      <c r="F1697" s="43">
        <v>151.4</v>
      </c>
      <c r="G1697" s="28" t="s">
        <v>1094</v>
      </c>
      <c r="H1697" s="31">
        <f t="shared" si="54"/>
        <v>0.217</v>
      </c>
      <c r="I1697" s="31">
        <f>Table36[[#This Row],[Inflation (%)2]]/H1725-1</f>
        <v>-9.2429945629443622E-2</v>
      </c>
      <c r="J1697" s="60">
        <f>IFERROR(VLOOKUP(D1697,Table6[[Categories]:[Weights]],5,FALSE),0)</f>
        <v>1.7299999999999999E-2</v>
      </c>
      <c r="K1697" s="44">
        <f>$K$1802*(1+Table36[[#This Row],[Inflation (%)2]])</f>
        <v>121.7</v>
      </c>
      <c r="L1697" s="44">
        <f>IFERROR(Table36[[#This Row],[Prices]]*Table36[[#This Row],[Weights]],0)</f>
        <v>2.10541</v>
      </c>
    </row>
    <row r="1698" spans="2:12" hidden="1" x14ac:dyDescent="0.2">
      <c r="B1698" s="62">
        <f t="shared" si="53"/>
        <v>2020</v>
      </c>
      <c r="C1698" s="49">
        <v>43952</v>
      </c>
      <c r="D1698" s="3" t="s">
        <v>27</v>
      </c>
      <c r="E1698" s="29" t="s">
        <v>7</v>
      </c>
      <c r="F1698" s="43">
        <v>117.2</v>
      </c>
      <c r="G1698" s="28" t="s">
        <v>621</v>
      </c>
      <c r="H1698" s="31">
        <f t="shared" si="54"/>
        <v>5.3999999999999999E-2</v>
      </c>
      <c r="I1698" s="31">
        <f>Table36[[#This Row],[Inflation (%)2]]/H1726-1</f>
        <v>-0.44785276073619629</v>
      </c>
      <c r="J1698" s="60">
        <f>IFERROR(VLOOKUP(D1698,Table6[[Categories]:[Weights]],5,FALSE),0)</f>
        <v>9.7000000000000003E-3</v>
      </c>
      <c r="K1698" s="44">
        <f>$K$1802*(1+Table36[[#This Row],[Inflation (%)2]])</f>
        <v>105.4</v>
      </c>
      <c r="L1698" s="44">
        <f>IFERROR(Table36[[#This Row],[Prices]]*Table36[[#This Row],[Weights]],0)</f>
        <v>1.0223800000000001</v>
      </c>
    </row>
    <row r="1699" spans="2:12" hidden="1" x14ac:dyDescent="0.2">
      <c r="B1699" s="62">
        <f t="shared" si="53"/>
        <v>2020</v>
      </c>
      <c r="C1699" s="49">
        <v>43952</v>
      </c>
      <c r="D1699" s="3" t="s">
        <v>29</v>
      </c>
      <c r="E1699" s="29" t="s">
        <v>7</v>
      </c>
      <c r="F1699" s="43">
        <v>154.69999999999999</v>
      </c>
      <c r="G1699" s="28" t="s">
        <v>717</v>
      </c>
      <c r="H1699" s="31">
        <f t="shared" si="54"/>
        <v>9.7200000000000009E-2</v>
      </c>
      <c r="I1699" s="31">
        <f>Table36[[#This Row],[Inflation (%)2]]/H1727-1</f>
        <v>3.0959752321984002E-3</v>
      </c>
      <c r="J1699" s="60">
        <f>IFERROR(VLOOKUP(D1699,Table6[[Categories]:[Weights]],5,FALSE),0)</f>
        <v>1.7899999999999999E-2</v>
      </c>
      <c r="K1699" s="44">
        <f>$K$1802*(1+Table36[[#This Row],[Inflation (%)2]])</f>
        <v>109.72</v>
      </c>
      <c r="L1699" s="44">
        <f>IFERROR(Table36[[#This Row],[Prices]]*Table36[[#This Row],[Weights]],0)</f>
        <v>1.9639879999999998</v>
      </c>
    </row>
    <row r="1700" spans="2:12" hidden="1" x14ac:dyDescent="0.2">
      <c r="B1700" s="62">
        <f t="shared" si="53"/>
        <v>2020</v>
      </c>
      <c r="C1700" s="49">
        <v>43952</v>
      </c>
      <c r="D1700" s="3" t="s">
        <v>31</v>
      </c>
      <c r="E1700" s="29" t="s">
        <v>7</v>
      </c>
      <c r="F1700" s="43">
        <v>134.1</v>
      </c>
      <c r="G1700" s="28" t="s">
        <v>305</v>
      </c>
      <c r="H1700" s="31">
        <f t="shared" si="54"/>
        <v>4.0300000000000002E-2</v>
      </c>
      <c r="I1700" s="31">
        <f>Table36[[#This Row],[Inflation (%)2]]/H1728-1</f>
        <v>8.0428954423592547E-2</v>
      </c>
      <c r="J1700" s="60">
        <f>IFERROR(VLOOKUP(D1700,Table6[[Categories]:[Weights]],5,FALSE),0)</f>
        <v>1.1299999999999999E-2</v>
      </c>
      <c r="K1700" s="44">
        <f>$K$1802*(1+Table36[[#This Row],[Inflation (%)2]])</f>
        <v>104.03</v>
      </c>
      <c r="L1700" s="44">
        <f>IFERROR(Table36[[#This Row],[Prices]]*Table36[[#This Row],[Weights]],0)</f>
        <v>1.1755389999999999</v>
      </c>
    </row>
    <row r="1701" spans="2:12" hidden="1" x14ac:dyDescent="0.2">
      <c r="B1701" s="62">
        <f t="shared" si="53"/>
        <v>2020</v>
      </c>
      <c r="C1701" s="49">
        <v>43952</v>
      </c>
      <c r="D1701" s="3" t="s">
        <v>33</v>
      </c>
      <c r="E1701" s="29" t="s">
        <v>7</v>
      </c>
      <c r="F1701" s="43">
        <v>162.4</v>
      </c>
      <c r="G1701" s="28" t="s">
        <v>461</v>
      </c>
      <c r="H1701" s="31">
        <f t="shared" si="54"/>
        <v>5.1100000000000007E-2</v>
      </c>
      <c r="I1701" s="31">
        <f>Table36[[#This Row],[Inflation (%)2]]/H1729-1</f>
        <v>-7.2595281306714887E-2</v>
      </c>
      <c r="J1701" s="60">
        <f>IFERROR(VLOOKUP(D1701,Table6[[Categories]:[Weights]],5,FALSE),0)</f>
        <v>5.5399999999999998E-2</v>
      </c>
      <c r="K1701" s="44">
        <f>$K$1802*(1+Table36[[#This Row],[Inflation (%)2]])</f>
        <v>105.10999999999999</v>
      </c>
      <c r="L1701" s="44">
        <f>IFERROR(Table36[[#This Row],[Prices]]*Table36[[#This Row],[Weights]],0)</f>
        <v>5.8230939999999993</v>
      </c>
    </row>
    <row r="1702" spans="2:12" hidden="1" x14ac:dyDescent="0.2">
      <c r="B1702" s="62">
        <f t="shared" si="53"/>
        <v>2020</v>
      </c>
      <c r="C1702" s="49">
        <v>43952</v>
      </c>
      <c r="D1702" s="3" t="s">
        <v>35</v>
      </c>
      <c r="E1702" s="29" t="s">
        <v>7</v>
      </c>
      <c r="F1702" s="43">
        <v>183.4</v>
      </c>
      <c r="G1702" s="28" t="s">
        <v>1095</v>
      </c>
      <c r="H1702" s="31">
        <f t="shared" si="54"/>
        <v>0.10349999999999999</v>
      </c>
      <c r="I1702" s="31">
        <f>Table36[[#This Row],[Inflation (%)2]]/H1730-1</f>
        <v>0.27935723114956734</v>
      </c>
      <c r="J1702" s="60">
        <f>IFERROR(VLOOKUP(D1702,Table6[[Categories]:[Weights]],5,FALSE),0)</f>
        <v>1.3600000000000001E-2</v>
      </c>
      <c r="K1702" s="44">
        <f>$K$1802*(1+Table36[[#This Row],[Inflation (%)2]])</f>
        <v>110.35</v>
      </c>
      <c r="L1702" s="44">
        <f>IFERROR(Table36[[#This Row],[Prices]]*Table36[[#This Row],[Weights]],0)</f>
        <v>1.5007600000000001</v>
      </c>
    </row>
    <row r="1703" spans="2:12" hidden="1" x14ac:dyDescent="0.2">
      <c r="B1703" s="62">
        <f t="shared" si="53"/>
        <v>2020</v>
      </c>
      <c r="C1703" s="49">
        <v>43952</v>
      </c>
      <c r="D1703" s="3" t="s">
        <v>37</v>
      </c>
      <c r="E1703" s="29" t="s">
        <v>7</v>
      </c>
      <c r="F1703" s="43">
        <v>150.80000000000001</v>
      </c>
      <c r="G1703" s="28" t="s">
        <v>710</v>
      </c>
      <c r="H1703" s="31">
        <f t="shared" si="54"/>
        <v>6.0499999999999998E-2</v>
      </c>
      <c r="I1703" s="31">
        <f>Table36[[#This Row],[Inflation (%)2]]/H1731-1</f>
        <v>2.1959459459459429E-2</v>
      </c>
      <c r="J1703" s="60">
        <f>IFERROR(VLOOKUP(D1703,Table6[[Categories]:[Weights]],5,FALSE),0)</f>
        <v>5.57E-2</v>
      </c>
      <c r="K1703" s="44">
        <f>$K$1802*(1+Table36[[#This Row],[Inflation (%)2]])</f>
        <v>106.05</v>
      </c>
      <c r="L1703" s="44">
        <f>IFERROR(Table36[[#This Row],[Prices]]*Table36[[#This Row],[Weights]],0)</f>
        <v>5.9069849999999997</v>
      </c>
    </row>
    <row r="1704" spans="2:12" hidden="1" x14ac:dyDescent="0.2">
      <c r="B1704" s="62">
        <f t="shared" si="53"/>
        <v>2020</v>
      </c>
      <c r="C1704" s="49">
        <v>43952</v>
      </c>
      <c r="D1704" s="3" t="s">
        <v>39</v>
      </c>
      <c r="E1704" s="29" t="s">
        <v>7</v>
      </c>
      <c r="F1704" s="43">
        <v>153</v>
      </c>
      <c r="G1704" s="28" t="s">
        <v>872</v>
      </c>
      <c r="H1704" s="31">
        <f t="shared" si="54"/>
        <v>6.25E-2</v>
      </c>
      <c r="I1704" s="31">
        <f>Table36[[#This Row],[Inflation (%)2]]/H1732-1</f>
        <v>3.3057851239669533E-2</v>
      </c>
      <c r="J1704" s="60">
        <f>IFERROR(VLOOKUP(D1704,Table6[[Categories]:[Weights]],5,FALSE),0)</f>
        <v>4.7199999999999999E-2</v>
      </c>
      <c r="K1704" s="44">
        <f>$K$1802*(1+Table36[[#This Row],[Inflation (%)2]])</f>
        <v>106.25</v>
      </c>
      <c r="L1704" s="44">
        <f>IFERROR(Table36[[#This Row],[Prices]]*Table36[[#This Row],[Weights]],0)</f>
        <v>5.0149999999999997</v>
      </c>
    </row>
    <row r="1705" spans="2:12" hidden="1" x14ac:dyDescent="0.2">
      <c r="B1705" s="62">
        <f t="shared" si="53"/>
        <v>2020</v>
      </c>
      <c r="C1705" s="49">
        <v>43952</v>
      </c>
      <c r="D1705" s="3" t="s">
        <v>41</v>
      </c>
      <c r="E1705" s="29" t="s">
        <v>7</v>
      </c>
      <c r="F1705" s="43">
        <v>138.6</v>
      </c>
      <c r="G1705" s="28" t="s">
        <v>412</v>
      </c>
      <c r="H1705" s="31">
        <f t="shared" si="54"/>
        <v>5.2400000000000002E-2</v>
      </c>
      <c r="I1705" s="31">
        <f>Table36[[#This Row],[Inflation (%)2]]/H1733-1</f>
        <v>-1.6885553470919468E-2</v>
      </c>
      <c r="J1705" s="60">
        <f>IFERROR(VLOOKUP(D1705,Table6[[Categories]:[Weights]],5,FALSE),0)</f>
        <v>8.5000000000000006E-3</v>
      </c>
      <c r="K1705" s="44">
        <f>$K$1802*(1+Table36[[#This Row],[Inflation (%)2]])</f>
        <v>105.24</v>
      </c>
      <c r="L1705" s="44">
        <f>IFERROR(Table36[[#This Row],[Prices]]*Table36[[#This Row],[Weights]],0)</f>
        <v>0.89454</v>
      </c>
    </row>
    <row r="1706" spans="2:12" hidden="1" x14ac:dyDescent="0.2">
      <c r="B1706" s="62">
        <f t="shared" si="53"/>
        <v>2020</v>
      </c>
      <c r="C1706" s="49">
        <v>43952</v>
      </c>
      <c r="D1706" s="3" t="s">
        <v>43</v>
      </c>
      <c r="E1706" s="29" t="s">
        <v>7</v>
      </c>
      <c r="F1706" s="43">
        <v>155.6</v>
      </c>
      <c r="G1706" s="28" t="s">
        <v>850</v>
      </c>
      <c r="H1706" s="31">
        <f t="shared" si="54"/>
        <v>3.6600000000000001E-2</v>
      </c>
      <c r="I1706" s="31">
        <f>Table36[[#This Row],[Inflation (%)2]]/H1734-1</f>
        <v>-7.1065989847715616E-2</v>
      </c>
      <c r="J1706" s="60">
        <f>IFERROR(VLOOKUP(D1706,Table6[[Categories]:[Weights]],5,FALSE),0)</f>
        <v>0.2167</v>
      </c>
      <c r="K1706" s="44">
        <f>$K$1802*(1+Table36[[#This Row],[Inflation (%)2]])</f>
        <v>103.66</v>
      </c>
      <c r="L1706" s="44">
        <f>IFERROR(Table36[[#This Row],[Prices]]*Table36[[#This Row],[Weights]],0)</f>
        <v>22.463121999999998</v>
      </c>
    </row>
    <row r="1707" spans="2:12" hidden="1" x14ac:dyDescent="0.2">
      <c r="B1707" s="62">
        <f t="shared" si="53"/>
        <v>2020</v>
      </c>
      <c r="C1707" s="49">
        <v>43952</v>
      </c>
      <c r="D1707" s="3" t="s">
        <v>45</v>
      </c>
      <c r="E1707" s="29" t="s">
        <v>7</v>
      </c>
      <c r="F1707" s="43">
        <v>136.19999999999999</v>
      </c>
      <c r="G1707" s="28" t="s">
        <v>435</v>
      </c>
      <c r="H1707" s="31">
        <f t="shared" si="54"/>
        <v>5.2600000000000001E-2</v>
      </c>
      <c r="I1707" s="31">
        <f>Table36[[#This Row],[Inflation (%)2]]/H1735-1</f>
        <v>-0.15161290322580645</v>
      </c>
      <c r="J1707" s="60">
        <f>IFERROR(VLOOKUP(D1707,Table6[[Categories]:[Weights]],5,FALSE),0)</f>
        <v>5.5800000000000002E-2</v>
      </c>
      <c r="K1707" s="44">
        <f>$K$1802*(1+Table36[[#This Row],[Inflation (%)2]])</f>
        <v>105.25999999999999</v>
      </c>
      <c r="L1707" s="44">
        <f>IFERROR(Table36[[#This Row],[Prices]]*Table36[[#This Row],[Weights]],0)</f>
        <v>5.8735080000000002</v>
      </c>
    </row>
    <row r="1708" spans="2:12" hidden="1" x14ac:dyDescent="0.2">
      <c r="B1708" s="62">
        <f t="shared" si="53"/>
        <v>2020</v>
      </c>
      <c r="C1708" s="49">
        <v>43952</v>
      </c>
      <c r="D1708" s="3" t="s">
        <v>47</v>
      </c>
      <c r="E1708" s="29" t="s">
        <v>7</v>
      </c>
      <c r="F1708" s="43">
        <v>143</v>
      </c>
      <c r="G1708" s="28" t="s">
        <v>1096</v>
      </c>
      <c r="H1708" s="31">
        <f t="shared" si="54"/>
        <v>7.2800000000000004E-2</v>
      </c>
      <c r="I1708" s="31">
        <f>Table36[[#This Row],[Inflation (%)2]]/H1736-1</f>
        <v>3.1161473087818914E-2</v>
      </c>
      <c r="J1708" s="60">
        <f>IFERROR(VLOOKUP(D1708,Table6[[Categories]:[Weights]],5,FALSE),0)</f>
        <v>0.29530000000000001</v>
      </c>
      <c r="K1708" s="44">
        <f>$K$1802*(1+Table36[[#This Row],[Inflation (%)2]])</f>
        <v>107.28</v>
      </c>
      <c r="L1708" s="44">
        <f>IFERROR(Table36[[#This Row],[Prices]]*Table36[[#This Row],[Weights]],0)</f>
        <v>31.679784000000001</v>
      </c>
    </row>
    <row r="1709" spans="2:12" hidden="1" x14ac:dyDescent="0.2">
      <c r="B1709" s="62">
        <f t="shared" si="53"/>
        <v>2020</v>
      </c>
      <c r="C1709" s="49">
        <v>43952</v>
      </c>
      <c r="D1709" s="3" t="s">
        <v>49</v>
      </c>
      <c r="E1709" s="29" t="s">
        <v>7</v>
      </c>
      <c r="F1709" s="43">
        <v>145.9</v>
      </c>
      <c r="G1709" s="28" t="s">
        <v>238</v>
      </c>
      <c r="H1709" s="31">
        <f t="shared" si="54"/>
        <v>6.3399999999999998E-2</v>
      </c>
      <c r="I1709" s="31">
        <f>Table36[[#This Row],[Inflation (%)2]]/H1737-1</f>
        <v>9.5541401273886439E-3</v>
      </c>
      <c r="J1709" s="60">
        <f>IFERROR(VLOOKUP(D1709,Table6[[Categories]:[Weights]],5,FALSE),0)</f>
        <v>3.8699999999999998E-2</v>
      </c>
      <c r="K1709" s="44">
        <f>$K$1802*(1+Table36[[#This Row],[Inflation (%)2]])</f>
        <v>106.33999999999999</v>
      </c>
      <c r="L1709" s="44">
        <f>IFERROR(Table36[[#This Row],[Prices]]*Table36[[#This Row],[Weights]],0)</f>
        <v>4.1153579999999996</v>
      </c>
    </row>
    <row r="1710" spans="2:12" hidden="1" x14ac:dyDescent="0.2">
      <c r="B1710" s="62">
        <f t="shared" si="53"/>
        <v>2020</v>
      </c>
      <c r="C1710" s="49">
        <v>43952</v>
      </c>
      <c r="D1710" s="3" t="s">
        <v>51</v>
      </c>
      <c r="E1710" s="29" t="s">
        <v>7</v>
      </c>
      <c r="F1710" s="43">
        <v>146.1</v>
      </c>
      <c r="G1710" s="28" t="s">
        <v>1097</v>
      </c>
      <c r="H1710" s="31">
        <f t="shared" si="54"/>
        <v>4.5099999999999994E-2</v>
      </c>
      <c r="I1710" s="31">
        <f>Table36[[#This Row],[Inflation (%)2]]/H1738-1</f>
        <v>0.1868421052631577</v>
      </c>
      <c r="J1710" s="60">
        <f>IFERROR(VLOOKUP(D1710,Table6[[Categories]:[Weights]],5,FALSE),0)</f>
        <v>4.8099999999999997E-2</v>
      </c>
      <c r="K1710" s="44">
        <f>$K$1802*(1+Table36[[#This Row],[Inflation (%)2]])</f>
        <v>104.50999999999999</v>
      </c>
      <c r="L1710" s="44">
        <f>IFERROR(Table36[[#This Row],[Prices]]*Table36[[#This Row],[Weights]],0)</f>
        <v>5.0269309999999994</v>
      </c>
    </row>
    <row r="1711" spans="2:12" hidden="1" x14ac:dyDescent="0.2">
      <c r="B1711" s="62">
        <f t="shared" si="53"/>
        <v>2020</v>
      </c>
      <c r="C1711" s="49">
        <v>43952</v>
      </c>
      <c r="D1711" s="3" t="s">
        <v>53</v>
      </c>
      <c r="E1711" s="29" t="s">
        <v>7</v>
      </c>
      <c r="F1711" s="43">
        <v>129.1</v>
      </c>
      <c r="G1711" s="28" t="s">
        <v>600</v>
      </c>
      <c r="H1711" s="31">
        <f t="shared" si="54"/>
        <v>7.4899999999999994E-2</v>
      </c>
      <c r="I1711" s="31">
        <f>Table36[[#This Row],[Inflation (%)2]]/H1739-1</f>
        <v>5.9405940594059237E-2</v>
      </c>
      <c r="J1711" s="60">
        <f>IFERROR(VLOOKUP(D1711,Table6[[Categories]:[Weights]],5,FALSE),0)</f>
        <v>9.7299999999999998E-2</v>
      </c>
      <c r="K1711" s="44">
        <f>$K$1802*(1+Table36[[#This Row],[Inflation (%)2]])</f>
        <v>107.49</v>
      </c>
      <c r="L1711" s="44">
        <f>IFERROR(Table36[[#This Row],[Prices]]*Table36[[#This Row],[Weights]],0)</f>
        <v>10.458777</v>
      </c>
    </row>
    <row r="1712" spans="2:12" hidden="1" x14ac:dyDescent="0.2">
      <c r="B1712" s="62">
        <f t="shared" si="53"/>
        <v>2020</v>
      </c>
      <c r="C1712" s="49">
        <v>43952</v>
      </c>
      <c r="D1712" s="3" t="s">
        <v>55</v>
      </c>
      <c r="E1712" s="29" t="s">
        <v>7</v>
      </c>
      <c r="F1712" s="43">
        <v>142.9</v>
      </c>
      <c r="G1712" s="28" t="s">
        <v>965</v>
      </c>
      <c r="H1712" s="31">
        <f t="shared" si="54"/>
        <v>6.6400000000000001E-2</v>
      </c>
      <c r="I1712" s="31">
        <f>Table36[[#This Row],[Inflation (%)2]]/H1740-1</f>
        <v>2.1538461538461506E-2</v>
      </c>
      <c r="J1712" s="60">
        <f>IFERROR(VLOOKUP(D1712,Table6[[Categories]:[Weights]],5,FALSE),0)</f>
        <v>2.0400000000000001E-2</v>
      </c>
      <c r="K1712" s="44">
        <f>$K$1802*(1+Table36[[#This Row],[Inflation (%)2]])</f>
        <v>106.64</v>
      </c>
      <c r="L1712" s="44">
        <f>IFERROR(Table36[[#This Row],[Prices]]*Table36[[#This Row],[Weights]],0)</f>
        <v>2.1754560000000001</v>
      </c>
    </row>
    <row r="1713" spans="2:12" hidden="1" x14ac:dyDescent="0.2">
      <c r="B1713" s="62">
        <f t="shared" si="53"/>
        <v>2020</v>
      </c>
      <c r="C1713" s="49">
        <v>43952</v>
      </c>
      <c r="D1713" s="3" t="s">
        <v>57</v>
      </c>
      <c r="E1713" s="29" t="s">
        <v>7</v>
      </c>
      <c r="F1713" s="43">
        <v>158</v>
      </c>
      <c r="G1713" s="28" t="s">
        <v>404</v>
      </c>
      <c r="H1713" s="31">
        <f t="shared" si="54"/>
        <v>6.7599999999999993E-2</v>
      </c>
      <c r="I1713" s="31">
        <f>Table36[[#This Row],[Inflation (%)2]]/H1741-1</f>
        <v>8.9552238805967743E-3</v>
      </c>
      <c r="J1713" s="60">
        <f>IFERROR(VLOOKUP(D1713,Table6[[Categories]:[Weights]],5,FALSE),0)</f>
        <v>5.62E-2</v>
      </c>
      <c r="K1713" s="44">
        <f>$K$1802*(1+Table36[[#This Row],[Inflation (%)2]])</f>
        <v>106.76</v>
      </c>
      <c r="L1713" s="44">
        <f>IFERROR(Table36[[#This Row],[Prices]]*Table36[[#This Row],[Weights]],0)</f>
        <v>5.9999120000000001</v>
      </c>
    </row>
    <row r="1714" spans="2:12" hidden="1" x14ac:dyDescent="0.2">
      <c r="B1714" s="62">
        <f t="shared" si="53"/>
        <v>2020</v>
      </c>
      <c r="C1714" s="49">
        <v>43952</v>
      </c>
      <c r="D1714" s="3" t="s">
        <v>59</v>
      </c>
      <c r="E1714" s="29" t="s">
        <v>7</v>
      </c>
      <c r="F1714" s="43">
        <v>150.5</v>
      </c>
      <c r="G1714" s="28" t="s">
        <v>1098</v>
      </c>
      <c r="H1714" s="31">
        <f t="shared" si="54"/>
        <v>0.13500000000000001</v>
      </c>
      <c r="I1714" s="31">
        <f>Table36[[#This Row],[Inflation (%)2]]/H1742-1</f>
        <v>9.7232610321618118E-3</v>
      </c>
      <c r="J1714" s="60">
        <f>IFERROR(VLOOKUP(D1714,Table6[[Categories]:[Weights]],5,FALSE),0)</f>
        <v>3.4700000000000002E-2</v>
      </c>
      <c r="K1714" s="44">
        <f>$K$1802*(1+Table36[[#This Row],[Inflation (%)2]])</f>
        <v>113.5</v>
      </c>
      <c r="L1714" s="44">
        <f>IFERROR(Table36[[#This Row],[Prices]]*Table36[[#This Row],[Weights]],0)</f>
        <v>3.93845</v>
      </c>
    </row>
    <row r="1715" spans="2:12" hidden="1" x14ac:dyDescent="0.2">
      <c r="B1715" s="62">
        <f t="shared" si="53"/>
        <v>2020</v>
      </c>
      <c r="C1715" s="49">
        <v>43952</v>
      </c>
      <c r="D1715" s="3" t="s">
        <v>61</v>
      </c>
      <c r="E1715" s="29" t="s">
        <v>7</v>
      </c>
      <c r="F1715" s="43">
        <v>154.30000000000001</v>
      </c>
      <c r="G1715" s="28" t="s">
        <v>1099</v>
      </c>
      <c r="H1715" s="31">
        <f t="shared" si="54"/>
        <v>8.3599999999999994E-2</v>
      </c>
      <c r="I1715" s="31">
        <f>Table36[[#This Row],[Inflation (%)2]]/H1743-1</f>
        <v>-0.17635467980295583</v>
      </c>
      <c r="J1715" s="60">
        <f>IFERROR(VLOOKUP(D1715,Table6[[Categories]:[Weights]],5,FALSE),0)</f>
        <v>0</v>
      </c>
      <c r="K1715" s="44">
        <f>$K$1802*(1+Table36[[#This Row],[Inflation (%)2]])</f>
        <v>108.35999999999999</v>
      </c>
      <c r="L1715" s="44">
        <f>IFERROR(Table36[[#This Row],[Prices]]*Table36[[#This Row],[Weights]],0)</f>
        <v>0</v>
      </c>
    </row>
    <row r="1716" spans="2:12" x14ac:dyDescent="0.2">
      <c r="B1716" s="62">
        <f t="shared" si="53"/>
        <v>2020</v>
      </c>
      <c r="C1716" s="49">
        <v>43922</v>
      </c>
      <c r="D1716" s="3" t="s">
        <v>6</v>
      </c>
      <c r="E1716" s="29" t="s">
        <v>7</v>
      </c>
      <c r="F1716" s="43">
        <v>150.9</v>
      </c>
      <c r="G1716" s="28" t="s">
        <v>651</v>
      </c>
      <c r="H1716" s="31">
        <f t="shared" si="54"/>
        <v>7.3300000000000004E-2</v>
      </c>
      <c r="I1716" s="31">
        <f>Table36[[#This Row],[Inflation (%)2]]/H1744-1</f>
        <v>0.31127012522361364</v>
      </c>
      <c r="J1716" s="60">
        <f>IFERROR(VLOOKUP(D1716,Table6[[Categories]:[Weights]],5,FALSE),0)</f>
        <v>1</v>
      </c>
      <c r="K1716" s="44">
        <f>$K$1802*(1+Table36[[#This Row],[Inflation (%)2]])</f>
        <v>107.33</v>
      </c>
      <c r="L1716" s="44">
        <f>IFERROR(Table36[[#This Row],[Prices]]*Table36[[#This Row],[Weights]],0)</f>
        <v>107.33</v>
      </c>
    </row>
    <row r="1717" spans="2:12" hidden="1" x14ac:dyDescent="0.2">
      <c r="B1717" s="62">
        <f t="shared" si="53"/>
        <v>2020</v>
      </c>
      <c r="C1717" s="49">
        <v>43922</v>
      </c>
      <c r="D1717" s="3" t="s">
        <v>9</v>
      </c>
      <c r="E1717" s="29" t="s">
        <v>7</v>
      </c>
      <c r="F1717" s="43">
        <v>156.1</v>
      </c>
      <c r="G1717" s="28" t="s">
        <v>1101</v>
      </c>
      <c r="H1717" s="31">
        <f t="shared" si="54"/>
        <v>0.1016</v>
      </c>
      <c r="I1717" s="31">
        <f>Table36[[#This Row],[Inflation (%)2]]/H1745-1</f>
        <v>0.35106382978723416</v>
      </c>
      <c r="J1717" s="60">
        <f>IFERROR(VLOOKUP(D1717,Table6[[Categories]:[Weights]],5,FALSE),0)</f>
        <v>0.3629</v>
      </c>
      <c r="K1717" s="44">
        <f>$K$1802*(1+Table36[[#This Row],[Inflation (%)2]])</f>
        <v>110.16</v>
      </c>
      <c r="L1717" s="44">
        <f>IFERROR(Table36[[#This Row],[Prices]]*Table36[[#This Row],[Weights]],0)</f>
        <v>39.977063999999999</v>
      </c>
    </row>
    <row r="1718" spans="2:12" hidden="1" x14ac:dyDescent="0.2">
      <c r="B1718" s="62">
        <f t="shared" si="53"/>
        <v>2020</v>
      </c>
      <c r="C1718" s="49">
        <v>43922</v>
      </c>
      <c r="D1718" s="3" t="s">
        <v>11</v>
      </c>
      <c r="E1718" s="29" t="s">
        <v>7</v>
      </c>
      <c r="F1718" s="43">
        <v>151.80000000000001</v>
      </c>
      <c r="G1718" s="28" t="s">
        <v>1102</v>
      </c>
      <c r="H1718" s="31">
        <f t="shared" si="54"/>
        <v>8.43E-2</v>
      </c>
      <c r="I1718" s="31">
        <f>Table36[[#This Row],[Inflation (%)2]]/H1746-1</f>
        <v>0.731006160164271</v>
      </c>
      <c r="J1718" s="60">
        <f>IFERROR(VLOOKUP(D1718,Table6[[Categories]:[Weights]],5,FALSE),0)</f>
        <v>6.59E-2</v>
      </c>
      <c r="K1718" s="44">
        <f>$K$1802*(1+Table36[[#This Row],[Inflation (%)2]])</f>
        <v>108.43</v>
      </c>
      <c r="L1718" s="44">
        <f>IFERROR(Table36[[#This Row],[Prices]]*Table36[[#This Row],[Weights]],0)</f>
        <v>7.1455370000000009</v>
      </c>
    </row>
    <row r="1719" spans="2:12" hidden="1" x14ac:dyDescent="0.2">
      <c r="B1719" s="62">
        <f t="shared" si="53"/>
        <v>2020</v>
      </c>
      <c r="C1719" s="49">
        <v>43922</v>
      </c>
      <c r="D1719" s="3" t="s">
        <v>13</v>
      </c>
      <c r="E1719" s="29" t="s">
        <v>7</v>
      </c>
      <c r="F1719" s="43">
        <v>171.3</v>
      </c>
      <c r="G1719" s="28" t="s">
        <v>632</v>
      </c>
      <c r="H1719" s="31">
        <f t="shared" si="54"/>
        <v>0.11449999999999999</v>
      </c>
      <c r="I1719" s="31">
        <f>Table36[[#This Row],[Inflation (%)2]]/H1747-1</f>
        <v>5.5299539170506895E-2</v>
      </c>
      <c r="J1719" s="60">
        <f>IFERROR(VLOOKUP(D1719,Table6[[Categories]:[Weights]],5,FALSE),0)</f>
        <v>2.7300000000000001E-2</v>
      </c>
      <c r="K1719" s="44">
        <f>$K$1802*(1+Table36[[#This Row],[Inflation (%)2]])</f>
        <v>111.45</v>
      </c>
      <c r="L1719" s="44">
        <f>IFERROR(Table36[[#This Row],[Prices]]*Table36[[#This Row],[Weights]],0)</f>
        <v>3.0425850000000003</v>
      </c>
    </row>
    <row r="1720" spans="2:12" hidden="1" x14ac:dyDescent="0.2">
      <c r="B1720" s="62">
        <f t="shared" si="53"/>
        <v>2020</v>
      </c>
      <c r="C1720" s="49">
        <v>43922</v>
      </c>
      <c r="D1720" s="3" t="s">
        <v>15</v>
      </c>
      <c r="E1720" s="29" t="s">
        <v>7</v>
      </c>
      <c r="F1720" s="43">
        <v>151.9</v>
      </c>
      <c r="G1720" s="28" t="s">
        <v>816</v>
      </c>
      <c r="H1720" s="31">
        <f t="shared" si="54"/>
        <v>8.9700000000000002E-2</v>
      </c>
      <c r="I1720" s="31">
        <f>Table36[[#This Row],[Inflation (%)2]]/H1748-1</f>
        <v>1.1357142857142857</v>
      </c>
      <c r="J1720" s="60">
        <f>IFERROR(VLOOKUP(D1720,Table6[[Categories]:[Weights]],5,FALSE),0)</f>
        <v>3.5999999999999999E-3</v>
      </c>
      <c r="K1720" s="44">
        <f>$K$1802*(1+Table36[[#This Row],[Inflation (%)2]])</f>
        <v>108.97000000000001</v>
      </c>
      <c r="L1720" s="44">
        <f>IFERROR(Table36[[#This Row],[Prices]]*Table36[[#This Row],[Weights]],0)</f>
        <v>0.39229200000000003</v>
      </c>
    </row>
    <row r="1721" spans="2:12" hidden="1" x14ac:dyDescent="0.2">
      <c r="B1721" s="62">
        <f t="shared" si="53"/>
        <v>2020</v>
      </c>
      <c r="C1721" s="49">
        <v>43922</v>
      </c>
      <c r="D1721" s="3" t="s">
        <v>17</v>
      </c>
      <c r="E1721" s="29" t="s">
        <v>7</v>
      </c>
      <c r="F1721" s="43">
        <v>155.5</v>
      </c>
      <c r="G1721" s="28" t="s">
        <v>929</v>
      </c>
      <c r="H1721" s="31">
        <f t="shared" si="54"/>
        <v>9.5799999999999996E-2</v>
      </c>
      <c r="I1721" s="31">
        <f>Table36[[#This Row],[Inflation (%)2]]/H1749-1</f>
        <v>0.47839506172839519</v>
      </c>
      <c r="J1721" s="60">
        <f>IFERROR(VLOOKUP(D1721,Table6[[Categories]:[Weights]],5,FALSE),0)</f>
        <v>5.33E-2</v>
      </c>
      <c r="K1721" s="44">
        <f>$K$1802*(1+Table36[[#This Row],[Inflation (%)2]])</f>
        <v>109.58000000000001</v>
      </c>
      <c r="L1721" s="44">
        <f>IFERROR(Table36[[#This Row],[Prices]]*Table36[[#This Row],[Weights]],0)</f>
        <v>5.8406140000000004</v>
      </c>
    </row>
    <row r="1722" spans="2:12" hidden="1" x14ac:dyDescent="0.2">
      <c r="B1722" s="62">
        <f t="shared" si="53"/>
        <v>2020</v>
      </c>
      <c r="C1722" s="49">
        <v>43922</v>
      </c>
      <c r="D1722" s="3" t="s">
        <v>19</v>
      </c>
      <c r="E1722" s="29" t="s">
        <v>7</v>
      </c>
      <c r="F1722" s="43">
        <v>131.6</v>
      </c>
      <c r="G1722" s="28" t="s">
        <v>515</v>
      </c>
      <c r="H1722" s="31">
        <f t="shared" si="54"/>
        <v>0.11150000000000002</v>
      </c>
      <c r="I1722" s="31">
        <f>Table36[[#This Row],[Inflation (%)2]]/H1750-1</f>
        <v>0.44993498049414815</v>
      </c>
      <c r="J1722" s="60">
        <f>IFERROR(VLOOKUP(D1722,Table6[[Categories]:[Weights]],5,FALSE),0)</f>
        <v>2.81E-2</v>
      </c>
      <c r="K1722" s="44">
        <f>$K$1802*(1+Table36[[#This Row],[Inflation (%)2]])</f>
        <v>111.14999999999999</v>
      </c>
      <c r="L1722" s="44">
        <f>IFERROR(Table36[[#This Row],[Prices]]*Table36[[#This Row],[Weights]],0)</f>
        <v>3.1233149999999998</v>
      </c>
    </row>
    <row r="1723" spans="2:12" hidden="1" x14ac:dyDescent="0.2">
      <c r="B1723" s="62">
        <f t="shared" si="53"/>
        <v>2020</v>
      </c>
      <c r="C1723" s="49">
        <v>43922</v>
      </c>
      <c r="D1723" s="3" t="s">
        <v>21</v>
      </c>
      <c r="E1723" s="29" t="s">
        <v>7</v>
      </c>
      <c r="F1723" s="43">
        <v>152.9</v>
      </c>
      <c r="G1723" s="28" t="s">
        <v>40</v>
      </c>
      <c r="H1723" s="31">
        <f t="shared" si="54"/>
        <v>2.8900000000000002E-2</v>
      </c>
      <c r="I1723" s="31">
        <f>Table36[[#This Row],[Inflation (%)2]]/H1751-1</f>
        <v>3.2142857142857251E-2</v>
      </c>
      <c r="J1723" s="60">
        <f>IFERROR(VLOOKUP(D1723,Table6[[Categories]:[Weights]],5,FALSE),0)</f>
        <v>2.8999999999999998E-2</v>
      </c>
      <c r="K1723" s="44">
        <f>$K$1802*(1+Table36[[#This Row],[Inflation (%)2]])</f>
        <v>102.88999999999999</v>
      </c>
      <c r="L1723" s="44">
        <f>IFERROR(Table36[[#This Row],[Prices]]*Table36[[#This Row],[Weights]],0)</f>
        <v>2.9838099999999992</v>
      </c>
    </row>
    <row r="1724" spans="2:12" hidden="1" x14ac:dyDescent="0.2">
      <c r="B1724" s="62">
        <f t="shared" si="53"/>
        <v>2020</v>
      </c>
      <c r="C1724" s="49">
        <v>43922</v>
      </c>
      <c r="D1724" s="3" t="s">
        <v>23</v>
      </c>
      <c r="E1724" s="29" t="s">
        <v>7</v>
      </c>
      <c r="F1724" s="43">
        <v>180</v>
      </c>
      <c r="G1724" s="28" t="s">
        <v>1103</v>
      </c>
      <c r="H1724" s="31">
        <f t="shared" si="54"/>
        <v>0.19840000000000002</v>
      </c>
      <c r="I1724" s="31">
        <f>Table36[[#This Row],[Inflation (%)2]]/H1752-1</f>
        <v>8.5933223864258501E-2</v>
      </c>
      <c r="J1724" s="60">
        <f>IFERROR(VLOOKUP(D1724,Table6[[Categories]:[Weights]],5,FALSE),0)</f>
        <v>4.41E-2</v>
      </c>
      <c r="K1724" s="44">
        <f>$K$1802*(1+Table36[[#This Row],[Inflation (%)2]])</f>
        <v>119.83999999999999</v>
      </c>
      <c r="L1724" s="44">
        <f>IFERROR(Table36[[#This Row],[Prices]]*Table36[[#This Row],[Weights]],0)</f>
        <v>5.2849439999999994</v>
      </c>
    </row>
    <row r="1725" spans="2:12" hidden="1" x14ac:dyDescent="0.2">
      <c r="B1725" s="62">
        <f t="shared" si="53"/>
        <v>2020</v>
      </c>
      <c r="C1725" s="49">
        <v>43922</v>
      </c>
      <c r="D1725" s="3" t="s">
        <v>25</v>
      </c>
      <c r="E1725" s="29" t="s">
        <v>7</v>
      </c>
      <c r="F1725" s="43">
        <v>150.80000000000001</v>
      </c>
      <c r="G1725" s="28" t="s">
        <v>1104</v>
      </c>
      <c r="H1725" s="31">
        <f t="shared" si="54"/>
        <v>0.23909999999999998</v>
      </c>
      <c r="I1725" s="31">
        <f>Table36[[#This Row],[Inflation (%)2]]/H1753-1</f>
        <v>0.51905972045743298</v>
      </c>
      <c r="J1725" s="60">
        <f>IFERROR(VLOOKUP(D1725,Table6[[Categories]:[Weights]],5,FALSE),0)</f>
        <v>1.7299999999999999E-2</v>
      </c>
      <c r="K1725" s="44">
        <f>$K$1802*(1+Table36[[#This Row],[Inflation (%)2]])</f>
        <v>123.91000000000001</v>
      </c>
      <c r="L1725" s="44">
        <f>IFERROR(Table36[[#This Row],[Prices]]*Table36[[#This Row],[Weights]],0)</f>
        <v>2.143643</v>
      </c>
    </row>
    <row r="1726" spans="2:12" hidden="1" x14ac:dyDescent="0.2">
      <c r="B1726" s="62">
        <f t="shared" si="53"/>
        <v>2020</v>
      </c>
      <c r="C1726" s="49">
        <v>43922</v>
      </c>
      <c r="D1726" s="3" t="s">
        <v>27</v>
      </c>
      <c r="E1726" s="29" t="s">
        <v>7</v>
      </c>
      <c r="F1726" s="43">
        <v>121.2</v>
      </c>
      <c r="G1726" s="28" t="s">
        <v>1105</v>
      </c>
      <c r="H1726" s="31">
        <f t="shared" si="54"/>
        <v>9.7799999999999998E-2</v>
      </c>
      <c r="I1726" s="31">
        <f>Table36[[#This Row],[Inflation (%)2]]/H1754-1</f>
        <v>1.7016574585635356</v>
      </c>
      <c r="J1726" s="60">
        <f>IFERROR(VLOOKUP(D1726,Table6[[Categories]:[Weights]],5,FALSE),0)</f>
        <v>9.7000000000000003E-3</v>
      </c>
      <c r="K1726" s="44">
        <f>$K$1802*(1+Table36[[#This Row],[Inflation (%)2]])</f>
        <v>109.77999999999999</v>
      </c>
      <c r="L1726" s="44">
        <f>IFERROR(Table36[[#This Row],[Prices]]*Table36[[#This Row],[Weights]],0)</f>
        <v>1.0648659999999999</v>
      </c>
    </row>
    <row r="1727" spans="2:12" hidden="1" x14ac:dyDescent="0.2">
      <c r="B1727" s="62">
        <f t="shared" si="53"/>
        <v>2020</v>
      </c>
      <c r="C1727" s="49">
        <v>43922</v>
      </c>
      <c r="D1727" s="3" t="s">
        <v>29</v>
      </c>
      <c r="E1727" s="29" t="s">
        <v>7</v>
      </c>
      <c r="F1727" s="43">
        <v>154</v>
      </c>
      <c r="G1727" s="28" t="s">
        <v>1106</v>
      </c>
      <c r="H1727" s="31">
        <f t="shared" si="54"/>
        <v>9.6899999999999986E-2</v>
      </c>
      <c r="I1727" s="31">
        <f>Table36[[#This Row],[Inflation (%)2]]/H1755-1</f>
        <v>0.26171874999999978</v>
      </c>
      <c r="J1727" s="60">
        <f>IFERROR(VLOOKUP(D1727,Table6[[Categories]:[Weights]],5,FALSE),0)</f>
        <v>1.7899999999999999E-2</v>
      </c>
      <c r="K1727" s="44">
        <f>$K$1802*(1+Table36[[#This Row],[Inflation (%)2]])</f>
        <v>109.69</v>
      </c>
      <c r="L1727" s="44">
        <f>IFERROR(Table36[[#This Row],[Prices]]*Table36[[#This Row],[Weights]],0)</f>
        <v>1.9634509999999998</v>
      </c>
    </row>
    <row r="1728" spans="2:12" hidden="1" x14ac:dyDescent="0.2">
      <c r="B1728" s="62">
        <f t="shared" si="53"/>
        <v>2020</v>
      </c>
      <c r="C1728" s="49">
        <v>43922</v>
      </c>
      <c r="D1728" s="3" t="s">
        <v>31</v>
      </c>
      <c r="E1728" s="29" t="s">
        <v>7</v>
      </c>
      <c r="F1728" s="43">
        <v>133.5</v>
      </c>
      <c r="G1728" s="28" t="s">
        <v>278</v>
      </c>
      <c r="H1728" s="31">
        <f t="shared" si="54"/>
        <v>3.73E-2</v>
      </c>
      <c r="I1728" s="31">
        <f>Table36[[#This Row],[Inflation (%)2]]/H1756-1</f>
        <v>0.40754716981132089</v>
      </c>
      <c r="J1728" s="60">
        <f>IFERROR(VLOOKUP(D1728,Table6[[Categories]:[Weights]],5,FALSE),0)</f>
        <v>1.1299999999999999E-2</v>
      </c>
      <c r="K1728" s="44">
        <f>$K$1802*(1+Table36[[#This Row],[Inflation (%)2]])</f>
        <v>103.73000000000002</v>
      </c>
      <c r="L1728" s="44">
        <f>IFERROR(Table36[[#This Row],[Prices]]*Table36[[#This Row],[Weights]],0)</f>
        <v>1.1721490000000001</v>
      </c>
    </row>
    <row r="1729" spans="2:12" hidden="1" x14ac:dyDescent="0.2">
      <c r="B1729" s="62">
        <f t="shared" si="53"/>
        <v>2020</v>
      </c>
      <c r="C1729" s="49">
        <v>43922</v>
      </c>
      <c r="D1729" s="3" t="s">
        <v>33</v>
      </c>
      <c r="E1729" s="29" t="s">
        <v>7</v>
      </c>
      <c r="F1729" s="43">
        <v>162.69999999999999</v>
      </c>
      <c r="G1729" s="28" t="s">
        <v>874</v>
      </c>
      <c r="H1729" s="31">
        <f t="shared" si="54"/>
        <v>5.5099999999999996E-2</v>
      </c>
      <c r="I1729" s="31">
        <f>Table36[[#This Row],[Inflation (%)2]]/H1757-1</f>
        <v>0.63017751479289941</v>
      </c>
      <c r="J1729" s="60">
        <f>IFERROR(VLOOKUP(D1729,Table6[[Categories]:[Weights]],5,FALSE),0)</f>
        <v>5.5399999999999998E-2</v>
      </c>
      <c r="K1729" s="44">
        <f>$K$1802*(1+Table36[[#This Row],[Inflation (%)2]])</f>
        <v>105.50999999999999</v>
      </c>
      <c r="L1729" s="44">
        <f>IFERROR(Table36[[#This Row],[Prices]]*Table36[[#This Row],[Weights]],0)</f>
        <v>5.8452539999999988</v>
      </c>
    </row>
    <row r="1730" spans="2:12" hidden="1" x14ac:dyDescent="0.2">
      <c r="B1730" s="62">
        <f t="shared" si="53"/>
        <v>2020</v>
      </c>
      <c r="C1730" s="49">
        <v>43922</v>
      </c>
      <c r="D1730" s="3" t="s">
        <v>35</v>
      </c>
      <c r="E1730" s="29" t="s">
        <v>7</v>
      </c>
      <c r="F1730" s="43">
        <v>179.1</v>
      </c>
      <c r="G1730" s="28" t="s">
        <v>790</v>
      </c>
      <c r="H1730" s="31">
        <f t="shared" si="54"/>
        <v>8.09E-2</v>
      </c>
      <c r="I1730" s="31">
        <f>Table36[[#This Row],[Inflation (%)2]]/H1758-1</f>
        <v>0.67148760330578527</v>
      </c>
      <c r="J1730" s="60">
        <f>IFERROR(VLOOKUP(D1730,Table6[[Categories]:[Weights]],5,FALSE),0)</f>
        <v>1.3600000000000001E-2</v>
      </c>
      <c r="K1730" s="44">
        <f>$K$1802*(1+Table36[[#This Row],[Inflation (%)2]])</f>
        <v>108.09</v>
      </c>
      <c r="L1730" s="44">
        <f>IFERROR(Table36[[#This Row],[Prices]]*Table36[[#This Row],[Weights]],0)</f>
        <v>1.4700240000000002</v>
      </c>
    </row>
    <row r="1731" spans="2:12" hidden="1" x14ac:dyDescent="0.2">
      <c r="B1731" s="62">
        <f t="shared" si="53"/>
        <v>2020</v>
      </c>
      <c r="C1731" s="49">
        <v>43922</v>
      </c>
      <c r="D1731" s="3" t="s">
        <v>37</v>
      </c>
      <c r="E1731" s="29" t="s">
        <v>7</v>
      </c>
      <c r="F1731" s="43">
        <v>150.4</v>
      </c>
      <c r="G1731" s="28" t="s">
        <v>451</v>
      </c>
      <c r="H1731" s="31">
        <f t="shared" si="54"/>
        <v>5.9199999999999996E-2</v>
      </c>
      <c r="I1731" s="31">
        <f>Table36[[#This Row],[Inflation (%)2]]/H1759-1</f>
        <v>1.0992907801418443</v>
      </c>
      <c r="J1731" s="60">
        <f>IFERROR(VLOOKUP(D1731,Table6[[Categories]:[Weights]],5,FALSE),0)</f>
        <v>5.57E-2</v>
      </c>
      <c r="K1731" s="44">
        <f>$K$1802*(1+Table36[[#This Row],[Inflation (%)2]])</f>
        <v>105.91999999999999</v>
      </c>
      <c r="L1731" s="44">
        <f>IFERROR(Table36[[#This Row],[Prices]]*Table36[[#This Row],[Weights]],0)</f>
        <v>5.8997439999999992</v>
      </c>
    </row>
    <row r="1732" spans="2:12" hidden="1" x14ac:dyDescent="0.2">
      <c r="B1732" s="62">
        <f t="shared" si="53"/>
        <v>2020</v>
      </c>
      <c r="C1732" s="49">
        <v>43922</v>
      </c>
      <c r="D1732" s="3" t="s">
        <v>39</v>
      </c>
      <c r="E1732" s="29" t="s">
        <v>7</v>
      </c>
      <c r="F1732" s="43">
        <v>152.6</v>
      </c>
      <c r="G1732" s="28" t="s">
        <v>710</v>
      </c>
      <c r="H1732" s="31">
        <f t="shared" si="54"/>
        <v>6.0499999999999998E-2</v>
      </c>
      <c r="I1732" s="31">
        <f>Table36[[#This Row],[Inflation (%)2]]/H1760-1</f>
        <v>1.0648464163822524</v>
      </c>
      <c r="J1732" s="60">
        <f>IFERROR(VLOOKUP(D1732,Table6[[Categories]:[Weights]],5,FALSE),0)</f>
        <v>4.7199999999999999E-2</v>
      </c>
      <c r="K1732" s="44">
        <f>$K$1802*(1+Table36[[#This Row],[Inflation (%)2]])</f>
        <v>106.05</v>
      </c>
      <c r="L1732" s="44">
        <f>IFERROR(Table36[[#This Row],[Prices]]*Table36[[#This Row],[Weights]],0)</f>
        <v>5.00556</v>
      </c>
    </row>
    <row r="1733" spans="2:12" hidden="1" x14ac:dyDescent="0.2">
      <c r="B1733" s="62">
        <f t="shared" si="53"/>
        <v>2020</v>
      </c>
      <c r="C1733" s="49">
        <v>43922</v>
      </c>
      <c r="D1733" s="3" t="s">
        <v>41</v>
      </c>
      <c r="E1733" s="29" t="s">
        <v>7</v>
      </c>
      <c r="F1733" s="43">
        <v>138.30000000000001</v>
      </c>
      <c r="G1733" s="28" t="s">
        <v>1107</v>
      </c>
      <c r="H1733" s="31">
        <f t="shared" si="54"/>
        <v>5.3300000000000007E-2</v>
      </c>
      <c r="I1733" s="31">
        <f>Table36[[#This Row],[Inflation (%)2]]/H1761-1</f>
        <v>1.6919191919191925</v>
      </c>
      <c r="J1733" s="60">
        <f>IFERROR(VLOOKUP(D1733,Table6[[Categories]:[Weights]],5,FALSE),0)</f>
        <v>8.5000000000000006E-3</v>
      </c>
      <c r="K1733" s="44">
        <f>$K$1802*(1+Table36[[#This Row],[Inflation (%)2]])</f>
        <v>105.32999999999998</v>
      </c>
      <c r="L1733" s="44">
        <f>IFERROR(Table36[[#This Row],[Prices]]*Table36[[#This Row],[Weights]],0)</f>
        <v>0.89530499999999991</v>
      </c>
    </row>
    <row r="1734" spans="2:12" hidden="1" x14ac:dyDescent="0.2">
      <c r="B1734" s="62">
        <f t="shared" si="53"/>
        <v>2020</v>
      </c>
      <c r="C1734" s="49">
        <v>43922</v>
      </c>
      <c r="D1734" s="3" t="s">
        <v>43</v>
      </c>
      <c r="E1734" s="29" t="s">
        <v>7</v>
      </c>
      <c r="F1734" s="43">
        <v>155.6</v>
      </c>
      <c r="G1734" s="28" t="s">
        <v>256</v>
      </c>
      <c r="H1734" s="31">
        <f t="shared" si="54"/>
        <v>3.9399999999999998E-2</v>
      </c>
      <c r="I1734" s="31">
        <f>Table36[[#This Row],[Inflation (%)2]]/H1762-1</f>
        <v>6.7750677506775103E-2</v>
      </c>
      <c r="J1734" s="60">
        <f>IFERROR(VLOOKUP(D1734,Table6[[Categories]:[Weights]],5,FALSE),0)</f>
        <v>0.2167</v>
      </c>
      <c r="K1734" s="44">
        <f>$K$1802*(1+Table36[[#This Row],[Inflation (%)2]])</f>
        <v>103.94000000000001</v>
      </c>
      <c r="L1734" s="44">
        <f>IFERROR(Table36[[#This Row],[Prices]]*Table36[[#This Row],[Weights]],0)</f>
        <v>22.523798000000003</v>
      </c>
    </row>
    <row r="1735" spans="2:12" hidden="1" x14ac:dyDescent="0.2">
      <c r="B1735" s="62">
        <f t="shared" si="53"/>
        <v>2020</v>
      </c>
      <c r="C1735" s="49">
        <v>43922</v>
      </c>
      <c r="D1735" s="3" t="s">
        <v>45</v>
      </c>
      <c r="E1735" s="29" t="s">
        <v>7</v>
      </c>
      <c r="F1735" s="43">
        <v>137.1</v>
      </c>
      <c r="G1735" s="28" t="s">
        <v>539</v>
      </c>
      <c r="H1735" s="31">
        <f t="shared" si="54"/>
        <v>6.2E-2</v>
      </c>
      <c r="I1735" s="31">
        <f>Table36[[#This Row],[Inflation (%)2]]/H1763-1</f>
        <v>-0.36605316973415136</v>
      </c>
      <c r="J1735" s="60">
        <f>IFERROR(VLOOKUP(D1735,Table6[[Categories]:[Weights]],5,FALSE),0)</f>
        <v>5.5800000000000002E-2</v>
      </c>
      <c r="K1735" s="44">
        <f>$K$1802*(1+Table36[[#This Row],[Inflation (%)2]])</f>
        <v>106.2</v>
      </c>
      <c r="L1735" s="44">
        <f>IFERROR(Table36[[#This Row],[Prices]]*Table36[[#This Row],[Weights]],0)</f>
        <v>5.9259600000000008</v>
      </c>
    </row>
    <row r="1736" spans="2:12" hidden="1" x14ac:dyDescent="0.2">
      <c r="B1736" s="62">
        <f t="shared" ref="B1736:B1799" si="55">YEAR(C1736)</f>
        <v>2020</v>
      </c>
      <c r="C1736" s="49">
        <v>43922</v>
      </c>
      <c r="D1736" s="3" t="s">
        <v>47</v>
      </c>
      <c r="E1736" s="29" t="s">
        <v>7</v>
      </c>
      <c r="F1736" s="43">
        <v>142.5</v>
      </c>
      <c r="G1736" s="28" t="s">
        <v>671</v>
      </c>
      <c r="H1736" s="31">
        <f t="shared" ref="H1736:H1799" si="56">G1736/10000*100</f>
        <v>7.0599999999999996E-2</v>
      </c>
      <c r="I1736" s="31">
        <f>Table36[[#This Row],[Inflation (%)2]]/H1764-1</f>
        <v>0.59009009009008961</v>
      </c>
      <c r="J1736" s="60">
        <f>IFERROR(VLOOKUP(D1736,Table6[[Categories]:[Weights]],5,FALSE),0)</f>
        <v>0.29530000000000001</v>
      </c>
      <c r="K1736" s="44">
        <f>$K$1802*(1+Table36[[#This Row],[Inflation (%)2]])</f>
        <v>107.06</v>
      </c>
      <c r="L1736" s="44">
        <f>IFERROR(Table36[[#This Row],[Prices]]*Table36[[#This Row],[Weights]],0)</f>
        <v>31.614818</v>
      </c>
    </row>
    <row r="1737" spans="2:12" hidden="1" x14ac:dyDescent="0.2">
      <c r="B1737" s="62">
        <f t="shared" si="55"/>
        <v>2020</v>
      </c>
      <c r="C1737" s="49">
        <v>43922</v>
      </c>
      <c r="D1737" s="3" t="s">
        <v>49</v>
      </c>
      <c r="E1737" s="29" t="s">
        <v>7</v>
      </c>
      <c r="F1737" s="43">
        <v>145.5</v>
      </c>
      <c r="G1737" s="28" t="s">
        <v>754</v>
      </c>
      <c r="H1737" s="31">
        <f t="shared" si="56"/>
        <v>6.2799999999999995E-2</v>
      </c>
      <c r="I1737" s="31">
        <f>Table36[[#This Row],[Inflation (%)2]]/H1765-1</f>
        <v>1.150684931506849</v>
      </c>
      <c r="J1737" s="60">
        <f>IFERROR(VLOOKUP(D1737,Table6[[Categories]:[Weights]],5,FALSE),0)</f>
        <v>3.8699999999999998E-2</v>
      </c>
      <c r="K1737" s="44">
        <f>$K$1802*(1+Table36[[#This Row],[Inflation (%)2]])</f>
        <v>106.28</v>
      </c>
      <c r="L1737" s="44">
        <f>IFERROR(Table36[[#This Row],[Prices]]*Table36[[#This Row],[Weights]],0)</f>
        <v>4.1130360000000001</v>
      </c>
    </row>
    <row r="1738" spans="2:12" hidden="1" x14ac:dyDescent="0.2">
      <c r="B1738" s="62">
        <f t="shared" si="55"/>
        <v>2020</v>
      </c>
      <c r="C1738" s="49">
        <v>43922</v>
      </c>
      <c r="D1738" s="3" t="s">
        <v>51</v>
      </c>
      <c r="E1738" s="29" t="s">
        <v>7</v>
      </c>
      <c r="F1738" s="43">
        <v>144.80000000000001</v>
      </c>
      <c r="G1738" s="28" t="s">
        <v>466</v>
      </c>
      <c r="H1738" s="31">
        <f t="shared" si="56"/>
        <v>3.7999999999999999E-2</v>
      </c>
      <c r="I1738" s="31">
        <f>Table36[[#This Row],[Inflation (%)2]]/H1766-1</f>
        <v>-8.8729016786570747E-2</v>
      </c>
      <c r="J1738" s="60">
        <f>IFERROR(VLOOKUP(D1738,Table6[[Categories]:[Weights]],5,FALSE),0)</f>
        <v>4.8099999999999997E-2</v>
      </c>
      <c r="K1738" s="44">
        <f>$K$1802*(1+Table36[[#This Row],[Inflation (%)2]])</f>
        <v>103.8</v>
      </c>
      <c r="L1738" s="44">
        <f>IFERROR(Table36[[#This Row],[Prices]]*Table36[[#This Row],[Weights]],0)</f>
        <v>4.9927799999999998</v>
      </c>
    </row>
    <row r="1739" spans="2:12" hidden="1" x14ac:dyDescent="0.2">
      <c r="B1739" s="62">
        <f t="shared" si="55"/>
        <v>2020</v>
      </c>
      <c r="C1739" s="49">
        <v>43922</v>
      </c>
      <c r="D1739" s="3" t="s">
        <v>53</v>
      </c>
      <c r="E1739" s="29" t="s">
        <v>7</v>
      </c>
      <c r="F1739" s="43">
        <v>128.69999999999999</v>
      </c>
      <c r="G1739" s="28" t="s">
        <v>804</v>
      </c>
      <c r="H1739" s="31">
        <f t="shared" si="56"/>
        <v>7.0699999999999999E-2</v>
      </c>
      <c r="I1739" s="31">
        <f>Table36[[#This Row],[Inflation (%)2]]/H1767-1</f>
        <v>0.8035714285714286</v>
      </c>
      <c r="J1739" s="60">
        <f>IFERROR(VLOOKUP(D1739,Table6[[Categories]:[Weights]],5,FALSE),0)</f>
        <v>9.7299999999999998E-2</v>
      </c>
      <c r="K1739" s="44">
        <f>$K$1802*(1+Table36[[#This Row],[Inflation (%)2]])</f>
        <v>107.07</v>
      </c>
      <c r="L1739" s="44">
        <f>IFERROR(Table36[[#This Row],[Prices]]*Table36[[#This Row],[Weights]],0)</f>
        <v>10.417910999999998</v>
      </c>
    </row>
    <row r="1740" spans="2:12" hidden="1" x14ac:dyDescent="0.2">
      <c r="B1740" s="62">
        <f t="shared" si="55"/>
        <v>2020</v>
      </c>
      <c r="C1740" s="49">
        <v>43922</v>
      </c>
      <c r="D1740" s="3" t="s">
        <v>55</v>
      </c>
      <c r="E1740" s="29" t="s">
        <v>7</v>
      </c>
      <c r="F1740" s="43">
        <v>142.5</v>
      </c>
      <c r="G1740" s="28" t="s">
        <v>675</v>
      </c>
      <c r="H1740" s="31">
        <f t="shared" si="56"/>
        <v>6.5000000000000002E-2</v>
      </c>
      <c r="I1740" s="31">
        <f>Table36[[#This Row],[Inflation (%)2]]/H1768-1</f>
        <v>0.76630434782608714</v>
      </c>
      <c r="J1740" s="60">
        <f>IFERROR(VLOOKUP(D1740,Table6[[Categories]:[Weights]],5,FALSE),0)</f>
        <v>2.0400000000000001E-2</v>
      </c>
      <c r="K1740" s="44">
        <f>$K$1802*(1+Table36[[#This Row],[Inflation (%)2]])</f>
        <v>106.5</v>
      </c>
      <c r="L1740" s="44">
        <f>IFERROR(Table36[[#This Row],[Prices]]*Table36[[#This Row],[Weights]],0)</f>
        <v>2.1726000000000001</v>
      </c>
    </row>
    <row r="1741" spans="2:12" hidden="1" x14ac:dyDescent="0.2">
      <c r="B1741" s="62">
        <f t="shared" si="55"/>
        <v>2020</v>
      </c>
      <c r="C1741" s="49">
        <v>43922</v>
      </c>
      <c r="D1741" s="3" t="s">
        <v>57</v>
      </c>
      <c r="E1741" s="29" t="s">
        <v>7</v>
      </c>
      <c r="F1741" s="43">
        <v>157.6</v>
      </c>
      <c r="G1741" s="28" t="s">
        <v>876</v>
      </c>
      <c r="H1741" s="31">
        <f t="shared" si="56"/>
        <v>6.7000000000000004E-2</v>
      </c>
      <c r="I1741" s="31">
        <f>Table36[[#This Row],[Inflation (%)2]]/H1769-1</f>
        <v>0.69620253164556978</v>
      </c>
      <c r="J1741" s="60">
        <f>IFERROR(VLOOKUP(D1741,Table6[[Categories]:[Weights]],5,FALSE),0)</f>
        <v>5.62E-2</v>
      </c>
      <c r="K1741" s="44">
        <f>$K$1802*(1+Table36[[#This Row],[Inflation (%)2]])</f>
        <v>106.69999999999999</v>
      </c>
      <c r="L1741" s="44">
        <f>IFERROR(Table36[[#This Row],[Prices]]*Table36[[#This Row],[Weights]],0)</f>
        <v>5.9965399999999995</v>
      </c>
    </row>
    <row r="1742" spans="2:12" hidden="1" x14ac:dyDescent="0.2">
      <c r="B1742" s="62">
        <f t="shared" si="55"/>
        <v>2020</v>
      </c>
      <c r="C1742" s="49">
        <v>43922</v>
      </c>
      <c r="D1742" s="3" t="s">
        <v>59</v>
      </c>
      <c r="E1742" s="29" t="s">
        <v>7</v>
      </c>
      <c r="F1742" s="43">
        <v>150.1</v>
      </c>
      <c r="G1742" s="28" t="s">
        <v>1108</v>
      </c>
      <c r="H1742" s="31">
        <f t="shared" si="56"/>
        <v>0.13369999999999999</v>
      </c>
      <c r="I1742" s="31">
        <f>Table36[[#This Row],[Inflation (%)2]]/H1770-1</f>
        <v>0.38405797101449246</v>
      </c>
      <c r="J1742" s="60">
        <f>IFERROR(VLOOKUP(D1742,Table6[[Categories]:[Weights]],5,FALSE),0)</f>
        <v>3.4700000000000002E-2</v>
      </c>
      <c r="K1742" s="44">
        <f>$K$1802*(1+Table36[[#This Row],[Inflation (%)2]])</f>
        <v>113.36999999999999</v>
      </c>
      <c r="L1742" s="44">
        <f>IFERROR(Table36[[#This Row],[Prices]]*Table36[[#This Row],[Weights]],0)</f>
        <v>3.9339390000000001</v>
      </c>
    </row>
    <row r="1743" spans="2:12" hidden="1" x14ac:dyDescent="0.2">
      <c r="B1743" s="62">
        <f t="shared" si="55"/>
        <v>2020</v>
      </c>
      <c r="C1743" s="49">
        <v>43922</v>
      </c>
      <c r="D1743" s="3" t="s">
        <v>61</v>
      </c>
      <c r="E1743" s="29" t="s">
        <v>7</v>
      </c>
      <c r="F1743" s="43">
        <v>154.1</v>
      </c>
      <c r="G1743" s="28" t="s">
        <v>607</v>
      </c>
      <c r="H1743" s="31">
        <f t="shared" si="56"/>
        <v>0.10150000000000001</v>
      </c>
      <c r="I1743" s="31">
        <f>Table36[[#This Row],[Inflation (%)2]]/H1771-1</f>
        <v>0.181606519208382</v>
      </c>
      <c r="J1743" s="60">
        <f>IFERROR(VLOOKUP(D1743,Table6[[Categories]:[Weights]],5,FALSE),0)</f>
        <v>0</v>
      </c>
      <c r="K1743" s="44">
        <f>$K$1802*(1+Table36[[#This Row],[Inflation (%)2]])</f>
        <v>110.14999999999999</v>
      </c>
      <c r="L1743" s="44">
        <f>IFERROR(Table36[[#This Row],[Prices]]*Table36[[#This Row],[Weights]],0)</f>
        <v>0</v>
      </c>
    </row>
    <row r="1744" spans="2:12" x14ac:dyDescent="0.2">
      <c r="B1744" s="62">
        <f t="shared" si="55"/>
        <v>2020</v>
      </c>
      <c r="C1744" s="49">
        <v>43891</v>
      </c>
      <c r="D1744" s="3" t="s">
        <v>6</v>
      </c>
      <c r="E1744" s="29" t="s">
        <v>7</v>
      </c>
      <c r="F1744" s="43">
        <v>147.30000000000001</v>
      </c>
      <c r="G1744" s="28" t="s">
        <v>559</v>
      </c>
      <c r="H1744" s="31">
        <f t="shared" si="56"/>
        <v>5.5900000000000005E-2</v>
      </c>
      <c r="I1744" s="31">
        <f>Table36[[#This Row],[Inflation (%)2]]/H1772-1</f>
        <v>-0.14916286149162861</v>
      </c>
      <c r="J1744" s="60">
        <f>IFERROR(VLOOKUP(D1744,Table6[[Categories]:[Weights]],5,FALSE),0)</f>
        <v>1</v>
      </c>
      <c r="K1744" s="44">
        <f>$K$1802*(1+Table36[[#This Row],[Inflation (%)2]])</f>
        <v>105.59</v>
      </c>
      <c r="L1744" s="44">
        <f>IFERROR(Table36[[#This Row],[Prices]]*Table36[[#This Row],[Weights]],0)</f>
        <v>105.59</v>
      </c>
    </row>
    <row r="1745" spans="2:12" hidden="1" x14ac:dyDescent="0.2">
      <c r="B1745" s="62">
        <f t="shared" si="55"/>
        <v>2020</v>
      </c>
      <c r="C1745" s="49">
        <v>43891</v>
      </c>
      <c r="D1745" s="3" t="s">
        <v>9</v>
      </c>
      <c r="E1745" s="29" t="s">
        <v>7</v>
      </c>
      <c r="F1745" s="43">
        <v>150.1</v>
      </c>
      <c r="G1745" s="28" t="s">
        <v>354</v>
      </c>
      <c r="H1745" s="31">
        <f t="shared" si="56"/>
        <v>7.5199999999999989E-2</v>
      </c>
      <c r="I1745" s="31">
        <f>Table36[[#This Row],[Inflation (%)2]]/H1773-1</f>
        <v>-0.24269889224572017</v>
      </c>
      <c r="J1745" s="60">
        <f>IFERROR(VLOOKUP(D1745,Table6[[Categories]:[Weights]],5,FALSE),0)</f>
        <v>0.3629</v>
      </c>
      <c r="K1745" s="44">
        <f>$K$1802*(1+Table36[[#This Row],[Inflation (%)2]])</f>
        <v>107.52</v>
      </c>
      <c r="L1745" s="44">
        <f>IFERROR(Table36[[#This Row],[Prices]]*Table36[[#This Row],[Weights]],0)</f>
        <v>39.019007999999999</v>
      </c>
    </row>
    <row r="1746" spans="2:12" hidden="1" x14ac:dyDescent="0.2">
      <c r="B1746" s="62">
        <f t="shared" si="55"/>
        <v>2020</v>
      </c>
      <c r="C1746" s="49">
        <v>43891</v>
      </c>
      <c r="D1746" s="3" t="s">
        <v>11</v>
      </c>
      <c r="E1746" s="29" t="s">
        <v>7</v>
      </c>
      <c r="F1746" s="43">
        <v>146.5</v>
      </c>
      <c r="G1746" s="28" t="s">
        <v>1110</v>
      </c>
      <c r="H1746" s="31">
        <f t="shared" si="56"/>
        <v>4.87E-2</v>
      </c>
      <c r="I1746" s="31">
        <f>Table36[[#This Row],[Inflation (%)2]]/H1774-1</f>
        <v>-2.049180327868716E-3</v>
      </c>
      <c r="J1746" s="60">
        <f>IFERROR(VLOOKUP(D1746,Table6[[Categories]:[Weights]],5,FALSE),0)</f>
        <v>6.59E-2</v>
      </c>
      <c r="K1746" s="44">
        <f>$K$1802*(1+Table36[[#This Row],[Inflation (%)2]])</f>
        <v>104.86999999999999</v>
      </c>
      <c r="L1746" s="44">
        <f>IFERROR(Table36[[#This Row],[Prices]]*Table36[[#This Row],[Weights]],0)</f>
        <v>6.9109329999999991</v>
      </c>
    </row>
    <row r="1747" spans="2:12" hidden="1" x14ac:dyDescent="0.2">
      <c r="B1747" s="62">
        <f t="shared" si="55"/>
        <v>2020</v>
      </c>
      <c r="C1747" s="49">
        <v>43891</v>
      </c>
      <c r="D1747" s="3" t="s">
        <v>13</v>
      </c>
      <c r="E1747" s="29" t="s">
        <v>7</v>
      </c>
      <c r="F1747" s="43">
        <v>167.5</v>
      </c>
      <c r="G1747" s="28" t="s">
        <v>1111</v>
      </c>
      <c r="H1747" s="31">
        <f t="shared" si="56"/>
        <v>0.1085</v>
      </c>
      <c r="I1747" s="31">
        <f>Table36[[#This Row],[Inflation (%)2]]/H1775-1</f>
        <v>-6.9468267581475063E-2</v>
      </c>
      <c r="J1747" s="60">
        <f>IFERROR(VLOOKUP(D1747,Table6[[Categories]:[Weights]],5,FALSE),0)</f>
        <v>2.7300000000000001E-2</v>
      </c>
      <c r="K1747" s="44">
        <f>K1775*(1+Table36[[#This Row],[Inflation (%)2]])</f>
        <v>123.77511</v>
      </c>
      <c r="L1747" s="44">
        <f>IFERROR(Table36[[#This Row],[Prices]]*Table36[[#This Row],[Weights]],0)</f>
        <v>3.3790605030000003</v>
      </c>
    </row>
    <row r="1748" spans="2:12" hidden="1" x14ac:dyDescent="0.2">
      <c r="B1748" s="62">
        <f t="shared" si="55"/>
        <v>2020</v>
      </c>
      <c r="C1748" s="49">
        <v>43891</v>
      </c>
      <c r="D1748" s="3" t="s">
        <v>15</v>
      </c>
      <c r="E1748" s="29" t="s">
        <v>7</v>
      </c>
      <c r="F1748" s="43">
        <v>148.9</v>
      </c>
      <c r="G1748" s="28" t="s">
        <v>793</v>
      </c>
      <c r="H1748" s="31">
        <f t="shared" si="56"/>
        <v>4.2000000000000003E-2</v>
      </c>
      <c r="I1748" s="31">
        <f>Table36[[#This Row],[Inflation (%)2]]/H1776-1</f>
        <v>-0.21787709497206709</v>
      </c>
      <c r="J1748" s="60">
        <f>IFERROR(VLOOKUP(D1748,Table6[[Categories]:[Weights]],5,FALSE),0)</f>
        <v>3.5999999999999999E-3</v>
      </c>
      <c r="K1748" s="44">
        <f>K1776*(1+Table36[[#This Row],[Inflation (%)2]])</f>
        <v>109.79554</v>
      </c>
      <c r="L1748" s="44">
        <f>IFERROR(Table36[[#This Row],[Prices]]*Table36[[#This Row],[Weights]],0)</f>
        <v>0.39526394399999998</v>
      </c>
    </row>
    <row r="1749" spans="2:12" hidden="1" x14ac:dyDescent="0.2">
      <c r="B1749" s="62">
        <f t="shared" si="55"/>
        <v>2020</v>
      </c>
      <c r="C1749" s="49">
        <v>43891</v>
      </c>
      <c r="D1749" s="3" t="s">
        <v>17</v>
      </c>
      <c r="E1749" s="29" t="s">
        <v>7</v>
      </c>
      <c r="F1749" s="43">
        <v>151.1</v>
      </c>
      <c r="G1749" s="28" t="s">
        <v>623</v>
      </c>
      <c r="H1749" s="31">
        <f t="shared" si="56"/>
        <v>6.4799999999999996E-2</v>
      </c>
      <c r="I1749" s="31">
        <f>Table36[[#This Row],[Inflation (%)2]]/H1777-1</f>
        <v>2.0472440944881987E-2</v>
      </c>
      <c r="J1749" s="60">
        <f>IFERROR(VLOOKUP(D1749,Table6[[Categories]:[Weights]],5,FALSE),0)</f>
        <v>5.33E-2</v>
      </c>
      <c r="K1749" s="44">
        <f>K1777*(1+Table36[[#This Row],[Inflation (%)2]])</f>
        <v>113.24148</v>
      </c>
      <c r="L1749" s="44">
        <f>IFERROR(Table36[[#This Row],[Prices]]*Table36[[#This Row],[Weights]],0)</f>
        <v>6.0357708839999997</v>
      </c>
    </row>
    <row r="1750" spans="2:12" hidden="1" x14ac:dyDescent="0.2">
      <c r="B1750" s="62">
        <f t="shared" si="55"/>
        <v>2020</v>
      </c>
      <c r="C1750" s="49">
        <v>43891</v>
      </c>
      <c r="D1750" s="3" t="s">
        <v>19</v>
      </c>
      <c r="E1750" s="29" t="s">
        <v>7</v>
      </c>
      <c r="F1750" s="43">
        <v>127.5</v>
      </c>
      <c r="G1750" s="28" t="s">
        <v>335</v>
      </c>
      <c r="H1750" s="31">
        <f t="shared" si="56"/>
        <v>7.690000000000001E-2</v>
      </c>
      <c r="I1750" s="31">
        <f>Table36[[#This Row],[Inflation (%)2]]/H1778-1</f>
        <v>1.1842105263158098E-2</v>
      </c>
      <c r="J1750" s="60">
        <f>IFERROR(VLOOKUP(D1750,Table6[[Categories]:[Weights]],5,FALSE),0)</f>
        <v>2.81E-2</v>
      </c>
      <c r="K1750" s="44">
        <f>K1778*(1+Table36[[#This Row],[Inflation (%)2]])</f>
        <v>115.87444000000001</v>
      </c>
      <c r="L1750" s="44">
        <f>IFERROR(Table36[[#This Row],[Prices]]*Table36[[#This Row],[Weights]],0)</f>
        <v>3.2560717640000001</v>
      </c>
    </row>
    <row r="1751" spans="2:12" hidden="1" x14ac:dyDescent="0.2">
      <c r="B1751" s="62">
        <f t="shared" si="55"/>
        <v>2020</v>
      </c>
      <c r="C1751" s="49">
        <v>43891</v>
      </c>
      <c r="D1751" s="3" t="s">
        <v>21</v>
      </c>
      <c r="E1751" s="29" t="s">
        <v>7</v>
      </c>
      <c r="F1751" s="43">
        <v>143.30000000000001</v>
      </c>
      <c r="G1751" s="28" t="s">
        <v>656</v>
      </c>
      <c r="H1751" s="31">
        <f t="shared" si="56"/>
        <v>2.7999999999999997E-2</v>
      </c>
      <c r="I1751" s="31">
        <f>Table36[[#This Row],[Inflation (%)2]]/H1779-1</f>
        <v>-0.37078651685393271</v>
      </c>
      <c r="J1751" s="60">
        <f>IFERROR(VLOOKUP(D1751,Table6[[Categories]:[Weights]],5,FALSE),0)</f>
        <v>2.8999999999999998E-2</v>
      </c>
      <c r="K1751" s="44">
        <f>K1779*(1+Table36[[#This Row],[Inflation (%)2]])</f>
        <v>107.3746</v>
      </c>
      <c r="L1751" s="44">
        <f>IFERROR(Table36[[#This Row],[Prices]]*Table36[[#This Row],[Weights]],0)</f>
        <v>3.1138633999999996</v>
      </c>
    </row>
    <row r="1752" spans="2:12" hidden="1" x14ac:dyDescent="0.2">
      <c r="B1752" s="62">
        <f t="shared" si="55"/>
        <v>2020</v>
      </c>
      <c r="C1752" s="49">
        <v>43891</v>
      </c>
      <c r="D1752" s="3" t="s">
        <v>23</v>
      </c>
      <c r="E1752" s="29" t="s">
        <v>7</v>
      </c>
      <c r="F1752" s="43">
        <v>167</v>
      </c>
      <c r="G1752" s="28" t="s">
        <v>1112</v>
      </c>
      <c r="H1752" s="31">
        <f t="shared" si="56"/>
        <v>0.1827</v>
      </c>
      <c r="I1752" s="31">
        <f>Table36[[#This Row],[Inflation (%)2]]/H1780-1</f>
        <v>-0.52009456264775411</v>
      </c>
      <c r="J1752" s="60">
        <f>IFERROR(VLOOKUP(D1752,Table6[[Categories]:[Weights]],5,FALSE),0)</f>
        <v>4.41E-2</v>
      </c>
      <c r="K1752" s="44">
        <f>K1780*(1+Table36[[#This Row],[Inflation (%)2]])</f>
        <v>163.295389</v>
      </c>
      <c r="L1752" s="44">
        <f>IFERROR(Table36[[#This Row],[Prices]]*Table36[[#This Row],[Weights]],0)</f>
        <v>7.2013266548999999</v>
      </c>
    </row>
    <row r="1753" spans="2:12" hidden="1" x14ac:dyDescent="0.2">
      <c r="B1753" s="62">
        <f t="shared" si="55"/>
        <v>2020</v>
      </c>
      <c r="C1753" s="49">
        <v>43891</v>
      </c>
      <c r="D1753" s="3" t="s">
        <v>25</v>
      </c>
      <c r="E1753" s="29" t="s">
        <v>7</v>
      </c>
      <c r="F1753" s="43">
        <v>139.69999999999999</v>
      </c>
      <c r="G1753" s="28" t="s">
        <v>1113</v>
      </c>
      <c r="H1753" s="31">
        <f t="shared" si="56"/>
        <v>0.15740000000000001</v>
      </c>
      <c r="I1753" s="31">
        <f>Table36[[#This Row],[Inflation (%)2]]/H1781-1</f>
        <v>-4.1996348143639617E-2</v>
      </c>
      <c r="J1753" s="60">
        <f>IFERROR(VLOOKUP(D1753,Table6[[Categories]:[Weights]],5,FALSE),0)</f>
        <v>1.7299999999999999E-2</v>
      </c>
      <c r="K1753" s="44">
        <f>K1781*(1+Table36[[#This Row],[Inflation (%)2]])</f>
        <v>134.75608199999999</v>
      </c>
      <c r="L1753" s="44">
        <f>IFERROR(Table36[[#This Row],[Prices]]*Table36[[#This Row],[Weights]],0)</f>
        <v>2.3312802185999999</v>
      </c>
    </row>
    <row r="1754" spans="2:12" hidden="1" x14ac:dyDescent="0.2">
      <c r="B1754" s="62">
        <f t="shared" si="55"/>
        <v>2020</v>
      </c>
      <c r="C1754" s="49">
        <v>43891</v>
      </c>
      <c r="D1754" s="3" t="s">
        <v>27</v>
      </c>
      <c r="E1754" s="29" t="s">
        <v>7</v>
      </c>
      <c r="F1754" s="43">
        <v>114.4</v>
      </c>
      <c r="G1754" s="28" t="s">
        <v>406</v>
      </c>
      <c r="H1754" s="31">
        <f t="shared" si="56"/>
        <v>3.6200000000000003E-2</v>
      </c>
      <c r="I1754" s="31">
        <f>Table36[[#This Row],[Inflation (%)2]]/H1782-1</f>
        <v>-4.7368421052631504E-2</v>
      </c>
      <c r="J1754" s="60">
        <f>IFERROR(VLOOKUP(D1754,Table6[[Categories]:[Weights]],5,FALSE),0)</f>
        <v>9.7000000000000003E-3</v>
      </c>
      <c r="K1754" s="44">
        <f>K1782*(1+Table36[[#This Row],[Inflation (%)2]])</f>
        <v>107.55756</v>
      </c>
      <c r="L1754" s="44">
        <f>IFERROR(Table36[[#This Row],[Prices]]*Table36[[#This Row],[Weights]],0)</f>
        <v>1.0433083320000001</v>
      </c>
    </row>
    <row r="1755" spans="2:12" hidden="1" x14ac:dyDescent="0.2">
      <c r="B1755" s="62">
        <f t="shared" si="55"/>
        <v>2020</v>
      </c>
      <c r="C1755" s="49">
        <v>43891</v>
      </c>
      <c r="D1755" s="3" t="s">
        <v>29</v>
      </c>
      <c r="E1755" s="29" t="s">
        <v>7</v>
      </c>
      <c r="F1755" s="43">
        <v>151.5</v>
      </c>
      <c r="G1755" s="28" t="s">
        <v>548</v>
      </c>
      <c r="H1755" s="31">
        <f t="shared" si="56"/>
        <v>7.6800000000000007E-2</v>
      </c>
      <c r="I1755" s="31">
        <f>Table36[[#This Row],[Inflation (%)2]]/H1783-1</f>
        <v>0.12609970674486815</v>
      </c>
      <c r="J1755" s="60">
        <f>IFERROR(VLOOKUP(D1755,Table6[[Categories]:[Weights]],5,FALSE),0)</f>
        <v>1.7899999999999999E-2</v>
      </c>
      <c r="K1755" s="44">
        <f>K1783*(1+Table36[[#This Row],[Inflation (%)2]])</f>
        <v>115.02377600000001</v>
      </c>
      <c r="L1755" s="44">
        <f>IFERROR(Table36[[#This Row],[Prices]]*Table36[[#This Row],[Weights]],0)</f>
        <v>2.0589255904000003</v>
      </c>
    </row>
    <row r="1756" spans="2:12" hidden="1" x14ac:dyDescent="0.2">
      <c r="B1756" s="62">
        <f t="shared" si="55"/>
        <v>2020</v>
      </c>
      <c r="C1756" s="49">
        <v>43891</v>
      </c>
      <c r="D1756" s="3" t="s">
        <v>31</v>
      </c>
      <c r="E1756" s="29" t="s">
        <v>7</v>
      </c>
      <c r="F1756" s="43">
        <v>131.9</v>
      </c>
      <c r="G1756" s="28" t="s">
        <v>139</v>
      </c>
      <c r="H1756" s="31">
        <f t="shared" si="56"/>
        <v>2.6499999999999999E-2</v>
      </c>
      <c r="I1756" s="31">
        <f>Table36[[#This Row],[Inflation (%)2]]/H1784-1</f>
        <v>6.425702811244971E-2</v>
      </c>
      <c r="J1756" s="60">
        <f>IFERROR(VLOOKUP(D1756,Table6[[Categories]:[Weights]],5,FALSE),0)</f>
        <v>1.1299999999999999E-2</v>
      </c>
      <c r="K1756" s="44">
        <f>K1784*(1+Table36[[#This Row],[Inflation (%)2]])</f>
        <v>105.205985</v>
      </c>
      <c r="L1756" s="44">
        <f>IFERROR(Table36[[#This Row],[Prices]]*Table36[[#This Row],[Weights]],0)</f>
        <v>1.1888276304999998</v>
      </c>
    </row>
    <row r="1757" spans="2:12" hidden="1" x14ac:dyDescent="0.2">
      <c r="B1757" s="62">
        <f t="shared" si="55"/>
        <v>2020</v>
      </c>
      <c r="C1757" s="49">
        <v>43891</v>
      </c>
      <c r="D1757" s="3" t="s">
        <v>33</v>
      </c>
      <c r="E1757" s="29" t="s">
        <v>7</v>
      </c>
      <c r="F1757" s="43">
        <v>159.1</v>
      </c>
      <c r="G1757" s="28" t="s">
        <v>385</v>
      </c>
      <c r="H1757" s="31">
        <f t="shared" si="56"/>
        <v>3.3799999999999997E-2</v>
      </c>
      <c r="I1757" s="31">
        <f>Table36[[#This Row],[Inflation (%)2]]/H1785-1</f>
        <v>-5.5865921787709771E-2</v>
      </c>
      <c r="J1757" s="60">
        <f>IFERROR(VLOOKUP(D1757,Table6[[Categories]:[Weights]],5,FALSE),0)</f>
        <v>5.5399999999999998E-2</v>
      </c>
      <c r="K1757" s="44">
        <f>K1785*(1+Table36[[#This Row],[Inflation (%)2]])</f>
        <v>107.08100400000002</v>
      </c>
      <c r="L1757" s="44">
        <f>IFERROR(Table36[[#This Row],[Prices]]*Table36[[#This Row],[Weights]],0)</f>
        <v>5.9322876216000013</v>
      </c>
    </row>
    <row r="1758" spans="2:12" hidden="1" x14ac:dyDescent="0.2">
      <c r="B1758" s="62">
        <f t="shared" si="55"/>
        <v>2020</v>
      </c>
      <c r="C1758" s="49">
        <v>43891</v>
      </c>
      <c r="D1758" s="3" t="s">
        <v>35</v>
      </c>
      <c r="E1758" s="29" t="s">
        <v>7</v>
      </c>
      <c r="F1758" s="43">
        <v>173.3</v>
      </c>
      <c r="G1758" s="28" t="s">
        <v>508</v>
      </c>
      <c r="H1758" s="31">
        <f t="shared" si="56"/>
        <v>4.8399999999999999E-2</v>
      </c>
      <c r="I1758" s="31">
        <f>Table36[[#This Row],[Inflation (%)2]]/H1786-1</f>
        <v>0.12296983758700697</v>
      </c>
      <c r="J1758" s="60">
        <f>IFERROR(VLOOKUP(D1758,Table6[[Categories]:[Weights]],5,FALSE),0)</f>
        <v>1.3600000000000001E-2</v>
      </c>
      <c r="K1758" s="44">
        <f>K1786*(1+Table36[[#This Row],[Inflation (%)2]])</f>
        <v>109.35860399999999</v>
      </c>
      <c r="L1758" s="44">
        <f>IFERROR(Table36[[#This Row],[Prices]]*Table36[[#This Row],[Weights]],0)</f>
        <v>1.4872770143999998</v>
      </c>
    </row>
    <row r="1759" spans="2:12" hidden="1" x14ac:dyDescent="0.2">
      <c r="B1759" s="62">
        <f t="shared" si="55"/>
        <v>2020</v>
      </c>
      <c r="C1759" s="49">
        <v>43891</v>
      </c>
      <c r="D1759" s="3" t="s">
        <v>37</v>
      </c>
      <c r="E1759" s="29" t="s">
        <v>7</v>
      </c>
      <c r="F1759" s="43">
        <v>145.6</v>
      </c>
      <c r="G1759" s="28" t="s">
        <v>38</v>
      </c>
      <c r="H1759" s="31">
        <f t="shared" si="56"/>
        <v>2.8199999999999996E-2</v>
      </c>
      <c r="I1759" s="31">
        <f>Table36[[#This Row],[Inflation (%)2]]/H1787-1</f>
        <v>4.8327137546468446E-2</v>
      </c>
      <c r="J1759" s="60">
        <f>IFERROR(VLOOKUP(D1759,Table6[[Categories]:[Weights]],5,FALSE),0)</f>
        <v>5.57E-2</v>
      </c>
      <c r="K1759" s="44">
        <f>K1787*(1+Table36[[#This Row],[Inflation (%)2]])</f>
        <v>105.585858</v>
      </c>
      <c r="L1759" s="44">
        <f>IFERROR(Table36[[#This Row],[Prices]]*Table36[[#This Row],[Weights]],0)</f>
        <v>5.8811322906000001</v>
      </c>
    </row>
    <row r="1760" spans="2:12" hidden="1" x14ac:dyDescent="0.2">
      <c r="B1760" s="62">
        <f t="shared" si="55"/>
        <v>2020</v>
      </c>
      <c r="C1760" s="49">
        <v>43891</v>
      </c>
      <c r="D1760" s="3" t="s">
        <v>39</v>
      </c>
      <c r="E1760" s="29" t="s">
        <v>7</v>
      </c>
      <c r="F1760" s="43">
        <v>147.69999999999999</v>
      </c>
      <c r="G1760" s="28" t="s">
        <v>79</v>
      </c>
      <c r="H1760" s="31">
        <f t="shared" si="56"/>
        <v>2.9300000000000003E-2</v>
      </c>
      <c r="I1760" s="31">
        <f>Table36[[#This Row],[Inflation (%)2]]/H1788-1</f>
        <v>5.017921146953408E-2</v>
      </c>
      <c r="J1760" s="60">
        <f>IFERROR(VLOOKUP(D1760,Table6[[Categories]:[Weights]],5,FALSE),0)</f>
        <v>4.7199999999999999E-2</v>
      </c>
      <c r="K1760" s="44">
        <f>K1788*(1+Table36[[#This Row],[Inflation (%)2]])</f>
        <v>105.80174700000002</v>
      </c>
      <c r="L1760" s="44">
        <f>IFERROR(Table36[[#This Row],[Prices]]*Table36[[#This Row],[Weights]],0)</f>
        <v>4.9938424584000005</v>
      </c>
    </row>
    <row r="1761" spans="2:13" hidden="1" x14ac:dyDescent="0.2">
      <c r="B1761" s="62">
        <f t="shared" si="55"/>
        <v>2020</v>
      </c>
      <c r="C1761" s="49">
        <v>43891</v>
      </c>
      <c r="D1761" s="3" t="s">
        <v>41</v>
      </c>
      <c r="E1761" s="29" t="s">
        <v>7</v>
      </c>
      <c r="F1761" s="43">
        <v>133.80000000000001</v>
      </c>
      <c r="G1761" s="28" t="s">
        <v>1114</v>
      </c>
      <c r="H1761" s="31">
        <f t="shared" si="56"/>
        <v>1.9799999999999998E-2</v>
      </c>
      <c r="I1761" s="31">
        <f>Table36[[#This Row],[Inflation (%)2]]/H1789-1</f>
        <v>-3.8834951456310773E-2</v>
      </c>
      <c r="J1761" s="60">
        <f>IFERROR(VLOOKUP(D1761,Table6[[Categories]:[Weights]],5,FALSE),0)</f>
        <v>8.5000000000000006E-3</v>
      </c>
      <c r="K1761" s="44">
        <f>K1789*(1+Table36[[#This Row],[Inflation (%)2]])</f>
        <v>104.08078800000001</v>
      </c>
      <c r="L1761" s="44">
        <f>IFERROR(Table36[[#This Row],[Prices]]*Table36[[#This Row],[Weights]],0)</f>
        <v>0.88468669800000022</v>
      </c>
    </row>
    <row r="1762" spans="2:13" hidden="1" x14ac:dyDescent="0.2">
      <c r="B1762" s="62">
        <f t="shared" si="55"/>
        <v>2020</v>
      </c>
      <c r="C1762" s="49">
        <v>43891</v>
      </c>
      <c r="D1762" s="3" t="s">
        <v>43</v>
      </c>
      <c r="E1762" s="29" t="s">
        <v>7</v>
      </c>
      <c r="F1762" s="43">
        <v>154.5</v>
      </c>
      <c r="G1762" s="28" t="s">
        <v>18</v>
      </c>
      <c r="H1762" s="31">
        <f t="shared" si="56"/>
        <v>3.6899999999999995E-2</v>
      </c>
      <c r="I1762" s="31">
        <f>Table36[[#This Row],[Inflation (%)2]]/H1790-1</f>
        <v>-0.12971698113207564</v>
      </c>
      <c r="J1762" s="60">
        <f>IFERROR(VLOOKUP(D1762,Table6[[Categories]:[Weights]],5,FALSE),0)</f>
        <v>0.2167</v>
      </c>
      <c r="K1762" s="44">
        <f>K1790*(1+H1762)</f>
        <v>108.08645599999998</v>
      </c>
      <c r="L1762" s="44">
        <f>IFERROR(Table36[[#This Row],[Prices]]*Table36[[#This Row],[Weights]],0)</f>
        <v>23.422335015199998</v>
      </c>
    </row>
    <row r="1763" spans="2:13" hidden="1" x14ac:dyDescent="0.2">
      <c r="B1763" s="62">
        <f t="shared" si="55"/>
        <v>2020</v>
      </c>
      <c r="C1763" s="49">
        <v>43891</v>
      </c>
      <c r="D1763" s="3" t="s">
        <v>45</v>
      </c>
      <c r="E1763" s="29" t="s">
        <v>7</v>
      </c>
      <c r="F1763" s="43">
        <v>141.4</v>
      </c>
      <c r="G1763" s="28" t="s">
        <v>1105</v>
      </c>
      <c r="H1763" s="31">
        <f t="shared" si="56"/>
        <v>9.7799999999999998E-2</v>
      </c>
      <c r="I1763" s="31">
        <f>Table36[[#This Row],[Inflation (%)2]]/H1791-1</f>
        <v>5.3879310344827624E-2</v>
      </c>
      <c r="J1763" s="60">
        <f>IFERROR(VLOOKUP(D1763,Table6[[Categories]:[Weights]],5,FALSE),0)</f>
        <v>5.5800000000000002E-2</v>
      </c>
      <c r="K1763" s="44">
        <f>K1791*(1+H1763)</f>
        <v>119.96758399999999</v>
      </c>
      <c r="L1763" s="44">
        <f>IFERROR(Table36[[#This Row],[Prices]]*Table36[[#This Row],[Weights]],0)</f>
        <v>6.6941911871999995</v>
      </c>
    </row>
    <row r="1764" spans="2:13" hidden="1" x14ac:dyDescent="0.2">
      <c r="B1764" s="62">
        <f t="shared" si="55"/>
        <v>2020</v>
      </c>
      <c r="C1764" s="49">
        <v>43891</v>
      </c>
      <c r="D1764" s="3" t="s">
        <v>47</v>
      </c>
      <c r="E1764" s="29" t="s">
        <v>7</v>
      </c>
      <c r="F1764" s="43">
        <v>138.69999999999999</v>
      </c>
      <c r="G1764" s="28" t="s">
        <v>1115</v>
      </c>
      <c r="H1764" s="31">
        <f t="shared" si="56"/>
        <v>4.4400000000000009E-2</v>
      </c>
      <c r="I1764" s="31">
        <f>Table36[[#This Row],[Inflation (%)2]]/H1792-1</f>
        <v>-1.9867549668873941E-2</v>
      </c>
      <c r="J1764" s="60">
        <f>IFERROR(VLOOKUP(D1764,Table6[[Categories]:[Weights]],5,FALSE),0)</f>
        <v>0.29530000000000001</v>
      </c>
      <c r="K1764" s="44">
        <f>K1792*(1+H1764)</f>
        <v>109.17113199999999</v>
      </c>
      <c r="L1764" s="44">
        <f>IFERROR(Table36[[#This Row],[Prices]]*Table36[[#This Row],[Weights]],0)</f>
        <v>32.238235279599998</v>
      </c>
    </row>
    <row r="1765" spans="2:13" hidden="1" x14ac:dyDescent="0.2">
      <c r="B1765" s="62">
        <f t="shared" si="55"/>
        <v>2020</v>
      </c>
      <c r="C1765" s="49">
        <v>43891</v>
      </c>
      <c r="D1765" s="3" t="s">
        <v>49</v>
      </c>
      <c r="E1765" s="29" t="s">
        <v>7</v>
      </c>
      <c r="F1765" s="43">
        <v>140.80000000000001</v>
      </c>
      <c r="G1765" s="28" t="s">
        <v>247</v>
      </c>
      <c r="H1765" s="31">
        <f t="shared" si="56"/>
        <v>2.92E-2</v>
      </c>
      <c r="I1765" s="31">
        <f>Table36[[#This Row],[Inflation (%)2]]/H1793-1</f>
        <v>5.0359712230215958E-2</v>
      </c>
      <c r="J1765" s="60">
        <f>IFERROR(VLOOKUP(D1765,Table6[[Categories]:[Weights]],5,FALSE),0)</f>
        <v>3.8699999999999998E-2</v>
      </c>
      <c r="K1765" s="44">
        <f>K1793*(1+H1765)</f>
        <v>105.78117599999999</v>
      </c>
      <c r="L1765" s="44">
        <f>IFERROR(Table36[[#This Row],[Prices]]*Table36[[#This Row],[Weights]],0)</f>
        <v>4.0937315111999997</v>
      </c>
    </row>
    <row r="1766" spans="2:13" hidden="1" x14ac:dyDescent="0.2">
      <c r="B1766" s="62">
        <f t="shared" si="55"/>
        <v>2020</v>
      </c>
      <c r="C1766" s="49">
        <v>43891</v>
      </c>
      <c r="D1766" s="3" t="s">
        <v>51</v>
      </c>
      <c r="E1766" s="29" t="s">
        <v>7</v>
      </c>
      <c r="F1766" s="43">
        <v>145</v>
      </c>
      <c r="G1766" s="28" t="s">
        <v>498</v>
      </c>
      <c r="H1766" s="31">
        <f t="shared" si="56"/>
        <v>4.1700000000000001E-2</v>
      </c>
      <c r="I1766" s="31">
        <f>Table36[[#This Row],[Inflation (%)2]]/H1794-1</f>
        <v>-2.1126760563380254E-2</v>
      </c>
      <c r="J1766" s="60">
        <f>IFERROR(VLOOKUP(D1766,Table6[[Categories]:[Weights]],5,FALSE),0)</f>
        <v>4.8099999999999997E-2</v>
      </c>
      <c r="K1766" s="44">
        <f>K1794*(1+H1766)</f>
        <v>108.607642</v>
      </c>
      <c r="L1766" s="44">
        <f>IFERROR(Table36[[#This Row],[Prices]]*Table36[[#This Row],[Weights]],0)</f>
        <v>5.2240275801999996</v>
      </c>
    </row>
    <row r="1767" spans="2:13" hidden="1" x14ac:dyDescent="0.2">
      <c r="B1767" s="62">
        <f t="shared" si="55"/>
        <v>2020</v>
      </c>
      <c r="C1767" s="49">
        <v>43891</v>
      </c>
      <c r="D1767" s="3" t="s">
        <v>53</v>
      </c>
      <c r="E1767" s="29" t="s">
        <v>7</v>
      </c>
      <c r="F1767" s="43">
        <v>124.6</v>
      </c>
      <c r="G1767" s="28" t="s">
        <v>428</v>
      </c>
      <c r="H1767" s="31">
        <f t="shared" si="56"/>
        <v>3.9199999999999999E-2</v>
      </c>
      <c r="I1767" s="31">
        <f>Table36[[#This Row],[Inflation (%)2]]/H1795-1</f>
        <v>-0.22067594433399595</v>
      </c>
      <c r="J1767" s="60">
        <f>IFERROR(VLOOKUP(D1767,Table6[[Categories]:[Weights]],5,FALSE),0)</f>
        <v>9.7299999999999998E-2</v>
      </c>
      <c r="K1767" s="44">
        <f>K1795*(1+H1767)</f>
        <v>109.14717599999999</v>
      </c>
      <c r="L1767" s="44">
        <f>IFERROR(Table36[[#This Row],[Prices]]*Table36[[#This Row],[Weights]],0)</f>
        <v>10.620020224799999</v>
      </c>
    </row>
    <row r="1768" spans="2:13" hidden="1" x14ac:dyDescent="0.2">
      <c r="B1768" s="62">
        <f t="shared" si="55"/>
        <v>2020</v>
      </c>
      <c r="C1768" s="49">
        <v>43891</v>
      </c>
      <c r="D1768" s="3" t="s">
        <v>55</v>
      </c>
      <c r="E1768" s="29" t="s">
        <v>7</v>
      </c>
      <c r="F1768" s="43">
        <v>137.9</v>
      </c>
      <c r="G1768" s="28" t="s">
        <v>407</v>
      </c>
      <c r="H1768" s="31">
        <f t="shared" si="56"/>
        <v>3.6799999999999999E-2</v>
      </c>
      <c r="I1768" s="31">
        <f>Table36[[#This Row],[Inflation (%)2]]/H1796-1</f>
        <v>-0.11538461538461553</v>
      </c>
      <c r="J1768" s="60">
        <f>IFERROR(VLOOKUP(D1768,Table6[[Categories]:[Weights]],5,FALSE),0)</f>
        <v>2.0400000000000001E-2</v>
      </c>
      <c r="K1768" s="44">
        <f>K1796*(1+H1768)</f>
        <v>107.993088</v>
      </c>
      <c r="L1768" s="44">
        <f>IFERROR(Table36[[#This Row],[Prices]]*Table36[[#This Row],[Weights]],0)</f>
        <v>2.2030589952000001</v>
      </c>
    </row>
    <row r="1769" spans="2:13" hidden="1" x14ac:dyDescent="0.2">
      <c r="B1769" s="62">
        <f t="shared" si="55"/>
        <v>2020</v>
      </c>
      <c r="C1769" s="49">
        <v>43891</v>
      </c>
      <c r="D1769" s="3" t="s">
        <v>57</v>
      </c>
      <c r="E1769" s="29" t="s">
        <v>7</v>
      </c>
      <c r="F1769" s="43">
        <v>152.5</v>
      </c>
      <c r="G1769" s="28" t="s">
        <v>323</v>
      </c>
      <c r="H1769" s="31">
        <f t="shared" si="56"/>
        <v>3.95E-2</v>
      </c>
      <c r="I1769" s="31">
        <f>Table36[[#This Row],[Inflation (%)2]]/H1797-1</f>
        <v>3.4031413612565453E-2</v>
      </c>
      <c r="J1769" s="60">
        <f>IFERROR(VLOOKUP(D1769,Table6[[Categories]:[Weights]],5,FALSE),0)</f>
        <v>5.62E-2</v>
      </c>
      <c r="K1769" s="44">
        <f>K1797*(1+H1769)</f>
        <v>107.92089000000001</v>
      </c>
      <c r="L1769" s="44">
        <f>IFERROR(Table36[[#This Row],[Prices]]*Table36[[#This Row],[Weights]],0)</f>
        <v>6.0651540180000012</v>
      </c>
    </row>
    <row r="1770" spans="2:13" hidden="1" x14ac:dyDescent="0.2">
      <c r="B1770" s="62">
        <f t="shared" si="55"/>
        <v>2020</v>
      </c>
      <c r="C1770" s="49">
        <v>43891</v>
      </c>
      <c r="D1770" s="3" t="s">
        <v>59</v>
      </c>
      <c r="E1770" s="29" t="s">
        <v>7</v>
      </c>
      <c r="F1770" s="43">
        <v>145.30000000000001</v>
      </c>
      <c r="G1770" s="28" t="s">
        <v>1116</v>
      </c>
      <c r="H1770" s="31">
        <f t="shared" si="56"/>
        <v>9.6600000000000005E-2</v>
      </c>
      <c r="I1770" s="31">
        <f>Table36[[#This Row],[Inflation (%)2]]/H1798-1</f>
        <v>0.2243346007604563</v>
      </c>
      <c r="J1770" s="60">
        <f>IFERROR(VLOOKUP(D1770,Table6[[Categories]:[Weights]],5,FALSE),0)</f>
        <v>3.4700000000000002E-2</v>
      </c>
      <c r="K1770" s="44">
        <f>K1798*(1+H1770)</f>
        <v>118.312174</v>
      </c>
      <c r="L1770" s="44">
        <f>IFERROR(Table36[[#This Row],[Prices]]*Table36[[#This Row],[Weights]],0)</f>
        <v>4.1054324378000002</v>
      </c>
    </row>
    <row r="1771" spans="2:13" hidden="1" x14ac:dyDescent="0.2">
      <c r="B1771" s="62">
        <f t="shared" si="55"/>
        <v>2020</v>
      </c>
      <c r="C1771" s="49">
        <v>43891</v>
      </c>
      <c r="D1771" s="3" t="s">
        <v>61</v>
      </c>
      <c r="E1771" s="29" t="s">
        <v>7</v>
      </c>
      <c r="F1771" s="43">
        <v>149.1</v>
      </c>
      <c r="G1771" s="28" t="s">
        <v>854</v>
      </c>
      <c r="H1771" s="31">
        <f t="shared" si="56"/>
        <v>8.589999999999999E-2</v>
      </c>
      <c r="I1771" s="31">
        <f>Table36[[#This Row],[Inflation (%)2]]/H1799-1</f>
        <v>-0.25369244135534319</v>
      </c>
      <c r="J1771" s="60">
        <f>IFERROR(VLOOKUP(D1771,Table6[[Categories]:[Weights]],5,FALSE),0)</f>
        <v>0</v>
      </c>
      <c r="K1771" s="44">
        <f>K1799*(1+H1771)</f>
        <v>121.08870899999999</v>
      </c>
      <c r="L1771" s="44">
        <f>IFERROR(Table36[[#This Row],[Prices]]*Table36[[#This Row],[Weights]],0)</f>
        <v>0</v>
      </c>
    </row>
    <row r="1772" spans="2:13" x14ac:dyDescent="0.2">
      <c r="B1772" s="62">
        <f t="shared" si="55"/>
        <v>2020</v>
      </c>
      <c r="C1772" s="49">
        <v>43862</v>
      </c>
      <c r="D1772" s="3" t="s">
        <v>6</v>
      </c>
      <c r="E1772" s="29" t="s">
        <v>7</v>
      </c>
      <c r="F1772" s="43">
        <v>147.69999999999999</v>
      </c>
      <c r="G1772" s="28" t="s">
        <v>777</v>
      </c>
      <c r="H1772" s="31">
        <f t="shared" si="56"/>
        <v>6.5700000000000008E-2</v>
      </c>
      <c r="I1772" s="31">
        <f>Table36[[#This Row],[Inflation (%)2]]/H1800-1</f>
        <v>-0.11096075778078462</v>
      </c>
      <c r="J1772" s="60">
        <f>IFERROR(VLOOKUP(D1772,Table6[[Categories]:[Weights]],5,FALSE),0)</f>
        <v>1</v>
      </c>
      <c r="K1772" s="44">
        <f>$K$1800*(1+Table36[[#This Row],[Inflation (%)2]])</f>
        <v>106.57000000000001</v>
      </c>
      <c r="L1772" s="44">
        <f>IFERROR(Table36[[#This Row],[Prices]]*Table36[[#This Row],[Weights]],0)</f>
        <v>106.57000000000001</v>
      </c>
    </row>
    <row r="1773" spans="2:13" hidden="1" x14ac:dyDescent="0.2">
      <c r="B1773" s="62">
        <f t="shared" si="55"/>
        <v>2020</v>
      </c>
      <c r="C1773" s="49">
        <v>43862</v>
      </c>
      <c r="D1773" s="3" t="s">
        <v>9</v>
      </c>
      <c r="E1773" s="29" t="s">
        <v>7</v>
      </c>
      <c r="F1773" s="43">
        <v>151.69999999999999</v>
      </c>
      <c r="G1773" s="28" t="s">
        <v>773</v>
      </c>
      <c r="H1773" s="31">
        <f t="shared" si="56"/>
        <v>9.9299999999999999E-2</v>
      </c>
      <c r="I1773" s="31">
        <f>Table36[[#This Row],[Inflation (%)2]]/H1801-1</f>
        <v>-0.2024096385542169</v>
      </c>
      <c r="J1773" s="60">
        <f>IFERROR(VLOOKUP(D1773,Table6[[Categories]:[Weights]],5,FALSE),0)</f>
        <v>0.3629</v>
      </c>
      <c r="K1773" s="44">
        <f>$K$1801*(1+H1773)</f>
        <v>109.92999999999999</v>
      </c>
      <c r="L1773" s="44">
        <f>IFERROR(Table36[[#This Row],[Prices]]*Table36[[#This Row],[Weights]],0)</f>
        <v>39.893597</v>
      </c>
    </row>
    <row r="1774" spans="2:13" hidden="1" x14ac:dyDescent="0.2">
      <c r="B1774" s="62">
        <f t="shared" si="55"/>
        <v>2020</v>
      </c>
      <c r="C1774" s="49">
        <v>43862</v>
      </c>
      <c r="D1774" s="3" t="s">
        <v>11</v>
      </c>
      <c r="E1774" s="29" t="s">
        <v>7</v>
      </c>
      <c r="F1774" s="43">
        <v>146.19999999999999</v>
      </c>
      <c r="G1774" s="28" t="s">
        <v>1118</v>
      </c>
      <c r="H1774" s="31">
        <f t="shared" si="56"/>
        <v>4.8799999999999996E-2</v>
      </c>
      <c r="I1774" s="31">
        <f>Table36[[#This Row],[Inflation (%)2]]/H1802-1</f>
        <v>-7.5757575757575912E-2</v>
      </c>
      <c r="J1774" s="60">
        <f>IFERROR(VLOOKUP(D1774,Table6[[Categories]:[Weights]],5,FALSE),0)</f>
        <v>6.59E-2</v>
      </c>
      <c r="K1774" s="44">
        <f>$K$1802*(1+Table36[[#This Row],[Inflation (%)2]])</f>
        <v>104.88</v>
      </c>
      <c r="L1774" s="44">
        <f>IFERROR(Table36[[#This Row],[Prices]]*Table36[[#This Row],[Weights]],0)</f>
        <v>6.9115919999999997</v>
      </c>
    </row>
    <row r="1775" spans="2:13" hidden="1" x14ac:dyDescent="0.2">
      <c r="B1775" s="62">
        <f t="shared" si="55"/>
        <v>2020</v>
      </c>
      <c r="C1775" s="49">
        <v>43862</v>
      </c>
      <c r="D1775" s="3" t="s">
        <v>13</v>
      </c>
      <c r="E1775" s="29" t="s">
        <v>7</v>
      </c>
      <c r="F1775" s="43">
        <v>167.6</v>
      </c>
      <c r="G1775" s="28" t="s">
        <v>959</v>
      </c>
      <c r="H1775" s="31">
        <f t="shared" si="56"/>
        <v>0.1166</v>
      </c>
      <c r="I1775" s="31">
        <f>Table36[[#This Row],[Inflation (%)2]]/H1803-1</f>
        <v>-4.269293924466333E-2</v>
      </c>
      <c r="J1775" s="60">
        <f>IFERROR(VLOOKUP(D1775,Table6[[Categories]:[Weights]],5,FALSE),0)</f>
        <v>2.7300000000000001E-2</v>
      </c>
      <c r="K1775" s="44">
        <f>K1803*(1+H1775)</f>
        <v>111.66</v>
      </c>
      <c r="L1775" s="44">
        <f>IFERROR(Table36[[#This Row],[Prices]]*Table36[[#This Row],[Weights]],0)</f>
        <v>3.0483180000000001</v>
      </c>
    </row>
    <row r="1776" spans="2:13" hidden="1" x14ac:dyDescent="0.2">
      <c r="B1776" s="62">
        <f t="shared" si="55"/>
        <v>2020</v>
      </c>
      <c r="C1776" s="49">
        <v>43862</v>
      </c>
      <c r="D1776" s="3" t="s">
        <v>15</v>
      </c>
      <c r="E1776" s="29" t="s">
        <v>7</v>
      </c>
      <c r="F1776" s="43">
        <v>153.1</v>
      </c>
      <c r="G1776" s="28" t="s">
        <v>470</v>
      </c>
      <c r="H1776" s="31">
        <f t="shared" si="56"/>
        <v>5.3700000000000005E-2</v>
      </c>
      <c r="I1776" s="31">
        <f>Table36[[#This Row],[Inflation (%)2]]/H1804-1</f>
        <v>-0.42933049946865032</v>
      </c>
      <c r="J1776" s="60">
        <f>IFERROR(VLOOKUP(D1776,Table6[[Categories]:[Weights]],5,FALSE),0)</f>
        <v>3.5999999999999999E-3</v>
      </c>
      <c r="K1776" s="44">
        <f>K1804*(1+H1776)</f>
        <v>105.37</v>
      </c>
      <c r="L1776" s="44">
        <f>IFERROR(Table36[[#This Row],[Prices]]*Table36[[#This Row],[Weights]],0)</f>
        <v>0.379332</v>
      </c>
      <c r="M1776" s="48"/>
    </row>
    <row r="1777" spans="2:12" hidden="1" x14ac:dyDescent="0.2">
      <c r="B1777" s="62">
        <f t="shared" si="55"/>
        <v>2020</v>
      </c>
      <c r="C1777" s="49">
        <v>43862</v>
      </c>
      <c r="D1777" s="3" t="s">
        <v>17</v>
      </c>
      <c r="E1777" s="29" t="s">
        <v>7</v>
      </c>
      <c r="F1777" s="43">
        <v>150.69999999999999</v>
      </c>
      <c r="G1777" s="28" t="s">
        <v>494</v>
      </c>
      <c r="H1777" s="31">
        <f t="shared" si="56"/>
        <v>6.3499999999999987E-2</v>
      </c>
      <c r="I1777" s="31">
        <f>Table36[[#This Row],[Inflation (%)2]]/H1805-1</f>
        <v>0.18470149253731316</v>
      </c>
      <c r="J1777" s="60">
        <f>IFERROR(VLOOKUP(D1777,Table6[[Categories]:[Weights]],5,FALSE),0)</f>
        <v>5.33E-2</v>
      </c>
      <c r="K1777" s="44">
        <f>K1805*(1+H1777)</f>
        <v>106.35</v>
      </c>
      <c r="L1777" s="44">
        <f>IFERROR(Table36[[#This Row],[Prices]]*Table36[[#This Row],[Weights]],0)</f>
        <v>5.6684549999999998</v>
      </c>
    </row>
    <row r="1778" spans="2:12" hidden="1" x14ac:dyDescent="0.2">
      <c r="B1778" s="62">
        <f t="shared" si="55"/>
        <v>2020</v>
      </c>
      <c r="C1778" s="49">
        <v>43862</v>
      </c>
      <c r="D1778" s="3" t="s">
        <v>19</v>
      </c>
      <c r="E1778" s="29" t="s">
        <v>7</v>
      </c>
      <c r="F1778" s="43">
        <v>127.4</v>
      </c>
      <c r="G1778" s="28" t="s">
        <v>616</v>
      </c>
      <c r="H1778" s="31">
        <f t="shared" si="56"/>
        <v>7.5999999999999998E-2</v>
      </c>
      <c r="I1778" s="31">
        <f>Table36[[#This Row],[Inflation (%)2]]/H1806-1</f>
        <v>9.5100864553314013E-2</v>
      </c>
      <c r="J1778" s="60">
        <f>IFERROR(VLOOKUP(D1778,Table6[[Categories]:[Weights]],5,FALSE),0)</f>
        <v>2.81E-2</v>
      </c>
      <c r="K1778" s="44">
        <f>K1806*(1+H1778)</f>
        <v>107.60000000000001</v>
      </c>
      <c r="L1778" s="44">
        <f>IFERROR(Table36[[#This Row],[Prices]]*Table36[[#This Row],[Weights]],0)</f>
        <v>3.0235600000000002</v>
      </c>
    </row>
    <row r="1779" spans="2:12" hidden="1" x14ac:dyDescent="0.2">
      <c r="B1779" s="62">
        <f t="shared" si="55"/>
        <v>2020</v>
      </c>
      <c r="C1779" s="49">
        <v>43862</v>
      </c>
      <c r="D1779" s="3" t="s">
        <v>21</v>
      </c>
      <c r="E1779" s="29" t="s">
        <v>7</v>
      </c>
      <c r="F1779" s="43">
        <v>143.1</v>
      </c>
      <c r="G1779" s="28" t="s">
        <v>634</v>
      </c>
      <c r="H1779" s="31">
        <f t="shared" si="56"/>
        <v>4.4500000000000005E-2</v>
      </c>
      <c r="I1779" s="31">
        <f>Table36[[#This Row],[Inflation (%)2]]/H1807-1</f>
        <v>-0.34558823529411753</v>
      </c>
      <c r="J1779" s="60">
        <f>IFERROR(VLOOKUP(D1779,Table6[[Categories]:[Weights]],5,FALSE),0)</f>
        <v>2.8999999999999998E-2</v>
      </c>
      <c r="K1779" s="44">
        <f>K1807*(1+H1779)</f>
        <v>104.45</v>
      </c>
      <c r="L1779" s="44">
        <f>IFERROR(Table36[[#This Row],[Prices]]*Table36[[#This Row],[Weights]],0)</f>
        <v>3.0290499999999998</v>
      </c>
    </row>
    <row r="1780" spans="2:12" hidden="1" x14ac:dyDescent="0.2">
      <c r="B1780" s="62">
        <f t="shared" si="55"/>
        <v>2020</v>
      </c>
      <c r="C1780" s="49">
        <v>43862</v>
      </c>
      <c r="D1780" s="3" t="s">
        <v>23</v>
      </c>
      <c r="E1780" s="29" t="s">
        <v>7</v>
      </c>
      <c r="F1780" s="43">
        <v>181.7</v>
      </c>
      <c r="G1780" s="28" t="s">
        <v>1119</v>
      </c>
      <c r="H1780" s="31">
        <f t="shared" si="56"/>
        <v>0.38069999999999998</v>
      </c>
      <c r="I1780" s="31">
        <f>Table36[[#This Row],[Inflation (%)2]]/H1808-1</f>
        <v>-0.35725139287523211</v>
      </c>
      <c r="J1780" s="60">
        <f>IFERROR(VLOOKUP(D1780,Table6[[Categories]:[Weights]],5,FALSE),0)</f>
        <v>4.41E-2</v>
      </c>
      <c r="K1780" s="44">
        <f>K1808*(1+H1780)</f>
        <v>138.07</v>
      </c>
      <c r="L1780" s="44">
        <f>IFERROR(Table36[[#This Row],[Prices]]*Table36[[#This Row],[Weights]],0)</f>
        <v>6.0888869999999997</v>
      </c>
    </row>
    <row r="1781" spans="2:12" hidden="1" x14ac:dyDescent="0.2">
      <c r="B1781" s="62">
        <f t="shared" si="55"/>
        <v>2020</v>
      </c>
      <c r="C1781" s="49">
        <v>43862</v>
      </c>
      <c r="D1781" s="3" t="s">
        <v>25</v>
      </c>
      <c r="E1781" s="29" t="s">
        <v>7</v>
      </c>
      <c r="F1781" s="43">
        <v>139.6</v>
      </c>
      <c r="G1781" s="28" t="s">
        <v>1120</v>
      </c>
      <c r="H1781" s="31">
        <f t="shared" si="56"/>
        <v>0.1643</v>
      </c>
      <c r="I1781" s="31">
        <f>Table36[[#This Row],[Inflation (%)2]]/H1809-1</f>
        <v>-7.070135746606343E-2</v>
      </c>
      <c r="J1781" s="60">
        <f>IFERROR(VLOOKUP(D1781,Table6[[Categories]:[Weights]],5,FALSE),0)</f>
        <v>1.7299999999999999E-2</v>
      </c>
      <c r="K1781" s="44">
        <f>K1809*(1+H1781)</f>
        <v>116.42999999999999</v>
      </c>
      <c r="L1781" s="44">
        <f>IFERROR(Table36[[#This Row],[Prices]]*Table36[[#This Row],[Weights]],0)</f>
        <v>2.0142389999999999</v>
      </c>
    </row>
    <row r="1782" spans="2:12" hidden="1" x14ac:dyDescent="0.2">
      <c r="B1782" s="62">
        <f t="shared" si="55"/>
        <v>2020</v>
      </c>
      <c r="C1782" s="49">
        <v>43862</v>
      </c>
      <c r="D1782" s="3" t="s">
        <v>27</v>
      </c>
      <c r="E1782" s="29" t="s">
        <v>7</v>
      </c>
      <c r="F1782" s="43">
        <v>114.6</v>
      </c>
      <c r="G1782" s="28" t="s">
        <v>466</v>
      </c>
      <c r="H1782" s="31">
        <f t="shared" si="56"/>
        <v>3.7999999999999999E-2</v>
      </c>
      <c r="I1782" s="31">
        <f>Table36[[#This Row],[Inflation (%)2]]/H1810-1</f>
        <v>-4.7619047619047561E-2</v>
      </c>
      <c r="J1782" s="60">
        <f>IFERROR(VLOOKUP(D1782,Table6[[Categories]:[Weights]],5,FALSE),0)</f>
        <v>9.7000000000000003E-3</v>
      </c>
      <c r="K1782" s="44">
        <f>K1810*(1+H1782)</f>
        <v>103.8</v>
      </c>
      <c r="L1782" s="44">
        <f>IFERROR(Table36[[#This Row],[Prices]]*Table36[[#This Row],[Weights]],0)</f>
        <v>1.0068600000000001</v>
      </c>
    </row>
    <row r="1783" spans="2:12" hidden="1" x14ac:dyDescent="0.2">
      <c r="B1783" s="62">
        <f t="shared" si="55"/>
        <v>2020</v>
      </c>
      <c r="C1783" s="49">
        <v>43862</v>
      </c>
      <c r="D1783" s="3" t="s">
        <v>29</v>
      </c>
      <c r="E1783" s="29" t="s">
        <v>7</v>
      </c>
      <c r="F1783" s="43">
        <v>150.4</v>
      </c>
      <c r="G1783" s="28" t="s">
        <v>1050</v>
      </c>
      <c r="H1783" s="31">
        <f t="shared" si="56"/>
        <v>6.8199999999999997E-2</v>
      </c>
      <c r="I1783" s="31">
        <f>Table36[[#This Row],[Inflation (%)2]]/H1811-1</f>
        <v>5.2469135802469147E-2</v>
      </c>
      <c r="J1783" s="60">
        <f>IFERROR(VLOOKUP(D1783,Table6[[Categories]:[Weights]],5,FALSE),0)</f>
        <v>1.7899999999999999E-2</v>
      </c>
      <c r="K1783" s="44">
        <f>K1811*(1+H1783)</f>
        <v>106.82000000000001</v>
      </c>
      <c r="L1783" s="44">
        <f>IFERROR(Table36[[#This Row],[Prices]]*Table36[[#This Row],[Weights]],0)</f>
        <v>1.9120779999999999</v>
      </c>
    </row>
    <row r="1784" spans="2:12" hidden="1" x14ac:dyDescent="0.2">
      <c r="B1784" s="62">
        <f t="shared" si="55"/>
        <v>2020</v>
      </c>
      <c r="C1784" s="49">
        <v>43862</v>
      </c>
      <c r="D1784" s="3" t="s">
        <v>31</v>
      </c>
      <c r="E1784" s="29" t="s">
        <v>7</v>
      </c>
      <c r="F1784" s="43">
        <v>131.5</v>
      </c>
      <c r="G1784" s="28" t="s">
        <v>81</v>
      </c>
      <c r="H1784" s="31">
        <f t="shared" si="56"/>
        <v>2.4900000000000002E-2</v>
      </c>
      <c r="I1784" s="31">
        <f>Table36[[#This Row],[Inflation (%)2]]/H1812-1</f>
        <v>6.4102564102564097E-2</v>
      </c>
      <c r="J1784" s="60">
        <f>IFERROR(VLOOKUP(D1784,Table6[[Categories]:[Weights]],5,FALSE),0)</f>
        <v>1.1299999999999999E-2</v>
      </c>
      <c r="K1784" s="44">
        <f>K1812*(1+H1784)</f>
        <v>102.49</v>
      </c>
      <c r="L1784" s="44">
        <f>IFERROR(Table36[[#This Row],[Prices]]*Table36[[#This Row],[Weights]],0)</f>
        <v>1.158137</v>
      </c>
    </row>
    <row r="1785" spans="2:12" hidden="1" x14ac:dyDescent="0.2">
      <c r="B1785" s="62">
        <f t="shared" si="55"/>
        <v>2020</v>
      </c>
      <c r="C1785" s="49">
        <v>43862</v>
      </c>
      <c r="D1785" s="3" t="s">
        <v>33</v>
      </c>
      <c r="E1785" s="29" t="s">
        <v>7</v>
      </c>
      <c r="F1785" s="43">
        <v>159</v>
      </c>
      <c r="G1785" s="28" t="s">
        <v>408</v>
      </c>
      <c r="H1785" s="31">
        <f t="shared" si="56"/>
        <v>3.5800000000000005E-2</v>
      </c>
      <c r="I1785" s="31">
        <f>Table36[[#This Row],[Inflation (%)2]]/H1813-1</f>
        <v>3.4682080924855585E-2</v>
      </c>
      <c r="J1785" s="60">
        <f>IFERROR(VLOOKUP(D1785,Table6[[Categories]:[Weights]],5,FALSE),0)</f>
        <v>5.5399999999999998E-2</v>
      </c>
      <c r="K1785" s="44">
        <f>K1813*(1+H1785)</f>
        <v>103.58000000000001</v>
      </c>
      <c r="L1785" s="44">
        <f>IFERROR(Table36[[#This Row],[Prices]]*Table36[[#This Row],[Weights]],0)</f>
        <v>5.7383320000000007</v>
      </c>
    </row>
    <row r="1786" spans="2:12" hidden="1" x14ac:dyDescent="0.2">
      <c r="B1786" s="62">
        <f t="shared" si="55"/>
        <v>2020</v>
      </c>
      <c r="C1786" s="49">
        <v>43862</v>
      </c>
      <c r="D1786" s="3" t="s">
        <v>35</v>
      </c>
      <c r="E1786" s="29" t="s">
        <v>7</v>
      </c>
      <c r="F1786" s="43">
        <v>172</v>
      </c>
      <c r="G1786" s="28" t="s">
        <v>231</v>
      </c>
      <c r="H1786" s="31">
        <f t="shared" si="56"/>
        <v>4.3099999999999999E-2</v>
      </c>
      <c r="I1786" s="31">
        <f>Table36[[#This Row],[Inflation (%)2]]/H1814-1</f>
        <v>0.16486486486486496</v>
      </c>
      <c r="J1786" s="60">
        <f>IFERROR(VLOOKUP(D1786,Table6[[Categories]:[Weights]],5,FALSE),0)</f>
        <v>1.3600000000000001E-2</v>
      </c>
      <c r="K1786" s="44">
        <f>K1814*(1+H1786)</f>
        <v>104.30999999999999</v>
      </c>
      <c r="L1786" s="44">
        <f>IFERROR(Table36[[#This Row],[Prices]]*Table36[[#This Row],[Weights]],0)</f>
        <v>1.4186159999999999</v>
      </c>
    </row>
    <row r="1787" spans="2:12" hidden="1" x14ac:dyDescent="0.2">
      <c r="B1787" s="62">
        <f t="shared" si="55"/>
        <v>2020</v>
      </c>
      <c r="C1787" s="49">
        <v>43862</v>
      </c>
      <c r="D1787" s="3" t="s">
        <v>37</v>
      </c>
      <c r="E1787" s="29" t="s">
        <v>7</v>
      </c>
      <c r="F1787" s="43">
        <v>145.19999999999999</v>
      </c>
      <c r="G1787" s="28" t="s">
        <v>307</v>
      </c>
      <c r="H1787" s="31">
        <f t="shared" si="56"/>
        <v>2.6899999999999997E-2</v>
      </c>
      <c r="I1787" s="31">
        <f>Table36[[#This Row],[Inflation (%)2]]/H1815-1</f>
        <v>0</v>
      </c>
      <c r="J1787" s="60">
        <f>IFERROR(VLOOKUP(D1787,Table6[[Categories]:[Weights]],5,FALSE),0)</f>
        <v>5.57E-2</v>
      </c>
      <c r="K1787" s="44">
        <f>K1815*(1+H1787)</f>
        <v>102.69</v>
      </c>
      <c r="L1787" s="44">
        <f>IFERROR(Table36[[#This Row],[Prices]]*Table36[[#This Row],[Weights]],0)</f>
        <v>5.7198329999999995</v>
      </c>
    </row>
    <row r="1788" spans="2:12" hidden="1" x14ac:dyDescent="0.2">
      <c r="B1788" s="62">
        <f t="shared" si="55"/>
        <v>2020</v>
      </c>
      <c r="C1788" s="49">
        <v>43862</v>
      </c>
      <c r="D1788" s="3" t="s">
        <v>39</v>
      </c>
      <c r="E1788" s="29" t="s">
        <v>7</v>
      </c>
      <c r="F1788" s="43">
        <v>147.30000000000001</v>
      </c>
      <c r="G1788" s="28" t="s">
        <v>181</v>
      </c>
      <c r="H1788" s="31">
        <f t="shared" si="56"/>
        <v>2.7900000000000001E-2</v>
      </c>
      <c r="I1788" s="31">
        <f>Table36[[#This Row],[Inflation (%)2]]/H1816-1</f>
        <v>-3.5714285714284477E-3</v>
      </c>
      <c r="J1788" s="60">
        <f>IFERROR(VLOOKUP(D1788,Table6[[Categories]:[Weights]],5,FALSE),0)</f>
        <v>4.7199999999999999E-2</v>
      </c>
      <c r="K1788" s="44">
        <f>K1816*(1+Table36[[#This Row],[Inflation (%)2]])</f>
        <v>102.79</v>
      </c>
      <c r="L1788" s="44">
        <f>IFERROR(Table36[[#This Row],[Prices]]*Table36[[#This Row],[Weights]],0)</f>
        <v>4.8516880000000002</v>
      </c>
    </row>
    <row r="1789" spans="2:12" hidden="1" x14ac:dyDescent="0.2">
      <c r="B1789" s="62">
        <f t="shared" si="55"/>
        <v>2020</v>
      </c>
      <c r="C1789" s="49">
        <v>43862</v>
      </c>
      <c r="D1789" s="3" t="s">
        <v>41</v>
      </c>
      <c r="E1789" s="29" t="s">
        <v>7</v>
      </c>
      <c r="F1789" s="43">
        <v>133.5</v>
      </c>
      <c r="G1789" s="28" t="s">
        <v>1121</v>
      </c>
      <c r="H1789" s="31">
        <f t="shared" si="56"/>
        <v>2.06E-2</v>
      </c>
      <c r="I1789" s="31">
        <f>Table36[[#This Row],[Inflation (%)2]]/H1817-1</f>
        <v>-4.1860465116278944E-2</v>
      </c>
      <c r="J1789" s="60">
        <f>IFERROR(VLOOKUP(D1789,Table6[[Categories]:[Weights]],5,FALSE),0)</f>
        <v>8.5000000000000006E-3</v>
      </c>
      <c r="K1789" s="44">
        <f>K1817*(1+Table36[[#This Row],[Inflation (%)2]])</f>
        <v>102.06</v>
      </c>
      <c r="L1789" s="44">
        <f>IFERROR(Table36[[#This Row],[Prices]]*Table36[[#This Row],[Weights]],0)</f>
        <v>0.86751000000000011</v>
      </c>
    </row>
    <row r="1790" spans="2:12" hidden="1" x14ac:dyDescent="0.2">
      <c r="B1790" s="62">
        <f t="shared" si="55"/>
        <v>2020</v>
      </c>
      <c r="C1790" s="49">
        <v>43862</v>
      </c>
      <c r="D1790" s="3" t="s">
        <v>43</v>
      </c>
      <c r="E1790" s="29" t="s">
        <v>7</v>
      </c>
      <c r="F1790" s="43">
        <v>154.80000000000001</v>
      </c>
      <c r="G1790" s="28" t="s">
        <v>88</v>
      </c>
      <c r="H1790" s="31">
        <f t="shared" si="56"/>
        <v>4.24E-2</v>
      </c>
      <c r="I1790" s="31">
        <f>Table36[[#This Row],[Inflation (%)2]]/H1818-1</f>
        <v>9.52380952380949E-3</v>
      </c>
      <c r="J1790" s="60">
        <f>IFERROR(VLOOKUP(D1790,Table6[[Categories]:[Weights]],5,FALSE),0)</f>
        <v>0.2167</v>
      </c>
      <c r="K1790" s="44">
        <f>K1818*(1+H1790)</f>
        <v>104.24</v>
      </c>
      <c r="L1790" s="44">
        <f>IFERROR(Table36[[#This Row],[Prices]]*Table36[[#This Row],[Weights]],0)</f>
        <v>22.588808</v>
      </c>
    </row>
    <row r="1791" spans="2:12" hidden="1" x14ac:dyDescent="0.2">
      <c r="B1791" s="62">
        <f t="shared" si="55"/>
        <v>2020</v>
      </c>
      <c r="C1791" s="49">
        <v>43862</v>
      </c>
      <c r="D1791" s="3" t="s">
        <v>45</v>
      </c>
      <c r="E1791" s="29" t="s">
        <v>7</v>
      </c>
      <c r="F1791" s="43">
        <v>138.9</v>
      </c>
      <c r="G1791" s="28" t="s">
        <v>1122</v>
      </c>
      <c r="H1791" s="31">
        <f t="shared" si="56"/>
        <v>9.2799999999999994E-2</v>
      </c>
      <c r="I1791" s="31">
        <f>Table36[[#This Row],[Inflation (%)2]]/H1819-1</f>
        <v>0.83762376237623748</v>
      </c>
      <c r="J1791" s="60">
        <f>IFERROR(VLOOKUP(D1791,Table6[[Categories]:[Weights]],5,FALSE),0)</f>
        <v>5.5800000000000002E-2</v>
      </c>
      <c r="K1791" s="44">
        <f>K1819*(1+H1791)</f>
        <v>109.28</v>
      </c>
      <c r="L1791" s="44">
        <f>IFERROR(Table36[[#This Row],[Prices]]*Table36[[#This Row],[Weights]],0)</f>
        <v>6.0978240000000001</v>
      </c>
    </row>
    <row r="1792" spans="2:12" hidden="1" x14ac:dyDescent="0.2">
      <c r="B1792" s="62">
        <f t="shared" si="55"/>
        <v>2020</v>
      </c>
      <c r="C1792" s="49">
        <v>43862</v>
      </c>
      <c r="D1792" s="3" t="s">
        <v>47</v>
      </c>
      <c r="E1792" s="29" t="s">
        <v>7</v>
      </c>
      <c r="F1792" s="43">
        <v>138.4</v>
      </c>
      <c r="G1792" s="28" t="s">
        <v>52</v>
      </c>
      <c r="H1792" s="31">
        <f t="shared" si="56"/>
        <v>4.53E-2</v>
      </c>
      <c r="I1792" s="31">
        <f>Table36[[#This Row],[Inflation (%)2]]/H1820-1</f>
        <v>-9.5808383233532801E-2</v>
      </c>
      <c r="J1792" s="60">
        <f>IFERROR(VLOOKUP(D1792,Table6[[Categories]:[Weights]],5,FALSE),0)</f>
        <v>0.29530000000000001</v>
      </c>
      <c r="K1792" s="44">
        <f>K1820*(1+H1792)</f>
        <v>104.52999999999999</v>
      </c>
      <c r="L1792" s="44">
        <f>IFERROR(Table36[[#This Row],[Prices]]*Table36[[#This Row],[Weights]],0)</f>
        <v>30.867708999999998</v>
      </c>
    </row>
    <row r="1793" spans="2:12" hidden="1" x14ac:dyDescent="0.2">
      <c r="B1793" s="62">
        <f t="shared" si="55"/>
        <v>2020</v>
      </c>
      <c r="C1793" s="49">
        <v>43862</v>
      </c>
      <c r="D1793" s="3" t="s">
        <v>49</v>
      </c>
      <c r="E1793" s="29" t="s">
        <v>7</v>
      </c>
      <c r="F1793" s="43">
        <v>140.4</v>
      </c>
      <c r="G1793" s="28" t="s">
        <v>140</v>
      </c>
      <c r="H1793" s="31">
        <f t="shared" si="56"/>
        <v>2.7799999999999998E-2</v>
      </c>
      <c r="I1793" s="31">
        <f>Table36[[#This Row],[Inflation (%)2]]/H1821-1</f>
        <v>-3.5842293906811484E-3</v>
      </c>
      <c r="J1793" s="60">
        <f>IFERROR(VLOOKUP(D1793,Table6[[Categories]:[Weights]],5,FALSE),0)</f>
        <v>3.8699999999999998E-2</v>
      </c>
      <c r="K1793" s="44">
        <f>K1821*(1+H1793)</f>
        <v>102.78</v>
      </c>
      <c r="L1793" s="44">
        <f>IFERROR(Table36[[#This Row],[Prices]]*Table36[[#This Row],[Weights]],0)</f>
        <v>3.9775860000000001</v>
      </c>
    </row>
    <row r="1794" spans="2:12" hidden="1" x14ac:dyDescent="0.2">
      <c r="B1794" s="62">
        <f t="shared" si="55"/>
        <v>2020</v>
      </c>
      <c r="C1794" s="49">
        <v>43862</v>
      </c>
      <c r="D1794" s="3" t="s">
        <v>51</v>
      </c>
      <c r="E1794" s="29" t="s">
        <v>7</v>
      </c>
      <c r="F1794" s="43">
        <v>144.4</v>
      </c>
      <c r="G1794" s="28" t="s">
        <v>446</v>
      </c>
      <c r="H1794" s="31">
        <f t="shared" si="56"/>
        <v>4.2599999999999999E-2</v>
      </c>
      <c r="I1794" s="31">
        <f>Table36[[#This Row],[Inflation (%)2]]/H1822-1</f>
        <v>-2.0689655172413723E-2</v>
      </c>
      <c r="J1794" s="60">
        <f>IFERROR(VLOOKUP(D1794,Table6[[Categories]:[Weights]],5,FALSE),0)</f>
        <v>4.8099999999999997E-2</v>
      </c>
      <c r="K1794" s="44">
        <f>K1822*(1+H1794)</f>
        <v>104.25999999999999</v>
      </c>
      <c r="L1794" s="44">
        <f>IFERROR(Table36[[#This Row],[Prices]]*Table36[[#This Row],[Weights]],0)</f>
        <v>5.014905999999999</v>
      </c>
    </row>
    <row r="1795" spans="2:12" hidden="1" x14ac:dyDescent="0.2">
      <c r="B1795" s="62">
        <f t="shared" si="55"/>
        <v>2020</v>
      </c>
      <c r="C1795" s="49">
        <v>43862</v>
      </c>
      <c r="D1795" s="3" t="s">
        <v>53</v>
      </c>
      <c r="E1795" s="29" t="s">
        <v>7</v>
      </c>
      <c r="F1795" s="43">
        <v>125.2</v>
      </c>
      <c r="G1795" s="28" t="s">
        <v>103</v>
      </c>
      <c r="H1795" s="31">
        <f t="shared" si="56"/>
        <v>5.0299999999999997E-2</v>
      </c>
      <c r="I1795" s="31">
        <f>Table36[[#This Row],[Inflation (%)2]]/H1823-1</f>
        <v>-0.204113924050633</v>
      </c>
      <c r="J1795" s="60">
        <f>IFERROR(VLOOKUP(D1795,Table6[[Categories]:[Weights]],5,FALSE),0)</f>
        <v>9.7299999999999998E-2</v>
      </c>
      <c r="K1795" s="44">
        <f>K1823*(1+H1795)</f>
        <v>105.03</v>
      </c>
      <c r="L1795" s="44">
        <f>IFERROR(Table36[[#This Row],[Prices]]*Table36[[#This Row],[Weights]],0)</f>
        <v>10.219419</v>
      </c>
    </row>
    <row r="1796" spans="2:12" hidden="1" x14ac:dyDescent="0.2">
      <c r="B1796" s="62">
        <f t="shared" si="55"/>
        <v>2020</v>
      </c>
      <c r="C1796" s="49">
        <v>43862</v>
      </c>
      <c r="D1796" s="3" t="s">
        <v>55</v>
      </c>
      <c r="E1796" s="29" t="s">
        <v>7</v>
      </c>
      <c r="F1796" s="43">
        <v>137.69999999999999</v>
      </c>
      <c r="G1796" s="28" t="s">
        <v>861</v>
      </c>
      <c r="H1796" s="31">
        <f t="shared" si="56"/>
        <v>4.1600000000000005E-2</v>
      </c>
      <c r="I1796" s="31">
        <f>Table36[[#This Row],[Inflation (%)2]]/H1824-1</f>
        <v>3.4825870646766566E-2</v>
      </c>
      <c r="J1796" s="60">
        <f>IFERROR(VLOOKUP(D1796,Table6[[Categories]:[Weights]],5,FALSE),0)</f>
        <v>2.0400000000000001E-2</v>
      </c>
      <c r="K1796" s="44">
        <f>K1824*(1+H1796)</f>
        <v>104.16000000000001</v>
      </c>
      <c r="L1796" s="44">
        <f>IFERROR(Table36[[#This Row],[Prices]]*Table36[[#This Row],[Weights]],0)</f>
        <v>2.1248640000000005</v>
      </c>
    </row>
    <row r="1797" spans="2:12" hidden="1" x14ac:dyDescent="0.2">
      <c r="B1797" s="62">
        <f t="shared" si="55"/>
        <v>2020</v>
      </c>
      <c r="C1797" s="49">
        <v>43862</v>
      </c>
      <c r="D1797" s="3" t="s">
        <v>57</v>
      </c>
      <c r="E1797" s="29" t="s">
        <v>7</v>
      </c>
      <c r="F1797" s="43">
        <v>152.19999999999999</v>
      </c>
      <c r="G1797" s="28" t="s">
        <v>1123</v>
      </c>
      <c r="H1797" s="31">
        <f t="shared" si="56"/>
        <v>3.8199999999999998E-2</v>
      </c>
      <c r="I1797" s="31">
        <f>Table36[[#This Row],[Inflation (%)2]]/H1825-1</f>
        <v>1.8666666666666609E-2</v>
      </c>
      <c r="J1797" s="60">
        <f>IFERROR(VLOOKUP(D1797,Table6[[Categories]:[Weights]],5,FALSE),0)</f>
        <v>5.62E-2</v>
      </c>
      <c r="K1797" s="44">
        <f>K1825*(1+H1797)</f>
        <v>103.82000000000001</v>
      </c>
      <c r="L1797" s="44">
        <f>IFERROR(Table36[[#This Row],[Prices]]*Table36[[#This Row],[Weights]],0)</f>
        <v>5.8346840000000002</v>
      </c>
    </row>
    <row r="1798" spans="2:12" hidden="1" x14ac:dyDescent="0.2">
      <c r="B1798" s="62">
        <f t="shared" si="55"/>
        <v>2020</v>
      </c>
      <c r="C1798" s="49">
        <v>43862</v>
      </c>
      <c r="D1798" s="3" t="s">
        <v>59</v>
      </c>
      <c r="E1798" s="29" t="s">
        <v>7</v>
      </c>
      <c r="F1798" s="43">
        <v>143.5</v>
      </c>
      <c r="G1798" s="28" t="s">
        <v>1124</v>
      </c>
      <c r="H1798" s="31">
        <f t="shared" si="56"/>
        <v>7.8899999999999998E-2</v>
      </c>
      <c r="I1798" s="31">
        <f>Table36[[#This Row],[Inflation (%)2]]/H1826-1</f>
        <v>-1.2658227848101333E-3</v>
      </c>
      <c r="J1798" s="60">
        <f>IFERROR(VLOOKUP(D1798,Table6[[Categories]:[Weights]],5,FALSE),0)</f>
        <v>3.4700000000000002E-2</v>
      </c>
      <c r="K1798" s="44">
        <f>K1826*(1+H1798)</f>
        <v>107.89</v>
      </c>
      <c r="L1798" s="44">
        <f>IFERROR(Table36[[#This Row],[Prices]]*Table36[[#This Row],[Weights]],0)</f>
        <v>3.7437830000000001</v>
      </c>
    </row>
    <row r="1799" spans="2:12" hidden="1" x14ac:dyDescent="0.2">
      <c r="B1799" s="62">
        <f t="shared" si="55"/>
        <v>2020</v>
      </c>
      <c r="C1799" s="49">
        <v>43862</v>
      </c>
      <c r="D1799" s="3" t="s">
        <v>61</v>
      </c>
      <c r="E1799" s="29" t="s">
        <v>7</v>
      </c>
      <c r="F1799" s="43">
        <v>151.1</v>
      </c>
      <c r="G1799" s="28" t="s">
        <v>1125</v>
      </c>
      <c r="H1799" s="31">
        <f t="shared" si="56"/>
        <v>0.11509999999999999</v>
      </c>
      <c r="I1799" s="31">
        <f>Table36[[#This Row],[Inflation (%)2]]/H1827-1</f>
        <v>-0.22071767095463779</v>
      </c>
      <c r="J1799" s="60">
        <f>IFERROR(VLOOKUP(D1799,Table6[[Categories]:[Weights]],5,FALSE),0)</f>
        <v>0</v>
      </c>
      <c r="K1799" s="44">
        <f>K1827*(1+H1799)</f>
        <v>111.50999999999999</v>
      </c>
      <c r="L1799" s="44">
        <f>IFERROR(Table36[[#This Row],[Prices]]*Table36[[#This Row],[Weights]],0)</f>
        <v>0</v>
      </c>
    </row>
    <row r="1800" spans="2:12" x14ac:dyDescent="0.2">
      <c r="B1800" s="62">
        <f t="shared" ref="B1800:B1863" si="57">YEAR(C1800)</f>
        <v>2020</v>
      </c>
      <c r="C1800" s="49">
        <v>43831</v>
      </c>
      <c r="D1800" s="3" t="s">
        <v>6</v>
      </c>
      <c r="E1800" s="29" t="s">
        <v>7</v>
      </c>
      <c r="F1800" s="43">
        <v>148.19999999999999</v>
      </c>
      <c r="G1800" s="28" t="s">
        <v>813</v>
      </c>
      <c r="H1800" s="31">
        <f t="shared" ref="H1800:H1827" si="58">G1800/10000*100</f>
        <v>7.3899999999999993E-2</v>
      </c>
      <c r="J1800" s="60">
        <f>IFERROR(VLOOKUP(D1800,Table6[[Categories]:[Weights]],5,FALSE),0)</f>
        <v>1</v>
      </c>
      <c r="K1800" s="45">
        <v>100</v>
      </c>
      <c r="L1800" s="44">
        <f>IFERROR(Table36[[#This Row],[Prices]]*Table36[[#This Row],[Weights]],0)</f>
        <v>100</v>
      </c>
    </row>
    <row r="1801" spans="2:12" hidden="1" x14ac:dyDescent="0.2">
      <c r="B1801" s="62">
        <f t="shared" si="57"/>
        <v>2020</v>
      </c>
      <c r="C1801" s="49">
        <v>43831</v>
      </c>
      <c r="D1801" s="3" t="s">
        <v>9</v>
      </c>
      <c r="E1801" s="29" t="s">
        <v>7</v>
      </c>
      <c r="F1801" s="43">
        <v>154.4</v>
      </c>
      <c r="G1801" s="28" t="s">
        <v>1127</v>
      </c>
      <c r="H1801" s="31">
        <f t="shared" si="58"/>
        <v>0.1245</v>
      </c>
      <c r="J1801" s="60">
        <f>IFERROR(VLOOKUP(D1801,Table6[[Categories]:[Weights]],5,FALSE),0)</f>
        <v>0.3629</v>
      </c>
      <c r="K1801" s="45">
        <v>100</v>
      </c>
      <c r="L1801" s="44">
        <f>IFERROR(Table36[[#This Row],[Prices]]*Table36[[#This Row],[Weights]],0)</f>
        <v>36.29</v>
      </c>
    </row>
    <row r="1802" spans="2:12" hidden="1" x14ac:dyDescent="0.2">
      <c r="B1802" s="62">
        <f t="shared" si="57"/>
        <v>2020</v>
      </c>
      <c r="C1802" s="49">
        <v>43831</v>
      </c>
      <c r="D1802" s="3" t="s">
        <v>11</v>
      </c>
      <c r="E1802" s="29" t="s">
        <v>7</v>
      </c>
      <c r="F1802" s="43">
        <v>145.6</v>
      </c>
      <c r="G1802" s="28" t="s">
        <v>736</v>
      </c>
      <c r="H1802" s="31">
        <f t="shared" si="58"/>
        <v>5.2800000000000007E-2</v>
      </c>
      <c r="I1802" s="31" t="e">
        <f>Table36[[#This Row],[Inflation (%)2]]/H1830-1</f>
        <v>#DIV/0!</v>
      </c>
      <c r="J1802" s="60">
        <f>IFERROR(VLOOKUP(D1802,Table6[[Categories]:[Weights]],5,FALSE),0)</f>
        <v>6.59E-2</v>
      </c>
      <c r="K1802" s="45">
        <v>100</v>
      </c>
      <c r="L1802" s="44">
        <f>IFERROR(Table36[[#This Row],[Prices]]*Table36[[#This Row],[Weights]],0)</f>
        <v>6.59</v>
      </c>
    </row>
    <row r="1803" spans="2:12" hidden="1" x14ac:dyDescent="0.2">
      <c r="B1803" s="62">
        <f t="shared" si="57"/>
        <v>2020</v>
      </c>
      <c r="C1803" s="49">
        <v>43831</v>
      </c>
      <c r="D1803" s="3" t="s">
        <v>13</v>
      </c>
      <c r="E1803" s="29" t="s">
        <v>7</v>
      </c>
      <c r="F1803" s="43">
        <v>167.6</v>
      </c>
      <c r="G1803" s="28" t="s">
        <v>1128</v>
      </c>
      <c r="H1803" s="31">
        <f t="shared" si="58"/>
        <v>0.12179999999999999</v>
      </c>
      <c r="I1803" s="31" t="e">
        <f>Table36[[#This Row],[Inflation (%)2]]/H1831-1</f>
        <v>#DIV/0!</v>
      </c>
      <c r="J1803" s="60">
        <f>IFERROR(VLOOKUP(D1803,Table6[[Categories]:[Weights]],5,FALSE),0)</f>
        <v>2.7300000000000001E-2</v>
      </c>
      <c r="K1803" s="45">
        <v>100</v>
      </c>
      <c r="L1803" s="44">
        <f>IFERROR(Table36[[#This Row],[Prices]]*Table36[[#This Row],[Weights]],0)</f>
        <v>2.73</v>
      </c>
    </row>
    <row r="1804" spans="2:12" hidden="1" x14ac:dyDescent="0.2">
      <c r="B1804" s="62">
        <f t="shared" si="57"/>
        <v>2020</v>
      </c>
      <c r="C1804" s="49">
        <v>43831</v>
      </c>
      <c r="D1804" s="3" t="s">
        <v>15</v>
      </c>
      <c r="E1804" s="29" t="s">
        <v>7</v>
      </c>
      <c r="F1804" s="43">
        <v>157</v>
      </c>
      <c r="G1804" s="28" t="s">
        <v>588</v>
      </c>
      <c r="H1804" s="31">
        <f t="shared" si="58"/>
        <v>9.4100000000000003E-2</v>
      </c>
      <c r="I1804" s="31" t="e">
        <f>Table36[[#This Row],[Inflation (%)2]]/H1832-1</f>
        <v>#DIV/0!</v>
      </c>
      <c r="J1804" s="60">
        <f>IFERROR(VLOOKUP(D1804,Table6[[Categories]:[Weights]],5,FALSE),0)</f>
        <v>3.5999999999999999E-3</v>
      </c>
      <c r="K1804" s="45">
        <v>100</v>
      </c>
      <c r="L1804" s="44">
        <f>IFERROR(Table36[[#This Row],[Prices]]*Table36[[#This Row],[Weights]],0)</f>
        <v>0.36</v>
      </c>
    </row>
    <row r="1805" spans="2:12" hidden="1" x14ac:dyDescent="0.2">
      <c r="B1805" s="62">
        <f t="shared" si="57"/>
        <v>2020</v>
      </c>
      <c r="C1805" s="49">
        <v>43831</v>
      </c>
      <c r="D1805" s="3" t="s">
        <v>17</v>
      </c>
      <c r="E1805" s="29" t="s">
        <v>7</v>
      </c>
      <c r="F1805" s="43">
        <v>149.30000000000001</v>
      </c>
      <c r="G1805" s="28" t="s">
        <v>145</v>
      </c>
      <c r="H1805" s="31">
        <f t="shared" si="58"/>
        <v>5.3600000000000002E-2</v>
      </c>
      <c r="I1805" s="31" t="e">
        <f>Table36[[#This Row],[Inflation (%)2]]/H1833-1</f>
        <v>#DIV/0!</v>
      </c>
      <c r="J1805" s="60">
        <f>IFERROR(VLOOKUP(D1805,Table6[[Categories]:[Weights]],5,FALSE),0)</f>
        <v>5.33E-2</v>
      </c>
      <c r="K1805" s="45">
        <v>100</v>
      </c>
      <c r="L1805" s="44">
        <f>IFERROR(Table36[[#This Row],[Prices]]*Table36[[#This Row],[Weights]],0)</f>
        <v>5.33</v>
      </c>
    </row>
    <row r="1806" spans="2:12" hidden="1" x14ac:dyDescent="0.2">
      <c r="B1806" s="62">
        <f t="shared" si="57"/>
        <v>2020</v>
      </c>
      <c r="C1806" s="49">
        <v>43831</v>
      </c>
      <c r="D1806" s="3" t="s">
        <v>19</v>
      </c>
      <c r="E1806" s="29" t="s">
        <v>7</v>
      </c>
      <c r="F1806" s="43">
        <v>126.3</v>
      </c>
      <c r="G1806" s="28" t="s">
        <v>266</v>
      </c>
      <c r="H1806" s="31">
        <f t="shared" si="58"/>
        <v>6.9400000000000003E-2</v>
      </c>
      <c r="I1806" s="31" t="e">
        <f>Table36[[#This Row],[Inflation (%)2]]/H1834-1</f>
        <v>#DIV/0!</v>
      </c>
      <c r="J1806" s="60">
        <f>IFERROR(VLOOKUP(D1806,Table6[[Categories]:[Weights]],5,FALSE),0)</f>
        <v>2.81E-2</v>
      </c>
      <c r="K1806" s="45">
        <v>100</v>
      </c>
      <c r="L1806" s="44">
        <f>IFERROR(Table36[[#This Row],[Prices]]*Table36[[#This Row],[Weights]],0)</f>
        <v>2.81</v>
      </c>
    </row>
    <row r="1807" spans="2:12" hidden="1" x14ac:dyDescent="0.2">
      <c r="B1807" s="62">
        <f t="shared" si="57"/>
        <v>2020</v>
      </c>
      <c r="C1807" s="49">
        <v>43831</v>
      </c>
      <c r="D1807" s="3" t="s">
        <v>21</v>
      </c>
      <c r="E1807" s="29" t="s">
        <v>7</v>
      </c>
      <c r="F1807" s="43">
        <v>144.4</v>
      </c>
      <c r="G1807" s="28" t="s">
        <v>579</v>
      </c>
      <c r="H1807" s="31">
        <f t="shared" si="58"/>
        <v>6.7999999999999991E-2</v>
      </c>
      <c r="I1807" s="31" t="e">
        <f>Table36[[#This Row],[Inflation (%)2]]/H1835-1</f>
        <v>#DIV/0!</v>
      </c>
      <c r="J1807" s="60">
        <f>IFERROR(VLOOKUP(D1807,Table6[[Categories]:[Weights]],5,FALSE),0)</f>
        <v>2.8999999999999998E-2</v>
      </c>
      <c r="K1807" s="45">
        <v>100</v>
      </c>
      <c r="L1807" s="44">
        <f>IFERROR(Table36[[#This Row],[Prices]]*Table36[[#This Row],[Weights]],0)</f>
        <v>2.9</v>
      </c>
    </row>
    <row r="1808" spans="2:12" hidden="1" x14ac:dyDescent="0.2">
      <c r="B1808" s="62">
        <f t="shared" si="57"/>
        <v>2020</v>
      </c>
      <c r="C1808" s="49">
        <v>43831</v>
      </c>
      <c r="D1808" s="3" t="s">
        <v>23</v>
      </c>
      <c r="E1808" s="29" t="s">
        <v>7</v>
      </c>
      <c r="F1808" s="43">
        <v>207.8</v>
      </c>
      <c r="G1808" s="28" t="s">
        <v>1129</v>
      </c>
      <c r="H1808" s="31">
        <f t="shared" si="58"/>
        <v>0.59229999999999994</v>
      </c>
      <c r="I1808" s="31" t="e">
        <f>Table36[[#This Row],[Inflation (%)2]]/H1836-1</f>
        <v>#DIV/0!</v>
      </c>
      <c r="J1808" s="60">
        <f>IFERROR(VLOOKUP(D1808,Table6[[Categories]:[Weights]],5,FALSE),0)</f>
        <v>4.41E-2</v>
      </c>
      <c r="K1808" s="45">
        <v>100</v>
      </c>
      <c r="L1808" s="44">
        <f>IFERROR(Table36[[#This Row],[Prices]]*Table36[[#This Row],[Weights]],0)</f>
        <v>4.41</v>
      </c>
    </row>
    <row r="1809" spans="2:12" hidden="1" x14ac:dyDescent="0.2">
      <c r="B1809" s="62">
        <f t="shared" si="57"/>
        <v>2020</v>
      </c>
      <c r="C1809" s="49">
        <v>43831</v>
      </c>
      <c r="D1809" s="3" t="s">
        <v>25</v>
      </c>
      <c r="E1809" s="29" t="s">
        <v>7</v>
      </c>
      <c r="F1809" s="43">
        <v>139.1</v>
      </c>
      <c r="G1809" s="28" t="s">
        <v>1130</v>
      </c>
      <c r="H1809" s="31">
        <f t="shared" si="58"/>
        <v>0.17680000000000001</v>
      </c>
      <c r="I1809" s="31" t="e">
        <f>Table36[[#This Row],[Inflation (%)2]]/H1837-1</f>
        <v>#DIV/0!</v>
      </c>
      <c r="J1809" s="60">
        <f>IFERROR(VLOOKUP(D1809,Table6[[Categories]:[Weights]],5,FALSE),0)</f>
        <v>1.7299999999999999E-2</v>
      </c>
      <c r="K1809" s="45">
        <v>100</v>
      </c>
      <c r="L1809" s="44">
        <f>IFERROR(Table36[[#This Row],[Prices]]*Table36[[#This Row],[Weights]],0)</f>
        <v>1.73</v>
      </c>
    </row>
    <row r="1810" spans="2:12" hidden="1" x14ac:dyDescent="0.2">
      <c r="B1810" s="62">
        <f t="shared" si="57"/>
        <v>2020</v>
      </c>
      <c r="C1810" s="49">
        <v>43831</v>
      </c>
      <c r="D1810" s="3" t="s">
        <v>27</v>
      </c>
      <c r="E1810" s="29" t="s">
        <v>7</v>
      </c>
      <c r="F1810" s="43">
        <v>114.8</v>
      </c>
      <c r="G1810" s="28" t="s">
        <v>232</v>
      </c>
      <c r="H1810" s="31">
        <f t="shared" si="58"/>
        <v>3.9899999999999998E-2</v>
      </c>
      <c r="I1810" s="31" t="e">
        <f>Table36[[#This Row],[Inflation (%)2]]/H1838-1</f>
        <v>#DIV/0!</v>
      </c>
      <c r="J1810" s="60">
        <f>IFERROR(VLOOKUP(D1810,Table6[[Categories]:[Weights]],5,FALSE),0)</f>
        <v>9.7000000000000003E-3</v>
      </c>
      <c r="K1810" s="45">
        <v>100</v>
      </c>
      <c r="L1810" s="44">
        <f>IFERROR(Table36[[#This Row],[Prices]]*Table36[[#This Row],[Weights]],0)</f>
        <v>0.97</v>
      </c>
    </row>
    <row r="1811" spans="2:12" hidden="1" x14ac:dyDescent="0.2">
      <c r="B1811" s="62">
        <f t="shared" si="57"/>
        <v>2020</v>
      </c>
      <c r="C1811" s="49">
        <v>43831</v>
      </c>
      <c r="D1811" s="3" t="s">
        <v>29</v>
      </c>
      <c r="E1811" s="29" t="s">
        <v>7</v>
      </c>
      <c r="F1811" s="43">
        <v>149.5</v>
      </c>
      <c r="G1811" s="28" t="s">
        <v>623</v>
      </c>
      <c r="H1811" s="31">
        <f t="shared" si="58"/>
        <v>6.4799999999999996E-2</v>
      </c>
      <c r="I1811" s="31" t="e">
        <f>Table36[[#This Row],[Inflation (%)2]]/H1839-1</f>
        <v>#DIV/0!</v>
      </c>
      <c r="J1811" s="60">
        <f>IFERROR(VLOOKUP(D1811,Table6[[Categories]:[Weights]],5,FALSE),0)</f>
        <v>1.7899999999999999E-2</v>
      </c>
      <c r="K1811" s="45">
        <v>100</v>
      </c>
      <c r="L1811" s="44">
        <f>IFERROR(Table36[[#This Row],[Prices]]*Table36[[#This Row],[Weights]],0)</f>
        <v>1.79</v>
      </c>
    </row>
    <row r="1812" spans="2:12" hidden="1" x14ac:dyDescent="0.2">
      <c r="B1812" s="62">
        <f t="shared" si="57"/>
        <v>2020</v>
      </c>
      <c r="C1812" s="49">
        <v>43831</v>
      </c>
      <c r="D1812" s="3" t="s">
        <v>31</v>
      </c>
      <c r="E1812" s="29" t="s">
        <v>7</v>
      </c>
      <c r="F1812" s="43">
        <v>131.1</v>
      </c>
      <c r="G1812" s="28" t="s">
        <v>1131</v>
      </c>
      <c r="H1812" s="31">
        <f t="shared" si="58"/>
        <v>2.3400000000000001E-2</v>
      </c>
      <c r="I1812" s="31" t="e">
        <f>Table36[[#This Row],[Inflation (%)2]]/H1840-1</f>
        <v>#DIV/0!</v>
      </c>
      <c r="J1812" s="60">
        <f>IFERROR(VLOOKUP(D1812,Table6[[Categories]:[Weights]],5,FALSE),0)</f>
        <v>1.1299999999999999E-2</v>
      </c>
      <c r="K1812" s="45">
        <v>100</v>
      </c>
      <c r="L1812" s="44">
        <f>IFERROR(Table36[[#This Row],[Prices]]*Table36[[#This Row],[Weights]],0)</f>
        <v>1.1299999999999999</v>
      </c>
    </row>
    <row r="1813" spans="2:12" hidden="1" x14ac:dyDescent="0.2">
      <c r="B1813" s="62">
        <f t="shared" si="57"/>
        <v>2020</v>
      </c>
      <c r="C1813" s="49">
        <v>43831</v>
      </c>
      <c r="D1813" s="3" t="s">
        <v>33</v>
      </c>
      <c r="E1813" s="29" t="s">
        <v>7</v>
      </c>
      <c r="F1813" s="43">
        <v>158.5</v>
      </c>
      <c r="G1813" s="28" t="s">
        <v>1132</v>
      </c>
      <c r="H1813" s="31">
        <f t="shared" si="58"/>
        <v>3.4599999999999999E-2</v>
      </c>
      <c r="I1813" s="31" t="e">
        <f>Table36[[#This Row],[Inflation (%)2]]/H1841-1</f>
        <v>#DIV/0!</v>
      </c>
      <c r="J1813" s="60">
        <f>IFERROR(VLOOKUP(D1813,Table6[[Categories]:[Weights]],5,FALSE),0)</f>
        <v>5.5399999999999998E-2</v>
      </c>
      <c r="K1813" s="45">
        <v>100</v>
      </c>
      <c r="L1813" s="44">
        <f>IFERROR(Table36[[#This Row],[Prices]]*Table36[[#This Row],[Weights]],0)</f>
        <v>5.54</v>
      </c>
    </row>
    <row r="1814" spans="2:12" hidden="1" x14ac:dyDescent="0.2">
      <c r="B1814" s="62">
        <f t="shared" si="57"/>
        <v>2020</v>
      </c>
      <c r="C1814" s="49">
        <v>43831</v>
      </c>
      <c r="D1814" s="3" t="s">
        <v>35</v>
      </c>
      <c r="E1814" s="29" t="s">
        <v>7</v>
      </c>
      <c r="F1814" s="43">
        <v>170.8</v>
      </c>
      <c r="G1814" s="28" t="s">
        <v>292</v>
      </c>
      <c r="H1814" s="31">
        <f t="shared" si="58"/>
        <v>3.6999999999999998E-2</v>
      </c>
      <c r="I1814" s="31" t="e">
        <f>Table36[[#This Row],[Inflation (%)2]]/H1842-1</f>
        <v>#DIV/0!</v>
      </c>
      <c r="J1814" s="60">
        <f>IFERROR(VLOOKUP(D1814,Table6[[Categories]:[Weights]],5,FALSE),0)</f>
        <v>1.3600000000000001E-2</v>
      </c>
      <c r="K1814" s="45">
        <v>100</v>
      </c>
      <c r="L1814" s="44">
        <f>IFERROR(Table36[[#This Row],[Prices]]*Table36[[#This Row],[Weights]],0)</f>
        <v>1.36</v>
      </c>
    </row>
    <row r="1815" spans="2:12" hidden="1" x14ac:dyDescent="0.2">
      <c r="B1815" s="62">
        <f t="shared" si="57"/>
        <v>2020</v>
      </c>
      <c r="C1815" s="49">
        <v>43831</v>
      </c>
      <c r="D1815" s="3" t="s">
        <v>37</v>
      </c>
      <c r="E1815" s="29" t="s">
        <v>7</v>
      </c>
      <c r="F1815" s="43">
        <v>144.9</v>
      </c>
      <c r="G1815" s="28" t="s">
        <v>307</v>
      </c>
      <c r="H1815" s="31">
        <f t="shared" si="58"/>
        <v>2.6899999999999997E-2</v>
      </c>
      <c r="I1815" s="31" t="e">
        <f>Table36[[#This Row],[Inflation (%)2]]/H1843-1</f>
        <v>#DIV/0!</v>
      </c>
      <c r="J1815" s="60">
        <f>IFERROR(VLOOKUP(D1815,Table6[[Categories]:[Weights]],5,FALSE),0)</f>
        <v>5.57E-2</v>
      </c>
      <c r="K1815" s="45">
        <v>100</v>
      </c>
      <c r="L1815" s="44">
        <f>IFERROR(Table36[[#This Row],[Prices]]*Table36[[#This Row],[Weights]],0)</f>
        <v>5.57</v>
      </c>
    </row>
    <row r="1816" spans="2:12" hidden="1" x14ac:dyDescent="0.2">
      <c r="B1816" s="62">
        <f t="shared" si="57"/>
        <v>2020</v>
      </c>
      <c r="C1816" s="49">
        <v>43831</v>
      </c>
      <c r="D1816" s="3" t="s">
        <v>39</v>
      </c>
      <c r="E1816" s="29" t="s">
        <v>7</v>
      </c>
      <c r="F1816" s="43">
        <v>147</v>
      </c>
      <c r="G1816" s="28" t="s">
        <v>656</v>
      </c>
      <c r="H1816" s="31">
        <f t="shared" si="58"/>
        <v>2.7999999999999997E-2</v>
      </c>
      <c r="I1816" s="31" t="e">
        <f>Table36[[#This Row],[Inflation (%)2]]/H1844-1</f>
        <v>#DIV/0!</v>
      </c>
      <c r="J1816" s="60">
        <f>IFERROR(VLOOKUP(D1816,Table6[[Categories]:[Weights]],5,FALSE),0)</f>
        <v>4.7199999999999999E-2</v>
      </c>
      <c r="K1816" s="45">
        <v>100</v>
      </c>
      <c r="L1816" s="44">
        <f>IFERROR(Table36[[#This Row],[Prices]]*Table36[[#This Row],[Weights]],0)</f>
        <v>4.72</v>
      </c>
    </row>
    <row r="1817" spans="2:12" hidden="1" x14ac:dyDescent="0.2">
      <c r="B1817" s="62">
        <f t="shared" si="57"/>
        <v>2020</v>
      </c>
      <c r="C1817" s="49">
        <v>43831</v>
      </c>
      <c r="D1817" s="3" t="s">
        <v>41</v>
      </c>
      <c r="E1817" s="29" t="s">
        <v>7</v>
      </c>
      <c r="F1817" s="43">
        <v>133.19999999999999</v>
      </c>
      <c r="G1817" s="28" t="s">
        <v>1133</v>
      </c>
      <c r="H1817" s="31">
        <f t="shared" si="58"/>
        <v>2.1499999999999998E-2</v>
      </c>
      <c r="I1817" s="31" t="e">
        <f>Table36[[#This Row],[Inflation (%)2]]/H1845-1</f>
        <v>#DIV/0!</v>
      </c>
      <c r="J1817" s="60">
        <f>IFERROR(VLOOKUP(D1817,Table6[[Categories]:[Weights]],5,FALSE),0)</f>
        <v>8.5000000000000006E-3</v>
      </c>
      <c r="K1817" s="45">
        <v>100</v>
      </c>
      <c r="L1817" s="44">
        <f>IFERROR(Table36[[#This Row],[Prices]]*Table36[[#This Row],[Weights]],0)</f>
        <v>0.85000000000000009</v>
      </c>
    </row>
    <row r="1818" spans="2:12" hidden="1" x14ac:dyDescent="0.2">
      <c r="B1818" s="62">
        <f t="shared" si="57"/>
        <v>2020</v>
      </c>
      <c r="C1818" s="49">
        <v>43831</v>
      </c>
      <c r="D1818" s="3" t="s">
        <v>43</v>
      </c>
      <c r="E1818" s="29" t="s">
        <v>7</v>
      </c>
      <c r="F1818" s="43">
        <v>153.9</v>
      </c>
      <c r="G1818" s="28" t="s">
        <v>793</v>
      </c>
      <c r="H1818" s="31">
        <f t="shared" si="58"/>
        <v>4.2000000000000003E-2</v>
      </c>
      <c r="I1818" s="31" t="e">
        <f>Table36[[#This Row],[Inflation (%)2]]/H1846-1</f>
        <v>#DIV/0!</v>
      </c>
      <c r="J1818" s="60">
        <f>IFERROR(VLOOKUP(D1818,Table6[[Categories]:[Weights]],5,FALSE),0)</f>
        <v>0.2167</v>
      </c>
      <c r="K1818" s="45">
        <v>100</v>
      </c>
      <c r="L1818" s="44">
        <f>IFERROR(Table36[[#This Row],[Prices]]*Table36[[#This Row],[Weights]],0)</f>
        <v>21.67</v>
      </c>
    </row>
    <row r="1819" spans="2:12" hidden="1" x14ac:dyDescent="0.2">
      <c r="B1819" s="62">
        <f t="shared" si="57"/>
        <v>2020</v>
      </c>
      <c r="C1819" s="49">
        <v>43831</v>
      </c>
      <c r="D1819" s="3" t="s">
        <v>45</v>
      </c>
      <c r="E1819" s="29" t="s">
        <v>7</v>
      </c>
      <c r="F1819" s="43">
        <v>135.1</v>
      </c>
      <c r="G1819" s="28" t="s">
        <v>236</v>
      </c>
      <c r="H1819" s="31">
        <f t="shared" si="58"/>
        <v>5.0500000000000003E-2</v>
      </c>
      <c r="I1819" s="31" t="e">
        <f>Table36[[#This Row],[Inflation (%)2]]/H1847-1</f>
        <v>#DIV/0!</v>
      </c>
      <c r="J1819" s="60">
        <f>IFERROR(VLOOKUP(D1819,Table6[[Categories]:[Weights]],5,FALSE),0)</f>
        <v>5.5800000000000002E-2</v>
      </c>
      <c r="K1819" s="45">
        <v>100</v>
      </c>
      <c r="L1819" s="44">
        <f>IFERROR(Table36[[#This Row],[Prices]]*Table36[[#This Row],[Weights]],0)</f>
        <v>5.58</v>
      </c>
    </row>
    <row r="1820" spans="2:12" hidden="1" x14ac:dyDescent="0.2">
      <c r="B1820" s="62">
        <f t="shared" si="57"/>
        <v>2020</v>
      </c>
      <c r="C1820" s="49">
        <v>43831</v>
      </c>
      <c r="D1820" s="3" t="s">
        <v>47</v>
      </c>
      <c r="E1820" s="29" t="s">
        <v>7</v>
      </c>
      <c r="F1820" s="43">
        <v>138.4</v>
      </c>
      <c r="G1820" s="28" t="s">
        <v>652</v>
      </c>
      <c r="H1820" s="31">
        <f t="shared" si="58"/>
        <v>5.0099999999999992E-2</v>
      </c>
      <c r="I1820" s="31" t="e">
        <f>Table36[[#This Row],[Inflation (%)2]]/H1848-1</f>
        <v>#DIV/0!</v>
      </c>
      <c r="J1820" s="60">
        <f>IFERROR(VLOOKUP(D1820,Table6[[Categories]:[Weights]],5,FALSE),0)</f>
        <v>0.29530000000000001</v>
      </c>
      <c r="K1820" s="45">
        <v>100</v>
      </c>
      <c r="L1820" s="44">
        <f>IFERROR(Table36[[#This Row],[Prices]]*Table36[[#This Row],[Weights]],0)</f>
        <v>29.53</v>
      </c>
    </row>
    <row r="1821" spans="2:12" hidden="1" x14ac:dyDescent="0.2">
      <c r="B1821" s="62">
        <f t="shared" si="57"/>
        <v>2020</v>
      </c>
      <c r="C1821" s="49">
        <v>43831</v>
      </c>
      <c r="D1821" s="3" t="s">
        <v>49</v>
      </c>
      <c r="E1821" s="29" t="s">
        <v>7</v>
      </c>
      <c r="F1821" s="43">
        <v>140.1</v>
      </c>
      <c r="G1821" s="28" t="s">
        <v>181</v>
      </c>
      <c r="H1821" s="31">
        <f t="shared" si="58"/>
        <v>2.7900000000000001E-2</v>
      </c>
      <c r="I1821" s="31" t="e">
        <f>Table36[[#This Row],[Inflation (%)2]]/H1849-1</f>
        <v>#DIV/0!</v>
      </c>
      <c r="J1821" s="60">
        <f>IFERROR(VLOOKUP(D1821,Table6[[Categories]:[Weights]],5,FALSE),0)</f>
        <v>3.8699999999999998E-2</v>
      </c>
      <c r="K1821" s="45">
        <v>100</v>
      </c>
      <c r="L1821" s="44">
        <f>IFERROR(Table36[[#This Row],[Prices]]*Table36[[#This Row],[Weights]],0)</f>
        <v>3.8699999999999997</v>
      </c>
    </row>
    <row r="1822" spans="2:12" hidden="1" x14ac:dyDescent="0.2">
      <c r="B1822" s="62">
        <f t="shared" si="57"/>
        <v>2020</v>
      </c>
      <c r="C1822" s="49">
        <v>43831</v>
      </c>
      <c r="D1822" s="3" t="s">
        <v>51</v>
      </c>
      <c r="E1822" s="29" t="s">
        <v>7</v>
      </c>
      <c r="F1822" s="43">
        <v>143.80000000000001</v>
      </c>
      <c r="G1822" s="28" t="s">
        <v>330</v>
      </c>
      <c r="H1822" s="31">
        <f t="shared" si="58"/>
        <v>4.3499999999999997E-2</v>
      </c>
      <c r="I1822" s="31" t="e">
        <f>Table36[[#This Row],[Inflation (%)2]]/H1850-1</f>
        <v>#DIV/0!</v>
      </c>
      <c r="J1822" s="60">
        <f>IFERROR(VLOOKUP(D1822,Table6[[Categories]:[Weights]],5,FALSE),0)</f>
        <v>4.8099999999999997E-2</v>
      </c>
      <c r="K1822" s="45">
        <v>100</v>
      </c>
      <c r="L1822" s="44">
        <f>IFERROR(Table36[[#This Row],[Prices]]*Table36[[#This Row],[Weights]],0)</f>
        <v>4.8099999999999996</v>
      </c>
    </row>
    <row r="1823" spans="2:12" hidden="1" x14ac:dyDescent="0.2">
      <c r="B1823" s="62">
        <f t="shared" si="57"/>
        <v>2020</v>
      </c>
      <c r="C1823" s="49">
        <v>43831</v>
      </c>
      <c r="D1823" s="3" t="s">
        <v>53</v>
      </c>
      <c r="E1823" s="29" t="s">
        <v>7</v>
      </c>
      <c r="F1823" s="43">
        <v>126.1</v>
      </c>
      <c r="G1823" s="28" t="s">
        <v>735</v>
      </c>
      <c r="H1823" s="31">
        <f t="shared" si="58"/>
        <v>6.3200000000000006E-2</v>
      </c>
      <c r="I1823" s="31" t="e">
        <f>Table36[[#This Row],[Inflation (%)2]]/H1851-1</f>
        <v>#DIV/0!</v>
      </c>
      <c r="J1823" s="60">
        <f>IFERROR(VLOOKUP(D1823,Table6[[Categories]:[Weights]],5,FALSE),0)</f>
        <v>9.7299999999999998E-2</v>
      </c>
      <c r="K1823" s="45">
        <v>100</v>
      </c>
      <c r="L1823" s="44">
        <f>IFERROR(Table36[[#This Row],[Prices]]*Table36[[#This Row],[Weights]],0)</f>
        <v>9.73</v>
      </c>
    </row>
    <row r="1824" spans="2:12" hidden="1" x14ac:dyDescent="0.2">
      <c r="B1824" s="62">
        <f t="shared" si="57"/>
        <v>2020</v>
      </c>
      <c r="C1824" s="49">
        <v>43831</v>
      </c>
      <c r="D1824" s="3" t="s">
        <v>55</v>
      </c>
      <c r="E1824" s="29" t="s">
        <v>7</v>
      </c>
      <c r="F1824" s="43">
        <v>137.19999999999999</v>
      </c>
      <c r="G1824" s="28" t="s">
        <v>289</v>
      </c>
      <c r="H1824" s="31">
        <f t="shared" si="58"/>
        <v>4.0199999999999993E-2</v>
      </c>
      <c r="I1824" s="31" t="e">
        <f>Table36[[#This Row],[Inflation (%)2]]/H1852-1</f>
        <v>#DIV/0!</v>
      </c>
      <c r="J1824" s="60">
        <f>IFERROR(VLOOKUP(D1824,Table6[[Categories]:[Weights]],5,FALSE),0)</f>
        <v>2.0400000000000001E-2</v>
      </c>
      <c r="K1824" s="45">
        <v>100</v>
      </c>
      <c r="L1824" s="44">
        <f>IFERROR(Table36[[#This Row],[Prices]]*Table36[[#This Row],[Weights]],0)</f>
        <v>2.04</v>
      </c>
    </row>
    <row r="1825" spans="2:12" hidden="1" x14ac:dyDescent="0.2">
      <c r="B1825" s="62">
        <f t="shared" si="57"/>
        <v>2020</v>
      </c>
      <c r="C1825" s="49">
        <v>43831</v>
      </c>
      <c r="D1825" s="3" t="s">
        <v>57</v>
      </c>
      <c r="E1825" s="29" t="s">
        <v>7</v>
      </c>
      <c r="F1825" s="43">
        <v>152.1</v>
      </c>
      <c r="G1825" s="28" t="s">
        <v>290</v>
      </c>
      <c r="H1825" s="31">
        <f t="shared" si="58"/>
        <v>3.7499999999999999E-2</v>
      </c>
      <c r="I1825" s="31" t="e">
        <f>Table36[[#This Row],[Inflation (%)2]]/H1853-1</f>
        <v>#DIV/0!</v>
      </c>
      <c r="J1825" s="60">
        <f>IFERROR(VLOOKUP(D1825,Table6[[Categories]:[Weights]],5,FALSE),0)</f>
        <v>5.62E-2</v>
      </c>
      <c r="K1825" s="45">
        <v>100</v>
      </c>
      <c r="L1825" s="44">
        <f>IFERROR(Table36[[#This Row],[Prices]]*Table36[[#This Row],[Weights]],0)</f>
        <v>5.62</v>
      </c>
    </row>
    <row r="1826" spans="2:12" hidden="1" x14ac:dyDescent="0.2">
      <c r="B1826" s="62">
        <f t="shared" si="57"/>
        <v>2020</v>
      </c>
      <c r="C1826" s="49">
        <v>43831</v>
      </c>
      <c r="D1826" s="3" t="s">
        <v>59</v>
      </c>
      <c r="E1826" s="29" t="s">
        <v>7</v>
      </c>
      <c r="F1826" s="43">
        <v>142.1</v>
      </c>
      <c r="G1826" s="28" t="s">
        <v>190</v>
      </c>
      <c r="H1826" s="31">
        <f t="shared" si="58"/>
        <v>7.9000000000000001E-2</v>
      </c>
      <c r="I1826" s="31" t="e">
        <f>Table36[[#This Row],[Inflation (%)2]]/H1854-1</f>
        <v>#DIV/0!</v>
      </c>
      <c r="J1826" s="60">
        <f>IFERROR(VLOOKUP(D1826,Table6[[Categories]:[Weights]],5,FALSE),0)</f>
        <v>3.4700000000000002E-2</v>
      </c>
      <c r="K1826" s="45">
        <v>100</v>
      </c>
      <c r="L1826" s="44">
        <f>IFERROR(Table36[[#This Row],[Prices]]*Table36[[#This Row],[Weights]],0)</f>
        <v>3.47</v>
      </c>
    </row>
    <row r="1827" spans="2:12" hidden="1" x14ac:dyDescent="0.2">
      <c r="B1827" s="62">
        <f t="shared" si="57"/>
        <v>2020</v>
      </c>
      <c r="C1827" s="50">
        <v>43831</v>
      </c>
      <c r="D1827" s="35" t="s">
        <v>61</v>
      </c>
      <c r="E1827" s="34" t="s">
        <v>7</v>
      </c>
      <c r="F1827" s="43">
        <v>154.6</v>
      </c>
      <c r="G1827" s="28" t="s">
        <v>1134</v>
      </c>
      <c r="H1827" s="31">
        <f t="shared" si="58"/>
        <v>0.1477</v>
      </c>
      <c r="I1827" s="31" t="e">
        <f>Table36[[#This Row],[Inflation (%)2]]/H1855-1</f>
        <v>#DIV/0!</v>
      </c>
      <c r="J1827" s="60">
        <f>IFERROR(VLOOKUP(D1827,Table6[[Categories]:[Weights]],5,FALSE),0)</f>
        <v>0</v>
      </c>
      <c r="K1827" s="45">
        <v>100</v>
      </c>
      <c r="L1827" s="44">
        <f>IFERROR(Table36[[#This Row],[Prices]]*Table36[[#This Row],[Weights]],0)</f>
        <v>0</v>
      </c>
    </row>
  </sheetData>
  <autoFilter ref="B7:E1827" xr:uid="{7316DF49-A045-4841-9934-A3E680CBFB32}">
    <filterColumn colId="2">
      <filters>
        <filter val="A) General Index"/>
      </filters>
    </filterColumn>
  </autoFilter>
  <phoneticPr fontId="8" type="noConversion"/>
  <dataValidations count="1">
    <dataValidation type="list" allowBlank="1" showInputMessage="1" showErrorMessage="1" sqref="L2 D7" xr:uid="{4688BA10-E7E0-4EDF-8D27-353F0B099CA2}">
      <formula1>$D$8:$D$35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281C33-A38B-4BA7-9B7D-296BE363D577}">
          <x14:formula1>
            <xm:f>Forecast!$B$10:$B$37</xm:f>
          </x14:formula1>
          <xm:sqref>P6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8D7-1F76-4F88-A538-DF157516C4E5}">
  <dimension ref="B1:Q56"/>
  <sheetViews>
    <sheetView showGridLines="0" topLeftCell="B32" zoomScale="90" workbookViewId="0">
      <selection activeCell="F20" sqref="F20"/>
    </sheetView>
  </sheetViews>
  <sheetFormatPr defaultRowHeight="12.75" x14ac:dyDescent="0.2"/>
  <cols>
    <col min="1" max="1" width="2.28515625" customWidth="1"/>
    <col min="2" max="2" width="39.42578125" bestFit="1" customWidth="1"/>
    <col min="3" max="3" width="13.140625" customWidth="1"/>
    <col min="4" max="4" width="15.140625" customWidth="1"/>
    <col min="5" max="5" width="10.42578125" style="39" customWidth="1"/>
    <col min="6" max="6" width="12.28515625" style="39" customWidth="1"/>
    <col min="7" max="7" width="12.5703125" customWidth="1"/>
    <col min="8" max="8" width="12" style="30" customWidth="1"/>
    <col min="9" max="9" width="13.28515625" customWidth="1"/>
    <col min="10" max="10" width="12.85546875" customWidth="1"/>
    <col min="11" max="11" width="13" customWidth="1"/>
    <col min="12" max="12" width="13.5703125" customWidth="1"/>
    <col min="13" max="13" width="13.28515625" customWidth="1"/>
    <col min="14" max="14" width="12.85546875" customWidth="1"/>
    <col min="16" max="16" width="9.140625" style="51"/>
  </cols>
  <sheetData>
    <row r="1" spans="2:17" ht="6" customHeight="1" x14ac:dyDescent="0.2"/>
    <row r="2" spans="2:17" x14ac:dyDescent="0.2">
      <c r="J2" s="7"/>
      <c r="K2" s="30"/>
    </row>
    <row r="3" spans="2:17" x14ac:dyDescent="0.2">
      <c r="E3" s="39" t="e">
        <f>_xlfn.RRI($C$7,Model!L1794,Model!#REF!)</f>
        <v>#REF!</v>
      </c>
    </row>
    <row r="4" spans="2:17" x14ac:dyDescent="0.2">
      <c r="E4" s="39">
        <f>_xlfn.RRI($C$7,Model!L1795,Model!L1)</f>
        <v>-1</v>
      </c>
    </row>
    <row r="5" spans="2:17" x14ac:dyDescent="0.2">
      <c r="E5" s="39">
        <f>_xlfn.RRI($C$7,Model!L1796,Model!L2)</f>
        <v>-1</v>
      </c>
    </row>
    <row r="6" spans="2:17" ht="3" customHeight="1" x14ac:dyDescent="0.2">
      <c r="E6" s="39">
        <f>_xlfn.RRI($C$7,Model!L1797,Model!L5)</f>
        <v>-1</v>
      </c>
    </row>
    <row r="7" spans="2:17" x14ac:dyDescent="0.2">
      <c r="B7" s="94" t="s">
        <v>1143</v>
      </c>
      <c r="C7" s="95">
        <v>64</v>
      </c>
      <c r="D7" s="96">
        <f>C7/12</f>
        <v>5.333333333333333</v>
      </c>
      <c r="E7" s="97"/>
      <c r="F7" s="97"/>
      <c r="G7" s="95"/>
      <c r="H7" s="111" t="s">
        <v>1164</v>
      </c>
      <c r="I7" s="111"/>
      <c r="J7" s="111"/>
      <c r="K7" s="111"/>
      <c r="L7" s="111"/>
      <c r="M7" s="111"/>
      <c r="N7" s="111"/>
    </row>
    <row r="8" spans="2:17" ht="5.25" customHeight="1" x14ac:dyDescent="0.2">
      <c r="B8" s="36"/>
      <c r="C8" s="40"/>
      <c r="D8" s="46"/>
      <c r="G8" s="40"/>
      <c r="H8" s="47"/>
      <c r="I8" s="47"/>
      <c r="J8" s="47"/>
      <c r="K8" s="47"/>
      <c r="L8" s="47"/>
      <c r="M8" s="47"/>
      <c r="N8" s="47"/>
    </row>
    <row r="9" spans="2:17" x14ac:dyDescent="0.2">
      <c r="B9" s="98" t="s">
        <v>1142</v>
      </c>
      <c r="C9" s="120" t="s">
        <v>1144</v>
      </c>
      <c r="D9" s="120" t="s">
        <v>1154</v>
      </c>
      <c r="E9" s="99" t="s">
        <v>1141</v>
      </c>
      <c r="F9" s="99" t="s">
        <v>1157</v>
      </c>
      <c r="G9" s="117" t="s">
        <v>1153</v>
      </c>
      <c r="H9" s="116" t="s">
        <v>1145</v>
      </c>
      <c r="I9" s="116" t="s">
        <v>1146</v>
      </c>
      <c r="J9" s="116" t="s">
        <v>1147</v>
      </c>
      <c r="K9" s="116" t="s">
        <v>1148</v>
      </c>
      <c r="L9" s="116" t="s">
        <v>1149</v>
      </c>
      <c r="M9" s="116" t="s">
        <v>1150</v>
      </c>
      <c r="N9" s="116" t="s">
        <v>1151</v>
      </c>
    </row>
    <row r="10" spans="2:17" x14ac:dyDescent="0.2">
      <c r="B10" s="54" t="s">
        <v>6</v>
      </c>
      <c r="C10" s="121">
        <f>(Table6[[#This Row],[May-25]]/(100*Table6[[#This Row],[Weights]])-1)^(1/$C$7)-1</f>
        <v>-5.2735710075780595E-2</v>
      </c>
      <c r="D10" s="122">
        <f>(1+Table6[[#This Row],[CMGR]])^$C$7</f>
        <v>3.119999999999995E-2</v>
      </c>
      <c r="E10" s="121">
        <f>Table6[[#This Row],[Growth Factor]]^(1/$D$7)-1</f>
        <v>-0.47801985176888484</v>
      </c>
      <c r="F10" s="118">
        <f>VLOOKUP(Table6[[#This Row],[Categories]],Weights!$B$7:$C$33,2,FALSE)/100</f>
        <v>1</v>
      </c>
      <c r="G10" s="58">
        <f>Model!K8</f>
        <v>103.11999999999999</v>
      </c>
      <c r="H10" s="59">
        <f>Table6[[#This Row],[May-25]]*(1+Table6[[#This Row],[CMGR]])</f>
        <v>97.681893576985502</v>
      </c>
      <c r="I10" s="59">
        <f>Table6[[#This Row],[Jun-25]]*(1+Table6[[#This Row],[CMGR]])</f>
        <v>92.530569557656335</v>
      </c>
      <c r="J10" s="59">
        <f>Table6[[#This Row],[Jul-25]]*(1+Table6[[#This Row],[CMGR]])</f>
        <v>87.650904268316921</v>
      </c>
      <c r="K10" s="59">
        <f>Table6[[#This Row],[Aug-25]]*(1+Table6[[#This Row],[CMGR]])</f>
        <v>83.028571592942967</v>
      </c>
      <c r="L10" s="59">
        <f>Table6[[#This Row],[Sep-25]]*(1+Table6[[#This Row],[CMGR]])</f>
        <v>78.650000913411333</v>
      </c>
      <c r="M10" s="59">
        <f>Table6[[#This Row],[Oct-25]]*(1+Table6[[#This Row],[CMGR]])</f>
        <v>74.502337267781797</v>
      </c>
      <c r="N10" s="59">
        <f>Table6[[#This Row],[Nov-25]]*(1+Table6[[#This Row],[CMGR]])</f>
        <v>70.573403609660033</v>
      </c>
      <c r="O10" s="53"/>
      <c r="P10" s="30"/>
    </row>
    <row r="11" spans="2:17" x14ac:dyDescent="0.2">
      <c r="B11" s="38" t="s">
        <v>9</v>
      </c>
      <c r="C11" s="123">
        <f>_xlfn.RRI($C$7,Model!K1801,Model!K9)</f>
        <v>2.6650042002018814E-4</v>
      </c>
      <c r="D11" s="124">
        <f>(1+Table6[[#This Row],[CMGR]])^$C$7</f>
        <v>1.0172000000000072</v>
      </c>
      <c r="E11" s="123">
        <f>Table6[[#This Row],[Growth Factor]]^(1/$D$7)-1</f>
        <v>3.202696690069784E-3</v>
      </c>
      <c r="F11" s="119">
        <f>VLOOKUP(Table6[[#This Row],[Categories]],Weights!$B$7:$C$33,2,FALSE)/100</f>
        <v>0.3629</v>
      </c>
      <c r="G11" s="61">
        <f>Model!K9</f>
        <v>101.72000000000001</v>
      </c>
      <c r="H11" s="41">
        <f>Table6[[#This Row],[May-25]]*(1+Table6[[#This Row],[CMGR]])</f>
        <v>101.74710842272447</v>
      </c>
      <c r="I11" s="41">
        <f>Table6[[#This Row],[Jun-25]]*(1+Table6[[#This Row],[CMGR]])</f>
        <v>101.77422406985497</v>
      </c>
      <c r="J11" s="41">
        <f>Table6[[#This Row],[Jul-25]]*(1+Table6[[#This Row],[CMGR]])</f>
        <v>101.80134694331682</v>
      </c>
      <c r="K11" s="41">
        <f>Table6[[#This Row],[Aug-25]]*(1+Table6[[#This Row],[CMGR]])</f>
        <v>101.82847704503583</v>
      </c>
      <c r="L11" s="41">
        <f>Table6[[#This Row],[Sep-25]]*(1+Table6[[#This Row],[CMGR]])</f>
        <v>101.85561437693835</v>
      </c>
      <c r="M11" s="41">
        <f>Table6[[#This Row],[Oct-25]]*(1+Table6[[#This Row],[CMGR]])</f>
        <v>101.88275894095122</v>
      </c>
      <c r="N11" s="41">
        <f>Table6[[#This Row],[Nov-25]]*(1+Table6[[#This Row],[CMGR]])</f>
        <v>101.9099107390018</v>
      </c>
      <c r="O11" s="53"/>
      <c r="P11" s="30"/>
    </row>
    <row r="12" spans="2:17" x14ac:dyDescent="0.2">
      <c r="B12" s="38" t="s">
        <v>11</v>
      </c>
      <c r="C12" s="123">
        <f>_xlfn.RRI($C$7,Model!K1802,Model!K10)</f>
        <v>7.1192228014238523E-4</v>
      </c>
      <c r="D12" s="124">
        <f>(1+Table6[[#This Row],[CMGR]])^$C$7</f>
        <v>1.0465999999999969</v>
      </c>
      <c r="E12" s="123">
        <f>Table6[[#This Row],[Growth Factor]]^(1/$D$7)-1</f>
        <v>8.576597870691538E-3</v>
      </c>
      <c r="F12" s="119">
        <f>VLOOKUP(Table6[[#This Row],[Categories]],Weights!$B$7:$C$33,2,FALSE)/100</f>
        <v>6.59E-2</v>
      </c>
      <c r="G12" s="61">
        <f>Model!K10</f>
        <v>104.66</v>
      </c>
      <c r="H12" s="41">
        <f>Table6[[#This Row],[May-25]]*(1+Table6[[#This Row],[CMGR]])</f>
        <v>104.73450978583971</v>
      </c>
      <c r="I12" s="41">
        <f>Table6[[#This Row],[Jun-25]]*(1+Table6[[#This Row],[CMGR]])</f>
        <v>104.80907261685604</v>
      </c>
      <c r="J12" s="41">
        <f>Table6[[#This Row],[Jul-25]]*(1+Table6[[#This Row],[CMGR]])</f>
        <v>104.88368853081305</v>
      </c>
      <c r="K12" s="41">
        <f>Table6[[#This Row],[Aug-25]]*(1+Table6[[#This Row],[CMGR]])</f>
        <v>104.95835756550164</v>
      </c>
      <c r="L12" s="41">
        <f>Table6[[#This Row],[Sep-25]]*(1+Table6[[#This Row],[CMGR]])</f>
        <v>105.03307975873967</v>
      </c>
      <c r="M12" s="41">
        <f>Table6[[#This Row],[Oct-25]]*(1+Table6[[#This Row],[CMGR]])</f>
        <v>105.1078551483719</v>
      </c>
      <c r="N12" s="41">
        <f>Table6[[#This Row],[Nov-25]]*(1+Table6[[#This Row],[CMGR]])</f>
        <v>105.18268377227</v>
      </c>
      <c r="O12" s="53"/>
      <c r="P12" s="30"/>
      <c r="Q12" s="33"/>
    </row>
    <row r="13" spans="2:17" x14ac:dyDescent="0.2">
      <c r="B13" s="38" t="s">
        <v>13</v>
      </c>
      <c r="C13" s="123">
        <f>_xlfn.RRI($C$7,Model!K1803,Model!K11)</f>
        <v>-6.5761037242761944E-5</v>
      </c>
      <c r="D13" s="124">
        <f>(1+Table6[[#This Row],[CMGR]])^$C$7</f>
        <v>0.99580000000000024</v>
      </c>
      <c r="E13" s="123">
        <f>Table6[[#This Row],[Growth Factor]]^(1/$D$7)-1</f>
        <v>-7.8884709154358745E-4</v>
      </c>
      <c r="F13" s="119">
        <f>VLOOKUP(Table6[[#This Row],[Categories]],Weights!$B$7:$C$33,2,FALSE)/100</f>
        <v>2.7300000000000001E-2</v>
      </c>
      <c r="G13" s="61">
        <f>Model!K11</f>
        <v>99.58</v>
      </c>
      <c r="H13" s="41">
        <f>Table6[[#This Row],[May-25]]*(1+Table6[[#This Row],[CMGR]])</f>
        <v>99.573451515911358</v>
      </c>
      <c r="I13" s="41">
        <f>Table6[[#This Row],[Jun-25]]*(1+Table6[[#This Row],[CMGR]])</f>
        <v>99.56690346245783</v>
      </c>
      <c r="J13" s="41">
        <f>Table6[[#This Row],[Jul-25]]*(1+Table6[[#This Row],[CMGR]])</f>
        <v>99.560355839611091</v>
      </c>
      <c r="K13" s="41">
        <f>Table6[[#This Row],[Aug-25]]*(1+Table6[[#This Row],[CMGR]])</f>
        <v>99.553808647342819</v>
      </c>
      <c r="L13" s="41">
        <f>Table6[[#This Row],[Sep-25]]*(1+Table6[[#This Row],[CMGR]])</f>
        <v>99.547261885624707</v>
      </c>
      <c r="M13" s="41">
        <f>Table6[[#This Row],[Oct-25]]*(1+Table6[[#This Row],[CMGR]])</f>
        <v>99.540715554428431</v>
      </c>
      <c r="N13" s="41">
        <f>Table6[[#This Row],[Nov-25]]*(1+Table6[[#This Row],[CMGR]])</f>
        <v>99.534169653725684</v>
      </c>
      <c r="O13" s="53"/>
      <c r="P13" s="30"/>
    </row>
    <row r="14" spans="2:17" x14ac:dyDescent="0.2">
      <c r="B14" s="38" t="s">
        <v>15</v>
      </c>
      <c r="C14" s="123">
        <f>_xlfn.RRI($C$7,Model!K1804,Model!K12)</f>
        <v>2.1263203120835961E-4</v>
      </c>
      <c r="D14" s="124">
        <f>(1+Table6[[#This Row],[CMGR]])^$C$7</f>
        <v>1.0136999999999958</v>
      </c>
      <c r="E14" s="123">
        <f>Table6[[#This Row],[Growth Factor]]^(1/$D$7)-1</f>
        <v>2.5545705076310821E-3</v>
      </c>
      <c r="F14" s="119">
        <f>VLOOKUP(Table6[[#This Row],[Categories]],Weights!$B$7:$C$33,2,FALSE)/100</f>
        <v>3.5999999999999999E-3</v>
      </c>
      <c r="G14" s="61">
        <f>Model!K12</f>
        <v>101.37</v>
      </c>
      <c r="H14" s="41">
        <f>Table6[[#This Row],[May-25]]*(1+Table6[[#This Row],[CMGR]])</f>
        <v>101.3915545090036</v>
      </c>
      <c r="I14" s="41">
        <f>Table6[[#This Row],[Jun-25]]*(1+Table6[[#This Row],[CMGR]])</f>
        <v>101.41311360118623</v>
      </c>
      <c r="J14" s="41">
        <f>Table6[[#This Row],[Jul-25]]*(1+Table6[[#This Row],[CMGR]])</f>
        <v>101.43467727752241</v>
      </c>
      <c r="K14" s="41">
        <f>Table6[[#This Row],[Aug-25]]*(1+Table6[[#This Row],[CMGR]])</f>
        <v>101.45624553898689</v>
      </c>
      <c r="L14" s="41">
        <f>Table6[[#This Row],[Sep-25]]*(1+Table6[[#This Row],[CMGR]])</f>
        <v>101.47781838655462</v>
      </c>
      <c r="M14" s="41">
        <f>Table6[[#This Row],[Oct-25]]*(1+Table6[[#This Row],[CMGR]])</f>
        <v>101.49939582120075</v>
      </c>
      <c r="N14" s="41">
        <f>Table6[[#This Row],[Nov-25]]*(1+Table6[[#This Row],[CMGR]])</f>
        <v>101.52097784390064</v>
      </c>
      <c r="O14" s="53"/>
      <c r="P14" s="30"/>
    </row>
    <row r="15" spans="2:17" x14ac:dyDescent="0.2">
      <c r="B15" s="38" t="s">
        <v>17</v>
      </c>
      <c r="C15" s="123">
        <f>_xlfn.RRI($C$7,Model!K1805,Model!K13)</f>
        <v>5.6633988150212033E-4</v>
      </c>
      <c r="D15" s="124">
        <f>(1+Table6[[#This Row],[CMGR]])^$C$7</f>
        <v>1.0368999999999975</v>
      </c>
      <c r="E15" s="123">
        <f>Table6[[#This Row],[Growth Factor]]^(1/$D$7)-1</f>
        <v>6.8172874884810941E-3</v>
      </c>
      <c r="F15" s="119">
        <f>VLOOKUP(Table6[[#This Row],[Categories]],Weights!$B$7:$C$33,2,FALSE)/100</f>
        <v>5.33E-2</v>
      </c>
      <c r="G15" s="61">
        <f>Model!K13</f>
        <v>103.69</v>
      </c>
      <c r="H15" s="41">
        <f>Table6[[#This Row],[May-25]]*(1+Table6[[#This Row],[CMGR]])</f>
        <v>103.74872378231295</v>
      </c>
      <c r="I15" s="41">
        <f>Table6[[#This Row],[Jun-25]]*(1+Table6[[#This Row],[CMGR]])</f>
        <v>103.80748082224582</v>
      </c>
      <c r="J15" s="41">
        <f>Table6[[#This Row],[Jul-25]]*(1+Table6[[#This Row],[CMGR]])</f>
        <v>103.86627113863372</v>
      </c>
      <c r="K15" s="41">
        <f>Table6[[#This Row],[Aug-25]]*(1+Table6[[#This Row],[CMGR]])</f>
        <v>103.92509475032244</v>
      </c>
      <c r="L15" s="41">
        <f>Table6[[#This Row],[Sep-25]]*(1+Table6[[#This Row],[CMGR]])</f>
        <v>103.98395167616845</v>
      </c>
      <c r="M15" s="41">
        <f>Table6[[#This Row],[Oct-25]]*(1+Table6[[#This Row],[CMGR]])</f>
        <v>104.04284193503885</v>
      </c>
      <c r="N15" s="41">
        <f>Table6[[#This Row],[Nov-25]]*(1+Table6[[#This Row],[CMGR]])</f>
        <v>104.10176554581149</v>
      </c>
      <c r="O15" s="53"/>
      <c r="P15" s="30"/>
    </row>
    <row r="16" spans="2:17" x14ac:dyDescent="0.2">
      <c r="B16" s="38" t="s">
        <v>19</v>
      </c>
      <c r="C16" s="123">
        <f>_xlfn.RRI($C$7,Model!K1806,Model!K14)</f>
        <v>2.2486801794063815E-3</v>
      </c>
      <c r="D16" s="124">
        <f>(1+Table6[[#This Row],[CMGR]])^$C$7</f>
        <v>1.1545999999999994</v>
      </c>
      <c r="E16" s="123">
        <f>Table6[[#This Row],[Growth Factor]]^(1/$D$7)-1</f>
        <v>2.7320409513588162E-2</v>
      </c>
      <c r="F16" s="119">
        <f>VLOOKUP(Table6[[#This Row],[Categories]],Weights!$B$7:$C$33,2,FALSE)/100</f>
        <v>2.81E-2</v>
      </c>
      <c r="G16" s="61">
        <f>Model!K14</f>
        <v>115.46000000000001</v>
      </c>
      <c r="H16" s="41">
        <f>Table6[[#This Row],[May-25]]*(1+Table6[[#This Row],[CMGR]])</f>
        <v>115.71963261351426</v>
      </c>
      <c r="I16" s="41">
        <f>Table6[[#This Row],[Jun-25]]*(1+Table6[[#This Row],[CMGR]])</f>
        <v>115.97984905774047</v>
      </c>
      <c r="J16" s="41">
        <f>Table6[[#This Row],[Jul-25]]*(1+Table6[[#This Row],[CMGR]])</f>
        <v>116.24065064552715</v>
      </c>
      <c r="K16" s="41">
        <f>Table6[[#This Row],[Aug-25]]*(1+Table6[[#This Row],[CMGR]])</f>
        <v>116.50203869267506</v>
      </c>
      <c r="L16" s="41">
        <f>Table6[[#This Row],[Sep-25]]*(1+Table6[[#This Row],[CMGR]])</f>
        <v>116.76401451794371</v>
      </c>
      <c r="M16" s="41">
        <f>Table6[[#This Row],[Oct-25]]*(1+Table6[[#This Row],[CMGR]])</f>
        <v>117.02657944305813</v>
      </c>
      <c r="N16" s="41">
        <f>Table6[[#This Row],[Nov-25]]*(1+Table6[[#This Row],[CMGR]])</f>
        <v>117.28973479271545</v>
      </c>
      <c r="O16" s="53"/>
      <c r="P16" s="30"/>
    </row>
    <row r="17" spans="2:16" x14ac:dyDescent="0.2">
      <c r="B17" s="38" t="s">
        <v>21</v>
      </c>
      <c r="C17" s="123">
        <f>_xlfn.RRI($C$7,Model!K1807,Model!K15)</f>
        <v>1.7876951842032973E-3</v>
      </c>
      <c r="D17" s="124">
        <f>(1+Table6[[#This Row],[CMGR]])^$C$7</f>
        <v>1.1210999999999998</v>
      </c>
      <c r="E17" s="123">
        <f>Table6[[#This Row],[Growth Factor]]^(1/$D$7)-1</f>
        <v>2.1664530556176897E-2</v>
      </c>
      <c r="F17" s="119">
        <f>VLOOKUP(Table6[[#This Row],[Categories]],Weights!$B$7:$C$33,2,FALSE)/100</f>
        <v>2.8999999999999998E-2</v>
      </c>
      <c r="G17" s="61">
        <f>Model!K15</f>
        <v>112.11</v>
      </c>
      <c r="H17" s="41">
        <f>Table6[[#This Row],[May-25]]*(1+Table6[[#This Row],[CMGR]])</f>
        <v>112.31041850710103</v>
      </c>
      <c r="I17" s="41">
        <f>Table6[[#This Row],[Jun-25]]*(1+Table6[[#This Row],[CMGR]])</f>
        <v>112.51119530140204</v>
      </c>
      <c r="J17" s="41">
        <f>Table6[[#This Row],[Jul-25]]*(1+Table6[[#This Row],[CMGR]])</f>
        <v>112.71233102341131</v>
      </c>
      <c r="K17" s="41">
        <f>Table6[[#This Row],[Aug-25]]*(1+Table6[[#This Row],[CMGR]])</f>
        <v>112.91382631478218</v>
      </c>
      <c r="L17" s="41">
        <f>Table6[[#This Row],[Sep-25]]*(1+Table6[[#This Row],[CMGR]])</f>
        <v>113.11568181831508</v>
      </c>
      <c r="M17" s="41">
        <f>Table6[[#This Row],[Oct-25]]*(1+Table6[[#This Row],[CMGR]])</f>
        <v>113.31789817795956</v>
      </c>
      <c r="N17" s="41">
        <f>Table6[[#This Row],[Nov-25]]*(1+Table6[[#This Row],[CMGR]])</f>
        <v>113.52047603881634</v>
      </c>
      <c r="O17" s="53"/>
      <c r="P17" s="30"/>
    </row>
    <row r="18" spans="2:16" x14ac:dyDescent="0.2">
      <c r="B18" s="38" t="s">
        <v>23</v>
      </c>
      <c r="C18" s="123">
        <f>_xlfn.RRI($C$7,Model!K1808,Model!K16)</f>
        <v>-2.2184694130800153E-3</v>
      </c>
      <c r="D18" s="124">
        <f>(1+Table6[[#This Row],[CMGR]])^$C$7</f>
        <v>0.86749999999999705</v>
      </c>
      <c r="E18" s="123">
        <f>Table6[[#This Row],[Growth Factor]]^(1/$D$7)-1</f>
        <v>-2.6299197033372579E-2</v>
      </c>
      <c r="F18" s="119">
        <f>VLOOKUP(Table6[[#This Row],[Categories]],Weights!$B$7:$C$33,2,FALSE)/100</f>
        <v>4.41E-2</v>
      </c>
      <c r="G18" s="61">
        <f>Model!K16</f>
        <v>86.75</v>
      </c>
      <c r="H18" s="41">
        <f>Table6[[#This Row],[May-25]]*(1+Table6[[#This Row],[CMGR]])</f>
        <v>86.557547778415312</v>
      </c>
      <c r="I18" s="41">
        <f>Table6[[#This Row],[Jun-25]]*(1+Table6[[#This Row],[CMGR]])</f>
        <v>86.365522506197692</v>
      </c>
      <c r="J18" s="41">
        <f>Table6[[#This Row],[Jul-25]]*(1+Table6[[#This Row],[CMGR]])</f>
        <v>86.173923236173025</v>
      </c>
      <c r="K18" s="41">
        <f>Table6[[#This Row],[Aug-25]]*(1+Table6[[#This Row],[CMGR]])</f>
        <v>85.982749023268468</v>
      </c>
      <c r="L18" s="41">
        <f>Table6[[#This Row],[Sep-25]]*(1+Table6[[#This Row],[CMGR]])</f>
        <v>85.791998924507809</v>
      </c>
      <c r="M18" s="41">
        <f>Table6[[#This Row],[Oct-25]]*(1+Table6[[#This Row],[CMGR]])</f>
        <v>85.601671999006797</v>
      </c>
      <c r="N18" s="41">
        <f>Table6[[#This Row],[Nov-25]]*(1+Table6[[#This Row],[CMGR]])</f>
        <v>85.411767307968489</v>
      </c>
      <c r="O18" s="53"/>
      <c r="P18" s="30"/>
    </row>
    <row r="19" spans="2:16" x14ac:dyDescent="0.2">
      <c r="B19" s="38" t="s">
        <v>25</v>
      </c>
      <c r="C19" s="123">
        <f>_xlfn.RRI($C$7,Model!K1809,Model!K17)</f>
        <v>-1.3614662955524492E-3</v>
      </c>
      <c r="D19" s="124">
        <f>(1+Table6[[#This Row],[CMGR]])^$C$7</f>
        <v>0.91650000000000065</v>
      </c>
      <c r="E19" s="123">
        <f>Table6[[#This Row],[Growth Factor]]^(1/$D$7)-1</f>
        <v>-1.6215812070539903E-2</v>
      </c>
      <c r="F19" s="119">
        <f>VLOOKUP(Table6[[#This Row],[Categories]],Weights!$B$7:$C$33,2,FALSE)/100</f>
        <v>1.7299999999999999E-2</v>
      </c>
      <c r="G19" s="61">
        <f>Model!K17</f>
        <v>91.649999999999991</v>
      </c>
      <c r="H19" s="41">
        <f>Table6[[#This Row],[May-25]]*(1+Table6[[#This Row],[CMGR]])</f>
        <v>91.525221614012608</v>
      </c>
      <c r="I19" s="41">
        <f>Table6[[#This Row],[Jun-25]]*(1+Table6[[#This Row],[CMGR]])</f>
        <v>91.400613109592157</v>
      </c>
      <c r="J19" s="41">
        <f>Table6[[#This Row],[Jul-25]]*(1+Table6[[#This Row],[CMGR]])</f>
        <v>91.276174255450613</v>
      </c>
      <c r="K19" s="41">
        <f>Table6[[#This Row],[Aug-25]]*(1+Table6[[#This Row],[CMGR]])</f>
        <v>91.151904820614845</v>
      </c>
      <c r="L19" s="41">
        <f>Table6[[#This Row],[Sep-25]]*(1+Table6[[#This Row],[CMGR]])</f>
        <v>91.02780457442617</v>
      </c>
      <c r="M19" s="41">
        <f>Table6[[#This Row],[Oct-25]]*(1+Table6[[#This Row],[CMGR]])</f>
        <v>90.903873286539948</v>
      </c>
      <c r="N19" s="41">
        <f>Table6[[#This Row],[Nov-25]]*(1+Table6[[#This Row],[CMGR]])</f>
        <v>90.780110726925159</v>
      </c>
      <c r="O19" s="53"/>
      <c r="P19" s="30"/>
    </row>
    <row r="20" spans="2:16" x14ac:dyDescent="0.2">
      <c r="B20" s="38" t="s">
        <v>27</v>
      </c>
      <c r="C20" s="123">
        <f>_xlfn.RRI($C$7,Model!K1810,Model!K18)</f>
        <v>5.8442257113022755E-4</v>
      </c>
      <c r="D20" s="124">
        <f>(1+Table6[[#This Row],[CMGR]])^$C$7</f>
        <v>1.0381000000000045</v>
      </c>
      <c r="E20" s="123">
        <f>Table6[[#This Row],[Growth Factor]]^(1/$D$7)-1</f>
        <v>7.0356571083729502E-3</v>
      </c>
      <c r="F20" s="119">
        <f>VLOOKUP(Table6[[#This Row],[Categories]],Weights!$B$7:$C$33,2,FALSE)/100</f>
        <v>9.7000000000000003E-3</v>
      </c>
      <c r="G20" s="61">
        <f>Model!K18</f>
        <v>103.81</v>
      </c>
      <c r="H20" s="41">
        <f>Table6[[#This Row],[May-25]]*(1+Table6[[#This Row],[CMGR]])</f>
        <v>103.87066890710904</v>
      </c>
      <c r="I20" s="41">
        <f>Table6[[#This Row],[Jun-25]]*(1+Table6[[#This Row],[CMGR]])</f>
        <v>103.93137327049675</v>
      </c>
      <c r="J20" s="41">
        <f>Table6[[#This Row],[Jul-25]]*(1+Table6[[#This Row],[CMGR]])</f>
        <v>103.99211311088459</v>
      </c>
      <c r="K20" s="41">
        <f>Table6[[#This Row],[Aug-25]]*(1+Table6[[#This Row],[CMGR]])</f>
        <v>104.05288844900612</v>
      </c>
      <c r="L20" s="41">
        <f>Table6[[#This Row],[Sep-25]]*(1+Table6[[#This Row],[CMGR]])</f>
        <v>104.11369930560701</v>
      </c>
      <c r="M20" s="41">
        <f>Table6[[#This Row],[Oct-25]]*(1+Table6[[#This Row],[CMGR]])</f>
        <v>104.17454570144507</v>
      </c>
      <c r="N20" s="41">
        <f>Table6[[#This Row],[Nov-25]]*(1+Table6[[#This Row],[CMGR]])</f>
        <v>104.23542765729023</v>
      </c>
      <c r="O20" s="53"/>
      <c r="P20" s="30"/>
    </row>
    <row r="21" spans="2:16" x14ac:dyDescent="0.2">
      <c r="B21" s="38" t="s">
        <v>29</v>
      </c>
      <c r="C21" s="123">
        <f>_xlfn.RRI($C$7,Model!K1811,Model!K19)</f>
        <v>-2.8218116094258505E-4</v>
      </c>
      <c r="D21" s="124">
        <f>(1+Table6[[#This Row],[CMGR]])^$C$7</f>
        <v>0.98210000000000053</v>
      </c>
      <c r="E21" s="123">
        <f>Table6[[#This Row],[Growth Factor]]^(1/$D$7)-1</f>
        <v>-3.380923541656311E-3</v>
      </c>
      <c r="F21" s="119">
        <f>VLOOKUP(Table6[[#This Row],[Categories]],Weights!$B$7:$C$33,2,FALSE)/100</f>
        <v>1.7899999999999999E-2</v>
      </c>
      <c r="G21" s="61">
        <f>Model!K19</f>
        <v>98.21</v>
      </c>
      <c r="H21" s="41">
        <f>Table6[[#This Row],[May-25]]*(1+Table6[[#This Row],[CMGR]])</f>
        <v>98.182286988183819</v>
      </c>
      <c r="I21" s="41">
        <f>Table6[[#This Row],[Jun-25]]*(1+Table6[[#This Row],[CMGR]])</f>
        <v>98.154581796457492</v>
      </c>
      <c r="J21" s="41">
        <f>Table6[[#This Row],[Jul-25]]*(1+Table6[[#This Row],[CMGR]])</f>
        <v>98.126884422614339</v>
      </c>
      <c r="K21" s="41">
        <f>Table6[[#This Row],[Aug-25]]*(1+Table6[[#This Row],[CMGR]])</f>
        <v>98.099194864448293</v>
      </c>
      <c r="L21" s="41">
        <f>Table6[[#This Row],[Sep-25]]*(1+Table6[[#This Row],[CMGR]])</f>
        <v>98.071513119753916</v>
      </c>
      <c r="M21" s="41">
        <f>Table6[[#This Row],[Oct-25]]*(1+Table6[[#This Row],[CMGR]])</f>
        <v>98.043839186326394</v>
      </c>
      <c r="N21" s="41">
        <f>Table6[[#This Row],[Nov-25]]*(1+Table6[[#This Row],[CMGR]])</f>
        <v>98.016173061961524</v>
      </c>
      <c r="O21" s="53"/>
      <c r="P21" s="30"/>
    </row>
    <row r="22" spans="2:16" x14ac:dyDescent="0.2">
      <c r="B22" s="38" t="s">
        <v>31</v>
      </c>
      <c r="C22" s="123">
        <f>_xlfn.RRI($C$7,Model!K1812,Model!K20)</f>
        <v>7.76034394770031E-4</v>
      </c>
      <c r="D22" s="124">
        <f>(1+Table6[[#This Row],[CMGR]])^$C$7</f>
        <v>1.0508999999999979</v>
      </c>
      <c r="E22" s="123">
        <f>Table6[[#This Row],[Growth Factor]]^(1/$D$7)-1</f>
        <v>9.3522628733504476E-3</v>
      </c>
      <c r="F22" s="119">
        <f>VLOOKUP(Table6[[#This Row],[Categories]],Weights!$B$7:$C$33,2,FALSE)/100</f>
        <v>1.1299999999999999E-2</v>
      </c>
      <c r="G22" s="61">
        <f>Model!K20</f>
        <v>105.08999999999999</v>
      </c>
      <c r="H22" s="41">
        <f>Table6[[#This Row],[May-25]]*(1+Table6[[#This Row],[CMGR]])</f>
        <v>105.17155345454637</v>
      </c>
      <c r="I22" s="41">
        <f>Table6[[#This Row],[Jun-25]]*(1+Table6[[#This Row],[CMGR]])</f>
        <v>105.25317019737849</v>
      </c>
      <c r="J22" s="41">
        <f>Table6[[#This Row],[Jul-25]]*(1+Table6[[#This Row],[CMGR]])</f>
        <v>105.33485027761024</v>
      </c>
      <c r="K22" s="41">
        <f>Table6[[#This Row],[Aug-25]]*(1+Table6[[#This Row],[CMGR]])</f>
        <v>105.41659374439362</v>
      </c>
      <c r="L22" s="41">
        <f>Table6[[#This Row],[Sep-25]]*(1+Table6[[#This Row],[CMGR]])</f>
        <v>105.49840064691877</v>
      </c>
      <c r="M22" s="41">
        <f>Table6[[#This Row],[Oct-25]]*(1+Table6[[#This Row],[CMGR]])</f>
        <v>105.58027103441401</v>
      </c>
      <c r="N22" s="41">
        <f>Table6[[#This Row],[Nov-25]]*(1+Table6[[#This Row],[CMGR]])</f>
        <v>105.66220495614586</v>
      </c>
      <c r="O22" s="53"/>
      <c r="P22" s="30"/>
    </row>
    <row r="23" spans="2:16" x14ac:dyDescent="0.2">
      <c r="B23" s="38" t="s">
        <v>33</v>
      </c>
      <c r="C23" s="123">
        <f>_xlfn.RRI($C$7,Model!K1813,Model!K21)</f>
        <v>7.7156984351689495E-4</v>
      </c>
      <c r="D23" s="124">
        <f>(1+Table6[[#This Row],[CMGR]])^$C$7</f>
        <v>1.0506000000000044</v>
      </c>
      <c r="E23" s="123">
        <f>Table6[[#This Row],[Growth Factor]]^(1/$D$7)-1</f>
        <v>9.2982304722120102E-3</v>
      </c>
      <c r="F23" s="119">
        <f>VLOOKUP(Table6[[#This Row],[Categories]],Weights!$B$7:$C$33,2,FALSE)/100</f>
        <v>5.5399999999999998E-2</v>
      </c>
      <c r="G23" s="61">
        <f>Model!K21</f>
        <v>105.06</v>
      </c>
      <c r="H23" s="41">
        <f>Table6[[#This Row],[May-25]]*(1+Table6[[#This Row],[CMGR]])</f>
        <v>105.14106112775988</v>
      </c>
      <c r="I23" s="41">
        <f>Table6[[#This Row],[Jun-25]]*(1+Table6[[#This Row],[CMGR]])</f>
        <v>105.22218479984143</v>
      </c>
      <c r="J23" s="41">
        <f>Table6[[#This Row],[Jul-25]]*(1+Table6[[#This Row],[CMGR]])</f>
        <v>105.30337106450195</v>
      </c>
      <c r="K23" s="41">
        <f>Table6[[#This Row],[Aug-25]]*(1+Table6[[#This Row],[CMGR]])</f>
        <v>105.38461997003598</v>
      </c>
      <c r="L23" s="41">
        <f>Table6[[#This Row],[Sep-25]]*(1+Table6[[#This Row],[CMGR]])</f>
        <v>105.46593156477535</v>
      </c>
      <c r="M23" s="41">
        <f>Table6[[#This Row],[Oct-25]]*(1+Table6[[#This Row],[CMGR]])</f>
        <v>105.54730589708915</v>
      </c>
      <c r="N23" s="41">
        <f>Table6[[#This Row],[Nov-25]]*(1+Table6[[#This Row],[CMGR]])</f>
        <v>105.62874301538379</v>
      </c>
      <c r="O23" s="53"/>
      <c r="P23" s="30"/>
    </row>
    <row r="24" spans="2:16" x14ac:dyDescent="0.2">
      <c r="B24" s="38" t="s">
        <v>35</v>
      </c>
      <c r="C24" s="123">
        <f>_xlfn.RRI($C$7,Model!K1814,Model!K22)</f>
        <v>3.7979542469779304E-4</v>
      </c>
      <c r="D24" s="124">
        <f>(1+Table6[[#This Row],[CMGR]])^$C$7</f>
        <v>1.0246000000000026</v>
      </c>
      <c r="E24" s="123">
        <f>Table6[[#This Row],[Growth Factor]]^(1/$D$7)-1</f>
        <v>4.56707730029704E-3</v>
      </c>
      <c r="F24" s="119">
        <f>VLOOKUP(Table6[[#This Row],[Categories]],Weights!$B$7:$C$33,2,FALSE)/100</f>
        <v>1.3600000000000001E-2</v>
      </c>
      <c r="G24" s="61">
        <f>Model!K22</f>
        <v>102.46</v>
      </c>
      <c r="H24" s="41">
        <f>Table6[[#This Row],[May-25]]*(1+Table6[[#This Row],[CMGR]])</f>
        <v>102.49891383921452</v>
      </c>
      <c r="I24" s="41">
        <f>Table6[[#This Row],[Jun-25]]*(1+Table6[[#This Row],[CMGR]])</f>
        <v>102.53784245772715</v>
      </c>
      <c r="J24" s="41">
        <f>Table6[[#This Row],[Jul-25]]*(1+Table6[[#This Row],[CMGR]])</f>
        <v>102.57678586115098</v>
      </c>
      <c r="K24" s="41">
        <f>Table6[[#This Row],[Aug-25]]*(1+Table6[[#This Row],[CMGR]])</f>
        <v>102.61574405510125</v>
      </c>
      <c r="L24" s="41">
        <f>Table6[[#This Row],[Sep-25]]*(1+Table6[[#This Row],[CMGR]])</f>
        <v>102.65471704519533</v>
      </c>
      <c r="M24" s="41">
        <f>Table6[[#This Row],[Oct-25]]*(1+Table6[[#This Row],[CMGR]])</f>
        <v>102.69370483705274</v>
      </c>
      <c r="N24" s="41">
        <f>Table6[[#This Row],[Nov-25]]*(1+Table6[[#This Row],[CMGR]])</f>
        <v>102.73270743629512</v>
      </c>
      <c r="O24" s="53"/>
      <c r="P24" s="30"/>
    </row>
    <row r="25" spans="2:16" x14ac:dyDescent="0.2">
      <c r="B25" s="38" t="s">
        <v>37</v>
      </c>
      <c r="C25" s="123">
        <f>_xlfn.RRI($C$7,Model!K1815,Model!K23)</f>
        <v>4.3462099283519962E-4</v>
      </c>
      <c r="D25" s="124">
        <f>(1+Table6[[#This Row],[CMGR]])^$C$7</f>
        <v>1.028199999999998</v>
      </c>
      <c r="E25" s="123">
        <f>Table6[[#This Row],[Growth Factor]]^(1/$D$7)-1</f>
        <v>5.2279370901260336E-3</v>
      </c>
      <c r="F25" s="119">
        <f>VLOOKUP(Table6[[#This Row],[Categories]],Weights!$B$7:$C$33,2,FALSE)/100</f>
        <v>5.57E-2</v>
      </c>
      <c r="G25" s="61">
        <f>Model!K23</f>
        <v>102.82</v>
      </c>
      <c r="H25" s="41">
        <f>Table6[[#This Row],[May-25]]*(1+Table6[[#This Row],[CMGR]])</f>
        <v>102.86468773048331</v>
      </c>
      <c r="I25" s="41">
        <f>Table6[[#This Row],[Jun-25]]*(1+Table6[[#This Row],[CMGR]])</f>
        <v>102.90939488319242</v>
      </c>
      <c r="J25" s="41">
        <f>Table6[[#This Row],[Jul-25]]*(1+Table6[[#This Row],[CMGR]])</f>
        <v>102.95412146656862</v>
      </c>
      <c r="K25" s="41">
        <f>Table6[[#This Row],[Aug-25]]*(1+Table6[[#This Row],[CMGR]])</f>
        <v>102.99886748905689</v>
      </c>
      <c r="L25" s="41">
        <f>Table6[[#This Row],[Sep-25]]*(1+Table6[[#This Row],[CMGR]])</f>
        <v>103.04363295910589</v>
      </c>
      <c r="M25" s="41">
        <f>Table6[[#This Row],[Oct-25]]*(1+Table6[[#This Row],[CMGR]])</f>
        <v>103.08841788516793</v>
      </c>
      <c r="N25" s="41">
        <f>Table6[[#This Row],[Nov-25]]*(1+Table6[[#This Row],[CMGR]])</f>
        <v>103.13322227569898</v>
      </c>
      <c r="O25" s="53"/>
      <c r="P25" s="30"/>
    </row>
    <row r="26" spans="2:16" x14ac:dyDescent="0.2">
      <c r="B26" s="38" t="s">
        <v>39</v>
      </c>
      <c r="C26" s="123">
        <f>_xlfn.RRI($C$7,Model!K1816,Model!K24)</f>
        <v>4.4525957362284707E-4</v>
      </c>
      <c r="D26" s="124">
        <f>(1+Table6[[#This Row],[CMGR]])^$C$7</f>
        <v>1.0289000000000053</v>
      </c>
      <c r="E26" s="123">
        <f>Table6[[#This Row],[Growth Factor]]^(1/$D$7)-1</f>
        <v>5.3562192253391316E-3</v>
      </c>
      <c r="F26" s="119">
        <f>VLOOKUP(Table6[[#This Row],[Categories]],Weights!$B$7:$C$33,2,FALSE)/100</f>
        <v>4.7199999999999999E-2</v>
      </c>
      <c r="G26" s="61">
        <f>Model!K24</f>
        <v>102.88999999999999</v>
      </c>
      <c r="H26" s="41">
        <f>Table6[[#This Row],[May-25]]*(1+Table6[[#This Row],[CMGR]])</f>
        <v>102.93581275753004</v>
      </c>
      <c r="I26" s="41">
        <f>Table6[[#This Row],[Jun-25]]*(1+Table6[[#This Row],[CMGR]])</f>
        <v>102.98164591362898</v>
      </c>
      <c r="J26" s="41">
        <f>Table6[[#This Row],[Jul-25]]*(1+Table6[[#This Row],[CMGR]])</f>
        <v>103.02749947737946</v>
      </c>
      <c r="K26" s="41">
        <f>Table6[[#This Row],[Aug-25]]*(1+Table6[[#This Row],[CMGR]])</f>
        <v>103.07337345786819</v>
      </c>
      <c r="L26" s="41">
        <f>Table6[[#This Row],[Sep-25]]*(1+Table6[[#This Row],[CMGR]])</f>
        <v>103.1192678641859</v>
      </c>
      <c r="M26" s="41">
        <f>Table6[[#This Row],[Oct-25]]*(1+Table6[[#This Row],[CMGR]])</f>
        <v>103.16518270542741</v>
      </c>
      <c r="N26" s="41">
        <f>Table6[[#This Row],[Nov-25]]*(1+Table6[[#This Row],[CMGR]])</f>
        <v>103.21111799069155</v>
      </c>
      <c r="O26" s="53"/>
      <c r="P26" s="30"/>
    </row>
    <row r="27" spans="2:16" x14ac:dyDescent="0.2">
      <c r="B27" s="38" t="s">
        <v>41</v>
      </c>
      <c r="C27" s="123">
        <f>_xlfn.RRI($C$7,Model!K1817,Model!K25)</f>
        <v>4.0113897767657392E-4</v>
      </c>
      <c r="D27" s="124">
        <f>(1+Table6[[#This Row],[CMGR]])^$C$7</f>
        <v>1.0259999999999954</v>
      </c>
      <c r="E27" s="123">
        <f>Table6[[#This Row],[Growth Factor]]^(1/$D$7)-1</f>
        <v>4.8243021692038202E-3</v>
      </c>
      <c r="F27" s="119">
        <f>VLOOKUP(Table6[[#This Row],[Categories]],Weights!$B$7:$C$33,2,FALSE)/100</f>
        <v>8.5000000000000006E-3</v>
      </c>
      <c r="G27" s="61">
        <f>Model!K25</f>
        <v>102.60000000000001</v>
      </c>
      <c r="H27" s="41">
        <f>Table6[[#This Row],[May-25]]*(1+Table6[[#This Row],[CMGR]])</f>
        <v>102.64115685910963</v>
      </c>
      <c r="I27" s="41">
        <f>Table6[[#This Row],[Jun-25]]*(1+Table6[[#This Row],[CMGR]])</f>
        <v>102.68233022783963</v>
      </c>
      <c r="J27" s="41">
        <f>Table6[[#This Row],[Jul-25]]*(1+Table6[[#This Row],[CMGR]])</f>
        <v>102.72352011281268</v>
      </c>
      <c r="K27" s="41">
        <f>Table6[[#This Row],[Aug-25]]*(1+Table6[[#This Row],[CMGR]])</f>
        <v>102.76472652065407</v>
      </c>
      <c r="L27" s="41">
        <f>Table6[[#This Row],[Sep-25]]*(1+Table6[[#This Row],[CMGR]])</f>
        <v>102.80594945799177</v>
      </c>
      <c r="M27" s="41">
        <f>Table6[[#This Row],[Oct-25]]*(1+Table6[[#This Row],[CMGR]])</f>
        <v>102.84718893145642</v>
      </c>
      <c r="N27" s="41">
        <f>Table6[[#This Row],[Nov-25]]*(1+Table6[[#This Row],[CMGR]])</f>
        <v>102.88844494768129</v>
      </c>
      <c r="O27" s="53"/>
      <c r="P27" s="30"/>
    </row>
    <row r="28" spans="2:16" x14ac:dyDescent="0.2">
      <c r="B28" s="38" t="s">
        <v>43</v>
      </c>
      <c r="C28" s="123">
        <f>_xlfn.RRI($C$7,Model!K1818,Model!K26)</f>
        <v>4.8622746753790302E-4</v>
      </c>
      <c r="D28" s="124">
        <f>(1+Table6[[#This Row],[CMGR]])^$C$7</f>
        <v>1.0315999999999892</v>
      </c>
      <c r="E28" s="123">
        <f>Table6[[#This Row],[Growth Factor]]^(1/$D$7)-1</f>
        <v>5.8503584596079072E-3</v>
      </c>
      <c r="F28" s="119">
        <f>VLOOKUP(Table6[[#This Row],[Categories]],Weights!$B$7:$C$33,2,FALSE)/100</f>
        <v>0.2167</v>
      </c>
      <c r="G28" s="61">
        <f>Model!K26</f>
        <v>103.16000000000001</v>
      </c>
      <c r="H28" s="41">
        <f>Table6[[#This Row],[May-25]]*(1+Table6[[#This Row],[CMGR]])</f>
        <v>103.21015922555122</v>
      </c>
      <c r="I28" s="41">
        <f>Table6[[#This Row],[Jun-25]]*(1+Table6[[#This Row],[CMGR]])</f>
        <v>103.26034283989564</v>
      </c>
      <c r="J28" s="41">
        <f>Table6[[#This Row],[Jul-25]]*(1+Table6[[#This Row],[CMGR]])</f>
        <v>103.31055085489179</v>
      </c>
      <c r="K28" s="41">
        <f>Table6[[#This Row],[Aug-25]]*(1+Table6[[#This Row],[CMGR]])</f>
        <v>103.3607832824039</v>
      </c>
      <c r="L28" s="41">
        <f>Table6[[#This Row],[Sep-25]]*(1+Table6[[#This Row],[CMGR]])</f>
        <v>103.41104013430204</v>
      </c>
      <c r="M28" s="41">
        <f>Table6[[#This Row],[Oct-25]]*(1+Table6[[#This Row],[CMGR]])</f>
        <v>103.46132142246201</v>
      </c>
      <c r="N28" s="41">
        <f>Table6[[#This Row],[Nov-25]]*(1+Table6[[#This Row],[CMGR]])</f>
        <v>103.51162715876538</v>
      </c>
      <c r="O28" s="53"/>
      <c r="P28" s="30"/>
    </row>
    <row r="29" spans="2:16" x14ac:dyDescent="0.2">
      <c r="B29" s="38" t="s">
        <v>45</v>
      </c>
      <c r="C29" s="123">
        <f>_xlfn.RRI($C$7,Model!K1819,Model!K27)</f>
        <v>5.2708994751338167E-4</v>
      </c>
      <c r="D29" s="124">
        <f>(1+Table6[[#This Row],[CMGR]])^$C$7</f>
        <v>1.0343000000000089</v>
      </c>
      <c r="E29" s="123">
        <f>Table6[[#This Row],[Growth Factor]]^(1/$D$7)-1</f>
        <v>6.3434479964337154E-3</v>
      </c>
      <c r="F29" s="119">
        <f>VLOOKUP(Table6[[#This Row],[Categories]],Weights!$B$7:$C$33,2,FALSE)/100</f>
        <v>5.5800000000000002E-2</v>
      </c>
      <c r="G29" s="61">
        <f>Model!K27</f>
        <v>103.43</v>
      </c>
      <c r="H29" s="41">
        <f>Table6[[#This Row],[May-25]]*(1+Table6[[#This Row],[CMGR]])</f>
        <v>103.48451691327132</v>
      </c>
      <c r="I29" s="41">
        <f>Table6[[#This Row],[Jun-25]]*(1+Table6[[#This Row],[CMGR]])</f>
        <v>103.53906256185958</v>
      </c>
      <c r="J29" s="41">
        <f>Table6[[#This Row],[Jul-25]]*(1+Table6[[#This Row],[CMGR]])</f>
        <v>103.5936369609109</v>
      </c>
      <c r="K29" s="41">
        <f>Table6[[#This Row],[Aug-25]]*(1+Table6[[#This Row],[CMGR]])</f>
        <v>103.64824012557935</v>
      </c>
      <c r="L29" s="41">
        <f>Table6[[#This Row],[Sep-25]]*(1+Table6[[#This Row],[CMGR]])</f>
        <v>103.70287207102699</v>
      </c>
      <c r="M29" s="41">
        <f>Table6[[#This Row],[Oct-25]]*(1+Table6[[#This Row],[CMGR]])</f>
        <v>103.75753281242389</v>
      </c>
      <c r="N29" s="41">
        <f>Table6[[#This Row],[Nov-25]]*(1+Table6[[#This Row],[CMGR]])</f>
        <v>103.81222236494811</v>
      </c>
      <c r="O29" s="53"/>
      <c r="P29" s="30"/>
    </row>
    <row r="30" spans="2:16" x14ac:dyDescent="0.2">
      <c r="B30" s="38" t="s">
        <v>47</v>
      </c>
      <c r="C30" s="123">
        <f>_xlfn.RRI($C$7,Model!K1820,Model!K28)</f>
        <v>7.7454635043228137E-4</v>
      </c>
      <c r="D30" s="124">
        <f>(1+Table6[[#This Row],[CMGR]])^$C$7</f>
        <v>1.0508000000000011</v>
      </c>
      <c r="E30" s="123">
        <f>Table6[[#This Row],[Growth Factor]]^(1/$D$7)-1</f>
        <v>9.3342534656293275E-3</v>
      </c>
      <c r="F30" s="119">
        <f>VLOOKUP(Table6[[#This Row],[Categories]],Weights!$B$7:$C$33,2,FALSE)/100</f>
        <v>0.29530000000000001</v>
      </c>
      <c r="G30" s="61">
        <f>Model!K28</f>
        <v>105.08</v>
      </c>
      <c r="H30" s="41">
        <f>Table6[[#This Row],[May-25]]*(1+Table6[[#This Row],[CMGR]])</f>
        <v>105.16138933050343</v>
      </c>
      <c r="I30" s="41">
        <f>Table6[[#This Row],[Jun-25]]*(1+Table6[[#This Row],[CMGR]])</f>
        <v>105.24284170081576</v>
      </c>
      <c r="J30" s="41">
        <f>Table6[[#This Row],[Jul-25]]*(1+Table6[[#This Row],[CMGR]])</f>
        <v>105.32435715976425</v>
      </c>
      <c r="K30" s="41">
        <f>Table6[[#This Row],[Aug-25]]*(1+Table6[[#This Row],[CMGR]])</f>
        <v>105.40593575621396</v>
      </c>
      <c r="L30" s="41">
        <f>Table6[[#This Row],[Sep-25]]*(1+Table6[[#This Row],[CMGR]])</f>
        <v>105.48757753906784</v>
      </c>
      <c r="M30" s="41">
        <f>Table6[[#This Row],[Oct-25]]*(1+Table6[[#This Row],[CMGR]])</f>
        <v>105.56928255726667</v>
      </c>
      <c r="N30" s="41">
        <f>Table6[[#This Row],[Nov-25]]*(1+Table6[[#This Row],[CMGR]])</f>
        <v>105.65105085978917</v>
      </c>
      <c r="O30" s="53"/>
      <c r="P30" s="30"/>
    </row>
    <row r="31" spans="2:16" x14ac:dyDescent="0.2">
      <c r="B31" s="38" t="s">
        <v>49</v>
      </c>
      <c r="C31" s="123">
        <f>_xlfn.RRI($C$7,Model!K1821,Model!K29)</f>
        <v>4.5740923097192798E-4</v>
      </c>
      <c r="D31" s="124">
        <f>(1+Table6[[#This Row],[CMGR]])^$C$7</f>
        <v>1.0297000000000005</v>
      </c>
      <c r="E31" s="123">
        <f>Table6[[#This Row],[Growth Factor]]^(1/$D$7)-1</f>
        <v>5.5027405789866979E-3</v>
      </c>
      <c r="F31" s="119">
        <f>VLOOKUP(Table6[[#This Row],[Categories]],Weights!$B$7:$C$33,2,FALSE)/100</f>
        <v>3.8699999999999998E-2</v>
      </c>
      <c r="G31" s="61">
        <f>Model!K29</f>
        <v>102.97</v>
      </c>
      <c r="H31" s="41">
        <f>Table6[[#This Row],[May-25]]*(1+Table6[[#This Row],[CMGR]])</f>
        <v>103.01709942851318</v>
      </c>
      <c r="I31" s="41">
        <f>Table6[[#This Row],[Jun-25]]*(1+Table6[[#This Row],[CMGR]])</f>
        <v>103.06422040073973</v>
      </c>
      <c r="J31" s="41">
        <f>Table6[[#This Row],[Jul-25]]*(1+Table6[[#This Row],[CMGR]])</f>
        <v>103.11136292653396</v>
      </c>
      <c r="K31" s="41">
        <f>Table6[[#This Row],[Aug-25]]*(1+Table6[[#This Row],[CMGR]])</f>
        <v>103.15852701575464</v>
      </c>
      <c r="L31" s="41">
        <f>Table6[[#This Row],[Sep-25]]*(1+Table6[[#This Row],[CMGR]])</f>
        <v>103.20571267826512</v>
      </c>
      <c r="M31" s="41">
        <f>Table6[[#This Row],[Oct-25]]*(1+Table6[[#This Row],[CMGR]])</f>
        <v>103.25291992393319</v>
      </c>
      <c r="N31" s="41">
        <f>Table6[[#This Row],[Nov-25]]*(1+Table6[[#This Row],[CMGR]])</f>
        <v>103.30014876263121</v>
      </c>
      <c r="O31" s="53"/>
      <c r="P31" s="30"/>
    </row>
    <row r="32" spans="2:16" x14ac:dyDescent="0.2">
      <c r="B32" s="38" t="s">
        <v>51</v>
      </c>
      <c r="C32" s="123">
        <f>_xlfn.RRI($C$7,Model!K1822,Model!K30)</f>
        <v>6.9248849634484522E-4</v>
      </c>
      <c r="D32" s="124">
        <f>(1+Table6[[#This Row],[CMGR]])^$C$7</f>
        <v>1.0453000000000015</v>
      </c>
      <c r="E32" s="123">
        <f>Table6[[#This Row],[Growth Factor]]^(1/$D$7)-1</f>
        <v>8.3415847878081095E-3</v>
      </c>
      <c r="F32" s="119">
        <f>VLOOKUP(Table6[[#This Row],[Categories]],Weights!$B$7:$C$33,2,FALSE)/100</f>
        <v>4.8099999999999997E-2</v>
      </c>
      <c r="G32" s="61">
        <f>Model!K30</f>
        <v>104.52999999999999</v>
      </c>
      <c r="H32" s="41">
        <f>Table6[[#This Row],[May-25]]*(1+Table6[[#This Row],[CMGR]])</f>
        <v>104.60238582252292</v>
      </c>
      <c r="I32" s="41">
        <f>Table6[[#This Row],[Jun-25]]*(1+Table6[[#This Row],[CMGR]])</f>
        <v>104.67482177139524</v>
      </c>
      <c r="J32" s="41">
        <f>Table6[[#This Row],[Jul-25]]*(1+Table6[[#This Row],[CMGR]])</f>
        <v>104.74730788132888</v>
      </c>
      <c r="K32" s="41">
        <f>Table6[[#This Row],[Aug-25]]*(1+Table6[[#This Row],[CMGR]])</f>
        <v>104.81984418705979</v>
      </c>
      <c r="L32" s="41">
        <f>Table6[[#This Row],[Sep-25]]*(1+Table6[[#This Row],[CMGR]])</f>
        <v>104.89243072334799</v>
      </c>
      <c r="M32" s="41">
        <f>Table6[[#This Row],[Oct-25]]*(1+Table6[[#This Row],[CMGR]])</f>
        <v>104.96506752497756</v>
      </c>
      <c r="N32" s="41">
        <f>Table6[[#This Row],[Nov-25]]*(1+Table6[[#This Row],[CMGR]])</f>
        <v>105.03775462675667</v>
      </c>
      <c r="O32" s="53"/>
      <c r="P32" s="30"/>
    </row>
    <row r="33" spans="2:16" x14ac:dyDescent="0.2">
      <c r="B33" s="38" t="s">
        <v>53</v>
      </c>
      <c r="C33" s="123">
        <f>_xlfn.RRI($C$7,Model!K1823,Model!K31)</f>
        <v>5.6030774023541063E-4</v>
      </c>
      <c r="D33" s="124">
        <f>(1+Table6[[#This Row],[CMGR]])^$C$7</f>
        <v>1.036500000000004</v>
      </c>
      <c r="E33" s="123">
        <f>Table6[[#This Row],[Growth Factor]]^(1/$D$7)-1</f>
        <v>6.7444519853145923E-3</v>
      </c>
      <c r="F33" s="119">
        <f>VLOOKUP(Table6[[#This Row],[Categories]],Weights!$B$7:$C$33,2,FALSE)/100</f>
        <v>9.7299999999999998E-2</v>
      </c>
      <c r="G33" s="61">
        <f>Model!K31</f>
        <v>103.64999999999999</v>
      </c>
      <c r="H33" s="41">
        <f>Table6[[#This Row],[May-25]]*(1+Table6[[#This Row],[CMGR]])</f>
        <v>103.70807589727539</v>
      </c>
      <c r="I33" s="41">
        <f>Table6[[#This Row],[Jun-25]]*(1+Table6[[#This Row],[CMGR]])</f>
        <v>103.76618433492555</v>
      </c>
      <c r="J33" s="41">
        <f>Table6[[#This Row],[Jul-25]]*(1+Table6[[#This Row],[CMGR]])</f>
        <v>103.8243253311831</v>
      </c>
      <c r="K33" s="41">
        <f>Table6[[#This Row],[Aug-25]]*(1+Table6[[#This Row],[CMGR]])</f>
        <v>103.88249890429088</v>
      </c>
      <c r="L33" s="41">
        <f>Table6[[#This Row],[Sep-25]]*(1+Table6[[#This Row],[CMGR]])</f>
        <v>103.94070507250196</v>
      </c>
      <c r="M33" s="41">
        <f>Table6[[#This Row],[Oct-25]]*(1+Table6[[#This Row],[CMGR]])</f>
        <v>103.9989438540796</v>
      </c>
      <c r="N33" s="41">
        <f>Table6[[#This Row],[Nov-25]]*(1+Table6[[#This Row],[CMGR]])</f>
        <v>104.05721526729735</v>
      </c>
      <c r="O33" s="53"/>
      <c r="P33" s="30"/>
    </row>
    <row r="34" spans="2:16" x14ac:dyDescent="0.2">
      <c r="B34" s="38" t="s">
        <v>55</v>
      </c>
      <c r="C34" s="123">
        <f>_xlfn.RRI($C$7,Model!K1824,Model!K32)</f>
        <v>4.5285419871210486E-4</v>
      </c>
      <c r="D34" s="124">
        <f>(1+Table6[[#This Row],[CMGR]])^$C$7</f>
        <v>1.0293999999999988</v>
      </c>
      <c r="E34" s="123">
        <f>Table6[[#This Row],[Growth Factor]]^(1/$D$7)-1</f>
        <v>5.447805913835424E-3</v>
      </c>
      <c r="F34" s="119">
        <f>VLOOKUP(Table6[[#This Row],[Categories]],Weights!$B$7:$C$33,2,FALSE)/100</f>
        <v>2.0400000000000001E-2</v>
      </c>
      <c r="G34" s="61">
        <f>Model!K32</f>
        <v>102.94000000000001</v>
      </c>
      <c r="H34" s="41">
        <f>Table6[[#This Row],[May-25]]*(1+Table6[[#This Row],[CMGR]])</f>
        <v>102.98661681121544</v>
      </c>
      <c r="I34" s="41">
        <f>Table6[[#This Row],[Jun-25]]*(1+Table6[[#This Row],[CMGR]])</f>
        <v>103.03325473304956</v>
      </c>
      <c r="J34" s="41">
        <f>Table6[[#This Row],[Jul-25]]*(1+Table6[[#This Row],[CMGR]])</f>
        <v>103.07991377506239</v>
      </c>
      <c r="K34" s="41">
        <f>Table6[[#This Row],[Aug-25]]*(1+Table6[[#This Row],[CMGR]])</f>
        <v>103.12659394681832</v>
      </c>
      <c r="L34" s="41">
        <f>Table6[[#This Row],[Sep-25]]*(1+Table6[[#This Row],[CMGR]])</f>
        <v>103.17329525788601</v>
      </c>
      <c r="M34" s="41">
        <f>Table6[[#This Row],[Oct-25]]*(1+Table6[[#This Row],[CMGR]])</f>
        <v>103.2200177178385</v>
      </c>
      <c r="N34" s="41">
        <f>Table6[[#This Row],[Nov-25]]*(1+Table6[[#This Row],[CMGR]])</f>
        <v>103.26676133625317</v>
      </c>
      <c r="O34" s="53"/>
      <c r="P34" s="30"/>
    </row>
    <row r="35" spans="2:16" x14ac:dyDescent="0.2">
      <c r="B35" s="38" t="s">
        <v>57</v>
      </c>
      <c r="C35" s="123">
        <f>_xlfn.RRI($C$7,Model!K1825,Model!K33)</f>
        <v>6.550488739496263E-4</v>
      </c>
      <c r="D35" s="124">
        <f>(1+Table6[[#This Row],[CMGR]])^$C$7</f>
        <v>1.0428000000000002</v>
      </c>
      <c r="E35" s="123">
        <f>Table6[[#This Row],[Growth Factor]]^(1/$D$7)-1</f>
        <v>7.8889682907707925E-3</v>
      </c>
      <c r="F35" s="119">
        <f>VLOOKUP(Table6[[#This Row],[Categories]],Weights!$B$7:$C$33,2,FALSE)/100</f>
        <v>5.62E-2</v>
      </c>
      <c r="G35" s="61">
        <f>Model!K33</f>
        <v>104.28</v>
      </c>
      <c r="H35" s="41">
        <f>Table6[[#This Row],[May-25]]*(1+Table6[[#This Row],[CMGR]])</f>
        <v>104.34830849657547</v>
      </c>
      <c r="I35" s="41">
        <f>Table6[[#This Row],[Jun-25]]*(1+Table6[[#This Row],[CMGR]])</f>
        <v>104.41666173855469</v>
      </c>
      <c r="J35" s="41">
        <f>Table6[[#This Row],[Jul-25]]*(1+Table6[[#This Row],[CMGR]])</f>
        <v>104.48505975524812</v>
      </c>
      <c r="K35" s="41">
        <f>Table6[[#This Row],[Aug-25]]*(1+Table6[[#This Row],[CMGR]])</f>
        <v>104.55350257598535</v>
      </c>
      <c r="L35" s="41">
        <f>Table6[[#This Row],[Sep-25]]*(1+Table6[[#This Row],[CMGR]])</f>
        <v>104.62199023011523</v>
      </c>
      <c r="M35" s="41">
        <f>Table6[[#This Row],[Oct-25]]*(1+Table6[[#This Row],[CMGR]])</f>
        <v>104.69052274700583</v>
      </c>
      <c r="N35" s="41">
        <f>Table6[[#This Row],[Nov-25]]*(1+Table6[[#This Row],[CMGR]])</f>
        <v>104.75910015604445</v>
      </c>
      <c r="O35" s="53"/>
      <c r="P35" s="30"/>
    </row>
    <row r="36" spans="2:16" x14ac:dyDescent="0.2">
      <c r="B36" s="38" t="s">
        <v>59</v>
      </c>
      <c r="C36" s="123">
        <f>_xlfn.RRI($C$7,Model!K1826,Model!K34)</f>
        <v>1.968174706314052E-3</v>
      </c>
      <c r="D36" s="124">
        <f>(1+Table6[[#This Row],[CMGR]])^$C$7</f>
        <v>1.1340999999999988</v>
      </c>
      <c r="E36" s="123">
        <f>Table6[[#This Row],[Growth Factor]]^(1/$D$7)-1</f>
        <v>2.3875446208621698E-2</v>
      </c>
      <c r="F36" s="119">
        <f>VLOOKUP(Table6[[#This Row],[Categories]],Weights!$B$7:$C$33,2,FALSE)/100</f>
        <v>3.4700000000000002E-2</v>
      </c>
      <c r="G36" s="61">
        <f>Model!K34</f>
        <v>113.41000000000001</v>
      </c>
      <c r="H36" s="41">
        <f>Table6[[#This Row],[May-25]]*(1+Table6[[#This Row],[CMGR]])</f>
        <v>113.63321069344309</v>
      </c>
      <c r="I36" s="41">
        <f>Table6[[#This Row],[Jun-25]]*(1+Table6[[#This Row],[CMGR]])</f>
        <v>113.85686070452718</v>
      </c>
      <c r="J36" s="41">
        <f>Table6[[#This Row],[Jul-25]]*(1+Table6[[#This Row],[CMGR]])</f>
        <v>114.08095089790615</v>
      </c>
      <c r="K36" s="41">
        <f>Table6[[#This Row],[Aug-25]]*(1+Table6[[#This Row],[CMGR]])</f>
        <v>114.30548213993566</v>
      </c>
      <c r="L36" s="41">
        <f>Table6[[#This Row],[Sep-25]]*(1+Table6[[#This Row],[CMGR]])</f>
        <v>114.53045529867651</v>
      </c>
      <c r="M36" s="41">
        <f>Table6[[#This Row],[Oct-25]]*(1+Table6[[#This Row],[CMGR]])</f>
        <v>114.755871243898</v>
      </c>
      <c r="N36" s="41">
        <f>Table6[[#This Row],[Nov-25]]*(1+Table6[[#This Row],[CMGR]])</f>
        <v>114.98173084708127</v>
      </c>
      <c r="O36" s="53"/>
      <c r="P36" s="30"/>
    </row>
    <row r="37" spans="2:16" hidden="1" x14ac:dyDescent="0.2">
      <c r="B37" s="54" t="s">
        <v>61</v>
      </c>
      <c r="C37" s="55">
        <f>_xlfn.RRI($C$7,Model!K1827,Model!K35)</f>
        <v>1.5703320112558927E-4</v>
      </c>
      <c r="D37" s="56">
        <f>(1+Table6[[#This Row],[CMGR]])^$C$7</f>
        <v>1.0100999999999964</v>
      </c>
      <c r="E37" s="55">
        <f>Table6[[#This Row],[Growth Factor]]^(1/$D$7)-1</f>
        <v>1.8860267878577641E-3</v>
      </c>
      <c r="F37" s="57" t="e">
        <f>VLOOKUP(Table6[[#This Row],[Categories]],Weights!$B$7:$C$33,2,FALSE)/100</f>
        <v>#N/A</v>
      </c>
      <c r="G37" s="58">
        <f>Model!K35</f>
        <v>101.01</v>
      </c>
      <c r="H37" s="59">
        <f>Table6[[#This Row],[May-25]]*(1+Table6[[#This Row],[CMGR]])</f>
        <v>101.02586192364571</v>
      </c>
      <c r="I37" s="59">
        <f>Table6[[#This Row],[Jun-25]]*(1+Table6[[#This Row],[CMGR]])</f>
        <v>101.04172633814005</v>
      </c>
      <c r="J37" s="59">
        <f>Table6[[#This Row],[Jul-25]]*(1+Table6[[#This Row],[CMGR]])</f>
        <v>101.05759324387418</v>
      </c>
      <c r="K37" s="59">
        <f>Table6[[#This Row],[Aug-25]]*(1+Table6[[#This Row],[CMGR]])</f>
        <v>101.07346264123932</v>
      </c>
      <c r="L37" s="59">
        <f>Table6[[#This Row],[Sep-25]]*(1+Table6[[#This Row],[CMGR]])</f>
        <v>101.08933453062672</v>
      </c>
      <c r="M37" s="59">
        <f>Table6[[#This Row],[Oct-25]]*(1+Table6[[#This Row],[CMGR]])</f>
        <v>101.10520891242771</v>
      </c>
      <c r="N37" s="59">
        <f>Table6[[#This Row],[Nov-25]]*(1+Table6[[#This Row],[CMGR]])</f>
        <v>101.12108578703371</v>
      </c>
    </row>
    <row r="38" spans="2:16" x14ac:dyDescent="0.2">
      <c r="B38" s="54"/>
      <c r="C38" s="55"/>
      <c r="D38" s="56"/>
      <c r="E38" s="55"/>
      <c r="F38" s="57"/>
      <c r="G38" s="58"/>
      <c r="H38" s="59"/>
      <c r="I38" s="59"/>
      <c r="J38" s="59"/>
      <c r="K38" s="59"/>
      <c r="L38" s="59"/>
      <c r="M38" s="59"/>
      <c r="N38" s="59"/>
    </row>
    <row r="39" spans="2:16" x14ac:dyDescent="0.2">
      <c r="B39" s="67" t="s">
        <v>1139</v>
      </c>
      <c r="C39" s="68"/>
      <c r="D39" s="69"/>
      <c r="E39" s="68"/>
      <c r="F39" s="91">
        <v>43831</v>
      </c>
      <c r="G39" s="92" t="str">
        <f>Table6[[#Headers],[May-25]]</f>
        <v>May-25</v>
      </c>
      <c r="H39" s="92">
        <f>G39+31</f>
        <v>45809</v>
      </c>
      <c r="I39" s="92">
        <f>H39+31</f>
        <v>45840</v>
      </c>
      <c r="J39" s="92">
        <f t="shared" ref="J39:N39" si="0">I39+31</f>
        <v>45871</v>
      </c>
      <c r="K39" s="92">
        <f t="shared" si="0"/>
        <v>45902</v>
      </c>
      <c r="L39" s="92">
        <f t="shared" si="0"/>
        <v>45933</v>
      </c>
      <c r="M39" s="92">
        <f t="shared" si="0"/>
        <v>45964</v>
      </c>
      <c r="N39" s="92">
        <f t="shared" si="0"/>
        <v>45995</v>
      </c>
    </row>
    <row r="40" spans="2:16" x14ac:dyDescent="0.2">
      <c r="B40" s="70" t="s">
        <v>1143</v>
      </c>
      <c r="C40" s="71"/>
      <c r="D40" s="71"/>
      <c r="E40" s="72"/>
      <c r="F40" s="72"/>
      <c r="G40" s="73">
        <v>64</v>
      </c>
      <c r="H40" s="74">
        <v>65</v>
      </c>
      <c r="I40" s="73">
        <f>H40+1</f>
        <v>66</v>
      </c>
      <c r="J40" s="73">
        <f t="shared" ref="J40:N40" si="1">I40+1</f>
        <v>67</v>
      </c>
      <c r="K40" s="73">
        <f t="shared" si="1"/>
        <v>68</v>
      </c>
      <c r="L40" s="73">
        <f t="shared" si="1"/>
        <v>69</v>
      </c>
      <c r="M40" s="73">
        <f t="shared" si="1"/>
        <v>70</v>
      </c>
      <c r="N40" s="73">
        <f t="shared" si="1"/>
        <v>71</v>
      </c>
    </row>
    <row r="41" spans="2:16" x14ac:dyDescent="0.2">
      <c r="B41" s="75" t="s">
        <v>1159</v>
      </c>
      <c r="C41" s="76"/>
      <c r="D41" s="76"/>
      <c r="E41" s="77"/>
      <c r="F41" s="125">
        <f>SUM(Model!L1800:L1826)</f>
        <v>271.40000000000009</v>
      </c>
      <c r="G41" s="78">
        <f>SUMPRODUCT($F$10:$F$36,G10:G36)</f>
        <v>280.22016200000002</v>
      </c>
      <c r="H41" s="78">
        <f t="shared" ref="H41:N41" si="2">SUMPRODUCT($F$10:$F$36,H10:H36)</f>
        <v>274.87476595855577</v>
      </c>
      <c r="I41" s="78">
        <f t="shared" si="2"/>
        <v>269.81626595727289</v>
      </c>
      <c r="J41" s="78">
        <f t="shared" si="2"/>
        <v>265.02953839426993</v>
      </c>
      <c r="K41" s="78">
        <f t="shared" si="2"/>
        <v>260.50025722563129</v>
      </c>
      <c r="L41" s="78">
        <f t="shared" si="2"/>
        <v>256.21485190563897</v>
      </c>
      <c r="M41" s="78">
        <f t="shared" si="2"/>
        <v>252.16046754505288</v>
      </c>
      <c r="N41" s="78">
        <f t="shared" si="2"/>
        <v>248.32492717047472</v>
      </c>
    </row>
    <row r="42" spans="2:16" x14ac:dyDescent="0.2">
      <c r="B42" s="75" t="s">
        <v>1163</v>
      </c>
      <c r="C42" s="76"/>
      <c r="D42" s="78"/>
      <c r="E42" s="77"/>
      <c r="F42" s="77"/>
      <c r="G42" s="79">
        <f>_xlfn.RRI(G40,$F$41,G41)</f>
        <v>4.9984112364032107E-4</v>
      </c>
      <c r="H42" s="79">
        <f t="shared" ref="H42:N42" si="3">_xlfn.RRI(H40,$F$41,H41)</f>
        <v>1.9573992420518493E-4</v>
      </c>
      <c r="I42" s="79">
        <f t="shared" si="3"/>
        <v>-8.8670560953740818E-5</v>
      </c>
      <c r="J42" s="79">
        <f t="shared" si="3"/>
        <v>-3.5445152523450041E-4</v>
      </c>
      <c r="K42" s="79">
        <f t="shared" si="3"/>
        <v>-6.0261098610192576E-4</v>
      </c>
      <c r="L42" s="79">
        <f t="shared" si="3"/>
        <v>-8.3410686178930771E-4</v>
      </c>
      <c r="M42" s="79">
        <f t="shared" si="3"/>
        <v>-1.04984975848188E-3</v>
      </c>
      <c r="N42" s="79">
        <f t="shared" si="3"/>
        <v>-1.2507055050071658E-3</v>
      </c>
    </row>
    <row r="43" spans="2:16" x14ac:dyDescent="0.2">
      <c r="B43" s="75" t="s">
        <v>1162</v>
      </c>
      <c r="C43" s="76"/>
      <c r="D43" s="78"/>
      <c r="E43" s="77"/>
      <c r="F43" s="77"/>
      <c r="G43" s="79"/>
      <c r="H43" s="79">
        <f>H42/G42-1</f>
        <v>-0.60839571826419636</v>
      </c>
      <c r="I43" s="79">
        <f>I42/H42-1</f>
        <v>-1.4530019172828106</v>
      </c>
      <c r="J43" s="79">
        <f t="shared" ref="J43:N43" si="4">J42/I42-1</f>
        <v>2.9973980250267815</v>
      </c>
      <c r="K43" s="79">
        <f t="shared" si="4"/>
        <v>0.70012242351967968</v>
      </c>
      <c r="L43" s="79">
        <f t="shared" si="4"/>
        <v>0.38415475493542806</v>
      </c>
      <c r="M43" s="79">
        <f t="shared" si="4"/>
        <v>0.25865138698147794</v>
      </c>
      <c r="N43" s="79">
        <f t="shared" si="4"/>
        <v>0.1913185623967093</v>
      </c>
    </row>
    <row r="44" spans="2:16" x14ac:dyDescent="0.2">
      <c r="B44" s="33"/>
      <c r="D44" s="53"/>
      <c r="G44" s="39"/>
      <c r="H44" s="39"/>
      <c r="I44" s="39"/>
      <c r="J44" s="39"/>
      <c r="K44" s="39"/>
      <c r="L44" s="39"/>
      <c r="M44" s="39"/>
      <c r="N44" s="39"/>
    </row>
    <row r="45" spans="2:16" x14ac:dyDescent="0.2">
      <c r="B45" s="64" t="s">
        <v>1160</v>
      </c>
      <c r="C45" s="64"/>
      <c r="D45" s="65"/>
      <c r="E45" s="66"/>
      <c r="F45" s="63"/>
      <c r="G45" s="63"/>
      <c r="H45" s="63"/>
      <c r="I45" s="63"/>
      <c r="J45" s="63"/>
      <c r="K45" s="63"/>
      <c r="L45" s="63"/>
      <c r="M45" s="63"/>
      <c r="N45" s="63"/>
    </row>
    <row r="46" spans="2:16" x14ac:dyDescent="0.2">
      <c r="B46" s="80" t="s">
        <v>1143</v>
      </c>
      <c r="C46" s="81"/>
      <c r="D46" s="81"/>
      <c r="E46" s="82"/>
      <c r="F46" s="82"/>
      <c r="G46" s="93">
        <f>G40/12</f>
        <v>5.333333333333333</v>
      </c>
      <c r="H46" s="93">
        <f t="shared" ref="H46:N46" si="5">H40/12</f>
        <v>5.416666666666667</v>
      </c>
      <c r="I46" s="93">
        <f t="shared" si="5"/>
        <v>5.5</v>
      </c>
      <c r="J46" s="93">
        <f t="shared" si="5"/>
        <v>5.583333333333333</v>
      </c>
      <c r="K46" s="93">
        <f t="shared" si="5"/>
        <v>5.666666666666667</v>
      </c>
      <c r="L46" s="93">
        <f t="shared" si="5"/>
        <v>5.75</v>
      </c>
      <c r="M46" s="93">
        <f t="shared" si="5"/>
        <v>5.833333333333333</v>
      </c>
      <c r="N46" s="93">
        <f t="shared" si="5"/>
        <v>5.916666666666667</v>
      </c>
    </row>
    <row r="47" spans="2:16" x14ac:dyDescent="0.2">
      <c r="B47" s="83" t="s">
        <v>1159</v>
      </c>
      <c r="C47" s="84"/>
      <c r="D47" s="84"/>
      <c r="E47" s="85"/>
      <c r="F47" s="86">
        <f>F41</f>
        <v>271.40000000000009</v>
      </c>
      <c r="G47" s="87">
        <f>G41</f>
        <v>280.22016200000002</v>
      </c>
      <c r="H47" s="87">
        <f t="shared" ref="H47:N47" si="6">H41</f>
        <v>274.87476595855577</v>
      </c>
      <c r="I47" s="87">
        <f t="shared" si="6"/>
        <v>269.81626595727289</v>
      </c>
      <c r="J47" s="87">
        <f t="shared" si="6"/>
        <v>265.02953839426993</v>
      </c>
      <c r="K47" s="87">
        <f t="shared" si="6"/>
        <v>260.50025722563129</v>
      </c>
      <c r="L47" s="87">
        <f t="shared" si="6"/>
        <v>256.21485190563897</v>
      </c>
      <c r="M47" s="87">
        <f t="shared" si="6"/>
        <v>252.16046754505288</v>
      </c>
      <c r="N47" s="87">
        <f t="shared" si="6"/>
        <v>248.32492717047472</v>
      </c>
    </row>
    <row r="48" spans="2:16" x14ac:dyDescent="0.2">
      <c r="B48" s="83" t="s">
        <v>1141</v>
      </c>
      <c r="C48" s="84"/>
      <c r="D48" s="84"/>
      <c r="E48" s="85"/>
      <c r="F48" s="88"/>
      <c r="G48" s="89">
        <f>_xlfn.RRI(G46,$F$47,G47)</f>
        <v>6.0146105042266917E-3</v>
      </c>
      <c r="H48" s="89">
        <f t="shared" ref="H48:N48" si="7">_xlfn.RRI(H46,$F$47,H47)</f>
        <v>2.3514094728855905E-3</v>
      </c>
      <c r="I48" s="89">
        <f t="shared" si="7"/>
        <v>-1.0635279618791404E-3</v>
      </c>
      <c r="J48" s="89">
        <f t="shared" si="7"/>
        <v>-4.2451361236809371E-3</v>
      </c>
      <c r="K48" s="89">
        <f t="shared" si="7"/>
        <v>-7.2074126710461872E-3</v>
      </c>
      <c r="L48" s="89">
        <f t="shared" si="7"/>
        <v>-9.9634913109116763E-3</v>
      </c>
      <c r="M48" s="89">
        <f t="shared" si="7"/>
        <v>-1.2525706891637678E-2</v>
      </c>
      <c r="N48" s="89">
        <f t="shared" si="7"/>
        <v>-1.4905653825564857E-2</v>
      </c>
    </row>
    <row r="49" spans="2:16" x14ac:dyDescent="0.2">
      <c r="B49" s="83" t="s">
        <v>1161</v>
      </c>
      <c r="C49" s="84"/>
      <c r="D49" s="84"/>
      <c r="E49" s="85"/>
      <c r="F49" s="88"/>
      <c r="G49" s="90"/>
      <c r="H49" s="90">
        <f>H48/G48-1</f>
        <v>-0.60905041627663725</v>
      </c>
      <c r="I49" s="90">
        <f>I48/H48-1</f>
        <v>-1.4522938153234561</v>
      </c>
      <c r="J49" s="90">
        <f t="shared" ref="J49:N49" si="8">J48/I48-1</f>
        <v>2.9915604251534997</v>
      </c>
      <c r="K49" s="90">
        <f t="shared" si="8"/>
        <v>0.69780484325121583</v>
      </c>
      <c r="L49" s="90">
        <f t="shared" si="8"/>
        <v>0.38239500992322562</v>
      </c>
      <c r="M49" s="90">
        <f t="shared" si="8"/>
        <v>0.25716041704376758</v>
      </c>
      <c r="N49" s="90">
        <f t="shared" si="8"/>
        <v>0.19000499967918483</v>
      </c>
      <c r="P49"/>
    </row>
    <row r="50" spans="2:16" ht="6.75" customHeight="1" x14ac:dyDescent="0.2"/>
    <row r="51" spans="2:16" ht="3.75" customHeight="1" x14ac:dyDescent="0.2">
      <c r="G51" s="30"/>
      <c r="H51"/>
      <c r="I51" s="51"/>
      <c r="P51"/>
    </row>
    <row r="52" spans="2:16" x14ac:dyDescent="0.2">
      <c r="B52" s="94" t="s">
        <v>1166</v>
      </c>
      <c r="C52" s="113"/>
      <c r="D52" s="113"/>
      <c r="E52" s="97"/>
      <c r="F52" s="97"/>
      <c r="G52" s="114">
        <f>(1+G48)^G46-1</f>
        <v>3.2498754605748248E-2</v>
      </c>
      <c r="H52" s="114">
        <f t="shared" ref="H52:N52" si="9">(1+H48)^H46-1</f>
        <v>1.2803117017523347E-2</v>
      </c>
      <c r="I52" s="114">
        <f t="shared" si="9"/>
        <v>-5.8354238862462493E-3</v>
      </c>
      <c r="J52" s="114">
        <f t="shared" si="9"/>
        <v>-2.3472592504532708E-2</v>
      </c>
      <c r="K52" s="114">
        <f t="shared" si="9"/>
        <v>-4.0161174555522483E-2</v>
      </c>
      <c r="L52" s="114">
        <f t="shared" si="9"/>
        <v>-5.5951172049967246E-2</v>
      </c>
      <c r="M52" s="114">
        <f t="shared" si="9"/>
        <v>-7.0889950091920562E-2</v>
      </c>
      <c r="N52" s="114">
        <f t="shared" si="9"/>
        <v>-8.502237593782358E-2</v>
      </c>
      <c r="P52"/>
    </row>
    <row r="53" spans="2:16" x14ac:dyDescent="0.2">
      <c r="B53" s="94" t="s">
        <v>1167</v>
      </c>
      <c r="C53" s="113"/>
      <c r="D53" s="113"/>
      <c r="E53" s="97"/>
      <c r="F53" s="97"/>
      <c r="G53" s="115">
        <v>3.1199999999999999E-2</v>
      </c>
      <c r="H53" s="114">
        <v>2.5600000000000001E-2</v>
      </c>
      <c r="I53" s="115"/>
      <c r="J53" s="113"/>
      <c r="K53" s="113"/>
      <c r="L53" s="113"/>
      <c r="M53" s="113"/>
      <c r="N53" s="113"/>
    </row>
    <row r="55" spans="2:16" x14ac:dyDescent="0.2">
      <c r="H55" s="112"/>
    </row>
    <row r="56" spans="2:16" x14ac:dyDescent="0.2">
      <c r="H56" s="64"/>
    </row>
  </sheetData>
  <mergeCells count="1">
    <mergeCell ref="H7:N7"/>
  </mergeCells>
  <phoneticPr fontId="8" type="noConversion"/>
  <dataValidations disablePrompts="1" count="1">
    <dataValidation type="list" allowBlank="1" showInputMessage="1" showErrorMessage="1" sqref="B65" xr:uid="{6ADFB529-A9D4-4697-A979-AB88D4E72C50}">
      <formula1>$B$10:$B$36</formula1>
    </dataValidation>
  </dataValidations>
  <pageMargins left="0.70866141732283472" right="0.70866141732283472" top="0" bottom="0" header="0.31496062992125984" footer="0.31496062992125984"/>
  <pageSetup scale="9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Weights</vt:lpstr>
      <vt:lpstr>Model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Ayush Rane</cp:lastModifiedBy>
  <cp:lastPrinted>2025-08-10T19:12:43Z</cp:lastPrinted>
  <dcterms:created xsi:type="dcterms:W3CDTF">2025-08-09T13:13:39Z</dcterms:created>
  <dcterms:modified xsi:type="dcterms:W3CDTF">2025-08-10T19:20:10Z</dcterms:modified>
</cp:coreProperties>
</file>