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4\Week 1\"/>
    </mc:Choice>
  </mc:AlternateContent>
  <xr:revisionPtr revIDLastSave="0" documentId="13_ncr:1_{77185A78-FD73-487F-8331-54D5D698CCB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troduction" sheetId="2" r:id="rId1"/>
    <sheet name="Inputs" sheetId="1" r:id="rId2"/>
    <sheet name="Calcs_Monthly" sheetId="3" r:id="rId3"/>
  </sheets>
  <externalReferences>
    <externalReference r:id="rId4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Inputs!$E$26:$E$30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Exp">Inputs!$F$21</definedName>
    <definedName name="ValueRev">Inputs!$F$19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3" l="1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G21" i="3"/>
  <c r="E21" i="3"/>
  <c r="E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G20" i="3"/>
  <c r="E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G18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G17" i="3"/>
  <c r="E17" i="3" s="1"/>
  <c r="E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G16" i="3"/>
  <c r="H12" i="3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G12" i="3"/>
  <c r="H11" i="3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G11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G8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G7" i="3"/>
  <c r="I5" i="3"/>
  <c r="H6" i="3"/>
  <c r="I6" i="3"/>
  <c r="J5" i="3" s="1"/>
  <c r="J6" i="3" s="1"/>
  <c r="K5" i="3" s="1"/>
  <c r="K6" i="3" s="1"/>
  <c r="L5" i="3" s="1"/>
  <c r="L6" i="3" s="1"/>
  <c r="M5" i="3" s="1"/>
  <c r="M6" i="3" s="1"/>
  <c r="N5" i="3" s="1"/>
  <c r="N6" i="3" s="1"/>
  <c r="O5" i="3" s="1"/>
  <c r="O6" i="3" s="1"/>
  <c r="P5" i="3" s="1"/>
  <c r="P6" i="3" s="1"/>
  <c r="Q5" i="3" s="1"/>
  <c r="Q6" i="3" s="1"/>
  <c r="R5" i="3" s="1"/>
  <c r="R6" i="3" s="1"/>
  <c r="S5" i="3" s="1"/>
  <c r="S6" i="3" s="1"/>
  <c r="T5" i="3" s="1"/>
  <c r="T6" i="3" s="1"/>
  <c r="U5" i="3" s="1"/>
  <c r="U6" i="3" s="1"/>
  <c r="V5" i="3" s="1"/>
  <c r="V6" i="3" s="1"/>
  <c r="W5" i="3" s="1"/>
  <c r="W6" i="3" s="1"/>
  <c r="X5" i="3" s="1"/>
  <c r="X6" i="3" s="1"/>
  <c r="Y5" i="3" s="1"/>
  <c r="Y6" i="3" s="1"/>
  <c r="Z5" i="3" s="1"/>
  <c r="Z6" i="3" s="1"/>
  <c r="AA5" i="3" s="1"/>
  <c r="AA6" i="3" s="1"/>
  <c r="AB5" i="3" s="1"/>
  <c r="AB6" i="3" s="1"/>
  <c r="AC5" i="3" s="1"/>
  <c r="AC6" i="3" s="1"/>
  <c r="AD5" i="3" s="1"/>
  <c r="AD6" i="3" s="1"/>
  <c r="AE5" i="3" s="1"/>
  <c r="AE6" i="3" s="1"/>
  <c r="AF5" i="3" s="1"/>
  <c r="AF6" i="3" s="1"/>
  <c r="AG5" i="3" s="1"/>
  <c r="AG6" i="3" s="1"/>
  <c r="AH5" i="3" s="1"/>
  <c r="AH6" i="3" s="1"/>
  <c r="AI5" i="3" s="1"/>
  <c r="AI6" i="3" s="1"/>
  <c r="AJ5" i="3" s="1"/>
  <c r="AJ6" i="3" s="1"/>
  <c r="AK5" i="3" s="1"/>
  <c r="AK6" i="3" s="1"/>
  <c r="AL5" i="3" s="1"/>
  <c r="AL6" i="3" s="1"/>
  <c r="AM5" i="3" s="1"/>
  <c r="AM6" i="3" s="1"/>
  <c r="AN5" i="3" s="1"/>
  <c r="AN6" i="3" s="1"/>
  <c r="AO5" i="3" s="1"/>
  <c r="AO6" i="3" s="1"/>
  <c r="AP5" i="3" s="1"/>
  <c r="AP6" i="3" s="1"/>
  <c r="AQ5" i="3" s="1"/>
  <c r="AQ6" i="3" s="1"/>
  <c r="AR5" i="3" s="1"/>
  <c r="AR6" i="3" s="1"/>
  <c r="AS5" i="3" s="1"/>
  <c r="AS6" i="3" s="1"/>
  <c r="AT5" i="3" s="1"/>
  <c r="AT6" i="3" s="1"/>
  <c r="AU5" i="3" s="1"/>
  <c r="AU6" i="3" s="1"/>
  <c r="AV5" i="3" s="1"/>
  <c r="AV6" i="3" s="1"/>
  <c r="AW5" i="3" s="1"/>
  <c r="AW6" i="3" s="1"/>
  <c r="AX5" i="3" s="1"/>
  <c r="AX6" i="3" s="1"/>
  <c r="AY5" i="3" s="1"/>
  <c r="AY6" i="3" s="1"/>
  <c r="AZ5" i="3" s="1"/>
  <c r="AZ6" i="3" s="1"/>
  <c r="BA5" i="3" s="1"/>
  <c r="BA6" i="3" s="1"/>
  <c r="BB5" i="3" s="1"/>
  <c r="BB6" i="3" s="1"/>
  <c r="BC5" i="3" s="1"/>
  <c r="BC6" i="3" s="1"/>
  <c r="BD5" i="3" s="1"/>
  <c r="BD6" i="3" s="1"/>
  <c r="BE5" i="3" s="1"/>
  <c r="BE6" i="3" s="1"/>
  <c r="BF5" i="3" s="1"/>
  <c r="BF6" i="3" s="1"/>
  <c r="BG5" i="3" s="1"/>
  <c r="BG6" i="3" s="1"/>
  <c r="BH5" i="3" s="1"/>
  <c r="BH6" i="3" s="1"/>
  <c r="BI5" i="3" s="1"/>
  <c r="BI6" i="3" s="1"/>
  <c r="BJ5" i="3" s="1"/>
  <c r="BJ6" i="3" s="1"/>
  <c r="BK5" i="3" s="1"/>
  <c r="BK6" i="3" s="1"/>
  <c r="BL5" i="3" s="1"/>
  <c r="BL6" i="3" s="1"/>
  <c r="BM5" i="3" s="1"/>
  <c r="BM6" i="3" s="1"/>
  <c r="BN5" i="3" s="1"/>
  <c r="BN6" i="3" s="1"/>
  <c r="H5" i="3"/>
  <c r="G6" i="3"/>
  <c r="G5" i="3"/>
  <c r="F16" i="1" l="1"/>
  <c r="E26" i="1"/>
  <c r="E36" i="1" s="1"/>
  <c r="E27" i="1" l="1"/>
  <c r="E28" i="1" l="1"/>
  <c r="E37" i="1"/>
  <c r="E29" i="1" l="1"/>
  <c r="E38" i="1"/>
  <c r="E30" i="1" l="1"/>
  <c r="E40" i="1" s="1"/>
  <c r="E39" i="1"/>
</calcChain>
</file>

<file path=xl/sharedStrings.xml><?xml version="1.0" encoding="utf-8"?>
<sst xmlns="http://schemas.openxmlformats.org/spreadsheetml/2006/main" count="59" uniqueCount="40">
  <si>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</si>
  <si>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</si>
  <si>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</si>
  <si>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</si>
  <si>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</si>
  <si>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</si>
  <si>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</si>
  <si>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</si>
  <si>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</si>
  <si>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</si>
  <si>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</si>
  <si>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</si>
  <si>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</si>
  <si>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</si>
  <si>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</si>
  <si>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</si>
  <si>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</si>
  <si>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</si>
  <si>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</si>
  <si>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</si>
  <si>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</si>
  <si>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</si>
  <si>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</si>
  <si>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</si>
  <si>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</si>
  <si>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</si>
  <si>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</si>
  <si>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</si>
  <si>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</si>
  <si>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Calculations - Monthly</t>
  </si>
  <si>
    <t>Period Start Date</t>
  </si>
  <si>
    <t>Period End Date</t>
  </si>
  <si>
    <t>Month Number</t>
  </si>
  <si>
    <t>Calender Year</t>
  </si>
  <si>
    <t>Growth Factors</t>
  </si>
  <si>
    <t>Income</t>
  </si>
  <si>
    <t>Gross Margin</t>
  </si>
  <si>
    <t>Net Income</t>
  </si>
  <si>
    <t>[multiple]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</si>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</sst>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6" formatCode="0.000"/>
    <numFmt numFmtId="181" formatCode="#,##0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right" vertical="center"/>
    </xf>
    <xf numFmtId="166" fontId="5" fillId="0" borderId="0" xfId="0" applyNumberFormat="1" applyFont="1"/>
    <xf numFmtId="0" fontId="0" fillId="5" borderId="0" xfId="0" applyFill="1"/>
    <xf numFmtId="0" fontId="2" fillId="5" borderId="0" xfId="0" applyFont="1" applyFill="1"/>
    <xf numFmtId="15" fontId="3" fillId="0" borderId="0" xfId="0" applyNumberFormat="1" applyFont="1"/>
    <xf numFmtId="15" fontId="0" fillId="0" borderId="0" xfId="0" applyNumberFormat="1" applyFont="1"/>
    <xf numFmtId="166" fontId="13" fillId="0" borderId="0" xfId="0" applyNumberFormat="1" applyFont="1"/>
    <xf numFmtId="181" fontId="0" fillId="0" borderId="0" xfId="0" applyNumberFormat="1"/>
    <xf numFmtId="181" fontId="5" fillId="0" borderId="0" xfId="0" applyNumberFormat="1" applyFont="1"/>
    <xf numFmtId="181" fontId="0" fillId="0" borderId="7" xfId="0" applyNumberFormat="1" applyBorder="1"/>
    <xf numFmtId="181" fontId="0" fillId="0" borderId="9" xfId="0" applyNumberFormat="1" applyBorder="1"/>
    <xf numFmtId="181" fontId="0" fillId="0" borderId="8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8671875" defaultRowHeight="14.4" x14ac:dyDescent="0.3"/>
  <cols>
    <col min="1" max="1" width="9.88671875" style="15"/>
    <col min="2" max="2" width="12" style="16" customWidth="1"/>
    <col min="3" max="3" width="15.88671875" style="16" customWidth="1"/>
    <col min="4" max="4" width="12.6640625" style="16" customWidth="1"/>
    <col min="5" max="6" width="9.88671875" style="16"/>
    <col min="7" max="7" width="11" style="16" customWidth="1"/>
    <col min="8" max="8" width="19.109375" style="16" customWidth="1"/>
    <col min="9" max="9" width="3.6640625" style="16" customWidth="1"/>
    <col min="10" max="10" width="3.88671875" style="16" customWidth="1"/>
    <col min="11" max="12" width="12.33203125" style="16" customWidth="1"/>
    <col min="13" max="13" width="47.44140625" style="16" customWidth="1"/>
    <col min="14" max="14" width="4.44140625" style="16" customWidth="1"/>
    <col min="15" max="15" width="4" style="16" customWidth="1"/>
    <col min="16" max="16" width="12.33203125" style="16" customWidth="1"/>
    <col min="17" max="16384" width="9.88671875" style="16"/>
  </cols>
  <sheetData>
    <row r="1" spans="1:16" x14ac:dyDescent="0.3">
      <c r="H1" s="17"/>
    </row>
    <row r="2" spans="1:16" ht="34.799999999999997" x14ac:dyDescent="0.55000000000000004">
      <c r="H2" s="24" t="s">
        <v>24</v>
      </c>
      <c r="I2" s="25"/>
      <c r="J2" s="25"/>
      <c r="K2" s="25"/>
      <c r="L2" s="25"/>
      <c r="M2" s="25"/>
      <c r="N2" s="25"/>
      <c r="O2" s="25"/>
      <c r="P2" s="25"/>
    </row>
    <row r="3" spans="1:16" x14ac:dyDescent="0.3">
      <c r="H3" s="17"/>
    </row>
    <row r="4" spans="1:16" ht="30" x14ac:dyDescent="0.5">
      <c r="H4" s="26" t="s">
        <v>27</v>
      </c>
      <c r="I4" s="27"/>
      <c r="J4" s="27"/>
      <c r="K4" s="27"/>
      <c r="L4" s="27"/>
      <c r="M4" s="27"/>
      <c r="N4" s="27"/>
      <c r="O4" s="27"/>
      <c r="P4" s="27"/>
    </row>
    <row r="5" spans="1:16" ht="15" thickBot="1" x14ac:dyDescent="0.35">
      <c r="H5" s="17"/>
    </row>
    <row r="6" spans="1:16" ht="31.8" thickBot="1" x14ac:dyDescent="0.65">
      <c r="H6" s="17"/>
      <c r="I6" s="28" t="s">
        <v>25</v>
      </c>
      <c r="J6" s="29"/>
      <c r="K6" s="29"/>
      <c r="L6" s="29"/>
      <c r="M6" s="29"/>
      <c r="N6" s="29"/>
      <c r="O6" s="30"/>
    </row>
    <row r="10" spans="1:16" ht="18" thickBot="1" x14ac:dyDescent="0.35">
      <c r="A10" s="18" t="s">
        <v>26</v>
      </c>
      <c r="B10" s="19"/>
      <c r="C10" s="19"/>
      <c r="D10" s="19"/>
      <c r="E10" s="19"/>
      <c r="F10" s="19"/>
      <c r="G10" s="19"/>
    </row>
    <row r="11" spans="1:16" ht="18" thickTop="1" x14ac:dyDescent="0.3">
      <c r="A11" s="20"/>
      <c r="B11" s="21"/>
      <c r="C11" s="21"/>
      <c r="D11" s="21"/>
      <c r="E11" s="21"/>
      <c r="F11" s="21"/>
      <c r="G11" s="21"/>
      <c r="H11" s="21"/>
    </row>
    <row r="12" spans="1:16" ht="89.4" customHeight="1" x14ac:dyDescent="0.3">
      <c r="B12" s="31" t="s">
        <v>28</v>
      </c>
      <c r="C12" s="31"/>
      <c r="D12" s="31"/>
      <c r="E12" s="31"/>
      <c r="F12" s="31"/>
      <c r="G12" s="31"/>
      <c r="H12" s="31"/>
      <c r="I12" s="22"/>
      <c r="J12" s="22"/>
      <c r="K12" s="22"/>
      <c r="L12" s="22"/>
      <c r="M12" s="22"/>
      <c r="N12" s="22"/>
      <c r="O12" s="22"/>
    </row>
    <row r="13" spans="1:16" ht="9" customHeight="1" x14ac:dyDescent="0.3"/>
    <row r="14" spans="1:16" ht="5.4" customHeight="1" x14ac:dyDescent="0.3"/>
    <row r="15" spans="1:16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topLeftCell="A17" workbookViewId="0">
      <selection activeCell="F21" sqref="F21"/>
    </sheetView>
  </sheetViews>
  <sheetFormatPr defaultRowHeight="14.4" x14ac:dyDescent="0.3"/>
  <cols>
    <col min="1" max="2" width="4.6640625" customWidth="1"/>
    <col min="3" max="3" width="29.6640625" customWidth="1"/>
    <col min="4" max="4" width="13.33203125" customWidth="1"/>
    <col min="6" max="6" width="9.6640625" bestFit="1" customWidth="1"/>
  </cols>
  <sheetData>
    <row r="3" spans="1:7" x14ac:dyDescent="0.3">
      <c r="A3" s="1"/>
      <c r="B3" s="1" t="s">
        <v>0</v>
      </c>
      <c r="C3" s="1"/>
      <c r="D3" s="1"/>
      <c r="E3" s="1"/>
      <c r="F3" s="1"/>
      <c r="G3" s="1"/>
    </row>
    <row r="5" spans="1:7" x14ac:dyDescent="0.3">
      <c r="C5" t="s">
        <v>1</v>
      </c>
      <c r="F5" s="2">
        <v>1000</v>
      </c>
    </row>
    <row r="6" spans="1:7" x14ac:dyDescent="0.3">
      <c r="C6" t="s">
        <v>2</v>
      </c>
      <c r="F6" s="3">
        <v>1000</v>
      </c>
    </row>
    <row r="7" spans="1:7" x14ac:dyDescent="0.3">
      <c r="C7" t="s">
        <v>3</v>
      </c>
      <c r="F7" s="4">
        <v>1000</v>
      </c>
    </row>
    <row r="8" spans="1:7" x14ac:dyDescent="0.3">
      <c r="C8" t="s">
        <v>4</v>
      </c>
      <c r="F8" s="5">
        <v>1000</v>
      </c>
    </row>
    <row r="9" spans="1:7" x14ac:dyDescent="0.3">
      <c r="C9" t="s">
        <v>22</v>
      </c>
      <c r="F9" s="14" t="s">
        <v>23</v>
      </c>
    </row>
    <row r="11" spans="1:7" x14ac:dyDescent="0.3">
      <c r="A11" s="1"/>
      <c r="B11" s="1" t="s">
        <v>5</v>
      </c>
      <c r="C11" s="1"/>
      <c r="D11" s="1"/>
      <c r="E11" s="1"/>
      <c r="F11" s="1"/>
      <c r="G11" s="1"/>
    </row>
    <row r="13" spans="1:7" x14ac:dyDescent="0.3">
      <c r="B13" s="6" t="s">
        <v>6</v>
      </c>
    </row>
    <row r="14" spans="1:7" x14ac:dyDescent="0.3">
      <c r="C14" t="s">
        <v>7</v>
      </c>
      <c r="F14" s="7">
        <v>43101</v>
      </c>
    </row>
    <row r="15" spans="1:7" x14ac:dyDescent="0.3">
      <c r="C15" t="s">
        <v>8</v>
      </c>
      <c r="F15" s="3">
        <v>60</v>
      </c>
    </row>
    <row r="16" spans="1:7" x14ac:dyDescent="0.3">
      <c r="C16" t="s">
        <v>18</v>
      </c>
      <c r="F16" s="12">
        <f>EOMONTH(F14,F15-1)</f>
        <v>44926</v>
      </c>
    </row>
    <row r="18" spans="2:6" x14ac:dyDescent="0.3">
      <c r="B18" s="6" t="s">
        <v>16</v>
      </c>
    </row>
    <row r="19" spans="2:6" x14ac:dyDescent="0.3">
      <c r="C19" t="s">
        <v>10</v>
      </c>
      <c r="D19" s="13" t="s">
        <v>20</v>
      </c>
      <c r="F19" s="2">
        <v>75000</v>
      </c>
    </row>
    <row r="20" spans="2:6" x14ac:dyDescent="0.3">
      <c r="C20" t="s">
        <v>17</v>
      </c>
      <c r="D20" s="13" t="s">
        <v>21</v>
      </c>
      <c r="F20" s="9">
        <v>0.65</v>
      </c>
    </row>
    <row r="21" spans="2:6" x14ac:dyDescent="0.3">
      <c r="C21" t="s">
        <v>15</v>
      </c>
      <c r="D21" s="13" t="s">
        <v>20</v>
      </c>
      <c r="F21" s="2">
        <v>12000</v>
      </c>
    </row>
    <row r="24" spans="2:6" x14ac:dyDescent="0.3">
      <c r="B24" s="6" t="s">
        <v>9</v>
      </c>
    </row>
    <row r="25" spans="2:6" x14ac:dyDescent="0.3">
      <c r="C25" s="10" t="s">
        <v>10</v>
      </c>
      <c r="E25" s="11" t="s">
        <v>11</v>
      </c>
      <c r="F25" s="11" t="s">
        <v>12</v>
      </c>
    </row>
    <row r="26" spans="2:6" x14ac:dyDescent="0.3">
      <c r="E26" s="8">
        <f>YEAR(F14)</f>
        <v>2018</v>
      </c>
      <c r="F26" s="9">
        <v>0.05</v>
      </c>
    </row>
    <row r="27" spans="2:6" x14ac:dyDescent="0.3">
      <c r="E27">
        <f t="shared" ref="E27:E30" si="0">E26+1</f>
        <v>2019</v>
      </c>
      <c r="F27" s="9">
        <v>4.2000000000000003E-2</v>
      </c>
    </row>
    <row r="28" spans="2:6" x14ac:dyDescent="0.3">
      <c r="E28">
        <f t="shared" si="0"/>
        <v>2020</v>
      </c>
      <c r="F28" s="9">
        <v>6.13E-2</v>
      </c>
    </row>
    <row r="29" spans="2:6" x14ac:dyDescent="0.3">
      <c r="E29">
        <f t="shared" si="0"/>
        <v>2021</v>
      </c>
      <c r="F29" s="9">
        <v>1.0999999999999999E-2</v>
      </c>
    </row>
    <row r="30" spans="2:6" x14ac:dyDescent="0.3">
      <c r="E30">
        <f t="shared" si="0"/>
        <v>2022</v>
      </c>
      <c r="F30" s="9">
        <v>2.5000000000000001E-2</v>
      </c>
    </row>
    <row r="32" spans="2:6" x14ac:dyDescent="0.3">
      <c r="C32" t="s">
        <v>13</v>
      </c>
      <c r="F32" s="2">
        <v>7</v>
      </c>
    </row>
    <row r="33" spans="1:7" x14ac:dyDescent="0.3">
      <c r="C33" t="s">
        <v>14</v>
      </c>
    </row>
    <row r="35" spans="1:7" x14ac:dyDescent="0.3">
      <c r="C35" s="10" t="s">
        <v>15</v>
      </c>
      <c r="E35" s="11" t="s">
        <v>11</v>
      </c>
      <c r="F35" s="11" t="s">
        <v>12</v>
      </c>
    </row>
    <row r="36" spans="1:7" x14ac:dyDescent="0.3">
      <c r="E36">
        <f t="shared" ref="E36:E40" si="1">E26</f>
        <v>2018</v>
      </c>
      <c r="F36" s="9">
        <v>0.03</v>
      </c>
    </row>
    <row r="37" spans="1:7" x14ac:dyDescent="0.3">
      <c r="E37">
        <f t="shared" si="1"/>
        <v>2019</v>
      </c>
      <c r="F37" s="9">
        <v>0.04</v>
      </c>
    </row>
    <row r="38" spans="1:7" x14ac:dyDescent="0.3">
      <c r="E38">
        <f t="shared" si="1"/>
        <v>2020</v>
      </c>
      <c r="F38" s="9">
        <v>0.05</v>
      </c>
    </row>
    <row r="39" spans="1:7" x14ac:dyDescent="0.3">
      <c r="E39">
        <f t="shared" si="1"/>
        <v>2021</v>
      </c>
      <c r="F39" s="9">
        <v>0.04</v>
      </c>
    </row>
    <row r="40" spans="1:7" x14ac:dyDescent="0.3">
      <c r="E40">
        <f t="shared" si="1"/>
        <v>2022</v>
      </c>
      <c r="F40" s="9">
        <v>0.03</v>
      </c>
    </row>
    <row r="42" spans="1:7" x14ac:dyDescent="0.3">
      <c r="C42" t="s">
        <v>13</v>
      </c>
      <c r="F42" s="2">
        <v>4</v>
      </c>
    </row>
    <row r="43" spans="1:7" x14ac:dyDescent="0.3">
      <c r="C43" t="s">
        <v>14</v>
      </c>
    </row>
    <row r="45" spans="1:7" x14ac:dyDescent="0.3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B87B-4E99-4A33-AF26-DDF4A56656C2}">
  <dimension ref="A3:BN24"/>
  <sheetViews>
    <sheetView tabSelected="1" workbookViewId="0">
      <pane xSplit="6" ySplit="8" topLeftCell="AD9" activePane="bottomRight" state="frozen"/>
      <selection pane="topRight" activeCell="G1" sqref="G1"/>
      <selection pane="bottomLeft" activeCell="A9" sqref="A9"/>
      <selection pane="bottomRight" activeCell="AH21" sqref="AH21"/>
    </sheetView>
  </sheetViews>
  <sheetFormatPr defaultRowHeight="14.4" x14ac:dyDescent="0.3"/>
  <cols>
    <col min="1" max="2" width="4.77734375" customWidth="1"/>
    <col min="3" max="3" width="30.77734375" customWidth="1"/>
    <col min="4" max="4" width="9.77734375" customWidth="1"/>
    <col min="5" max="5" width="12.77734375" customWidth="1"/>
    <col min="6" max="6" width="9.77734375" customWidth="1"/>
    <col min="7" max="66" width="12.77734375" customWidth="1"/>
  </cols>
  <sheetData>
    <row r="3" spans="2:66" s="34" customFormat="1" x14ac:dyDescent="0.3">
      <c r="B3" s="35" t="s">
        <v>29</v>
      </c>
    </row>
    <row r="4" spans="2:66" x14ac:dyDescent="0.3">
      <c r="G4" s="36"/>
    </row>
    <row r="5" spans="2:66" x14ac:dyDescent="0.3">
      <c r="C5" t="s">
        <v>30</v>
      </c>
      <c r="G5" s="36">
        <f>Model_Start_Date</f>
        <v>43101</v>
      </c>
      <c r="H5" s="37">
        <f>G6+1</f>
        <v>43132</v>
      </c>
      <c r="I5" s="37">
        <f t="shared" ref="I5:BN5" si="0">H6+1</f>
        <v>43160</v>
      </c>
      <c r="J5" s="37">
        <f t="shared" si="0"/>
        <v>43191</v>
      </c>
      <c r="K5" s="37">
        <f t="shared" si="0"/>
        <v>43221</v>
      </c>
      <c r="L5" s="37">
        <f t="shared" si="0"/>
        <v>43252</v>
      </c>
      <c r="M5" s="37">
        <f t="shared" si="0"/>
        <v>43282</v>
      </c>
      <c r="N5" s="37">
        <f t="shared" si="0"/>
        <v>43313</v>
      </c>
      <c r="O5" s="37">
        <f t="shared" si="0"/>
        <v>43344</v>
      </c>
      <c r="P5" s="37">
        <f t="shared" si="0"/>
        <v>43374</v>
      </c>
      <c r="Q5" s="37">
        <f t="shared" si="0"/>
        <v>43405</v>
      </c>
      <c r="R5" s="37">
        <f t="shared" si="0"/>
        <v>43435</v>
      </c>
      <c r="S5" s="37">
        <f t="shared" si="0"/>
        <v>43466</v>
      </c>
      <c r="T5" s="37">
        <f t="shared" si="0"/>
        <v>43497</v>
      </c>
      <c r="U5" s="37">
        <f t="shared" si="0"/>
        <v>43525</v>
      </c>
      <c r="V5" s="37">
        <f t="shared" si="0"/>
        <v>43556</v>
      </c>
      <c r="W5" s="37">
        <f t="shared" si="0"/>
        <v>43586</v>
      </c>
      <c r="X5" s="37">
        <f t="shared" si="0"/>
        <v>43617</v>
      </c>
      <c r="Y5" s="37">
        <f t="shared" si="0"/>
        <v>43647</v>
      </c>
      <c r="Z5" s="37">
        <f t="shared" si="0"/>
        <v>43678</v>
      </c>
      <c r="AA5" s="37">
        <f t="shared" si="0"/>
        <v>43709</v>
      </c>
      <c r="AB5" s="37">
        <f t="shared" si="0"/>
        <v>43739</v>
      </c>
      <c r="AC5" s="37">
        <f t="shared" si="0"/>
        <v>43770</v>
      </c>
      <c r="AD5" s="37">
        <f t="shared" si="0"/>
        <v>43800</v>
      </c>
      <c r="AE5" s="37">
        <f t="shared" si="0"/>
        <v>43831</v>
      </c>
      <c r="AF5" s="37">
        <f t="shared" si="0"/>
        <v>43862</v>
      </c>
      <c r="AG5" s="37">
        <f t="shared" si="0"/>
        <v>43891</v>
      </c>
      <c r="AH5" s="37">
        <f t="shared" si="0"/>
        <v>43922</v>
      </c>
      <c r="AI5" s="37">
        <f t="shared" si="0"/>
        <v>43952</v>
      </c>
      <c r="AJ5" s="37">
        <f t="shared" si="0"/>
        <v>43983</v>
      </c>
      <c r="AK5" s="37">
        <f t="shared" si="0"/>
        <v>44013</v>
      </c>
      <c r="AL5" s="37">
        <f t="shared" si="0"/>
        <v>44044</v>
      </c>
      <c r="AM5" s="37">
        <f t="shared" si="0"/>
        <v>44075</v>
      </c>
      <c r="AN5" s="37">
        <f t="shared" si="0"/>
        <v>44105</v>
      </c>
      <c r="AO5" s="37">
        <f t="shared" si="0"/>
        <v>44136</v>
      </c>
      <c r="AP5" s="37">
        <f t="shared" si="0"/>
        <v>44166</v>
      </c>
      <c r="AQ5" s="37">
        <f t="shared" si="0"/>
        <v>44197</v>
      </c>
      <c r="AR5" s="37">
        <f t="shared" si="0"/>
        <v>44228</v>
      </c>
      <c r="AS5" s="37">
        <f t="shared" si="0"/>
        <v>44256</v>
      </c>
      <c r="AT5" s="37">
        <f t="shared" si="0"/>
        <v>44287</v>
      </c>
      <c r="AU5" s="37">
        <f t="shared" si="0"/>
        <v>44317</v>
      </c>
      <c r="AV5" s="37">
        <f t="shared" si="0"/>
        <v>44348</v>
      </c>
      <c r="AW5" s="37">
        <f t="shared" si="0"/>
        <v>44378</v>
      </c>
      <c r="AX5" s="37">
        <f t="shared" si="0"/>
        <v>44409</v>
      </c>
      <c r="AY5" s="37">
        <f t="shared" si="0"/>
        <v>44440</v>
      </c>
      <c r="AZ5" s="37">
        <f t="shared" si="0"/>
        <v>44470</v>
      </c>
      <c r="BA5" s="37">
        <f t="shared" si="0"/>
        <v>44501</v>
      </c>
      <c r="BB5" s="37">
        <f t="shared" si="0"/>
        <v>44531</v>
      </c>
      <c r="BC5" s="37">
        <f t="shared" si="0"/>
        <v>44562</v>
      </c>
      <c r="BD5" s="37">
        <f t="shared" si="0"/>
        <v>44593</v>
      </c>
      <c r="BE5" s="37">
        <f t="shared" si="0"/>
        <v>44621</v>
      </c>
      <c r="BF5" s="37">
        <f t="shared" si="0"/>
        <v>44652</v>
      </c>
      <c r="BG5" s="37">
        <f t="shared" si="0"/>
        <v>44682</v>
      </c>
      <c r="BH5" s="37">
        <f t="shared" si="0"/>
        <v>44713</v>
      </c>
      <c r="BI5" s="37">
        <f t="shared" si="0"/>
        <v>44743</v>
      </c>
      <c r="BJ5" s="37">
        <f t="shared" si="0"/>
        <v>44774</v>
      </c>
      <c r="BK5" s="37">
        <f t="shared" si="0"/>
        <v>44805</v>
      </c>
      <c r="BL5" s="37">
        <f t="shared" si="0"/>
        <v>44835</v>
      </c>
      <c r="BM5" s="37">
        <f t="shared" si="0"/>
        <v>44866</v>
      </c>
      <c r="BN5" s="37">
        <f t="shared" si="0"/>
        <v>44896</v>
      </c>
    </row>
    <row r="6" spans="2:66" x14ac:dyDescent="0.3">
      <c r="C6" t="s">
        <v>31</v>
      </c>
      <c r="G6" s="37">
        <f>EOMONTH(G5,0)</f>
        <v>43131</v>
      </c>
      <c r="H6" s="37">
        <f t="shared" ref="H6:BN6" si="1">EOMONTH(H5,0)</f>
        <v>43159</v>
      </c>
      <c r="I6" s="37">
        <f t="shared" si="1"/>
        <v>43190</v>
      </c>
      <c r="J6" s="37">
        <f t="shared" si="1"/>
        <v>43220</v>
      </c>
      <c r="K6" s="37">
        <f t="shared" si="1"/>
        <v>43251</v>
      </c>
      <c r="L6" s="37">
        <f t="shared" si="1"/>
        <v>43281</v>
      </c>
      <c r="M6" s="37">
        <f t="shared" si="1"/>
        <v>43312</v>
      </c>
      <c r="N6" s="37">
        <f t="shared" si="1"/>
        <v>43343</v>
      </c>
      <c r="O6" s="37">
        <f t="shared" si="1"/>
        <v>43373</v>
      </c>
      <c r="P6" s="37">
        <f t="shared" si="1"/>
        <v>43404</v>
      </c>
      <c r="Q6" s="37">
        <f t="shared" si="1"/>
        <v>43434</v>
      </c>
      <c r="R6" s="37">
        <f t="shared" si="1"/>
        <v>43465</v>
      </c>
      <c r="S6" s="37">
        <f t="shared" si="1"/>
        <v>43496</v>
      </c>
      <c r="T6" s="37">
        <f t="shared" si="1"/>
        <v>43524</v>
      </c>
      <c r="U6" s="37">
        <f t="shared" si="1"/>
        <v>43555</v>
      </c>
      <c r="V6" s="37">
        <f t="shared" si="1"/>
        <v>43585</v>
      </c>
      <c r="W6" s="37">
        <f t="shared" si="1"/>
        <v>43616</v>
      </c>
      <c r="X6" s="37">
        <f t="shared" si="1"/>
        <v>43646</v>
      </c>
      <c r="Y6" s="37">
        <f t="shared" si="1"/>
        <v>43677</v>
      </c>
      <c r="Z6" s="37">
        <f t="shared" si="1"/>
        <v>43708</v>
      </c>
      <c r="AA6" s="37">
        <f t="shared" si="1"/>
        <v>43738</v>
      </c>
      <c r="AB6" s="37">
        <f t="shared" si="1"/>
        <v>43769</v>
      </c>
      <c r="AC6" s="37">
        <f t="shared" si="1"/>
        <v>43799</v>
      </c>
      <c r="AD6" s="37">
        <f t="shared" si="1"/>
        <v>43830</v>
      </c>
      <c r="AE6" s="37">
        <f t="shared" si="1"/>
        <v>43861</v>
      </c>
      <c r="AF6" s="37">
        <f t="shared" si="1"/>
        <v>43890</v>
      </c>
      <c r="AG6" s="37">
        <f t="shared" si="1"/>
        <v>43921</v>
      </c>
      <c r="AH6" s="37">
        <f t="shared" si="1"/>
        <v>43951</v>
      </c>
      <c r="AI6" s="37">
        <f t="shared" si="1"/>
        <v>43982</v>
      </c>
      <c r="AJ6" s="37">
        <f t="shared" si="1"/>
        <v>44012</v>
      </c>
      <c r="AK6" s="37">
        <f t="shared" si="1"/>
        <v>44043</v>
      </c>
      <c r="AL6" s="37">
        <f t="shared" si="1"/>
        <v>44074</v>
      </c>
      <c r="AM6" s="37">
        <f t="shared" si="1"/>
        <v>44104</v>
      </c>
      <c r="AN6" s="37">
        <f t="shared" si="1"/>
        <v>44135</v>
      </c>
      <c r="AO6" s="37">
        <f t="shared" si="1"/>
        <v>44165</v>
      </c>
      <c r="AP6" s="37">
        <f t="shared" si="1"/>
        <v>44196</v>
      </c>
      <c r="AQ6" s="37">
        <f t="shared" si="1"/>
        <v>44227</v>
      </c>
      <c r="AR6" s="37">
        <f t="shared" si="1"/>
        <v>44255</v>
      </c>
      <c r="AS6" s="37">
        <f t="shared" si="1"/>
        <v>44286</v>
      </c>
      <c r="AT6" s="37">
        <f t="shared" si="1"/>
        <v>44316</v>
      </c>
      <c r="AU6" s="37">
        <f t="shared" si="1"/>
        <v>44347</v>
      </c>
      <c r="AV6" s="37">
        <f t="shared" si="1"/>
        <v>44377</v>
      </c>
      <c r="AW6" s="37">
        <f t="shared" si="1"/>
        <v>44408</v>
      </c>
      <c r="AX6" s="37">
        <f t="shared" si="1"/>
        <v>44439</v>
      </c>
      <c r="AY6" s="37">
        <f t="shared" si="1"/>
        <v>44469</v>
      </c>
      <c r="AZ6" s="37">
        <f t="shared" si="1"/>
        <v>44500</v>
      </c>
      <c r="BA6" s="37">
        <f t="shared" si="1"/>
        <v>44530</v>
      </c>
      <c r="BB6" s="37">
        <f t="shared" si="1"/>
        <v>44561</v>
      </c>
      <c r="BC6" s="37">
        <f t="shared" si="1"/>
        <v>44592</v>
      </c>
      <c r="BD6" s="37">
        <f t="shared" si="1"/>
        <v>44620</v>
      </c>
      <c r="BE6" s="37">
        <f t="shared" si="1"/>
        <v>44651</v>
      </c>
      <c r="BF6" s="37">
        <f t="shared" si="1"/>
        <v>44681</v>
      </c>
      <c r="BG6" s="37">
        <f t="shared" si="1"/>
        <v>44712</v>
      </c>
      <c r="BH6" s="37">
        <f t="shared" si="1"/>
        <v>44742</v>
      </c>
      <c r="BI6" s="37">
        <f t="shared" si="1"/>
        <v>44773</v>
      </c>
      <c r="BJ6" s="37">
        <f t="shared" si="1"/>
        <v>44804</v>
      </c>
      <c r="BK6" s="37">
        <f t="shared" si="1"/>
        <v>44834</v>
      </c>
      <c r="BL6" s="37">
        <f t="shared" si="1"/>
        <v>44865</v>
      </c>
      <c r="BM6" s="37">
        <f t="shared" si="1"/>
        <v>44895</v>
      </c>
      <c r="BN6" s="37">
        <f t="shared" si="1"/>
        <v>44926</v>
      </c>
    </row>
    <row r="7" spans="2:66" x14ac:dyDescent="0.3">
      <c r="C7" t="s">
        <v>32</v>
      </c>
      <c r="G7">
        <f>MONTH(G$5)</f>
        <v>1</v>
      </c>
      <c r="H7">
        <f t="shared" ref="H7:BN7" si="2">MONTH(H$5)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2:66" x14ac:dyDescent="0.3">
      <c r="C8" t="s">
        <v>33</v>
      </c>
      <c r="G8">
        <f>YEAR(G$5)</f>
        <v>2018</v>
      </c>
      <c r="H8">
        <f t="shared" ref="H8:BN8" si="3">YEAR(H$5)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2:66" x14ac:dyDescent="0.3">
      <c r="B10" s="6" t="s">
        <v>34</v>
      </c>
    </row>
    <row r="11" spans="2:66" x14ac:dyDescent="0.3">
      <c r="C11" t="s">
        <v>10</v>
      </c>
      <c r="D11" s="13" t="s">
        <v>38</v>
      </c>
      <c r="F11" s="33">
        <v>1</v>
      </c>
      <c r="G11" s="38">
        <f>F11*(1+IF(G$7=GrowthRevMth,INDEX(GrowthRevPCT,MATCH(G$8,GrowthRevYR,0)),0))</f>
        <v>1</v>
      </c>
      <c r="H11" s="38">
        <f>G11*(1+IF(H$7=GrowthRevMth,INDEX(GrowthRevPCT,MATCH(H$8,GrowthRevYR,0)),0))</f>
        <v>1</v>
      </c>
      <c r="I11" s="38">
        <f>H11*(1+IF(I$7=GrowthRevMth,INDEX(GrowthRevPCT,MATCH(I$8,GrowthRevYR,0)),0))</f>
        <v>1</v>
      </c>
      <c r="J11" s="38">
        <f>I11*(1+IF(J$7=GrowthRevMth,INDEX(GrowthRevPCT,MATCH(J$8,GrowthRevYR,0)),0))</f>
        <v>1</v>
      </c>
      <c r="K11" s="38">
        <f>J11*(1+IF(K$7=GrowthRevMth,INDEX(GrowthRevPCT,MATCH(K$8,GrowthRevYR,0)),0))</f>
        <v>1</v>
      </c>
      <c r="L11" s="38">
        <f>K11*(1+IF(L$7=GrowthRevMth,INDEX(GrowthRevPCT,MATCH(L$8,GrowthRevYR,0)),0))</f>
        <v>1</v>
      </c>
      <c r="M11" s="38">
        <f>L11*(1+IF(M$7=GrowthRevMth,INDEX(GrowthRevPCT,MATCH(M$8,GrowthRevYR,0)),0))</f>
        <v>1.05</v>
      </c>
      <c r="N11" s="38">
        <f>M11*(1+IF(N$7=GrowthRevMth,INDEX(GrowthRevPCT,MATCH(N$8,GrowthRevYR,0)),0))</f>
        <v>1.05</v>
      </c>
      <c r="O11" s="38">
        <f>N11*(1+IF(O$7=GrowthRevMth,INDEX(GrowthRevPCT,MATCH(O$8,GrowthRevYR,0)),0))</f>
        <v>1.05</v>
      </c>
      <c r="P11" s="38">
        <f>O11*(1+IF(P$7=GrowthRevMth,INDEX(GrowthRevPCT,MATCH(P$8,GrowthRevYR,0)),0))</f>
        <v>1.05</v>
      </c>
      <c r="Q11" s="38">
        <f>P11*(1+IF(Q$7=GrowthRevMth,INDEX(GrowthRevPCT,MATCH(Q$8,GrowthRevYR,0)),0))</f>
        <v>1.05</v>
      </c>
      <c r="R11" s="38">
        <f>Q11*(1+IF(R$7=GrowthRevMth,INDEX(GrowthRevPCT,MATCH(R$8,GrowthRevYR,0)),0))</f>
        <v>1.05</v>
      </c>
      <c r="S11" s="38">
        <f>R11*(1+IF(S$7=GrowthRevMth,INDEX(GrowthRevPCT,MATCH(S$8,GrowthRevYR,0)),0))</f>
        <v>1.05</v>
      </c>
      <c r="T11" s="38">
        <f>S11*(1+IF(T$7=GrowthRevMth,INDEX(GrowthRevPCT,MATCH(T$8,GrowthRevYR,0)),0))</f>
        <v>1.05</v>
      </c>
      <c r="U11" s="38">
        <f>T11*(1+IF(U$7=GrowthRevMth,INDEX(GrowthRevPCT,MATCH(U$8,GrowthRevYR,0)),0))</f>
        <v>1.05</v>
      </c>
      <c r="V11" s="38">
        <f>U11*(1+IF(V$7=GrowthRevMth,INDEX(GrowthRevPCT,MATCH(V$8,GrowthRevYR,0)),0))</f>
        <v>1.05</v>
      </c>
      <c r="W11" s="38">
        <f>V11*(1+IF(W$7=GrowthRevMth,INDEX(GrowthRevPCT,MATCH(W$8,GrowthRevYR,0)),0))</f>
        <v>1.05</v>
      </c>
      <c r="X11" s="38">
        <f>W11*(1+IF(X$7=GrowthRevMth,INDEX(GrowthRevPCT,MATCH(X$8,GrowthRevYR,0)),0))</f>
        <v>1.05</v>
      </c>
      <c r="Y11" s="38">
        <f>X11*(1+IF(Y$7=GrowthRevMth,INDEX(GrowthRevPCT,MATCH(Y$8,GrowthRevYR,0)),0))</f>
        <v>1.0941000000000001</v>
      </c>
      <c r="Z11" s="38">
        <f>Y11*(1+IF(Z$7=GrowthRevMth,INDEX(GrowthRevPCT,MATCH(Z$8,GrowthRevYR,0)),0))</f>
        <v>1.0941000000000001</v>
      </c>
      <c r="AA11" s="38">
        <f>Z11*(1+IF(AA$7=GrowthRevMth,INDEX(GrowthRevPCT,MATCH(AA$8,GrowthRevYR,0)),0))</f>
        <v>1.0941000000000001</v>
      </c>
      <c r="AB11" s="38">
        <f>AA11*(1+IF(AB$7=GrowthRevMth,INDEX(GrowthRevPCT,MATCH(AB$8,GrowthRevYR,0)),0))</f>
        <v>1.0941000000000001</v>
      </c>
      <c r="AC11" s="38">
        <f>AB11*(1+IF(AC$7=GrowthRevMth,INDEX(GrowthRevPCT,MATCH(AC$8,GrowthRevYR,0)),0))</f>
        <v>1.0941000000000001</v>
      </c>
      <c r="AD11" s="38">
        <f>AC11*(1+IF(AD$7=GrowthRevMth,INDEX(GrowthRevPCT,MATCH(AD$8,GrowthRevYR,0)),0))</f>
        <v>1.0941000000000001</v>
      </c>
      <c r="AE11" s="38">
        <f>AD11*(1+IF(AE$7=GrowthRevMth,INDEX(GrowthRevPCT,MATCH(AE$8,GrowthRevYR,0)),0))</f>
        <v>1.0941000000000001</v>
      </c>
      <c r="AF11" s="38">
        <f>AE11*(1+IF(AF$7=GrowthRevMth,INDEX(GrowthRevPCT,MATCH(AF$8,GrowthRevYR,0)),0))</f>
        <v>1.0941000000000001</v>
      </c>
      <c r="AG11" s="38">
        <f>AF11*(1+IF(AG$7=GrowthRevMth,INDEX(GrowthRevPCT,MATCH(AG$8,GrowthRevYR,0)),0))</f>
        <v>1.0941000000000001</v>
      </c>
      <c r="AH11" s="38">
        <f>AG11*(1+IF(AH$7=GrowthRevMth,INDEX(GrowthRevPCT,MATCH(AH$8,GrowthRevYR,0)),0))</f>
        <v>1.0941000000000001</v>
      </c>
      <c r="AI11" s="38">
        <f>AH11*(1+IF(AI$7=GrowthRevMth,INDEX(GrowthRevPCT,MATCH(AI$8,GrowthRevYR,0)),0))</f>
        <v>1.0941000000000001</v>
      </c>
      <c r="AJ11" s="38">
        <f>AI11*(1+IF(AJ$7=GrowthRevMth,INDEX(GrowthRevPCT,MATCH(AJ$8,GrowthRevYR,0)),0))</f>
        <v>1.0941000000000001</v>
      </c>
      <c r="AK11" s="38">
        <f>AJ11*(1+IF(AK$7=GrowthRevMth,INDEX(GrowthRevPCT,MATCH(AK$8,GrowthRevYR,0)),0))</f>
        <v>1.16116833</v>
      </c>
      <c r="AL11" s="38">
        <f>AK11*(1+IF(AL$7=GrowthRevMth,INDEX(GrowthRevPCT,MATCH(AL$8,GrowthRevYR,0)),0))</f>
        <v>1.16116833</v>
      </c>
      <c r="AM11" s="38">
        <f>AL11*(1+IF(AM$7=GrowthRevMth,INDEX(GrowthRevPCT,MATCH(AM$8,GrowthRevYR,0)),0))</f>
        <v>1.16116833</v>
      </c>
      <c r="AN11" s="38">
        <f>AM11*(1+IF(AN$7=GrowthRevMth,INDEX(GrowthRevPCT,MATCH(AN$8,GrowthRevYR,0)),0))</f>
        <v>1.16116833</v>
      </c>
      <c r="AO11" s="38">
        <f>AN11*(1+IF(AO$7=GrowthRevMth,INDEX(GrowthRevPCT,MATCH(AO$8,GrowthRevYR,0)),0))</f>
        <v>1.16116833</v>
      </c>
      <c r="AP11" s="38">
        <f>AO11*(1+IF(AP$7=GrowthRevMth,INDEX(GrowthRevPCT,MATCH(AP$8,GrowthRevYR,0)),0))</f>
        <v>1.16116833</v>
      </c>
      <c r="AQ11" s="38">
        <f>AP11*(1+IF(AQ$7=GrowthRevMth,INDEX(GrowthRevPCT,MATCH(AQ$8,GrowthRevYR,0)),0))</f>
        <v>1.16116833</v>
      </c>
      <c r="AR11" s="38">
        <f>AQ11*(1+IF(AR$7=GrowthRevMth,INDEX(GrowthRevPCT,MATCH(AR$8,GrowthRevYR,0)),0))</f>
        <v>1.16116833</v>
      </c>
      <c r="AS11" s="38">
        <f>AR11*(1+IF(AS$7=GrowthRevMth,INDEX(GrowthRevPCT,MATCH(AS$8,GrowthRevYR,0)),0))</f>
        <v>1.16116833</v>
      </c>
      <c r="AT11" s="38">
        <f>AS11*(1+IF(AT$7=GrowthRevMth,INDEX(GrowthRevPCT,MATCH(AT$8,GrowthRevYR,0)),0))</f>
        <v>1.16116833</v>
      </c>
      <c r="AU11" s="38">
        <f>AT11*(1+IF(AU$7=GrowthRevMth,INDEX(GrowthRevPCT,MATCH(AU$8,GrowthRevYR,0)),0))</f>
        <v>1.16116833</v>
      </c>
      <c r="AV11" s="38">
        <f>AU11*(1+IF(AV$7=GrowthRevMth,INDEX(GrowthRevPCT,MATCH(AV$8,GrowthRevYR,0)),0))</f>
        <v>1.16116833</v>
      </c>
      <c r="AW11" s="38">
        <f>AV11*(1+IF(AW$7=GrowthRevMth,INDEX(GrowthRevPCT,MATCH(AW$8,GrowthRevYR,0)),0))</f>
        <v>1.1739411816299998</v>
      </c>
      <c r="AX11" s="38">
        <f>AW11*(1+IF(AX$7=GrowthRevMth,INDEX(GrowthRevPCT,MATCH(AX$8,GrowthRevYR,0)),0))</f>
        <v>1.1739411816299998</v>
      </c>
      <c r="AY11" s="38">
        <f>AX11*(1+IF(AY$7=GrowthRevMth,INDEX(GrowthRevPCT,MATCH(AY$8,GrowthRevYR,0)),0))</f>
        <v>1.1739411816299998</v>
      </c>
      <c r="AZ11" s="38">
        <f>AY11*(1+IF(AZ$7=GrowthRevMth,INDEX(GrowthRevPCT,MATCH(AZ$8,GrowthRevYR,0)),0))</f>
        <v>1.1739411816299998</v>
      </c>
      <c r="BA11" s="38">
        <f>AZ11*(1+IF(BA$7=GrowthRevMth,INDEX(GrowthRevPCT,MATCH(BA$8,GrowthRevYR,0)),0))</f>
        <v>1.1739411816299998</v>
      </c>
      <c r="BB11" s="38">
        <f>BA11*(1+IF(BB$7=GrowthRevMth,INDEX(GrowthRevPCT,MATCH(BB$8,GrowthRevYR,0)),0))</f>
        <v>1.1739411816299998</v>
      </c>
      <c r="BC11" s="38">
        <f>BB11*(1+IF(BC$7=GrowthRevMth,INDEX(GrowthRevPCT,MATCH(BC$8,GrowthRevYR,0)),0))</f>
        <v>1.1739411816299998</v>
      </c>
      <c r="BD11" s="38">
        <f>BC11*(1+IF(BD$7=GrowthRevMth,INDEX(GrowthRevPCT,MATCH(BD$8,GrowthRevYR,0)),0))</f>
        <v>1.1739411816299998</v>
      </c>
      <c r="BE11" s="38">
        <f>BD11*(1+IF(BE$7=GrowthRevMth,INDEX(GrowthRevPCT,MATCH(BE$8,GrowthRevYR,0)),0))</f>
        <v>1.1739411816299998</v>
      </c>
      <c r="BF11" s="38">
        <f>BE11*(1+IF(BF$7=GrowthRevMth,INDEX(GrowthRevPCT,MATCH(BF$8,GrowthRevYR,0)),0))</f>
        <v>1.1739411816299998</v>
      </c>
      <c r="BG11" s="38">
        <f>BF11*(1+IF(BG$7=GrowthRevMth,INDEX(GrowthRevPCT,MATCH(BG$8,GrowthRevYR,0)),0))</f>
        <v>1.1739411816299998</v>
      </c>
      <c r="BH11" s="38">
        <f>BG11*(1+IF(BH$7=GrowthRevMth,INDEX(GrowthRevPCT,MATCH(BH$8,GrowthRevYR,0)),0))</f>
        <v>1.1739411816299998</v>
      </c>
      <c r="BI11" s="38">
        <f>BH11*(1+IF(BI$7=GrowthRevMth,INDEX(GrowthRevPCT,MATCH(BI$8,GrowthRevYR,0)),0))</f>
        <v>1.2032897111707497</v>
      </c>
      <c r="BJ11" s="38">
        <f>BI11*(1+IF(BJ$7=GrowthRevMth,INDEX(GrowthRevPCT,MATCH(BJ$8,GrowthRevYR,0)),0))</f>
        <v>1.2032897111707497</v>
      </c>
      <c r="BK11" s="38">
        <f>BJ11*(1+IF(BK$7=GrowthRevMth,INDEX(GrowthRevPCT,MATCH(BK$8,GrowthRevYR,0)),0))</f>
        <v>1.2032897111707497</v>
      </c>
      <c r="BL11" s="38">
        <f>BK11*(1+IF(BL$7=GrowthRevMth,INDEX(GrowthRevPCT,MATCH(BL$8,GrowthRevYR,0)),0))</f>
        <v>1.2032897111707497</v>
      </c>
      <c r="BM11" s="38">
        <f>BL11*(1+IF(BM$7=GrowthRevMth,INDEX(GrowthRevPCT,MATCH(BM$8,GrowthRevYR,0)),0))</f>
        <v>1.2032897111707497</v>
      </c>
      <c r="BN11" s="38">
        <f>BM11*(1+IF(BN$7=GrowthRevMth,INDEX(GrowthRevPCT,MATCH(BN$8,GrowthRevYR,0)),0))</f>
        <v>1.2032897111707497</v>
      </c>
    </row>
    <row r="12" spans="2:66" x14ac:dyDescent="0.3">
      <c r="C12" t="s">
        <v>15</v>
      </c>
      <c r="D12" s="13" t="s">
        <v>38</v>
      </c>
      <c r="F12" s="33">
        <v>1</v>
      </c>
      <c r="G12" s="38">
        <f>F12*(1+IF(G$7=GrowthExpMth,INDEX(GrowthExpPCT,MATCH(G$8,GrowthExpYR,0)),0))</f>
        <v>1</v>
      </c>
      <c r="H12" s="38">
        <f>G12*(1+IF(H$7=GrowthExpMth,INDEX(GrowthExpPCT,MATCH(H$8,GrowthExpYR,0)),0))</f>
        <v>1</v>
      </c>
      <c r="I12" s="38">
        <f>H12*(1+IF(I$7=GrowthExpMth,INDEX(GrowthExpPCT,MATCH(I$8,GrowthExpYR,0)),0))</f>
        <v>1</v>
      </c>
      <c r="J12" s="38">
        <f>I12*(1+IF(J$7=GrowthExpMth,INDEX(GrowthExpPCT,MATCH(J$8,GrowthExpYR,0)),0))</f>
        <v>1.03</v>
      </c>
      <c r="K12" s="38">
        <f>J12*(1+IF(K$7=GrowthExpMth,INDEX(GrowthExpPCT,MATCH(K$8,GrowthExpYR,0)),0))</f>
        <v>1.03</v>
      </c>
      <c r="L12" s="38">
        <f>K12*(1+IF(L$7=GrowthExpMth,INDEX(GrowthExpPCT,MATCH(L$8,GrowthExpYR,0)),0))</f>
        <v>1.03</v>
      </c>
      <c r="M12" s="38">
        <f>L12*(1+IF(M$7=GrowthExpMth,INDEX(GrowthExpPCT,MATCH(M$8,GrowthExpYR,0)),0))</f>
        <v>1.03</v>
      </c>
      <c r="N12" s="38">
        <f>M12*(1+IF(N$7=GrowthExpMth,INDEX(GrowthExpPCT,MATCH(N$8,GrowthExpYR,0)),0))</f>
        <v>1.03</v>
      </c>
      <c r="O12" s="38">
        <f>N12*(1+IF(O$7=GrowthExpMth,INDEX(GrowthExpPCT,MATCH(O$8,GrowthExpYR,0)),0))</f>
        <v>1.03</v>
      </c>
      <c r="P12" s="38">
        <f>O12*(1+IF(P$7=GrowthExpMth,INDEX(GrowthExpPCT,MATCH(P$8,GrowthExpYR,0)),0))</f>
        <v>1.03</v>
      </c>
      <c r="Q12" s="38">
        <f>P12*(1+IF(Q$7=GrowthExpMth,INDEX(GrowthExpPCT,MATCH(Q$8,GrowthExpYR,0)),0))</f>
        <v>1.03</v>
      </c>
      <c r="R12" s="38">
        <f>Q12*(1+IF(R$7=GrowthExpMth,INDEX(GrowthExpPCT,MATCH(R$8,GrowthExpYR,0)),0))</f>
        <v>1.03</v>
      </c>
      <c r="S12" s="38">
        <f>R12*(1+IF(S$7=GrowthExpMth,INDEX(GrowthExpPCT,MATCH(S$8,GrowthExpYR,0)),0))</f>
        <v>1.03</v>
      </c>
      <c r="T12" s="38">
        <f>S12*(1+IF(T$7=GrowthExpMth,INDEX(GrowthExpPCT,MATCH(T$8,GrowthExpYR,0)),0))</f>
        <v>1.03</v>
      </c>
      <c r="U12" s="38">
        <f>T12*(1+IF(U$7=GrowthExpMth,INDEX(GrowthExpPCT,MATCH(U$8,GrowthExpYR,0)),0))</f>
        <v>1.03</v>
      </c>
      <c r="V12" s="38">
        <f>U12*(1+IF(V$7=GrowthExpMth,INDEX(GrowthExpPCT,MATCH(V$8,GrowthExpYR,0)),0))</f>
        <v>1.0712000000000002</v>
      </c>
      <c r="W12" s="38">
        <f>V12*(1+IF(W$7=GrowthExpMth,INDEX(GrowthExpPCT,MATCH(W$8,GrowthExpYR,0)),0))</f>
        <v>1.0712000000000002</v>
      </c>
      <c r="X12" s="38">
        <f>W12*(1+IF(X$7=GrowthExpMth,INDEX(GrowthExpPCT,MATCH(X$8,GrowthExpYR,0)),0))</f>
        <v>1.0712000000000002</v>
      </c>
      <c r="Y12" s="38">
        <f>X12*(1+IF(Y$7=GrowthExpMth,INDEX(GrowthExpPCT,MATCH(Y$8,GrowthExpYR,0)),0))</f>
        <v>1.0712000000000002</v>
      </c>
      <c r="Z12" s="38">
        <f>Y12*(1+IF(Z$7=GrowthExpMth,INDEX(GrowthExpPCT,MATCH(Z$8,GrowthExpYR,0)),0))</f>
        <v>1.0712000000000002</v>
      </c>
      <c r="AA12" s="38">
        <f>Z12*(1+IF(AA$7=GrowthExpMth,INDEX(GrowthExpPCT,MATCH(AA$8,GrowthExpYR,0)),0))</f>
        <v>1.0712000000000002</v>
      </c>
      <c r="AB12" s="38">
        <f>AA12*(1+IF(AB$7=GrowthExpMth,INDEX(GrowthExpPCT,MATCH(AB$8,GrowthExpYR,0)),0))</f>
        <v>1.0712000000000002</v>
      </c>
      <c r="AC12" s="38">
        <f>AB12*(1+IF(AC$7=GrowthExpMth,INDEX(GrowthExpPCT,MATCH(AC$8,GrowthExpYR,0)),0))</f>
        <v>1.0712000000000002</v>
      </c>
      <c r="AD12" s="38">
        <f>AC12*(1+IF(AD$7=GrowthExpMth,INDEX(GrowthExpPCT,MATCH(AD$8,GrowthExpYR,0)),0))</f>
        <v>1.0712000000000002</v>
      </c>
      <c r="AE12" s="38">
        <f>AD12*(1+IF(AE$7=GrowthExpMth,INDEX(GrowthExpPCT,MATCH(AE$8,GrowthExpYR,0)),0))</f>
        <v>1.0712000000000002</v>
      </c>
      <c r="AF12" s="38">
        <f>AE12*(1+IF(AF$7=GrowthExpMth,INDEX(GrowthExpPCT,MATCH(AF$8,GrowthExpYR,0)),0))</f>
        <v>1.0712000000000002</v>
      </c>
      <c r="AG12" s="38">
        <f>AF12*(1+IF(AG$7=GrowthExpMth,INDEX(GrowthExpPCT,MATCH(AG$8,GrowthExpYR,0)),0))</f>
        <v>1.0712000000000002</v>
      </c>
      <c r="AH12" s="38">
        <f>AG12*(1+IF(AH$7=GrowthExpMth,INDEX(GrowthExpPCT,MATCH(AH$8,GrowthExpYR,0)),0))</f>
        <v>1.1247600000000002</v>
      </c>
      <c r="AI12" s="38">
        <f>AH12*(1+IF(AI$7=GrowthExpMth,INDEX(GrowthExpPCT,MATCH(AI$8,GrowthExpYR,0)),0))</f>
        <v>1.1247600000000002</v>
      </c>
      <c r="AJ12" s="38">
        <f>AI12*(1+IF(AJ$7=GrowthExpMth,INDEX(GrowthExpPCT,MATCH(AJ$8,GrowthExpYR,0)),0))</f>
        <v>1.1247600000000002</v>
      </c>
      <c r="AK12" s="38">
        <f>AJ12*(1+IF(AK$7=GrowthExpMth,INDEX(GrowthExpPCT,MATCH(AK$8,GrowthExpYR,0)),0))</f>
        <v>1.1247600000000002</v>
      </c>
      <c r="AL12" s="38">
        <f>AK12*(1+IF(AL$7=GrowthExpMth,INDEX(GrowthExpPCT,MATCH(AL$8,GrowthExpYR,0)),0))</f>
        <v>1.1247600000000002</v>
      </c>
      <c r="AM12" s="38">
        <f>AL12*(1+IF(AM$7=GrowthExpMth,INDEX(GrowthExpPCT,MATCH(AM$8,GrowthExpYR,0)),0))</f>
        <v>1.1247600000000002</v>
      </c>
      <c r="AN12" s="38">
        <f>AM12*(1+IF(AN$7=GrowthExpMth,INDEX(GrowthExpPCT,MATCH(AN$8,GrowthExpYR,0)),0))</f>
        <v>1.1247600000000002</v>
      </c>
      <c r="AO12" s="38">
        <f>AN12*(1+IF(AO$7=GrowthExpMth,INDEX(GrowthExpPCT,MATCH(AO$8,GrowthExpYR,0)),0))</f>
        <v>1.1247600000000002</v>
      </c>
      <c r="AP12" s="38">
        <f>AO12*(1+IF(AP$7=GrowthExpMth,INDEX(GrowthExpPCT,MATCH(AP$8,GrowthExpYR,0)),0))</f>
        <v>1.1247600000000002</v>
      </c>
      <c r="AQ12" s="38">
        <f>AP12*(1+IF(AQ$7=GrowthExpMth,INDEX(GrowthExpPCT,MATCH(AQ$8,GrowthExpYR,0)),0))</f>
        <v>1.1247600000000002</v>
      </c>
      <c r="AR12" s="38">
        <f>AQ12*(1+IF(AR$7=GrowthExpMth,INDEX(GrowthExpPCT,MATCH(AR$8,GrowthExpYR,0)),0))</f>
        <v>1.1247600000000002</v>
      </c>
      <c r="AS12" s="38">
        <f>AR12*(1+IF(AS$7=GrowthExpMth,INDEX(GrowthExpPCT,MATCH(AS$8,GrowthExpYR,0)),0))</f>
        <v>1.1247600000000002</v>
      </c>
      <c r="AT12" s="38">
        <f>AS12*(1+IF(AT$7=GrowthExpMth,INDEX(GrowthExpPCT,MATCH(AT$8,GrowthExpYR,0)),0))</f>
        <v>1.1697504000000003</v>
      </c>
      <c r="AU12" s="38">
        <f>AT12*(1+IF(AU$7=GrowthExpMth,INDEX(GrowthExpPCT,MATCH(AU$8,GrowthExpYR,0)),0))</f>
        <v>1.1697504000000003</v>
      </c>
      <c r="AV12" s="38">
        <f>AU12*(1+IF(AV$7=GrowthExpMth,INDEX(GrowthExpPCT,MATCH(AV$8,GrowthExpYR,0)),0))</f>
        <v>1.1697504000000003</v>
      </c>
      <c r="AW12" s="38">
        <f>AV12*(1+IF(AW$7=GrowthExpMth,INDEX(GrowthExpPCT,MATCH(AW$8,GrowthExpYR,0)),0))</f>
        <v>1.1697504000000003</v>
      </c>
      <c r="AX12" s="38">
        <f>AW12*(1+IF(AX$7=GrowthExpMth,INDEX(GrowthExpPCT,MATCH(AX$8,GrowthExpYR,0)),0))</f>
        <v>1.1697504000000003</v>
      </c>
      <c r="AY12" s="38">
        <f>AX12*(1+IF(AY$7=GrowthExpMth,INDEX(GrowthExpPCT,MATCH(AY$8,GrowthExpYR,0)),0))</f>
        <v>1.1697504000000003</v>
      </c>
      <c r="AZ12" s="38">
        <f>AY12*(1+IF(AZ$7=GrowthExpMth,INDEX(GrowthExpPCT,MATCH(AZ$8,GrowthExpYR,0)),0))</f>
        <v>1.1697504000000003</v>
      </c>
      <c r="BA12" s="38">
        <f>AZ12*(1+IF(BA$7=GrowthExpMth,INDEX(GrowthExpPCT,MATCH(BA$8,GrowthExpYR,0)),0))</f>
        <v>1.1697504000000003</v>
      </c>
      <c r="BB12" s="38">
        <f>BA12*(1+IF(BB$7=GrowthExpMth,INDEX(GrowthExpPCT,MATCH(BB$8,GrowthExpYR,0)),0))</f>
        <v>1.1697504000000003</v>
      </c>
      <c r="BC12" s="38">
        <f>BB12*(1+IF(BC$7=GrowthExpMth,INDEX(GrowthExpPCT,MATCH(BC$8,GrowthExpYR,0)),0))</f>
        <v>1.1697504000000003</v>
      </c>
      <c r="BD12" s="38">
        <f>BC12*(1+IF(BD$7=GrowthExpMth,INDEX(GrowthExpPCT,MATCH(BD$8,GrowthExpYR,0)),0))</f>
        <v>1.1697504000000003</v>
      </c>
      <c r="BE12" s="38">
        <f>BD12*(1+IF(BE$7=GrowthExpMth,INDEX(GrowthExpPCT,MATCH(BE$8,GrowthExpYR,0)),0))</f>
        <v>1.1697504000000003</v>
      </c>
      <c r="BF12" s="38">
        <f>BE12*(1+IF(BF$7=GrowthExpMth,INDEX(GrowthExpPCT,MATCH(BF$8,GrowthExpYR,0)),0))</f>
        <v>1.2048429120000004</v>
      </c>
      <c r="BG12" s="38">
        <f>BF12*(1+IF(BG$7=GrowthExpMth,INDEX(GrowthExpPCT,MATCH(BG$8,GrowthExpYR,0)),0))</f>
        <v>1.2048429120000004</v>
      </c>
      <c r="BH12" s="38">
        <f>BG12*(1+IF(BH$7=GrowthExpMth,INDEX(GrowthExpPCT,MATCH(BH$8,GrowthExpYR,0)),0))</f>
        <v>1.2048429120000004</v>
      </c>
      <c r="BI12" s="38">
        <f>BH12*(1+IF(BI$7=GrowthExpMth,INDEX(GrowthExpPCT,MATCH(BI$8,GrowthExpYR,0)),0))</f>
        <v>1.2048429120000004</v>
      </c>
      <c r="BJ12" s="38">
        <f>BI12*(1+IF(BJ$7=GrowthExpMth,INDEX(GrowthExpPCT,MATCH(BJ$8,GrowthExpYR,0)),0))</f>
        <v>1.2048429120000004</v>
      </c>
      <c r="BK12" s="38">
        <f>BJ12*(1+IF(BK$7=GrowthExpMth,INDEX(GrowthExpPCT,MATCH(BK$8,GrowthExpYR,0)),0))</f>
        <v>1.2048429120000004</v>
      </c>
      <c r="BL12" s="38">
        <f>BK12*(1+IF(BL$7=GrowthExpMth,INDEX(GrowthExpPCT,MATCH(BL$8,GrowthExpYR,0)),0))</f>
        <v>1.2048429120000004</v>
      </c>
      <c r="BM12" s="38">
        <f>BL12*(1+IF(BM$7=GrowthExpMth,INDEX(GrowthExpPCT,MATCH(BM$8,GrowthExpYR,0)),0))</f>
        <v>1.2048429120000004</v>
      </c>
      <c r="BN12" s="38">
        <f>BM12*(1+IF(BN$7=GrowthExpMth,INDEX(GrowthExpPCT,MATCH(BN$8,GrowthExpYR,0)),0))</f>
        <v>1.2048429120000004</v>
      </c>
    </row>
    <row r="14" spans="2:66" x14ac:dyDescent="0.3">
      <c r="B14" s="6" t="s">
        <v>35</v>
      </c>
    </row>
    <row r="15" spans="2:66" x14ac:dyDescent="0.3">
      <c r="E15" s="32" t="s">
        <v>39</v>
      </c>
    </row>
    <row r="16" spans="2:66" s="39" customFormat="1" x14ac:dyDescent="0.3">
      <c r="C16" s="39" t="s">
        <v>10</v>
      </c>
      <c r="D16" s="40" t="s">
        <v>23</v>
      </c>
      <c r="E16" s="39">
        <f>SUM(G16:BN16)</f>
        <v>5022768.9304938391</v>
      </c>
      <c r="G16" s="39">
        <f>ValueRev*G$11</f>
        <v>75000</v>
      </c>
      <c r="H16" s="39">
        <f>ValueRev*H$11</f>
        <v>75000</v>
      </c>
      <c r="I16" s="39">
        <f>ValueRev*I$11</f>
        <v>75000</v>
      </c>
      <c r="J16" s="39">
        <f>ValueRev*J$11</f>
        <v>75000</v>
      </c>
      <c r="K16" s="39">
        <f>ValueRev*K$11</f>
        <v>75000</v>
      </c>
      <c r="L16" s="39">
        <f>ValueRev*L$11</f>
        <v>75000</v>
      </c>
      <c r="M16" s="39">
        <f>ValueRev*M$11</f>
        <v>78750</v>
      </c>
      <c r="N16" s="39">
        <f>ValueRev*N$11</f>
        <v>78750</v>
      </c>
      <c r="O16" s="39">
        <f>ValueRev*O$11</f>
        <v>78750</v>
      </c>
      <c r="P16" s="39">
        <f>ValueRev*P$11</f>
        <v>78750</v>
      </c>
      <c r="Q16" s="39">
        <f>ValueRev*Q$11</f>
        <v>78750</v>
      </c>
      <c r="R16" s="39">
        <f>ValueRev*R$11</f>
        <v>78750</v>
      </c>
      <c r="S16" s="39">
        <f>ValueRev*S$11</f>
        <v>78750</v>
      </c>
      <c r="T16" s="39">
        <f>ValueRev*T$11</f>
        <v>78750</v>
      </c>
      <c r="U16" s="39">
        <f>ValueRev*U$11</f>
        <v>78750</v>
      </c>
      <c r="V16" s="39">
        <f>ValueRev*V$11</f>
        <v>78750</v>
      </c>
      <c r="W16" s="39">
        <f>ValueRev*W$11</f>
        <v>78750</v>
      </c>
      <c r="X16" s="39">
        <f>ValueRev*X$11</f>
        <v>78750</v>
      </c>
      <c r="Y16" s="39">
        <f>ValueRev*Y$11</f>
        <v>82057.5</v>
      </c>
      <c r="Z16" s="39">
        <f>ValueRev*Z$11</f>
        <v>82057.5</v>
      </c>
      <c r="AA16" s="39">
        <f>ValueRev*AA$11</f>
        <v>82057.5</v>
      </c>
      <c r="AB16" s="39">
        <f>ValueRev*AB$11</f>
        <v>82057.5</v>
      </c>
      <c r="AC16" s="39">
        <f>ValueRev*AC$11</f>
        <v>82057.5</v>
      </c>
      <c r="AD16" s="39">
        <f>ValueRev*AD$11</f>
        <v>82057.5</v>
      </c>
      <c r="AE16" s="39">
        <f>ValueRev*AE$11</f>
        <v>82057.5</v>
      </c>
      <c r="AF16" s="39">
        <f>ValueRev*AF$11</f>
        <v>82057.5</v>
      </c>
      <c r="AG16" s="39">
        <f>ValueRev*AG$11</f>
        <v>82057.5</v>
      </c>
      <c r="AH16" s="39">
        <f>ValueRev*AH$11</f>
        <v>82057.5</v>
      </c>
      <c r="AI16" s="39">
        <f>ValueRev*AI$11</f>
        <v>82057.5</v>
      </c>
      <c r="AJ16" s="39">
        <f>ValueRev*AJ$11</f>
        <v>82057.5</v>
      </c>
      <c r="AK16" s="39">
        <f>ValueRev*AK$11</f>
        <v>87087.624750000003</v>
      </c>
      <c r="AL16" s="39">
        <f>ValueRev*AL$11</f>
        <v>87087.624750000003</v>
      </c>
      <c r="AM16" s="39">
        <f>ValueRev*AM$11</f>
        <v>87087.624750000003</v>
      </c>
      <c r="AN16" s="39">
        <f>ValueRev*AN$11</f>
        <v>87087.624750000003</v>
      </c>
      <c r="AO16" s="39">
        <f>ValueRev*AO$11</f>
        <v>87087.624750000003</v>
      </c>
      <c r="AP16" s="39">
        <f>ValueRev*AP$11</f>
        <v>87087.624750000003</v>
      </c>
      <c r="AQ16" s="39">
        <f>ValueRev*AQ$11</f>
        <v>87087.624750000003</v>
      </c>
      <c r="AR16" s="39">
        <f>ValueRev*AR$11</f>
        <v>87087.624750000003</v>
      </c>
      <c r="AS16" s="39">
        <f>ValueRev*AS$11</f>
        <v>87087.624750000003</v>
      </c>
      <c r="AT16" s="39">
        <f>ValueRev*AT$11</f>
        <v>87087.624750000003</v>
      </c>
      <c r="AU16" s="39">
        <f>ValueRev*AU$11</f>
        <v>87087.624750000003</v>
      </c>
      <c r="AV16" s="39">
        <f>ValueRev*AV$11</f>
        <v>87087.624750000003</v>
      </c>
      <c r="AW16" s="39">
        <f>ValueRev*AW$11</f>
        <v>88045.588622249983</v>
      </c>
      <c r="AX16" s="39">
        <f>ValueRev*AX$11</f>
        <v>88045.588622249983</v>
      </c>
      <c r="AY16" s="39">
        <f>ValueRev*AY$11</f>
        <v>88045.588622249983</v>
      </c>
      <c r="AZ16" s="39">
        <f>ValueRev*AZ$11</f>
        <v>88045.588622249983</v>
      </c>
      <c r="BA16" s="39">
        <f>ValueRev*BA$11</f>
        <v>88045.588622249983</v>
      </c>
      <c r="BB16" s="39">
        <f>ValueRev*BB$11</f>
        <v>88045.588622249983</v>
      </c>
      <c r="BC16" s="39">
        <f>ValueRev*BC$11</f>
        <v>88045.588622249983</v>
      </c>
      <c r="BD16" s="39">
        <f>ValueRev*BD$11</f>
        <v>88045.588622249983</v>
      </c>
      <c r="BE16" s="39">
        <f>ValueRev*BE$11</f>
        <v>88045.588622249983</v>
      </c>
      <c r="BF16" s="39">
        <f>ValueRev*BF$11</f>
        <v>88045.588622249983</v>
      </c>
      <c r="BG16" s="39">
        <f>ValueRev*BG$11</f>
        <v>88045.588622249983</v>
      </c>
      <c r="BH16" s="39">
        <f>ValueRev*BH$11</f>
        <v>88045.588622249983</v>
      </c>
      <c r="BI16" s="39">
        <f>ValueRev*BI$11</f>
        <v>90246.728337806228</v>
      </c>
      <c r="BJ16" s="39">
        <f>ValueRev*BJ$11</f>
        <v>90246.728337806228</v>
      </c>
      <c r="BK16" s="39">
        <f>ValueRev*BK$11</f>
        <v>90246.728337806228</v>
      </c>
      <c r="BL16" s="39">
        <f>ValueRev*BL$11</f>
        <v>90246.728337806228</v>
      </c>
      <c r="BM16" s="39">
        <f>ValueRev*BM$11</f>
        <v>90246.728337806228</v>
      </c>
      <c r="BN16" s="39">
        <f>ValueRev*BN$11</f>
        <v>90246.728337806228</v>
      </c>
    </row>
    <row r="17" spans="1:66" s="42" customFormat="1" x14ac:dyDescent="0.3">
      <c r="A17" s="39"/>
      <c r="B17" s="39"/>
      <c r="C17" s="41" t="s">
        <v>17</v>
      </c>
      <c r="D17" s="40" t="s">
        <v>23</v>
      </c>
      <c r="E17" s="42">
        <f>SUM(G17:BN17)</f>
        <v>-3264799.8048209953</v>
      </c>
      <c r="F17" s="39"/>
      <c r="G17" s="42">
        <f>G16*ValueCost*-1</f>
        <v>-48750</v>
      </c>
      <c r="H17" s="42">
        <f>H16*ValueCost*-1</f>
        <v>-48750</v>
      </c>
      <c r="I17" s="42">
        <f>I16*ValueCost*-1</f>
        <v>-48750</v>
      </c>
      <c r="J17" s="42">
        <f>J16*ValueCost*-1</f>
        <v>-48750</v>
      </c>
      <c r="K17" s="42">
        <f>K16*ValueCost*-1</f>
        <v>-48750</v>
      </c>
      <c r="L17" s="42">
        <f>L16*ValueCost*-1</f>
        <v>-48750</v>
      </c>
      <c r="M17" s="42">
        <f>M16*ValueCost*-1</f>
        <v>-51187.5</v>
      </c>
      <c r="N17" s="42">
        <f>N16*ValueCost*-1</f>
        <v>-51187.5</v>
      </c>
      <c r="O17" s="42">
        <f>O16*ValueCost*-1</f>
        <v>-51187.5</v>
      </c>
      <c r="P17" s="42">
        <f>P16*ValueCost*-1</f>
        <v>-51187.5</v>
      </c>
      <c r="Q17" s="42">
        <f>Q16*ValueCost*-1</f>
        <v>-51187.5</v>
      </c>
      <c r="R17" s="42">
        <f>R16*ValueCost*-1</f>
        <v>-51187.5</v>
      </c>
      <c r="S17" s="42">
        <f>S16*ValueCost*-1</f>
        <v>-51187.5</v>
      </c>
      <c r="T17" s="42">
        <f>T16*ValueCost*-1</f>
        <v>-51187.5</v>
      </c>
      <c r="U17" s="42">
        <f>U16*ValueCost*-1</f>
        <v>-51187.5</v>
      </c>
      <c r="V17" s="42">
        <f>V16*ValueCost*-1</f>
        <v>-51187.5</v>
      </c>
      <c r="W17" s="42">
        <f>W16*ValueCost*-1</f>
        <v>-51187.5</v>
      </c>
      <c r="X17" s="42">
        <f>X16*ValueCost*-1</f>
        <v>-51187.5</v>
      </c>
      <c r="Y17" s="42">
        <f>Y16*ValueCost*-1</f>
        <v>-53337.375</v>
      </c>
      <c r="Z17" s="42">
        <f>Z16*ValueCost*-1</f>
        <v>-53337.375</v>
      </c>
      <c r="AA17" s="42">
        <f>AA16*ValueCost*-1</f>
        <v>-53337.375</v>
      </c>
      <c r="AB17" s="42">
        <f>AB16*ValueCost*-1</f>
        <v>-53337.375</v>
      </c>
      <c r="AC17" s="42">
        <f>AC16*ValueCost*-1</f>
        <v>-53337.375</v>
      </c>
      <c r="AD17" s="42">
        <f>AD16*ValueCost*-1</f>
        <v>-53337.375</v>
      </c>
      <c r="AE17" s="42">
        <f>AE16*ValueCost*-1</f>
        <v>-53337.375</v>
      </c>
      <c r="AF17" s="42">
        <f>AF16*ValueCost*-1</f>
        <v>-53337.375</v>
      </c>
      <c r="AG17" s="42">
        <f>AG16*ValueCost*-1</f>
        <v>-53337.375</v>
      </c>
      <c r="AH17" s="42">
        <f>AH16*ValueCost*-1</f>
        <v>-53337.375</v>
      </c>
      <c r="AI17" s="42">
        <f>AI16*ValueCost*-1</f>
        <v>-53337.375</v>
      </c>
      <c r="AJ17" s="42">
        <f>AJ16*ValueCost*-1</f>
        <v>-53337.375</v>
      </c>
      <c r="AK17" s="42">
        <f>AK16*ValueCost*-1</f>
        <v>-56606.956087500002</v>
      </c>
      <c r="AL17" s="42">
        <f>AL16*ValueCost*-1</f>
        <v>-56606.956087500002</v>
      </c>
      <c r="AM17" s="42">
        <f>AM16*ValueCost*-1</f>
        <v>-56606.956087500002</v>
      </c>
      <c r="AN17" s="42">
        <f>AN16*ValueCost*-1</f>
        <v>-56606.956087500002</v>
      </c>
      <c r="AO17" s="42">
        <f>AO16*ValueCost*-1</f>
        <v>-56606.956087500002</v>
      </c>
      <c r="AP17" s="42">
        <f>AP16*ValueCost*-1</f>
        <v>-56606.956087500002</v>
      </c>
      <c r="AQ17" s="42">
        <f>AQ16*ValueCost*-1</f>
        <v>-56606.956087500002</v>
      </c>
      <c r="AR17" s="42">
        <f>AR16*ValueCost*-1</f>
        <v>-56606.956087500002</v>
      </c>
      <c r="AS17" s="42">
        <f>AS16*ValueCost*-1</f>
        <v>-56606.956087500002</v>
      </c>
      <c r="AT17" s="42">
        <f>AT16*ValueCost*-1</f>
        <v>-56606.956087500002</v>
      </c>
      <c r="AU17" s="42">
        <f>AU16*ValueCost*-1</f>
        <v>-56606.956087500002</v>
      </c>
      <c r="AV17" s="42">
        <f>AV16*ValueCost*-1</f>
        <v>-56606.956087500002</v>
      </c>
      <c r="AW17" s="42">
        <f>AW16*ValueCost*-1</f>
        <v>-57229.632604462488</v>
      </c>
      <c r="AX17" s="42">
        <f>AX16*ValueCost*-1</f>
        <v>-57229.632604462488</v>
      </c>
      <c r="AY17" s="42">
        <f>AY16*ValueCost*-1</f>
        <v>-57229.632604462488</v>
      </c>
      <c r="AZ17" s="42">
        <f>AZ16*ValueCost*-1</f>
        <v>-57229.632604462488</v>
      </c>
      <c r="BA17" s="42">
        <f>BA16*ValueCost*-1</f>
        <v>-57229.632604462488</v>
      </c>
      <c r="BB17" s="42">
        <f>BB16*ValueCost*-1</f>
        <v>-57229.632604462488</v>
      </c>
      <c r="BC17" s="42">
        <f>BC16*ValueCost*-1</f>
        <v>-57229.632604462488</v>
      </c>
      <c r="BD17" s="42">
        <f>BD16*ValueCost*-1</f>
        <v>-57229.632604462488</v>
      </c>
      <c r="BE17" s="42">
        <f>BE16*ValueCost*-1</f>
        <v>-57229.632604462488</v>
      </c>
      <c r="BF17" s="42">
        <f>BF16*ValueCost*-1</f>
        <v>-57229.632604462488</v>
      </c>
      <c r="BG17" s="42">
        <f>BG16*ValueCost*-1</f>
        <v>-57229.632604462488</v>
      </c>
      <c r="BH17" s="42">
        <f>BH16*ValueCost*-1</f>
        <v>-57229.632604462488</v>
      </c>
      <c r="BI17" s="42">
        <f>BI16*ValueCost*-1</f>
        <v>-58660.373419574047</v>
      </c>
      <c r="BJ17" s="42">
        <f>BJ16*ValueCost*-1</f>
        <v>-58660.373419574047</v>
      </c>
      <c r="BK17" s="42">
        <f>BK16*ValueCost*-1</f>
        <v>-58660.373419574047</v>
      </c>
      <c r="BL17" s="42">
        <f>BL16*ValueCost*-1</f>
        <v>-58660.373419574047</v>
      </c>
      <c r="BM17" s="42">
        <f>BM16*ValueCost*-1</f>
        <v>-58660.373419574047</v>
      </c>
      <c r="BN17" s="42">
        <f>BN16*ValueCost*-1</f>
        <v>-58660.373419574047</v>
      </c>
    </row>
    <row r="18" spans="1:66" s="39" customFormat="1" x14ac:dyDescent="0.3">
      <c r="C18" s="39" t="s">
        <v>36</v>
      </c>
      <c r="D18" s="40" t="s">
        <v>23</v>
      </c>
      <c r="E18" s="39">
        <f>SUM(E16:E17)</f>
        <v>1757969.1256728438</v>
      </c>
      <c r="G18" s="39">
        <f>SUM(G16:G17)</f>
        <v>26250</v>
      </c>
      <c r="H18" s="39">
        <f t="shared" ref="H18:BN18" si="4">SUM(H16:H17)</f>
        <v>26250</v>
      </c>
      <c r="I18" s="39">
        <f t="shared" si="4"/>
        <v>26250</v>
      </c>
      <c r="J18" s="39">
        <f t="shared" si="4"/>
        <v>26250</v>
      </c>
      <c r="K18" s="39">
        <f t="shared" si="4"/>
        <v>26250</v>
      </c>
      <c r="L18" s="39">
        <f t="shared" si="4"/>
        <v>26250</v>
      </c>
      <c r="M18" s="39">
        <f t="shared" si="4"/>
        <v>27562.5</v>
      </c>
      <c r="N18" s="39">
        <f t="shared" si="4"/>
        <v>27562.5</v>
      </c>
      <c r="O18" s="39">
        <f t="shared" si="4"/>
        <v>27562.5</v>
      </c>
      <c r="P18" s="39">
        <f t="shared" si="4"/>
        <v>27562.5</v>
      </c>
      <c r="Q18" s="39">
        <f t="shared" si="4"/>
        <v>27562.5</v>
      </c>
      <c r="R18" s="39">
        <f t="shared" si="4"/>
        <v>27562.5</v>
      </c>
      <c r="S18" s="39">
        <f t="shared" si="4"/>
        <v>27562.5</v>
      </c>
      <c r="T18" s="39">
        <f t="shared" si="4"/>
        <v>27562.5</v>
      </c>
      <c r="U18" s="39">
        <f t="shared" si="4"/>
        <v>27562.5</v>
      </c>
      <c r="V18" s="39">
        <f t="shared" si="4"/>
        <v>27562.5</v>
      </c>
      <c r="W18" s="39">
        <f t="shared" si="4"/>
        <v>27562.5</v>
      </c>
      <c r="X18" s="39">
        <f t="shared" si="4"/>
        <v>27562.5</v>
      </c>
      <c r="Y18" s="39">
        <f t="shared" si="4"/>
        <v>28720.125</v>
      </c>
      <c r="Z18" s="39">
        <f t="shared" si="4"/>
        <v>28720.125</v>
      </c>
      <c r="AA18" s="39">
        <f t="shared" si="4"/>
        <v>28720.125</v>
      </c>
      <c r="AB18" s="39">
        <f t="shared" si="4"/>
        <v>28720.125</v>
      </c>
      <c r="AC18" s="39">
        <f t="shared" si="4"/>
        <v>28720.125</v>
      </c>
      <c r="AD18" s="39">
        <f t="shared" si="4"/>
        <v>28720.125</v>
      </c>
      <c r="AE18" s="39">
        <f t="shared" si="4"/>
        <v>28720.125</v>
      </c>
      <c r="AF18" s="39">
        <f t="shared" si="4"/>
        <v>28720.125</v>
      </c>
      <c r="AG18" s="39">
        <f t="shared" si="4"/>
        <v>28720.125</v>
      </c>
      <c r="AH18" s="39">
        <f t="shared" si="4"/>
        <v>28720.125</v>
      </c>
      <c r="AI18" s="39">
        <f t="shared" si="4"/>
        <v>28720.125</v>
      </c>
      <c r="AJ18" s="39">
        <f t="shared" si="4"/>
        <v>28720.125</v>
      </c>
      <c r="AK18" s="39">
        <f t="shared" si="4"/>
        <v>30480.6686625</v>
      </c>
      <c r="AL18" s="39">
        <f t="shared" si="4"/>
        <v>30480.6686625</v>
      </c>
      <c r="AM18" s="39">
        <f t="shared" si="4"/>
        <v>30480.6686625</v>
      </c>
      <c r="AN18" s="39">
        <f t="shared" si="4"/>
        <v>30480.6686625</v>
      </c>
      <c r="AO18" s="39">
        <f t="shared" si="4"/>
        <v>30480.6686625</v>
      </c>
      <c r="AP18" s="39">
        <f t="shared" si="4"/>
        <v>30480.6686625</v>
      </c>
      <c r="AQ18" s="39">
        <f t="shared" si="4"/>
        <v>30480.6686625</v>
      </c>
      <c r="AR18" s="39">
        <f t="shared" si="4"/>
        <v>30480.6686625</v>
      </c>
      <c r="AS18" s="39">
        <f t="shared" si="4"/>
        <v>30480.6686625</v>
      </c>
      <c r="AT18" s="39">
        <f t="shared" si="4"/>
        <v>30480.6686625</v>
      </c>
      <c r="AU18" s="39">
        <f t="shared" si="4"/>
        <v>30480.6686625</v>
      </c>
      <c r="AV18" s="39">
        <f t="shared" si="4"/>
        <v>30480.6686625</v>
      </c>
      <c r="AW18" s="39">
        <f t="shared" si="4"/>
        <v>30815.956017787496</v>
      </c>
      <c r="AX18" s="39">
        <f t="shared" si="4"/>
        <v>30815.956017787496</v>
      </c>
      <c r="AY18" s="39">
        <f t="shared" si="4"/>
        <v>30815.956017787496</v>
      </c>
      <c r="AZ18" s="39">
        <f t="shared" si="4"/>
        <v>30815.956017787496</v>
      </c>
      <c r="BA18" s="39">
        <f t="shared" si="4"/>
        <v>30815.956017787496</v>
      </c>
      <c r="BB18" s="39">
        <f t="shared" si="4"/>
        <v>30815.956017787496</v>
      </c>
      <c r="BC18" s="39">
        <f t="shared" si="4"/>
        <v>30815.956017787496</v>
      </c>
      <c r="BD18" s="39">
        <f t="shared" si="4"/>
        <v>30815.956017787496</v>
      </c>
      <c r="BE18" s="39">
        <f t="shared" si="4"/>
        <v>30815.956017787496</v>
      </c>
      <c r="BF18" s="39">
        <f t="shared" si="4"/>
        <v>30815.956017787496</v>
      </c>
      <c r="BG18" s="39">
        <f t="shared" si="4"/>
        <v>30815.956017787496</v>
      </c>
      <c r="BH18" s="39">
        <f t="shared" si="4"/>
        <v>30815.956017787496</v>
      </c>
      <c r="BI18" s="39">
        <f t="shared" si="4"/>
        <v>31586.35491823218</v>
      </c>
      <c r="BJ18" s="39">
        <f t="shared" si="4"/>
        <v>31586.35491823218</v>
      </c>
      <c r="BK18" s="39">
        <f t="shared" si="4"/>
        <v>31586.35491823218</v>
      </c>
      <c r="BL18" s="39">
        <f t="shared" si="4"/>
        <v>31586.35491823218</v>
      </c>
      <c r="BM18" s="39">
        <f t="shared" si="4"/>
        <v>31586.35491823218</v>
      </c>
      <c r="BN18" s="39">
        <f t="shared" si="4"/>
        <v>31586.35491823218</v>
      </c>
    </row>
    <row r="19" spans="1:66" s="39" customFormat="1" x14ac:dyDescent="0.3"/>
    <row r="20" spans="1:66" s="43" customFormat="1" x14ac:dyDescent="0.3">
      <c r="A20" s="39"/>
      <c r="B20" s="39"/>
      <c r="C20" s="43" t="s">
        <v>15</v>
      </c>
      <c r="D20" s="40" t="s">
        <v>23</v>
      </c>
      <c r="E20" s="43">
        <f>SUM(G20:BN20)</f>
        <v>-799105.33209600032</v>
      </c>
      <c r="F20" s="39"/>
      <c r="G20" s="43">
        <f>(-1)*ValueExp*G12</f>
        <v>-12000</v>
      </c>
      <c r="H20" s="43">
        <f>(-1)*ValueExp*H12</f>
        <v>-12000</v>
      </c>
      <c r="I20" s="43">
        <f>(-1)*ValueExp*I12</f>
        <v>-12000</v>
      </c>
      <c r="J20" s="43">
        <f>(-1)*ValueExp*J12</f>
        <v>-12360</v>
      </c>
      <c r="K20" s="43">
        <f>(-1)*ValueExp*K12</f>
        <v>-12360</v>
      </c>
      <c r="L20" s="43">
        <f>(-1)*ValueExp*L12</f>
        <v>-12360</v>
      </c>
      <c r="M20" s="43">
        <f>(-1)*ValueExp*M12</f>
        <v>-12360</v>
      </c>
      <c r="N20" s="43">
        <f>(-1)*ValueExp*N12</f>
        <v>-12360</v>
      </c>
      <c r="O20" s="43">
        <f>(-1)*ValueExp*O12</f>
        <v>-12360</v>
      </c>
      <c r="P20" s="43">
        <f>(-1)*ValueExp*P12</f>
        <v>-12360</v>
      </c>
      <c r="Q20" s="43">
        <f>(-1)*ValueExp*Q12</f>
        <v>-12360</v>
      </c>
      <c r="R20" s="43">
        <f>(-1)*ValueExp*R12</f>
        <v>-12360</v>
      </c>
      <c r="S20" s="43">
        <f>(-1)*ValueExp*S12</f>
        <v>-12360</v>
      </c>
      <c r="T20" s="43">
        <f>(-1)*ValueExp*T12</f>
        <v>-12360</v>
      </c>
      <c r="U20" s="43">
        <f>(-1)*ValueExp*U12</f>
        <v>-12360</v>
      </c>
      <c r="V20" s="43">
        <f>(-1)*ValueExp*V12</f>
        <v>-12854.400000000001</v>
      </c>
      <c r="W20" s="43">
        <f>(-1)*ValueExp*W12</f>
        <v>-12854.400000000001</v>
      </c>
      <c r="X20" s="43">
        <f>(-1)*ValueExp*X12</f>
        <v>-12854.400000000001</v>
      </c>
      <c r="Y20" s="43">
        <f>(-1)*ValueExp*Y12</f>
        <v>-12854.400000000001</v>
      </c>
      <c r="Z20" s="43">
        <f>(-1)*ValueExp*Z12</f>
        <v>-12854.400000000001</v>
      </c>
      <c r="AA20" s="43">
        <f>(-1)*ValueExp*AA12</f>
        <v>-12854.400000000001</v>
      </c>
      <c r="AB20" s="43">
        <f>(-1)*ValueExp*AB12</f>
        <v>-12854.400000000001</v>
      </c>
      <c r="AC20" s="43">
        <f>(-1)*ValueExp*AC12</f>
        <v>-12854.400000000001</v>
      </c>
      <c r="AD20" s="43">
        <f>(-1)*ValueExp*AD12</f>
        <v>-12854.400000000001</v>
      </c>
      <c r="AE20" s="43">
        <f>(-1)*ValueExp*AE12</f>
        <v>-12854.400000000001</v>
      </c>
      <c r="AF20" s="43">
        <f>(-1)*ValueExp*AF12</f>
        <v>-12854.400000000001</v>
      </c>
      <c r="AG20" s="43">
        <f>(-1)*ValueExp*AG12</f>
        <v>-12854.400000000001</v>
      </c>
      <c r="AH20" s="43">
        <f>(-1)*ValueExp*AH12</f>
        <v>-13497.120000000003</v>
      </c>
      <c r="AI20" s="43">
        <f>(-1)*ValueExp*AI12</f>
        <v>-13497.120000000003</v>
      </c>
      <c r="AJ20" s="43">
        <f>(-1)*ValueExp*AJ12</f>
        <v>-13497.120000000003</v>
      </c>
      <c r="AK20" s="43">
        <f>(-1)*ValueExp*AK12</f>
        <v>-13497.120000000003</v>
      </c>
      <c r="AL20" s="43">
        <f>(-1)*ValueExp*AL12</f>
        <v>-13497.120000000003</v>
      </c>
      <c r="AM20" s="43">
        <f>(-1)*ValueExp*AM12</f>
        <v>-13497.120000000003</v>
      </c>
      <c r="AN20" s="43">
        <f>(-1)*ValueExp*AN12</f>
        <v>-13497.120000000003</v>
      </c>
      <c r="AO20" s="43">
        <f>(-1)*ValueExp*AO12</f>
        <v>-13497.120000000003</v>
      </c>
      <c r="AP20" s="43">
        <f>(-1)*ValueExp*AP12</f>
        <v>-13497.120000000003</v>
      </c>
      <c r="AQ20" s="43">
        <f>(-1)*ValueExp*AQ12</f>
        <v>-13497.120000000003</v>
      </c>
      <c r="AR20" s="43">
        <f>(-1)*ValueExp*AR12</f>
        <v>-13497.120000000003</v>
      </c>
      <c r="AS20" s="43">
        <f>(-1)*ValueExp*AS12</f>
        <v>-13497.120000000003</v>
      </c>
      <c r="AT20" s="43">
        <f>(-1)*ValueExp*AT12</f>
        <v>-14037.004800000004</v>
      </c>
      <c r="AU20" s="43">
        <f>(-1)*ValueExp*AU12</f>
        <v>-14037.004800000004</v>
      </c>
      <c r="AV20" s="43">
        <f>(-1)*ValueExp*AV12</f>
        <v>-14037.004800000004</v>
      </c>
      <c r="AW20" s="43">
        <f>(-1)*ValueExp*AW12</f>
        <v>-14037.004800000004</v>
      </c>
      <c r="AX20" s="43">
        <f>(-1)*ValueExp*AX12</f>
        <v>-14037.004800000004</v>
      </c>
      <c r="AY20" s="43">
        <f>(-1)*ValueExp*AY12</f>
        <v>-14037.004800000004</v>
      </c>
      <c r="AZ20" s="43">
        <f>(-1)*ValueExp*AZ12</f>
        <v>-14037.004800000004</v>
      </c>
      <c r="BA20" s="43">
        <f>(-1)*ValueExp*BA12</f>
        <v>-14037.004800000004</v>
      </c>
      <c r="BB20" s="43">
        <f>(-1)*ValueExp*BB12</f>
        <v>-14037.004800000004</v>
      </c>
      <c r="BC20" s="43">
        <f>(-1)*ValueExp*BC12</f>
        <v>-14037.004800000004</v>
      </c>
      <c r="BD20" s="43">
        <f>(-1)*ValueExp*BD12</f>
        <v>-14037.004800000004</v>
      </c>
      <c r="BE20" s="43">
        <f>(-1)*ValueExp*BE12</f>
        <v>-14037.004800000004</v>
      </c>
      <c r="BF20" s="43">
        <f>(-1)*ValueExp*BF12</f>
        <v>-14458.114944000004</v>
      </c>
      <c r="BG20" s="43">
        <f>(-1)*ValueExp*BG12</f>
        <v>-14458.114944000004</v>
      </c>
      <c r="BH20" s="43">
        <f>(-1)*ValueExp*BH12</f>
        <v>-14458.114944000004</v>
      </c>
      <c r="BI20" s="43">
        <f>(-1)*ValueExp*BI12</f>
        <v>-14458.114944000004</v>
      </c>
      <c r="BJ20" s="43">
        <f>(-1)*ValueExp*BJ12</f>
        <v>-14458.114944000004</v>
      </c>
      <c r="BK20" s="43">
        <f>(-1)*ValueExp*BK12</f>
        <v>-14458.114944000004</v>
      </c>
      <c r="BL20" s="43">
        <f>(-1)*ValueExp*BL12</f>
        <v>-14458.114944000004</v>
      </c>
      <c r="BM20" s="43">
        <f>(-1)*ValueExp*BM12</f>
        <v>-14458.114944000004</v>
      </c>
      <c r="BN20" s="43">
        <f>(-1)*ValueExp*BN12</f>
        <v>-14458.114944000004</v>
      </c>
    </row>
    <row r="21" spans="1:66" s="39" customFormat="1" x14ac:dyDescent="0.3">
      <c r="C21" s="39" t="s">
        <v>37</v>
      </c>
      <c r="D21" s="40" t="s">
        <v>23</v>
      </c>
      <c r="E21" s="39">
        <f>SUM(E18,E20)</f>
        <v>958863.79357684345</v>
      </c>
      <c r="G21" s="39">
        <f>G18+G20</f>
        <v>14250</v>
      </c>
      <c r="H21" s="39">
        <f t="shared" ref="H21:BN21" si="5">H18+H20</f>
        <v>14250</v>
      </c>
      <c r="I21" s="39">
        <f t="shared" si="5"/>
        <v>14250</v>
      </c>
      <c r="J21" s="39">
        <f t="shared" si="5"/>
        <v>13890</v>
      </c>
      <c r="K21" s="39">
        <f t="shared" si="5"/>
        <v>13890</v>
      </c>
      <c r="L21" s="39">
        <f t="shared" si="5"/>
        <v>13890</v>
      </c>
      <c r="M21" s="39">
        <f t="shared" si="5"/>
        <v>15202.5</v>
      </c>
      <c r="N21" s="39">
        <f t="shared" si="5"/>
        <v>15202.5</v>
      </c>
      <c r="O21" s="39">
        <f t="shared" si="5"/>
        <v>15202.5</v>
      </c>
      <c r="P21" s="39">
        <f t="shared" si="5"/>
        <v>15202.5</v>
      </c>
      <c r="Q21" s="39">
        <f t="shared" si="5"/>
        <v>15202.5</v>
      </c>
      <c r="R21" s="39">
        <f t="shared" si="5"/>
        <v>15202.5</v>
      </c>
      <c r="S21" s="39">
        <f t="shared" si="5"/>
        <v>15202.5</v>
      </c>
      <c r="T21" s="39">
        <f t="shared" si="5"/>
        <v>15202.5</v>
      </c>
      <c r="U21" s="39">
        <f t="shared" si="5"/>
        <v>15202.5</v>
      </c>
      <c r="V21" s="39">
        <f t="shared" si="5"/>
        <v>14708.099999999999</v>
      </c>
      <c r="W21" s="39">
        <f t="shared" si="5"/>
        <v>14708.099999999999</v>
      </c>
      <c r="X21" s="39">
        <f t="shared" si="5"/>
        <v>14708.099999999999</v>
      </c>
      <c r="Y21" s="39">
        <f t="shared" si="5"/>
        <v>15865.724999999999</v>
      </c>
      <c r="Z21" s="39">
        <f t="shared" si="5"/>
        <v>15865.724999999999</v>
      </c>
      <c r="AA21" s="39">
        <f t="shared" si="5"/>
        <v>15865.724999999999</v>
      </c>
      <c r="AB21" s="39">
        <f t="shared" si="5"/>
        <v>15865.724999999999</v>
      </c>
      <c r="AC21" s="39">
        <f t="shared" si="5"/>
        <v>15865.724999999999</v>
      </c>
      <c r="AD21" s="39">
        <f t="shared" si="5"/>
        <v>15865.724999999999</v>
      </c>
      <c r="AE21" s="39">
        <f t="shared" si="5"/>
        <v>15865.724999999999</v>
      </c>
      <c r="AF21" s="39">
        <f t="shared" si="5"/>
        <v>15865.724999999999</v>
      </c>
      <c r="AG21" s="39">
        <f t="shared" si="5"/>
        <v>15865.724999999999</v>
      </c>
      <c r="AH21" s="39">
        <f t="shared" si="5"/>
        <v>15223.004999999997</v>
      </c>
      <c r="AI21" s="39">
        <f t="shared" si="5"/>
        <v>15223.004999999997</v>
      </c>
      <c r="AJ21" s="39">
        <f t="shared" si="5"/>
        <v>15223.004999999997</v>
      </c>
      <c r="AK21" s="39">
        <f t="shared" si="5"/>
        <v>16983.548662499998</v>
      </c>
      <c r="AL21" s="39">
        <f t="shared" si="5"/>
        <v>16983.548662499998</v>
      </c>
      <c r="AM21" s="39">
        <f t="shared" si="5"/>
        <v>16983.548662499998</v>
      </c>
      <c r="AN21" s="39">
        <f t="shared" si="5"/>
        <v>16983.548662499998</v>
      </c>
      <c r="AO21" s="39">
        <f t="shared" si="5"/>
        <v>16983.548662499998</v>
      </c>
      <c r="AP21" s="39">
        <f t="shared" si="5"/>
        <v>16983.548662499998</v>
      </c>
      <c r="AQ21" s="39">
        <f t="shared" si="5"/>
        <v>16983.548662499998</v>
      </c>
      <c r="AR21" s="39">
        <f t="shared" si="5"/>
        <v>16983.548662499998</v>
      </c>
      <c r="AS21" s="39">
        <f t="shared" si="5"/>
        <v>16983.548662499998</v>
      </c>
      <c r="AT21" s="39">
        <f t="shared" si="5"/>
        <v>16443.663862499998</v>
      </c>
      <c r="AU21" s="39">
        <f t="shared" si="5"/>
        <v>16443.663862499998</v>
      </c>
      <c r="AV21" s="39">
        <f t="shared" si="5"/>
        <v>16443.663862499998</v>
      </c>
      <c r="AW21" s="39">
        <f t="shared" si="5"/>
        <v>16778.951217787493</v>
      </c>
      <c r="AX21" s="39">
        <f t="shared" si="5"/>
        <v>16778.951217787493</v>
      </c>
      <c r="AY21" s="39">
        <f t="shared" si="5"/>
        <v>16778.951217787493</v>
      </c>
      <c r="AZ21" s="39">
        <f t="shared" si="5"/>
        <v>16778.951217787493</v>
      </c>
      <c r="BA21" s="39">
        <f t="shared" si="5"/>
        <v>16778.951217787493</v>
      </c>
      <c r="BB21" s="39">
        <f t="shared" si="5"/>
        <v>16778.951217787493</v>
      </c>
      <c r="BC21" s="39">
        <f t="shared" si="5"/>
        <v>16778.951217787493</v>
      </c>
      <c r="BD21" s="39">
        <f t="shared" si="5"/>
        <v>16778.951217787493</v>
      </c>
      <c r="BE21" s="39">
        <f t="shared" si="5"/>
        <v>16778.951217787493</v>
      </c>
      <c r="BF21" s="39">
        <f t="shared" si="5"/>
        <v>16357.841073787491</v>
      </c>
      <c r="BG21" s="39">
        <f t="shared" si="5"/>
        <v>16357.841073787491</v>
      </c>
      <c r="BH21" s="39">
        <f t="shared" si="5"/>
        <v>16357.841073787491</v>
      </c>
      <c r="BI21" s="39">
        <f t="shared" si="5"/>
        <v>17128.239974232176</v>
      </c>
      <c r="BJ21" s="39">
        <f t="shared" si="5"/>
        <v>17128.239974232176</v>
      </c>
      <c r="BK21" s="39">
        <f t="shared" si="5"/>
        <v>17128.239974232176</v>
      </c>
      <c r="BL21" s="39">
        <f t="shared" si="5"/>
        <v>17128.239974232176</v>
      </c>
      <c r="BM21" s="39">
        <f t="shared" si="5"/>
        <v>17128.239974232176</v>
      </c>
      <c r="BN21" s="39">
        <f t="shared" si="5"/>
        <v>17128.239974232176</v>
      </c>
    </row>
    <row r="24" spans="1:66" s="35" customFormat="1" x14ac:dyDescent="0.3">
      <c r="B24" s="3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Introduction</vt:lpstr>
      <vt:lpstr>Inputs</vt:lpstr>
      <vt:lpstr>Calcs_Monthly</vt:lpstr>
      <vt:lpstr>GrowthExpMth</vt:lpstr>
      <vt:lpstr>GrowthExpPCT</vt:lpstr>
      <vt:lpstr>GrowthExpYR</vt:lpstr>
      <vt:lpstr>GrowthRevMth</vt:lpstr>
      <vt:lpstr>GrowthRevPCT</vt:lpstr>
      <vt:lpstr>GrowthRevYR</vt:lpstr>
      <vt:lpstr>Model_Start_Date</vt:lpstr>
      <vt:lpstr>ValueCost</vt:lpstr>
      <vt:lpstr>ValueExp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Ayush Singh</cp:lastModifiedBy>
  <cp:lastPrinted>2017-11-24T02:28:43Z</cp:lastPrinted>
  <dcterms:created xsi:type="dcterms:W3CDTF">2017-11-23T04:10:21Z</dcterms:created>
  <dcterms:modified xsi:type="dcterms:W3CDTF">2020-06-10T12:28:00Z</dcterms:modified>
</cp:coreProperties>
</file>