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jh/thesis/xjh/pictures/第四章/"/>
    </mc:Choice>
  </mc:AlternateContent>
  <xr:revisionPtr revIDLastSave="0" documentId="13_ncr:1_{34646536-1633-974C-ABBC-0A9DD0DB4F8D}" xr6:coauthVersionLast="45" xr6:coauthVersionMax="45" xr10:uidLastSave="{00000000-0000-0000-0000-000000000000}"/>
  <bookViews>
    <workbookView xWindow="0" yWindow="460" windowWidth="28800" windowHeight="17540" activeTab="1" xr2:uid="{3023509B-8782-0248-A960-7BF2A7E53CDE}"/>
  </bookViews>
  <sheets>
    <sheet name="turb_flat_plate" sheetId="1" r:id="rId1"/>
    <sheet name="Onera M6 &amp;&amp; F4" sheetId="2" r:id="rId2"/>
  </sheets>
  <definedNames>
    <definedName name="_xlchart.v1.0" hidden="1">'Onera M6 &amp;&amp; F4'!$B$42</definedName>
    <definedName name="_xlchart.v1.1" hidden="1">'Onera M6 &amp;&amp; F4'!$B$43</definedName>
    <definedName name="_xlchart.v1.10" hidden="1">'Onera M6 &amp;&amp; F4'!$C$41:$D$41</definedName>
    <definedName name="_xlchart.v1.11" hidden="1">'Onera M6 &amp;&amp; F4'!$C$42:$D$42</definedName>
    <definedName name="_xlchart.v1.12" hidden="1">'Onera M6 &amp;&amp; F4'!$C$43:$D$43</definedName>
    <definedName name="_xlchart.v1.13" hidden="1">'Onera M6 &amp;&amp; F4'!$C$44:$D$44</definedName>
    <definedName name="_xlchart.v1.2" hidden="1">'Onera M6 &amp;&amp; F4'!$B$44</definedName>
    <definedName name="_xlchart.v1.3" hidden="1">'Onera M6 &amp;&amp; F4'!$C$41:$D$41</definedName>
    <definedName name="_xlchart.v1.4" hidden="1">'Onera M6 &amp;&amp; F4'!$C$42:$D$42</definedName>
    <definedName name="_xlchart.v1.5" hidden="1">'Onera M6 &amp;&amp; F4'!$C$43:$D$43</definedName>
    <definedName name="_xlchart.v1.6" hidden="1">'Onera M6 &amp;&amp; F4'!$C$44:$D$44</definedName>
    <definedName name="_xlchart.v1.7" hidden="1">'Onera M6 &amp;&amp; F4'!$B$42</definedName>
    <definedName name="_xlchart.v1.8" hidden="1">'Onera M6 &amp;&amp; F4'!$B$43</definedName>
    <definedName name="_xlchart.v1.9" hidden="1">'Onera M6 &amp;&amp; F4'!$B$44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74" i="2" l="1"/>
  <c r="AB72" i="2"/>
  <c r="AA72" i="2"/>
  <c r="S74" i="2"/>
  <c r="S75" i="2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S86" i="2" s="1"/>
  <c r="S87" i="2" s="1"/>
  <c r="S88" i="2" s="1"/>
  <c r="S89" i="2" s="1"/>
  <c r="S90" i="2" s="1"/>
  <c r="S91" i="2" s="1"/>
  <c r="S92" i="2" s="1"/>
  <c r="S93" i="2" s="1"/>
  <c r="S94" i="2" s="1"/>
  <c r="S73" i="2"/>
  <c r="S72" i="2"/>
  <c r="P74" i="2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P89" i="2" s="1"/>
  <c r="P90" i="2" s="1"/>
  <c r="P91" i="2" s="1"/>
  <c r="P92" i="2" s="1"/>
  <c r="P93" i="2" s="1"/>
  <c r="P94" i="2" s="1"/>
  <c r="P72" i="2"/>
  <c r="P73" i="2" s="1"/>
  <c r="G28" i="2" l="1"/>
  <c r="G29" i="2"/>
  <c r="G30" i="2"/>
  <c r="G27" i="2"/>
  <c r="D28" i="2"/>
  <c r="D29" i="2"/>
  <c r="D30" i="2"/>
  <c r="D27" i="2"/>
  <c r="D24" i="2"/>
  <c r="D25" i="2"/>
  <c r="D23" i="2"/>
  <c r="G18" i="2"/>
  <c r="G19" i="2"/>
  <c r="G17" i="2"/>
  <c r="F19" i="2"/>
  <c r="F18" i="2"/>
  <c r="G5" i="2" l="1"/>
  <c r="E10" i="2"/>
  <c r="E11" i="2"/>
  <c r="F11" i="2" s="1"/>
  <c r="F10" i="2"/>
  <c r="F5" i="2"/>
  <c r="D5" i="2"/>
  <c r="F4" i="2" l="1"/>
  <c r="D4" i="2"/>
  <c r="G4" i="2" l="1"/>
  <c r="M105" i="1"/>
  <c r="M106" i="1"/>
  <c r="M107" i="1"/>
  <c r="M108" i="1"/>
  <c r="M104" i="1"/>
  <c r="L108" i="1"/>
  <c r="L105" i="1"/>
  <c r="C108" i="1"/>
  <c r="C105" i="1"/>
  <c r="D92" i="1"/>
  <c r="D93" i="1"/>
  <c r="D91" i="1"/>
  <c r="C94" i="1"/>
  <c r="D94" i="1" s="1"/>
  <c r="D21" i="1" l="1"/>
  <c r="E21" i="1" s="1"/>
  <c r="D22" i="1"/>
  <c r="E22" i="1" s="1"/>
  <c r="D23" i="1"/>
  <c r="E23" i="1" s="1"/>
  <c r="D20" i="1"/>
  <c r="E20" i="1" s="1"/>
  <c r="F5" i="1" l="1"/>
  <c r="F6" i="1"/>
  <c r="F4" i="1"/>
  <c r="D5" i="1"/>
  <c r="D6" i="1"/>
  <c r="D4" i="1"/>
</calcChain>
</file>

<file path=xl/sharedStrings.xml><?xml version="1.0" encoding="utf-8"?>
<sst xmlns="http://schemas.openxmlformats.org/spreadsheetml/2006/main" count="237" uniqueCount="54">
  <si>
    <t>CPU</t>
    <phoneticPr fontId="1" type="noConversion"/>
  </si>
  <si>
    <t>FGMRES+ILU0</t>
    <phoneticPr fontId="1" type="noConversion"/>
  </si>
  <si>
    <t>FGMRES+ILU1</t>
    <phoneticPr fontId="1" type="noConversion"/>
  </si>
  <si>
    <t>GPU</t>
    <phoneticPr fontId="1" type="noConversion"/>
  </si>
  <si>
    <t>加速比</t>
    <phoneticPr fontId="1" type="noConversion"/>
  </si>
  <si>
    <t>网格1</t>
    <phoneticPr fontId="1" type="noConversion"/>
  </si>
  <si>
    <t>网格2</t>
    <phoneticPr fontId="1" type="noConversion"/>
  </si>
  <si>
    <t>网格3</t>
    <phoneticPr fontId="1" type="noConversion"/>
  </si>
  <si>
    <t>GPU (ILU1)</t>
    <phoneticPr fontId="1" type="noConversion"/>
  </si>
  <si>
    <t>GPU (ILU0)</t>
    <phoneticPr fontId="1" type="noConversion"/>
  </si>
  <si>
    <t>网格1</t>
  </si>
  <si>
    <t>网格2</t>
  </si>
  <si>
    <t>网格3</t>
  </si>
  <si>
    <t>网格4</t>
  </si>
  <si>
    <t>网格编号</t>
  </si>
  <si>
    <t>行数</t>
  </si>
  <si>
    <t>非零块数</t>
  </si>
  <si>
    <t>内存占用（MB）</t>
  </si>
  <si>
    <t>元素个数</t>
    <phoneticPr fontId="1" type="noConversion"/>
  </si>
  <si>
    <t>ILU0</t>
    <phoneticPr fontId="1" type="noConversion"/>
  </si>
  <si>
    <t>color</t>
  </si>
  <si>
    <t>has</t>
  </si>
  <si>
    <t>rows</t>
  </si>
  <si>
    <t>ILU1</t>
    <phoneticPr fontId="1" type="noConversion"/>
  </si>
  <si>
    <t>颜色层</t>
    <phoneticPr fontId="1" type="noConversion"/>
  </si>
  <si>
    <t>ILU(0)</t>
    <phoneticPr fontId="1" type="noConversion"/>
  </si>
  <si>
    <t>ILU(1)</t>
    <phoneticPr fontId="1" type="noConversion"/>
  </si>
  <si>
    <t>CPU计算耗时</t>
    <phoneticPr fontId="1" type="noConversion"/>
  </si>
  <si>
    <t>GPU计算耗时</t>
    <phoneticPr fontId="1" type="noConversion"/>
  </si>
  <si>
    <t>总耗时</t>
  </si>
  <si>
    <t>ILU分解耗时</t>
  </si>
  <si>
    <t>预处理</t>
  </si>
  <si>
    <t>其他</t>
  </si>
  <si>
    <t>FGMRES</t>
  </si>
  <si>
    <t>FGMRES</t>
    <phoneticPr fontId="1" type="noConversion"/>
  </si>
  <si>
    <t>GPU设置</t>
  </si>
  <si>
    <t>GPU设置</t>
    <phoneticPr fontId="1" type="noConversion"/>
  </si>
  <si>
    <t>F4</t>
    <phoneticPr fontId="1" type="noConversion"/>
  </si>
  <si>
    <t>Onera M6</t>
    <phoneticPr fontId="1" type="noConversion"/>
  </si>
  <si>
    <t>总耗时</t>
    <phoneticPr fontId="1" type="noConversion"/>
  </si>
  <si>
    <t>ILU分解</t>
    <phoneticPr fontId="1" type="noConversion"/>
  </si>
  <si>
    <t>FGMRES迭代</t>
    <phoneticPr fontId="1" type="noConversion"/>
  </si>
  <si>
    <t>预处理</t>
    <phoneticPr fontId="1" type="noConversion"/>
  </si>
  <si>
    <t>其他</t>
    <phoneticPr fontId="1" type="noConversion"/>
  </si>
  <si>
    <t>残差</t>
    <phoneticPr fontId="1" type="noConversion"/>
  </si>
  <si>
    <t>GPU ILU(0)</t>
    <phoneticPr fontId="1" type="noConversion"/>
  </si>
  <si>
    <t>GPU ILU(1)</t>
    <phoneticPr fontId="1" type="noConversion"/>
  </si>
  <si>
    <t>GPU(ILU0)</t>
    <phoneticPr fontId="1" type="noConversion"/>
  </si>
  <si>
    <t>GPU(ILU1)</t>
    <phoneticPr fontId="1" type="noConversion"/>
  </si>
  <si>
    <t>DLR-F4</t>
    <phoneticPr fontId="1" type="noConversion"/>
  </si>
  <si>
    <t>Onera</t>
    <phoneticPr fontId="1" type="noConversion"/>
  </si>
  <si>
    <t>Smoother</t>
  </si>
  <si>
    <t>used</t>
  </si>
  <si>
    <t>总时间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</si>
</sst>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81" formatCode="0.00000_ 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2"/>
      <color rgb="FF000000"/>
      <name val="等线"/>
      <family val="4"/>
      <charset val="134"/>
      <scheme val="minor"/>
    </font>
    <font>
      <sz val="12"/>
      <color theme="1"/>
      <name val="Helvetica"/>
      <family val="2"/>
    </font>
    <font>
      <sz val="12"/>
      <color theme="1"/>
      <name val="Helvetic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0" fontId="5" fillId="0" borderId="0" xfId="0" applyFont="1">
      <alignment vertical="center"/>
    </xf>
    <xf numFmtId="181" fontId="0" fillId="0" borderId="0" xfId="0" applyNumberFormat="1">
      <alignment vertical="center"/>
    </xf>
    <xf numFmtId="181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D7D31"/>
      <color rgb="FF4471C5"/>
      <color rgb="FFA4A5A6"/>
      <color rgb="FFA4A6A5"/>
      <color rgb="FFA5A5A5"/>
      <color rgb="FFA5A4A6"/>
      <color rgb="FFA5A5A4"/>
      <color rgb="FFFEC0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04026420501718"/>
          <c:y val="0.151510215952883"/>
          <c:w val="0.81746037847245712"/>
          <c:h val="0.66812269530803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turb_flat_plate!$A$10</c:f>
              <c:strCache>
                <c:ptCount val="1"/>
                <c:pt idx="0">
                  <c:v>CPU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turb_flat_plate!$B$9:$D$9</c:f>
              <c:strCache>
                <c:ptCount val="3"/>
                <c:pt idx="0">
                  <c:v>网格1</c:v>
                </c:pt>
                <c:pt idx="1">
                  <c:v>网格2</c:v>
                </c:pt>
                <c:pt idx="2">
                  <c:v>网格3</c:v>
                </c:pt>
              </c:strCache>
            </c:strRef>
          </c:cat>
          <c:val>
            <c:numRef>
              <c:f>turb_flat_plate!$B$10:$D$10</c:f>
              <c:numCache>
                <c:formatCode>General</c:formatCode>
                <c:ptCount val="3"/>
                <c:pt idx="0">
                  <c:v>0.34822943921568628</c:v>
                </c:pt>
                <c:pt idx="1">
                  <c:v>0.33387802745098044</c:v>
                </c:pt>
                <c:pt idx="2">
                  <c:v>0.36974907800000012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81-4844-A316-4ED556636640}"/>
            </c:ext>
          </c:extLst>
        </c:ser>
        <c:ser>
          <c:idx val="1"/>
          <c:order val="1"/>
          <c:tx>
            <c:strRef>
              <c:f>turb_flat_plate!$A$11</c:f>
              <c:strCache>
                <c:ptCount val="1"/>
                <c:pt idx="0">
                  <c:v>GPU (ILU0)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turb_flat_plate!$B$9:$D$9</c:f>
              <c:strCache>
                <c:ptCount val="3"/>
                <c:pt idx="0">
                  <c:v>网格1</c:v>
                </c:pt>
                <c:pt idx="1">
                  <c:v>网格2</c:v>
                </c:pt>
                <c:pt idx="2">
                  <c:v>网格3</c:v>
                </c:pt>
              </c:strCache>
            </c:strRef>
          </c:cat>
          <c:val>
            <c:numRef>
              <c:f>turb_flat_plate!$B$11:$D$11</c:f>
              <c:numCache>
                <c:formatCode>General</c:formatCode>
                <c:ptCount val="3"/>
                <c:pt idx="0">
                  <c:v>0.39902974117647055</c:v>
                </c:pt>
                <c:pt idx="1">
                  <c:v>0.49309833333333336</c:v>
                </c:pt>
                <c:pt idx="2">
                  <c:v>0.56082523725490196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81-4844-A316-4ED556636640}"/>
            </c:ext>
          </c:extLst>
        </c:ser>
        <c:ser>
          <c:idx val="2"/>
          <c:order val="2"/>
          <c:tx>
            <c:strRef>
              <c:f>turb_flat_plate!$A$12</c:f>
              <c:strCache>
                <c:ptCount val="1"/>
                <c:pt idx="0">
                  <c:v>GPU (ILU1)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turb_flat_plate!$B$9:$D$9</c:f>
              <c:strCache>
                <c:ptCount val="3"/>
                <c:pt idx="0">
                  <c:v>网格1</c:v>
                </c:pt>
                <c:pt idx="1">
                  <c:v>网格2</c:v>
                </c:pt>
                <c:pt idx="2">
                  <c:v>网格3</c:v>
                </c:pt>
              </c:strCache>
            </c:strRef>
          </c:cat>
          <c:val>
            <c:numRef>
              <c:f>turb_flat_plate!$B$12:$D$12</c:f>
              <c:numCache>
                <c:formatCode>General</c:formatCode>
                <c:ptCount val="3"/>
                <c:pt idx="0">
                  <c:v>0.36735000392156869</c:v>
                </c:pt>
                <c:pt idx="1">
                  <c:v>0.42845447901960787</c:v>
                </c:pt>
                <c:pt idx="2">
                  <c:v>0.48284559999999993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81-4844-A316-4ED556636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2038719"/>
        <c:axId val="1051998175"/>
      </c:barChart>
      <c:catAx>
        <c:axId val="105203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1998175"/>
        <c:crosses val="autoZero"/>
        <c:auto val="1"/>
        <c:lblAlgn val="ctr"/>
        <c:lblOffset val="100"/>
        <c:noMultiLvlLbl val="0"/>
      </c:catAx>
      <c:valAx>
        <c:axId val="105199817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残差</a:t>
                </a:r>
                <a:r>
                  <a:rPr lang="en-US" altLang="zh-CN"/>
                  <a:t>/</a:t>
                </a:r>
                <a:r>
                  <a:rPr lang="zh-CN" altLang="en-US"/>
                  <a:t>初始残差</a:t>
                </a:r>
              </a:p>
            </c:rich>
          </c:tx>
          <c:layout>
            <c:manualLayout>
              <c:xMode val="edge"/>
              <c:yMode val="edge"/>
              <c:x val="2.3003394813070024E-2"/>
              <c:y val="0.275845477869763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203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337115941837369"/>
          <c:y val="9.8909718197867952E-2"/>
          <c:w val="0.49436618308750546"/>
          <c:h val="8.96371501012586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>
              <a:lumMod val="95000"/>
              <a:lumOff val="5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04849991160992"/>
          <c:y val="8.4285577560545541E-2"/>
          <c:w val="0.8033224170929435"/>
          <c:h val="0.774979513679552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turb_flat_plate!$H$26</c:f>
              <c:strCache>
                <c:ptCount val="1"/>
                <c:pt idx="0">
                  <c:v>ILU(0)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turb_flat_plate!$G$27:$G$33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turb_flat_plate!$H$27:$H$33</c:f>
              <c:numCache>
                <c:formatCode>General</c:formatCode>
                <c:ptCount val="7"/>
                <c:pt idx="0">
                  <c:v>175027</c:v>
                </c:pt>
                <c:pt idx="1">
                  <c:v>641297</c:v>
                </c:pt>
                <c:pt idx="2">
                  <c:v>641822</c:v>
                </c:pt>
                <c:pt idx="3">
                  <c:v>597738</c:v>
                </c:pt>
                <c:pt idx="4">
                  <c:v>508455</c:v>
                </c:pt>
                <c:pt idx="5">
                  <c:v>335869</c:v>
                </c:pt>
                <c:pt idx="6">
                  <c:v>206954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6B-764C-9F89-98FED4B86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4961119"/>
        <c:axId val="654792319"/>
      </c:barChart>
      <c:catAx>
        <c:axId val="654961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solidFill>
                      <a:schemeClr val="tx1"/>
                    </a:solidFill>
                  </a:rPr>
                  <a:t>颜色层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4792319"/>
        <c:crosses val="autoZero"/>
        <c:auto val="1"/>
        <c:lblAlgn val="ctr"/>
        <c:lblOffset val="100"/>
        <c:noMultiLvlLbl val="0"/>
      </c:catAx>
      <c:valAx>
        <c:axId val="65479231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100">
                    <a:solidFill>
                      <a:schemeClr val="tx1"/>
                    </a:solidFill>
                  </a:rPr>
                  <a:t>矩阵行数</a:t>
                </a:r>
              </a:p>
            </c:rich>
          </c:tx>
          <c:layout>
            <c:manualLayout>
              <c:xMode val="edge"/>
              <c:yMode val="edge"/>
              <c:x val="2.05032663963572E-2"/>
              <c:y val="0.356437175633259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496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74657249057686"/>
          <c:y val="0.18569803555143385"/>
          <c:w val="0.16041964686395363"/>
          <c:h val="0.11266125835097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04849991160992"/>
          <c:y val="8.4285577560545541E-2"/>
          <c:w val="0.8033224170929435"/>
          <c:h val="0.774979513679552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turb_flat_plate!$H$36</c:f>
              <c:strCache>
                <c:ptCount val="1"/>
                <c:pt idx="0">
                  <c:v>ILU(1)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turb_flat_plate!$G$37:$G$53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turb_flat_plate!$H$37:$H$53</c:f>
              <c:numCache>
                <c:formatCode>General</c:formatCode>
                <c:ptCount val="17"/>
                <c:pt idx="0">
                  <c:v>256138</c:v>
                </c:pt>
                <c:pt idx="1">
                  <c:v>226918</c:v>
                </c:pt>
                <c:pt idx="2">
                  <c:v>227269</c:v>
                </c:pt>
                <c:pt idx="3">
                  <c:v>203697</c:v>
                </c:pt>
                <c:pt idx="4">
                  <c:v>204010</c:v>
                </c:pt>
                <c:pt idx="5">
                  <c:v>190900</c:v>
                </c:pt>
                <c:pt idx="6">
                  <c:v>190952</c:v>
                </c:pt>
                <c:pt idx="7">
                  <c:v>184376</c:v>
                </c:pt>
                <c:pt idx="8">
                  <c:v>184406</c:v>
                </c:pt>
                <c:pt idx="9">
                  <c:v>179652</c:v>
                </c:pt>
                <c:pt idx="10">
                  <c:v>180166</c:v>
                </c:pt>
                <c:pt idx="11">
                  <c:v>172180</c:v>
                </c:pt>
                <c:pt idx="12">
                  <c:v>172296</c:v>
                </c:pt>
                <c:pt idx="13">
                  <c:v>151765</c:v>
                </c:pt>
                <c:pt idx="14">
                  <c:v>152214</c:v>
                </c:pt>
                <c:pt idx="15">
                  <c:v>115017</c:v>
                </c:pt>
                <c:pt idx="16">
                  <c:v>115206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33-644D-8811-E9C025E9B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-27"/>
        <c:axId val="654961119"/>
        <c:axId val="654792319"/>
      </c:barChart>
      <c:catAx>
        <c:axId val="654961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solidFill>
                      <a:schemeClr val="tx1"/>
                    </a:solidFill>
                  </a:rPr>
                  <a:t>颜色层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4792319"/>
        <c:crosses val="autoZero"/>
        <c:auto val="1"/>
        <c:lblAlgn val="ctr"/>
        <c:lblOffset val="100"/>
        <c:noMultiLvlLbl val="0"/>
      </c:catAx>
      <c:valAx>
        <c:axId val="65479231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100">
                    <a:solidFill>
                      <a:schemeClr val="tx1"/>
                    </a:solidFill>
                  </a:rPr>
                  <a:t>矩阵行数</a:t>
                </a:r>
              </a:p>
            </c:rich>
          </c:tx>
          <c:layout>
            <c:manualLayout>
              <c:xMode val="edge"/>
              <c:yMode val="edge"/>
              <c:x val="2.05032663963572E-2"/>
              <c:y val="0.356437175633259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496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74657249057686"/>
          <c:y val="0.18569803555143385"/>
          <c:w val="0.16041964686395363"/>
          <c:h val="0.11266125835097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82472378736793"/>
          <c:y val="9.032625634164812E-2"/>
          <c:w val="0.79779069044131812"/>
          <c:h val="0.728734867170242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turb_flat_plate!$B$58</c:f>
              <c:strCache>
                <c:ptCount val="1"/>
                <c:pt idx="0">
                  <c:v>网格1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turb_flat_plate!$A$59:$A$65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turb_flat_plate!$B$59:$B$65</c:f>
              <c:numCache>
                <c:formatCode>General</c:formatCode>
                <c:ptCount val="7"/>
                <c:pt idx="0">
                  <c:v>5992</c:v>
                </c:pt>
                <c:pt idx="1">
                  <c:v>18931</c:v>
                </c:pt>
                <c:pt idx="2">
                  <c:v>18862</c:v>
                </c:pt>
                <c:pt idx="3">
                  <c:v>17560</c:v>
                </c:pt>
                <c:pt idx="4">
                  <c:v>15374</c:v>
                </c:pt>
                <c:pt idx="5">
                  <c:v>10503</c:v>
                </c:pt>
                <c:pt idx="6">
                  <c:v>6709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F4-F04A-8464-0D68A901F964}"/>
            </c:ext>
          </c:extLst>
        </c:ser>
        <c:ser>
          <c:idx val="1"/>
          <c:order val="1"/>
          <c:tx>
            <c:strRef>
              <c:f>turb_flat_plate!$C$58</c:f>
              <c:strCache>
                <c:ptCount val="1"/>
                <c:pt idx="0">
                  <c:v>网格2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turb_flat_plate!$A$59:$A$65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turb_flat_plate!$C$59:$C$65</c:f>
              <c:numCache>
                <c:formatCode>General</c:formatCode>
                <c:ptCount val="7"/>
                <c:pt idx="0">
                  <c:v>68685</c:v>
                </c:pt>
                <c:pt idx="1">
                  <c:v>220242</c:v>
                </c:pt>
                <c:pt idx="2">
                  <c:v>220224</c:v>
                </c:pt>
                <c:pt idx="3">
                  <c:v>195281</c:v>
                </c:pt>
                <c:pt idx="4">
                  <c:v>169410</c:v>
                </c:pt>
                <c:pt idx="5">
                  <c:v>119302</c:v>
                </c:pt>
                <c:pt idx="6">
                  <c:v>76094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F4-F04A-8464-0D68A901F964}"/>
            </c:ext>
          </c:extLst>
        </c:ser>
        <c:ser>
          <c:idx val="2"/>
          <c:order val="2"/>
          <c:tx>
            <c:strRef>
              <c:f>turb_flat_plate!$D$58</c:f>
              <c:strCache>
                <c:ptCount val="1"/>
                <c:pt idx="0">
                  <c:v>网格3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turb_flat_plate!$A$59:$A$65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turb_flat_plate!$D$59:$D$65</c:f>
              <c:numCache>
                <c:formatCode>General</c:formatCode>
                <c:ptCount val="7"/>
                <c:pt idx="0">
                  <c:v>175027</c:v>
                </c:pt>
                <c:pt idx="1">
                  <c:v>641297</c:v>
                </c:pt>
                <c:pt idx="2">
                  <c:v>641822</c:v>
                </c:pt>
                <c:pt idx="3">
                  <c:v>597738</c:v>
                </c:pt>
                <c:pt idx="4">
                  <c:v>508455</c:v>
                </c:pt>
                <c:pt idx="5">
                  <c:v>335869</c:v>
                </c:pt>
                <c:pt idx="6">
                  <c:v>206954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F4-F04A-8464-0D68A901F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5940095"/>
        <c:axId val="623994815"/>
      </c:barChart>
      <c:catAx>
        <c:axId val="65594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颜色层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3994815"/>
        <c:crosses val="autoZero"/>
        <c:auto val="1"/>
        <c:lblAlgn val="ctr"/>
        <c:lblOffset val="100"/>
        <c:noMultiLvlLbl val="0"/>
      </c:catAx>
      <c:valAx>
        <c:axId val="6239948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矩阵行数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594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873211670290929"/>
          <c:y val="0.12587841629211655"/>
          <c:w val="0.32334257636400099"/>
          <c:h val="7.81029454651501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n>
            <a:noFill/>
          </a:ln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1648956222896237E-4"/>
          <c:y val="2.7107850643890909E-2"/>
          <c:w val="0.99847410075616982"/>
          <c:h val="0.93685869402355149"/>
        </c:manualLayout>
      </c:layout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5C-9449-A490-79C34FE151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85C-9449-A490-79C34FE151A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85C-9449-A490-79C34FE151A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85C-9449-A490-79C34FE151A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zh-CN"/>
                      <a:t>ILU</a:t>
                    </a:r>
                    <a:r>
                      <a:rPr lang="zh-CN" altLang="en-US"/>
                      <a:t>分解</a:t>
                    </a:r>
                    <a:fld id="{1FAD01C5-5CDB-5E4F-B998-E9A83B36237E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085C-9449-A490-79C34FE151AB}"/>
                </c:ext>
              </c:extLst>
            </c:dLbl>
            <c:dLbl>
              <c:idx val="1"/>
              <c:layout>
                <c:manualLayout>
                  <c:x val="-2.5095098880946558E-2"/>
                  <c:y val="-9.8217974790862889E-2"/>
                </c:manualLayout>
              </c:layout>
              <c:tx>
                <c:rich>
                  <a:bodyPr/>
                  <a:lstStyle/>
                  <a:p>
                    <a:r>
                      <a:rPr lang="zh-CN" altLang="en-US"/>
                      <a:t>预处理</a:t>
                    </a:r>
                  </a:p>
                  <a:p>
                    <a:fld id="{DC9D1712-DE3F-BB4F-B3EA-FC226A8BDD58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704507815494595"/>
                      <c:h val="0.1745623792330489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085C-9449-A490-79C34FE151AB}"/>
                </c:ext>
              </c:extLst>
            </c:dLbl>
            <c:dLbl>
              <c:idx val="2"/>
              <c:layout>
                <c:manualLayout>
                  <c:x val="-6.465659818412213E-2"/>
                  <c:y val="-5.8108889570408287E-3"/>
                </c:manualLayout>
              </c:layout>
              <c:tx>
                <c:rich>
                  <a:bodyPr/>
                  <a:lstStyle/>
                  <a:p>
                    <a:r>
                      <a:rPr lang="zh-CN" altLang="en-US"/>
                      <a:t>其他</a:t>
                    </a:r>
                  </a:p>
                  <a:p>
                    <a:fld id="{C75A79E1-BECC-B749-96DF-2E7BA508DA14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085C-9449-A490-79C34FE151AB}"/>
                </c:ext>
              </c:extLst>
            </c:dLbl>
            <c:dLbl>
              <c:idx val="3"/>
              <c:layout>
                <c:manualLayout>
                  <c:x val="-0.29628375748135483"/>
                  <c:y val="-2.9671779277249118E-2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FGMRES</a:t>
                    </a:r>
                    <a:r>
                      <a:rPr lang="zh-CN" altLang="en-US"/>
                      <a:t>迭代</a:t>
                    </a:r>
                    <a:fld id="{41543CE0-5776-4F45-909E-7B99F72F238A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924828779618542"/>
                      <c:h val="0.1830464362796618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085C-9449-A490-79C34FE151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SimHei" panose="02010609060101010101" pitchFamily="49" charset="-122"/>
                    <a:ea typeface="SimHei" panose="02010609060101010101" pitchFamily="49" charset="-122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turb_flat_plate!$B$98:$B$100</c:f>
              <c:strCache>
                <c:ptCount val="3"/>
                <c:pt idx="0">
                  <c:v>ILU分解耗时</c:v>
                </c:pt>
                <c:pt idx="1">
                  <c:v>预处理</c:v>
                </c:pt>
                <c:pt idx="2">
                  <c:v>其他</c:v>
                </c:pt>
              </c:strCache>
            </c:strRef>
          </c:cat>
          <c:val>
            <c:numRef>
              <c:f>turb_flat_plate!$C$98:$C$100</c:f>
              <c:numCache>
                <c:formatCode>0.0%</c:formatCode>
                <c:ptCount val="3"/>
                <c:pt idx="0">
                  <c:v>0.14101281924782089</c:v>
                </c:pt>
                <c:pt idx="1">
                  <c:v>5.9412130183817684E-2</c:v>
                </c:pt>
                <c:pt idx="2">
                  <c:v>0.79957067769453127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C-9449-A490-79C34FE151A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34"/>
        <c:splitType val="pos"/>
        <c:splitPos val="2"/>
        <c:secondPieSize val="6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3781162505195162E-2"/>
          <c:y val="4.8380904969135365E-2"/>
          <c:w val="0.97431951822395779"/>
          <c:h val="0.91558587442479111"/>
        </c:manualLayout>
      </c:layout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3E7-8C47-8555-EA31C533EA0D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3E7-8C47-8555-EA31C533EA0D}"/>
              </c:ext>
            </c:extLst>
          </c:dPt>
          <c:dPt>
            <c:idx val="2"/>
            <c:bubble3D val="0"/>
            <c:spPr>
              <a:solidFill>
                <a:srgbClr val="ED7D3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3E7-8C47-8555-EA31C533EA0D}"/>
              </c:ext>
            </c:extLst>
          </c:dPt>
          <c:dPt>
            <c:idx val="3"/>
            <c:bubble3D val="0"/>
            <c:spPr>
              <a:solidFill>
                <a:srgbClr val="A5A5A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3E7-8C47-8555-EA31C533EA0D}"/>
              </c:ext>
            </c:extLst>
          </c:dPt>
          <c:dPt>
            <c:idx val="4"/>
            <c:bubble3D val="0"/>
            <c:spPr>
              <a:solidFill>
                <a:srgbClr val="FEC00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93E7-8C47-8555-EA31C533EA0D}"/>
              </c:ext>
            </c:extLst>
          </c:dPt>
          <c:dLbls>
            <c:dLbl>
              <c:idx val="0"/>
              <c:layout>
                <c:manualLayout>
                  <c:x val="8.5514484300573538E-4"/>
                  <c:y val="0.1333476024749124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ILU</a:t>
                    </a:r>
                    <a:r>
                      <a:rPr lang="zh-CN" altLang="en-US"/>
                      <a:t>分解</a:t>
                    </a:r>
                  </a:p>
                  <a:p>
                    <a:fld id="{695B9820-6FFB-DC4B-AF8E-F66A8E353158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3E7-8C47-8555-EA31C533EA0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altLang="zh-CN"/>
                      <a:t>GPU</a:t>
                    </a:r>
                    <a:r>
                      <a:rPr lang="zh-CN" altLang="en-US"/>
                      <a:t>设置</a:t>
                    </a:r>
                  </a:p>
                  <a:p>
                    <a:fld id="{7C890512-61BA-EA44-955B-AF58F4675441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3E7-8C47-8555-EA31C533EA0D}"/>
                </c:ext>
              </c:extLst>
            </c:dLbl>
            <c:dLbl>
              <c:idx val="2"/>
              <c:layout>
                <c:manualLayout>
                  <c:x val="-6.371338007643472E-2"/>
                  <c:y val="-6.2535113383731739E-3"/>
                </c:manualLayout>
              </c:layout>
              <c:tx>
                <c:rich>
                  <a:bodyPr/>
                  <a:lstStyle/>
                  <a:p>
                    <a:r>
                      <a:rPr lang="zh-CN" altLang="en-US"/>
                      <a:t>预处理</a:t>
                    </a:r>
                  </a:p>
                  <a:p>
                    <a:fld id="{05575051-E784-A143-B6E4-1702870BE5BA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3E7-8C47-8555-EA31C533EA0D}"/>
                </c:ext>
              </c:extLst>
            </c:dLbl>
            <c:dLbl>
              <c:idx val="3"/>
              <c:layout>
                <c:manualLayout>
                  <c:x val="-1.7730747859324717E-2"/>
                  <c:y val="2.1136724593974089E-7"/>
                </c:manualLayout>
              </c:layout>
              <c:tx>
                <c:rich>
                  <a:bodyPr/>
                  <a:lstStyle/>
                  <a:p>
                    <a:r>
                      <a:rPr lang="zh-CN" altLang="en-US"/>
                      <a:t>其他</a:t>
                    </a:r>
                  </a:p>
                  <a:p>
                    <a:fld id="{41543CE0-5776-4F45-909E-7B99F72F238A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924828779618542"/>
                      <c:h val="0.1830464362796618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93E7-8C47-8555-EA31C533EA0D}"/>
                </c:ext>
              </c:extLst>
            </c:dLbl>
            <c:dLbl>
              <c:idx val="4"/>
              <c:layout>
                <c:manualLayout>
                  <c:x val="-0.23437837656158061"/>
                  <c:y val="-8.3742429116119756E-3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FGMRES</a:t>
                    </a:r>
                    <a:r>
                      <a:rPr lang="zh-CN" altLang="en-US"/>
                      <a:t>迭代</a:t>
                    </a:r>
                  </a:p>
                  <a:p>
                    <a:fld id="{1652FE3C-6B69-3F49-AAB1-3686A5A79496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93E7-8C47-8555-EA31C533EA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SimHei" panose="02010609060101010101" pitchFamily="49" charset="-122"/>
                    <a:ea typeface="SimHei" panose="02010609060101010101" pitchFamily="49" charset="-122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turb_flat_plate!$B$111:$B$114</c:f>
              <c:strCache>
                <c:ptCount val="4"/>
                <c:pt idx="0">
                  <c:v>ILU分解耗时</c:v>
                </c:pt>
                <c:pt idx="1">
                  <c:v>GPU设置</c:v>
                </c:pt>
                <c:pt idx="2">
                  <c:v>预处理</c:v>
                </c:pt>
                <c:pt idx="3">
                  <c:v>其他</c:v>
                </c:pt>
              </c:strCache>
            </c:strRef>
          </c:cat>
          <c:val>
            <c:numRef>
              <c:f>turb_flat_plate!$C$111:$C$114</c:f>
              <c:numCache>
                <c:formatCode>0.0%</c:formatCode>
                <c:ptCount val="4"/>
                <c:pt idx="0">
                  <c:v>4.9471636560463036E-2</c:v>
                </c:pt>
                <c:pt idx="1">
                  <c:v>0.16245692807774284</c:v>
                </c:pt>
                <c:pt idx="2">
                  <c:v>0.25816211167201036</c:v>
                </c:pt>
                <c:pt idx="3">
                  <c:v>0.52990932368978383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E7-8C47-8555-EA31C533EA0D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F2A-AD4C-B532-CE9D702C55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F2A-AD4C-B532-CE9D702C555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F2A-AD4C-B532-CE9D702C555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F2A-AD4C-B532-CE9D702C555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F2A-AD4C-B532-CE9D702C5553}"/>
              </c:ext>
            </c:extLst>
          </c:dPt>
          <c:dLbls>
            <c:delete val="1"/>
          </c:dLbls>
          <c:cat>
            <c:strRef>
              <c:f>turb_flat_plate!$B$111:$B$114</c:f>
              <c:strCache>
                <c:ptCount val="4"/>
                <c:pt idx="0">
                  <c:v>ILU分解耗时</c:v>
                </c:pt>
                <c:pt idx="1">
                  <c:v>GPU设置</c:v>
                </c:pt>
                <c:pt idx="2">
                  <c:v>预处理</c:v>
                </c:pt>
                <c:pt idx="3">
                  <c:v>其他</c:v>
                </c:pt>
              </c:strCache>
            </c:strRef>
          </c:cat>
          <c:val>
            <c:numRef>
              <c:f>turb_flat_plate!$D$111:$D$114</c:f>
              <c:numCache>
                <c:formatCode>0.0%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9-93E7-8C47-8555-EA31C533EA0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34"/>
        <c:splitType val="pos"/>
        <c:splitPos val="2"/>
        <c:secondPieSize val="6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3781162505195162E-2"/>
          <c:y val="4.8380904969135365E-2"/>
          <c:w val="0.97431951822395779"/>
          <c:h val="0.91558587442479111"/>
        </c:manualLayout>
      </c:layout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788-8B4D-B63E-D28BF3EF708C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788-8B4D-B63E-D28BF3EF708C}"/>
              </c:ext>
            </c:extLst>
          </c:dPt>
          <c:dPt>
            <c:idx val="2"/>
            <c:bubble3D val="0"/>
            <c:spPr>
              <a:solidFill>
                <a:srgbClr val="ED7D3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788-8B4D-B63E-D28BF3EF708C}"/>
              </c:ext>
            </c:extLst>
          </c:dPt>
          <c:dPt>
            <c:idx val="3"/>
            <c:bubble3D val="0"/>
            <c:spPr>
              <a:solidFill>
                <a:srgbClr val="A5A5A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788-8B4D-B63E-D28BF3EF708C}"/>
              </c:ext>
            </c:extLst>
          </c:dPt>
          <c:dPt>
            <c:idx val="4"/>
            <c:bubble3D val="0"/>
            <c:spPr>
              <a:solidFill>
                <a:srgbClr val="FEC00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788-8B4D-B63E-D28BF3EF708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zh-CN"/>
                      <a:t>ILU</a:t>
                    </a:r>
                    <a:r>
                      <a:rPr lang="zh-CN" altLang="en-US"/>
                      <a:t>分解</a:t>
                    </a:r>
                  </a:p>
                  <a:p>
                    <a:fld id="{91BDC8EC-3C18-404B-8B4F-E9F7739568AC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788-8B4D-B63E-D28BF3EF708C}"/>
                </c:ext>
              </c:extLst>
            </c:dLbl>
            <c:dLbl>
              <c:idx val="1"/>
              <c:layout>
                <c:manualLayout>
                  <c:x val="0.13816405500962001"/>
                  <c:y val="8.2685468066735879E-2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GPU</a:t>
                    </a:r>
                    <a:r>
                      <a:rPr lang="zh-CN" altLang="en-US"/>
                      <a:t>设置</a:t>
                    </a:r>
                  </a:p>
                  <a:p>
                    <a:fld id="{A01ABBCC-5D6B-6F4A-A125-0103984447CB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788-8B4D-B63E-D28BF3EF708C}"/>
                </c:ext>
              </c:extLst>
            </c:dLbl>
            <c:dLbl>
              <c:idx val="2"/>
              <c:layout>
                <c:manualLayout>
                  <c:x val="-7.3763762562920637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zh-CN" altLang="en-US" sz="1050" b="1">
                        <a:solidFill>
                          <a:schemeClr val="tx1"/>
                        </a:solidFill>
                        <a:latin typeface="SimHei" panose="02010609060101010101" pitchFamily="49" charset="-122"/>
                        <a:ea typeface="SimHei" panose="02010609060101010101" pitchFamily="49" charset="-122"/>
                      </a:rPr>
                      <a:t>预处理</a:t>
                    </a:r>
                  </a:p>
                  <a:p>
                    <a:fld id="{A4DCBAC3-0E71-BD45-AC91-8C4270D59C41}" type="VALUE">
                      <a:rPr lang="en-US" altLang="zh-CN" sz="1050" b="1">
                        <a:solidFill>
                          <a:schemeClr val="tx1"/>
                        </a:solidFill>
                        <a:latin typeface="SimHei" panose="02010609060101010101" pitchFamily="49" charset="-122"/>
                        <a:ea typeface="SimHei" panose="02010609060101010101" pitchFamily="49" charset="-122"/>
                      </a:rPr>
                      <a:pPr/>
                      <a:t>[值]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788-8B4D-B63E-D28BF3EF708C}"/>
                </c:ext>
              </c:extLst>
            </c:dLbl>
            <c:dLbl>
              <c:idx val="3"/>
              <c:layout>
                <c:manualLayout>
                  <c:x val="-7.2153636612597938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zh-CN" altLang="en-US"/>
                      <a:t>其他</a:t>
                    </a:r>
                  </a:p>
                  <a:p>
                    <a:fld id="{2EE3D98B-8F51-9A48-A5C7-AC2A5E048AF0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9788-8B4D-B63E-D28BF3EF708C}"/>
                </c:ext>
              </c:extLst>
            </c:dLbl>
            <c:dLbl>
              <c:idx val="4"/>
              <c:layout>
                <c:manualLayout>
                  <c:x val="-0.19871012015593931"/>
                  <c:y val="2.4938833889965317E-2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FGMRES</a:t>
                    </a:r>
                    <a:r>
                      <a:rPr lang="zh-CN" altLang="en-US"/>
                      <a:t>迭代</a:t>
                    </a:r>
                  </a:p>
                  <a:p>
                    <a:fld id="{1652FE3C-6B69-3F49-AAB1-3686A5A79496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9788-8B4D-B63E-D28BF3EF70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SimHei" panose="02010609060101010101" pitchFamily="49" charset="-122"/>
                    <a:ea typeface="SimHei" panose="02010609060101010101" pitchFamily="49" charset="-122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turb_flat_plate!$K$111:$K$114</c:f>
              <c:strCache>
                <c:ptCount val="4"/>
                <c:pt idx="0">
                  <c:v>ILU分解耗时</c:v>
                </c:pt>
                <c:pt idx="1">
                  <c:v>GPU设置</c:v>
                </c:pt>
                <c:pt idx="2">
                  <c:v>预处理</c:v>
                </c:pt>
                <c:pt idx="3">
                  <c:v>其他</c:v>
                </c:pt>
              </c:strCache>
            </c:strRef>
          </c:cat>
          <c:val>
            <c:numRef>
              <c:f>turb_flat_plate!$L$111:$L$114</c:f>
              <c:numCache>
                <c:formatCode>0.0%</c:formatCode>
                <c:ptCount val="4"/>
                <c:pt idx="0">
                  <c:v>8.7740628751565602E-2</c:v>
                </c:pt>
                <c:pt idx="1">
                  <c:v>0.26218558416546811</c:v>
                </c:pt>
                <c:pt idx="2">
                  <c:v>0.290498830796243</c:v>
                </c:pt>
                <c:pt idx="3">
                  <c:v>0.35957495628672337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788-8B4D-B63E-D28BF3EF708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34"/>
        <c:splitType val="pos"/>
        <c:splitPos val="2"/>
        <c:secondPieSize val="6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1648956222896237E-4"/>
          <c:y val="2.7107850643890909E-2"/>
          <c:w val="0.99847410075616982"/>
          <c:h val="0.93685869402355149"/>
        </c:manualLayout>
      </c:layout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5DD-9343-8CA2-08A4DA6F93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5DD-9343-8CA2-08A4DA6F93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5DD-9343-8CA2-08A4DA6F93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5DD-9343-8CA2-08A4DA6F935E}"/>
              </c:ext>
            </c:extLst>
          </c:dPt>
          <c:dLbls>
            <c:dLbl>
              <c:idx val="0"/>
              <c:layout>
                <c:manualLayout>
                  <c:x val="0.14351007843786748"/>
                  <c:y val="-1.5443802450737218E-2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ILU</a:t>
                    </a:r>
                    <a:r>
                      <a:rPr lang="zh-CN" altLang="en-US"/>
                      <a:t>分解</a:t>
                    </a:r>
                    <a:fld id="{7D754999-21A8-9540-BB7E-EA9F588DE5E3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5DD-9343-8CA2-08A4DA6F935E}"/>
                </c:ext>
              </c:extLst>
            </c:dLbl>
            <c:dLbl>
              <c:idx val="1"/>
              <c:layout>
                <c:manualLayout>
                  <c:x val="-5.4633340533790473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zh-CN" altLang="en-US"/>
                      <a:t>预处理</a:t>
                    </a:r>
                    <a:fld id="{957B8753-0B96-B54C-B68A-00024234B580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5DD-9343-8CA2-08A4DA6F935E}"/>
                </c:ext>
              </c:extLst>
            </c:dLbl>
            <c:dLbl>
              <c:idx val="2"/>
              <c:layout>
                <c:manualLayout>
                  <c:x val="-5.8535722000489794E-2"/>
                  <c:y val="-9.585196100304835E-17"/>
                </c:manualLayout>
              </c:layout>
              <c:tx>
                <c:rich>
                  <a:bodyPr/>
                  <a:lstStyle/>
                  <a:p>
                    <a:r>
                      <a:rPr lang="zh-CN" altLang="en-US"/>
                      <a:t>其他</a:t>
                    </a:r>
                    <a:fld id="{9361E926-ABD2-F84E-9871-969117EEC8CA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5DD-9343-8CA2-08A4DA6F935E}"/>
                </c:ext>
              </c:extLst>
            </c:dLbl>
            <c:dLbl>
              <c:idx val="3"/>
              <c:layout>
                <c:manualLayout>
                  <c:x val="-0.33560465249907595"/>
                  <c:y val="-1.4501670395810686E-2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FGMRES</a:t>
                    </a:r>
                    <a:r>
                      <a:rPr lang="zh-CN" altLang="en-US"/>
                      <a:t>迭代</a:t>
                    </a:r>
                    <a:fld id="{41543CE0-5776-4F45-909E-7B99F72F238A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924828779618542"/>
                      <c:h val="0.1830464362796618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D5DD-9343-8CA2-08A4DA6F93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SimHei" panose="02010609060101010101" pitchFamily="49" charset="-122"/>
                    <a:ea typeface="SimHei" panose="02010609060101010101" pitchFamily="49" charset="-122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'Onera M6 &amp;&amp; F4'!$B$32:$B$34</c:f>
              <c:strCache>
                <c:ptCount val="3"/>
                <c:pt idx="0">
                  <c:v>ILU分解</c:v>
                </c:pt>
                <c:pt idx="1">
                  <c:v>预处理</c:v>
                </c:pt>
                <c:pt idx="2">
                  <c:v>其他</c:v>
                </c:pt>
              </c:strCache>
            </c:strRef>
          </c:cat>
          <c:val>
            <c:numRef>
              <c:f>'Onera M6 &amp;&amp; F4'!$C$32:$C$34</c:f>
              <c:numCache>
                <c:formatCode>0.0%</c:formatCode>
                <c:ptCount val="3"/>
                <c:pt idx="0">
                  <c:v>0.48323079880680264</c:v>
                </c:pt>
                <c:pt idx="1">
                  <c:v>0.27959209148189579</c:v>
                </c:pt>
                <c:pt idx="2">
                  <c:v>0.23717000856757278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5DD-9343-8CA2-08A4DA6F935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34"/>
        <c:splitType val="pos"/>
        <c:splitPos val="2"/>
        <c:secondPieSize val="6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3781162505195162E-2"/>
          <c:y val="4.8380904969135365E-2"/>
          <c:w val="0.97431951822395779"/>
          <c:h val="0.91558587442479111"/>
        </c:manualLayout>
      </c:layout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8C4-AD45-A7C3-1DB3AFCF4854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8C4-AD45-A7C3-1DB3AFCF4854}"/>
              </c:ext>
            </c:extLst>
          </c:dPt>
          <c:dPt>
            <c:idx val="2"/>
            <c:bubble3D val="0"/>
            <c:spPr>
              <a:solidFill>
                <a:srgbClr val="ED7D3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8C4-AD45-A7C3-1DB3AFCF4854}"/>
              </c:ext>
            </c:extLst>
          </c:dPt>
          <c:dPt>
            <c:idx val="3"/>
            <c:bubble3D val="0"/>
            <c:spPr>
              <a:solidFill>
                <a:srgbClr val="A4A6A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8C4-AD45-A7C3-1DB3AFCF4854}"/>
              </c:ext>
            </c:extLst>
          </c:dPt>
          <c:dPt>
            <c:idx val="4"/>
            <c:bubble3D val="0"/>
            <c:spPr>
              <a:solidFill>
                <a:srgbClr val="FEC00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8C4-AD45-A7C3-1DB3AFCF485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zh-CN"/>
                      <a:t>ILU</a:t>
                    </a:r>
                    <a:r>
                      <a:rPr lang="zh-CN" altLang="en-US"/>
                      <a:t>分解</a:t>
                    </a:r>
                    <a:fld id="{7E6F4864-49A1-E84D-BE65-C76F2F2C42D9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58C4-AD45-A7C3-1DB3AFCF4854}"/>
                </c:ext>
              </c:extLst>
            </c:dLbl>
            <c:dLbl>
              <c:idx val="1"/>
              <c:layout>
                <c:manualLayout>
                  <c:x val="0.10684002764491088"/>
                  <c:y val="0.11007163410994536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GPU</a:t>
                    </a:r>
                    <a:r>
                      <a:rPr lang="zh-CN" altLang="en-US"/>
                      <a:t>设置</a:t>
                    </a:r>
                  </a:p>
                  <a:p>
                    <a:fld id="{EC4DCC00-4A3E-5043-96E0-AE95ACFECF0B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58C4-AD45-A7C3-1DB3AFCF4854}"/>
                </c:ext>
              </c:extLst>
            </c:dLbl>
            <c:dLbl>
              <c:idx val="2"/>
              <c:layout>
                <c:manualLayout>
                  <c:x val="-5.0690524065103701E-2"/>
                  <c:y val="5.2236632769067535E-3"/>
                </c:manualLayout>
              </c:layout>
              <c:tx>
                <c:rich>
                  <a:bodyPr/>
                  <a:lstStyle/>
                  <a:p>
                    <a:r>
                      <a:rPr lang="zh-CN" altLang="en-US"/>
                      <a:t>预处理</a:t>
                    </a:r>
                    <a:fld id="{17908629-C7B1-9D43-BE79-D06C8CEB4C6C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58C4-AD45-A7C3-1DB3AFCF4854}"/>
                </c:ext>
              </c:extLst>
            </c:dLbl>
            <c:dLbl>
              <c:idx val="3"/>
              <c:layout>
                <c:manualLayout>
                  <c:x val="-6.628760839282806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zh-CN" altLang="en-US"/>
                      <a:t>其他</a:t>
                    </a:r>
                    <a:fld id="{FAD83907-29F2-AE44-B691-BE04EBC90F76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58C4-AD45-A7C3-1DB3AFCF4854}"/>
                </c:ext>
              </c:extLst>
            </c:dLbl>
            <c:dLbl>
              <c:idx val="4"/>
              <c:layout>
                <c:manualLayout>
                  <c:x val="-0.32756870623106588"/>
                  <c:y val="1.8634904600278657E-2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FGMRES</a:t>
                    </a:r>
                    <a:r>
                      <a:rPr lang="zh-CN" altLang="en-US"/>
                      <a:t>迭代</a:t>
                    </a:r>
                  </a:p>
                  <a:p>
                    <a:fld id="{1652FE3C-6B69-3F49-AAB1-3686A5A79496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404077163811447"/>
                      <c:h val="0.22950185172693485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58C4-AD45-A7C3-1DB3AFCF485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SimHei" panose="02010609060101010101" pitchFamily="49" charset="-122"/>
                    <a:ea typeface="SimHei" panose="02010609060101010101" pitchFamily="49" charset="-122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'Onera M6 &amp;&amp; F4'!$E$32:$E$35</c:f>
              <c:strCache>
                <c:ptCount val="4"/>
                <c:pt idx="0">
                  <c:v>ILU分解</c:v>
                </c:pt>
                <c:pt idx="1">
                  <c:v>GPU设置</c:v>
                </c:pt>
                <c:pt idx="2">
                  <c:v>预处理</c:v>
                </c:pt>
                <c:pt idx="3">
                  <c:v>其他</c:v>
                </c:pt>
              </c:strCache>
            </c:strRef>
          </c:cat>
          <c:val>
            <c:numRef>
              <c:f>'Onera M6 &amp;&amp; F4'!$F$32:$F$35</c:f>
              <c:numCache>
                <c:formatCode>0.0%</c:formatCode>
                <c:ptCount val="4"/>
                <c:pt idx="0">
                  <c:v>0.12074543975220547</c:v>
                </c:pt>
                <c:pt idx="1">
                  <c:v>0.17150114678994799</c:v>
                </c:pt>
                <c:pt idx="2">
                  <c:v>0.39968290284151525</c:v>
                </c:pt>
                <c:pt idx="3">
                  <c:v>0.307070510616331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8C4-AD45-A7C3-1DB3AFCF485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34"/>
        <c:splitType val="pos"/>
        <c:splitPos val="2"/>
        <c:secondPieSize val="6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3781162505195162E-2"/>
          <c:y val="4.8380904969135365E-2"/>
          <c:w val="0.97431951822395779"/>
          <c:h val="0.91558587442479111"/>
        </c:manualLayout>
      </c:layout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E4D-F043-8D6A-A1B28119CC76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E4D-F043-8D6A-A1B28119CC76}"/>
              </c:ext>
            </c:extLst>
          </c:dPt>
          <c:dPt>
            <c:idx val="2"/>
            <c:bubble3D val="0"/>
            <c:spPr>
              <a:solidFill>
                <a:srgbClr val="ED7D3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E4D-F043-8D6A-A1B28119CC76}"/>
              </c:ext>
            </c:extLst>
          </c:dPt>
          <c:dPt>
            <c:idx val="3"/>
            <c:bubble3D val="0"/>
            <c:spPr>
              <a:solidFill>
                <a:srgbClr val="A4A5A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E4D-F043-8D6A-A1B28119CC76}"/>
              </c:ext>
            </c:extLst>
          </c:dPt>
          <c:dPt>
            <c:idx val="4"/>
            <c:bubble3D val="0"/>
            <c:spPr>
              <a:solidFill>
                <a:srgbClr val="FEC00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E4D-F043-8D6A-A1B28119CC76}"/>
              </c:ext>
            </c:extLst>
          </c:dPt>
          <c:dLbls>
            <c:dLbl>
              <c:idx val="0"/>
              <c:layout>
                <c:manualLayout>
                  <c:x val="0.15361312259701285"/>
                  <c:y val="-0.23584681480872408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ILU</a:t>
                    </a:r>
                    <a:r>
                      <a:rPr lang="zh-CN" altLang="en-US"/>
                      <a:t>分解</a:t>
                    </a:r>
                    <a:fld id="{5A5EF246-7296-8E43-A2F6-03A2F5F1B788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E4D-F043-8D6A-A1B28119CC76}"/>
                </c:ext>
              </c:extLst>
            </c:dLbl>
            <c:dLbl>
              <c:idx val="1"/>
              <c:layout>
                <c:manualLayout>
                  <c:x val="0.14163256998517837"/>
                  <c:y val="0.19579830205356963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GPU</a:t>
                    </a:r>
                    <a:r>
                      <a:rPr lang="zh-CN" altLang="en-US"/>
                      <a:t>设置</a:t>
                    </a:r>
                    <a:fld id="{D38D4027-9DB3-9649-B689-33AF8302B425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E4D-F043-8D6A-A1B28119CC76}"/>
                </c:ext>
              </c:extLst>
            </c:dLbl>
            <c:dLbl>
              <c:idx val="2"/>
              <c:layout>
                <c:manualLayout>
                  <c:x val="-3.5089291963784804E-2"/>
                  <c:y val="-2.6106440273809327E-2"/>
                </c:manualLayout>
              </c:layout>
              <c:tx>
                <c:rich>
                  <a:bodyPr/>
                  <a:lstStyle/>
                  <a:p>
                    <a:r>
                      <a:rPr lang="zh-CN" altLang="en-US"/>
                      <a:t>预处理</a:t>
                    </a:r>
                    <a:fld id="{E7192E31-1284-3740-8036-D75595C6BAF8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E4D-F043-8D6A-A1B28119CC76}"/>
                </c:ext>
              </c:extLst>
            </c:dLbl>
            <c:dLbl>
              <c:idx val="3"/>
              <c:layout>
                <c:manualLayout>
                  <c:x val="-5.4583343054776134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zh-CN" altLang="en-US"/>
                      <a:t>其他</a:t>
                    </a:r>
                    <a:fld id="{974FFC43-B25E-5F4D-BAF1-556C9550D936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CE4D-F043-8D6A-A1B28119CC76}"/>
                </c:ext>
              </c:extLst>
            </c:dLbl>
            <c:dLbl>
              <c:idx val="4"/>
              <c:layout>
                <c:manualLayout>
                  <c:x val="-0.28090804824946491"/>
                  <c:y val="7.9540362201163482E-3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FGMRES</a:t>
                    </a:r>
                    <a:r>
                      <a:rPr lang="zh-CN" altLang="en-US"/>
                      <a:t>迭代</a:t>
                    </a:r>
                  </a:p>
                  <a:p>
                    <a:fld id="{1652FE3C-6B69-3F49-AAB1-3686A5A79496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061552082578642"/>
                      <c:h val="0.2293974962484839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CE4D-F043-8D6A-A1B28119CC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SimHei" panose="02010609060101010101" pitchFamily="49" charset="-122"/>
                    <a:ea typeface="SimHei" panose="02010609060101010101" pitchFamily="49" charset="-122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'Onera M6 &amp;&amp; F4'!$H$32:$H$35</c:f>
              <c:strCache>
                <c:ptCount val="4"/>
                <c:pt idx="0">
                  <c:v>ILU分解</c:v>
                </c:pt>
                <c:pt idx="1">
                  <c:v>GPU设置</c:v>
                </c:pt>
                <c:pt idx="2">
                  <c:v>预处理</c:v>
                </c:pt>
                <c:pt idx="3">
                  <c:v>其他</c:v>
                </c:pt>
              </c:strCache>
            </c:strRef>
          </c:cat>
          <c:val>
            <c:numRef>
              <c:f>'Onera M6 &amp;&amp; F4'!$I$32:$I$35</c:f>
              <c:numCache>
                <c:formatCode>0.0%</c:formatCode>
                <c:ptCount val="4"/>
                <c:pt idx="0">
                  <c:v>0.35717046746208658</c:v>
                </c:pt>
                <c:pt idx="1">
                  <c:v>0.22583874086748496</c:v>
                </c:pt>
                <c:pt idx="2">
                  <c:v>0.28782447995016119</c:v>
                </c:pt>
                <c:pt idx="3">
                  <c:v>0.12916631172026699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E4D-F043-8D6A-A1B28119CC7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34"/>
        <c:splitType val="pos"/>
        <c:splitPos val="2"/>
        <c:secondPieSize val="6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53446557962323"/>
          <c:y val="5.8455355924912696E-2"/>
          <c:w val="0.84986873047561728"/>
          <c:h val="0.75005758615147489"/>
        </c:manualLayout>
      </c:layout>
      <c:lineChart>
        <c:grouping val="standard"/>
        <c:varyColors val="0"/>
        <c:ser>
          <c:idx val="0"/>
          <c:order val="0"/>
          <c:tx>
            <c:strRef>
              <c:f>'Onera M6 &amp;&amp; F4'!$E$43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'Onera M6 &amp;&amp; F4'!$E$44:$E$94</c:f>
              <c:numCache>
                <c:formatCode>General</c:formatCode>
                <c:ptCount val="5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D3-414E-BDF4-052E99BA69D7}"/>
            </c:ext>
          </c:extLst>
        </c:ser>
        <c:ser>
          <c:idx val="1"/>
          <c:order val="1"/>
          <c:tx>
            <c:strRef>
              <c:f>'Onera M6 &amp;&amp; F4'!$F$43</c:f>
              <c:strCache>
                <c:ptCount val="1"/>
                <c:pt idx="0">
                  <c:v>GPU(ILU0)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'Onera M6 &amp;&amp; F4'!$F$44:$F$94</c:f>
              <c:numCache>
                <c:formatCode>General</c:formatCode>
                <c:ptCount val="51"/>
                <c:pt idx="0">
                  <c:v>7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D3-414E-BDF4-052E99BA69D7}"/>
            </c:ext>
          </c:extLst>
        </c:ser>
        <c:ser>
          <c:idx val="2"/>
          <c:order val="2"/>
          <c:tx>
            <c:strRef>
              <c:f>'Onera M6 &amp;&amp; F4'!$G$43</c:f>
              <c:strCache>
                <c:ptCount val="1"/>
                <c:pt idx="0">
                  <c:v>GPU(ILU1)</c:v>
                </c:pt>
              </c:strCache>
            </c:strRef>
          </c:tx>
          <c:spPr>
            <a:ln w="28575" cap="rnd">
              <a:solidFill>
                <a:srgbClr val="ED7D31"/>
              </a:solidFill>
              <a:prstDash val="dashDot"/>
              <a:round/>
            </a:ln>
            <a:effectLst/>
          </c:spPr>
          <c:marker>
            <c:symbol val="none"/>
          </c:marker>
          <c:val>
            <c:numRef>
              <c:f>'Onera M6 &amp;&amp; F4'!$G$44:$G$94</c:f>
              <c:numCache>
                <c:formatCode>General</c:formatCode>
                <c:ptCount val="51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D3-414E-BDF4-052E99BA6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2114528"/>
        <c:axId val="302116160"/>
      </c:lineChart>
      <c:catAx>
        <c:axId val="302114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>
                    <a:solidFill>
                      <a:schemeClr val="tx1"/>
                    </a:solidFill>
                    <a:latin typeface="SimHei" panose="02010609060101010101" pitchFamily="49" charset="-122"/>
                    <a:ea typeface="SimHei" panose="02010609060101010101" pitchFamily="49" charset="-122"/>
                  </a:rPr>
                  <a:t>DLR-F4</a:t>
                </a:r>
                <a:r>
                  <a:rPr lang="zh-CN" altLang="en-US" b="1">
                    <a:solidFill>
                      <a:schemeClr val="tx1"/>
                    </a:solidFill>
                    <a:latin typeface="SimHei" panose="02010609060101010101" pitchFamily="49" charset="-122"/>
                    <a:ea typeface="SimHei" panose="02010609060101010101" pitchFamily="49" charset="-122"/>
                  </a:rPr>
                  <a:t> 算例</a:t>
                </a:r>
                <a:endParaRPr lang="en-US" altLang="zh-CN" b="1">
                  <a:solidFill>
                    <a:schemeClr val="tx1"/>
                  </a:solidFill>
                  <a:latin typeface="SimHei" panose="02010609060101010101" pitchFamily="49" charset="-122"/>
                  <a:ea typeface="SimHei" panose="02010609060101010101" pitchFamily="49" charset="-122"/>
                </a:endParaRPr>
              </a:p>
            </c:rich>
          </c:tx>
          <c:layout>
            <c:manualLayout>
              <c:xMode val="edge"/>
              <c:yMode val="edge"/>
              <c:x val="0.45310789900743481"/>
              <c:y val="0.9121307625808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2116160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302116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imHei" panose="02010609060101010101" pitchFamily="49" charset="-122"/>
                    <a:ea typeface="SimHei" panose="02010609060101010101" pitchFamily="49" charset="-122"/>
                    <a:cs typeface="+mn-cs"/>
                  </a:defRPr>
                </a:pPr>
                <a:r>
                  <a:rPr lang="zh-CN" altLang="en-US">
                    <a:solidFill>
                      <a:schemeClr val="tx1"/>
                    </a:solidFill>
                    <a:latin typeface="SimHei" panose="02010609060101010101" pitchFamily="49" charset="-122"/>
                    <a:ea typeface="SimHei" panose="02010609060101010101" pitchFamily="49" charset="-122"/>
                  </a:rPr>
                  <a:t>子迭代步数</a:t>
                </a:r>
              </a:p>
            </c:rich>
          </c:tx>
          <c:layout>
            <c:manualLayout>
              <c:xMode val="edge"/>
              <c:yMode val="edge"/>
              <c:x val="1.6611295681063124E-2"/>
              <c:y val="0.303168780103628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imHei" panose="02010609060101010101" pitchFamily="49" charset="-122"/>
                  <a:ea typeface="SimHei" panose="02010609060101010101" pitchFamily="49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211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747561444435992"/>
          <c:y val="7.6381944031821136E-2"/>
          <c:w val="0.543784120734908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'Onera M6 &amp;&amp; F4'!$C$47</c:f>
              <c:strCache>
                <c:ptCount val="1"/>
                <c:pt idx="0">
                  <c:v>DLR-F4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'Onera M6 &amp;&amp; F4'!$B$48:$B$50</c:f>
              <c:strCache>
                <c:ptCount val="3"/>
                <c:pt idx="0">
                  <c:v>CPU</c:v>
                </c:pt>
                <c:pt idx="1">
                  <c:v>GPU ILU(0)</c:v>
                </c:pt>
                <c:pt idx="2">
                  <c:v>GPU ILU(1)</c:v>
                </c:pt>
              </c:strCache>
            </c:strRef>
          </c:cat>
          <c:val>
            <c:numRef>
              <c:f>'Onera M6 &amp;&amp; F4'!$C$48:$C$50</c:f>
              <c:numCache>
                <c:formatCode>General</c:formatCode>
                <c:ptCount val="3"/>
                <c:pt idx="0">
                  <c:v>6.0226651372549048E-5</c:v>
                </c:pt>
                <c:pt idx="1">
                  <c:v>5.2378614509803935E-5</c:v>
                </c:pt>
                <c:pt idx="2">
                  <c:v>4.8143287058823546E-5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99-C749-8F60-38EB5BB11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2"/>
        <c:overlap val="54"/>
        <c:axId val="111755072"/>
        <c:axId val="111756704"/>
      </c:barChart>
      <c:catAx>
        <c:axId val="11175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756704"/>
        <c:crosses val="autoZero"/>
        <c:auto val="1"/>
        <c:lblAlgn val="ctr"/>
        <c:lblOffset val="100"/>
        <c:noMultiLvlLbl val="0"/>
      </c:catAx>
      <c:valAx>
        <c:axId val="111756704"/>
        <c:scaling>
          <c:orientation val="minMax"/>
          <c:max val="6.0000000000000022E-5"/>
          <c:min val="1.0000000000000004E-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b="1">
                    <a:solidFill>
                      <a:schemeClr val="tx1"/>
                    </a:solidFill>
                  </a:rPr>
                  <a:t>残差</a:t>
                </a:r>
                <a:r>
                  <a:rPr lang="en-US" altLang="zh-CN" b="1">
                    <a:solidFill>
                      <a:schemeClr val="tx1"/>
                    </a:solidFill>
                  </a:rPr>
                  <a:t>/</a:t>
                </a:r>
                <a:r>
                  <a:rPr lang="zh-CN" altLang="en-US" b="1">
                    <a:solidFill>
                      <a:schemeClr val="tx1"/>
                    </a:solidFill>
                  </a:rPr>
                  <a:t>初始残差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E+0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75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510436995240913"/>
          <c:y val="0.19006754603234949"/>
          <c:w val="0.80981257969308307"/>
          <c:h val="0.77946063221142503"/>
        </c:manualLayout>
      </c:layout>
      <c:lineChart>
        <c:grouping val="standard"/>
        <c:varyColors val="0"/>
        <c:ser>
          <c:idx val="0"/>
          <c:order val="0"/>
          <c:tx>
            <c:strRef>
              <c:f>'Onera M6 &amp;&amp; F4'!$V$70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'Onera M6 &amp;&amp; F4'!$U$71:$U$94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'Onera M6 &amp;&amp; F4'!$V$71:$V$94</c:f>
              <c:numCache>
                <c:formatCode>General</c:formatCode>
                <c:ptCount val="24"/>
                <c:pt idx="0">
                  <c:v>1</c:v>
                </c:pt>
                <c:pt idx="1">
                  <c:v>0.22780800000000001</c:v>
                </c:pt>
                <c:pt idx="2">
                  <c:v>7.71757E-2</c:v>
                </c:pt>
                <c:pt idx="3">
                  <c:v>3.2998E-2</c:v>
                </c:pt>
                <c:pt idx="4">
                  <c:v>1.71743E-2</c:v>
                </c:pt>
                <c:pt idx="5">
                  <c:v>8.6433099999999995E-3</c:v>
                </c:pt>
                <c:pt idx="6">
                  <c:v>3.17542E-3</c:v>
                </c:pt>
                <c:pt idx="7">
                  <c:v>1.31824E-3</c:v>
                </c:pt>
                <c:pt idx="8">
                  <c:v>7.4888000000000005E-4</c:v>
                </c:pt>
                <c:pt idx="9">
                  <c:v>4.0195200000000002E-4</c:v>
                </c:pt>
                <c:pt idx="10">
                  <c:v>1.9070299999999999E-4</c:v>
                </c:pt>
                <c:pt idx="11" formatCode="0.00E+00">
                  <c:v>8.9088300000000006E-5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B3-0C4D-8FD9-CE40BBE76AD0}"/>
            </c:ext>
          </c:extLst>
        </c:ser>
        <c:ser>
          <c:idx val="1"/>
          <c:order val="1"/>
          <c:tx>
            <c:strRef>
              <c:f>'Onera M6 &amp;&amp; F4'!$W$70</c:f>
              <c:strCache>
                <c:ptCount val="1"/>
                <c:pt idx="0">
                  <c:v>GPU ILU(0)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'Onera M6 &amp;&amp; F4'!$U$71:$U$94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'Onera M6 &amp;&amp; F4'!$W$71:$W$94</c:f>
              <c:numCache>
                <c:formatCode>General</c:formatCode>
                <c:ptCount val="24"/>
                <c:pt idx="0">
                  <c:v>1</c:v>
                </c:pt>
                <c:pt idx="1">
                  <c:v>0.38440000000000002</c:v>
                </c:pt>
                <c:pt idx="2">
                  <c:v>0.18712592</c:v>
                </c:pt>
                <c:pt idx="3">
                  <c:v>9.6949939151999995E-2</c:v>
                </c:pt>
                <c:pt idx="4">
                  <c:v>6.3540990120220797E-2</c:v>
                </c:pt>
                <c:pt idx="5">
                  <c:v>3.6605964408259195E-2</c:v>
                </c:pt>
                <c:pt idx="6">
                  <c:v>2.5752295961210345E-2</c:v>
                </c:pt>
                <c:pt idx="7">
                  <c:v>1.6860028165804411E-2</c:v>
                </c:pt>
                <c:pt idx="8">
                  <c:v>9.9642766459904063E-3</c:v>
                </c:pt>
                <c:pt idx="9">
                  <c:v>6.0871766030355396E-3</c:v>
                </c:pt>
                <c:pt idx="10">
                  <c:v>4.8106956693789874E-3</c:v>
                </c:pt>
                <c:pt idx="11">
                  <c:v>3.7739907526278156E-3</c:v>
                </c:pt>
                <c:pt idx="12">
                  <c:v>2.9897554742317556E-3</c:v>
                </c:pt>
                <c:pt idx="13">
                  <c:v>2.1786348140726804E-3</c:v>
                </c:pt>
                <c:pt idx="14">
                  <c:v>1.6034752231574927E-3</c:v>
                </c:pt>
                <c:pt idx="15">
                  <c:v>1.1578694586420254E-3</c:v>
                </c:pt>
                <c:pt idx="16">
                  <c:v>8.6770737230633377E-4</c:v>
                </c:pt>
                <c:pt idx="17">
                  <c:v>6.6162687138357945E-4</c:v>
                </c:pt>
                <c:pt idx="18">
                  <c:v>4.7656983545759231E-4</c:v>
                </c:pt>
                <c:pt idx="19">
                  <c:v>2.9628346670398513E-4</c:v>
                </c:pt>
                <c:pt idx="20">
                  <c:v>2.2043489922776493E-4</c:v>
                </c:pt>
                <c:pt idx="21">
                  <c:v>1.7692105012020413E-4</c:v>
                </c:pt>
                <c:pt idx="22">
                  <c:v>1.3037312183357842E-4</c:v>
                </c:pt>
                <c:pt idx="23">
                  <c:v>9.2747438872407693E-5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B3-0C4D-8FD9-CE40BBE76AD0}"/>
            </c:ext>
          </c:extLst>
        </c:ser>
        <c:ser>
          <c:idx val="2"/>
          <c:order val="2"/>
          <c:tx>
            <c:strRef>
              <c:f>'Onera M6 &amp;&amp; F4'!$X$70</c:f>
              <c:strCache>
                <c:ptCount val="1"/>
                <c:pt idx="0">
                  <c:v>GPU ILU(1)</c:v>
                </c:pt>
              </c:strCache>
            </c:strRef>
          </c:tx>
          <c:spPr>
            <a:ln w="28575" cap="rnd">
              <a:solidFill>
                <a:srgbClr val="ED7D31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'Onera M6 &amp;&amp; F4'!$U$71:$U$94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'Onera M6 &amp;&amp; F4'!$X$71:$X$94</c:f>
              <c:numCache>
                <c:formatCode>General</c:formatCode>
                <c:ptCount val="24"/>
                <c:pt idx="0">
                  <c:v>1</c:v>
                </c:pt>
                <c:pt idx="1">
                  <c:v>0.25840000000000002</c:v>
                </c:pt>
                <c:pt idx="2">
                  <c:v>7.917376000000001E-2</c:v>
                </c:pt>
                <c:pt idx="3">
                  <c:v>3.5897382784000009E-2</c:v>
                </c:pt>
                <c:pt idx="4">
                  <c:v>1.9991252472409602E-2</c:v>
                </c:pt>
                <c:pt idx="5">
                  <c:v>7.60067419001013E-3</c:v>
                </c:pt>
                <c:pt idx="6">
                  <c:v>4.8629113467684813E-3</c:v>
                </c:pt>
                <c:pt idx="7">
                  <c:v>3.5392268781781005E-3</c:v>
                </c:pt>
                <c:pt idx="8">
                  <c:v>1.9504679325639512E-3</c:v>
                </c:pt>
                <c:pt idx="9">
                  <c:v>1.2313304058276223E-3</c:v>
                </c:pt>
                <c:pt idx="10">
                  <c:v>7.8177167465995736E-4</c:v>
                </c:pt>
                <c:pt idx="11">
                  <c:v>4.9798855675839285E-4</c:v>
                </c:pt>
                <c:pt idx="12">
                  <c:v>2.5955163578247437E-4</c:v>
                </c:pt>
                <c:pt idx="13">
                  <c:v>1.512407381704478E-4</c:v>
                </c:pt>
                <c:pt idx="14">
                  <c:v>9.505480394012644E-5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B3-0C4D-8FD9-CE40BBE76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613664"/>
        <c:axId val="169297072"/>
      </c:lineChart>
      <c:catAx>
        <c:axId val="16961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b="1">
                    <a:solidFill>
                      <a:schemeClr val="tx1"/>
                    </a:solidFill>
                  </a:rPr>
                  <a:t>子空间数目</a:t>
                </a:r>
              </a:p>
            </c:rich>
          </c:tx>
          <c:layout>
            <c:manualLayout>
              <c:xMode val="edge"/>
              <c:yMode val="edge"/>
              <c:x val="0.4826428302200953"/>
              <c:y val="2.948957438567555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high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297072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169297072"/>
        <c:scaling>
          <c:logBase val="10"/>
          <c:orientation val="minMax"/>
          <c:min val="1.0000000000000003E-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b="1">
                    <a:solidFill>
                      <a:schemeClr val="tx1"/>
                    </a:solidFill>
                  </a:rPr>
                  <a:t>残差</a:t>
                </a:r>
                <a:r>
                  <a:rPr lang="en-US" altLang="zh-CN" b="1">
                    <a:solidFill>
                      <a:schemeClr val="tx1"/>
                    </a:solidFill>
                  </a:rPr>
                  <a:t>/</a:t>
                </a:r>
                <a:r>
                  <a:rPr lang="zh-CN" altLang="en-US" b="1">
                    <a:solidFill>
                      <a:schemeClr val="tx1"/>
                    </a:solidFill>
                  </a:rPr>
                  <a:t>初始残差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E+0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6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984102466230565"/>
          <c:y val="0.24486973163100942"/>
          <c:w val="0.69155893802289725"/>
          <c:h val="8.53989505410261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'Onera M6 &amp;&amp; F4'!$Z$72</c:f>
              <c:strCache>
                <c:ptCount val="1"/>
                <c:pt idx="0">
                  <c:v>总时间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ED7D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1D-2448-A7C4-61CF7502F84C}"/>
              </c:ext>
            </c:extLst>
          </c:dPt>
          <c:cat>
            <c:strRef>
              <c:f>'Onera M6 &amp;&amp; F4'!$AA$71:$AB$71</c:f>
              <c:strCache>
                <c:ptCount val="2"/>
                <c:pt idx="0">
                  <c:v>GPU ILU(0)</c:v>
                </c:pt>
                <c:pt idx="1">
                  <c:v>GPU ILU(1)</c:v>
                </c:pt>
              </c:strCache>
            </c:strRef>
          </c:cat>
          <c:val>
            <c:numRef>
              <c:f>'Onera M6 &amp;&amp; F4'!$AA$72:$AB$72</c:f>
              <c:numCache>
                <c:formatCode>General</c:formatCode>
                <c:ptCount val="2"/>
                <c:pt idx="0">
                  <c:v>146.434</c:v>
                </c:pt>
                <c:pt idx="1">
                  <c:v>234.148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1D-2448-A7C4-61CF7502F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"/>
        <c:overlap val="-27"/>
        <c:axId val="152343840"/>
        <c:axId val="158287696"/>
      </c:barChart>
      <c:catAx>
        <c:axId val="15234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287696"/>
        <c:crosses val="autoZero"/>
        <c:auto val="1"/>
        <c:lblAlgn val="ctr"/>
        <c:lblOffset val="100"/>
        <c:noMultiLvlLbl val="0"/>
      </c:catAx>
      <c:valAx>
        <c:axId val="15828769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050">
                    <a:solidFill>
                      <a:schemeClr val="tx1"/>
                    </a:solidFill>
                  </a:rPr>
                  <a:t>总耗时</a:t>
                </a:r>
                <a:r>
                  <a:rPr lang="en-US" altLang="zh-CN" sz="1050">
                    <a:solidFill>
                      <a:schemeClr val="tx1"/>
                    </a:solidFill>
                  </a:rPr>
                  <a:t>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34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73318</xdr:colOff>
      <xdr:row>3</xdr:row>
      <xdr:rowOff>75196</xdr:rowOff>
    </xdr:from>
    <xdr:to>
      <xdr:col>11</xdr:col>
      <xdr:colOff>624204</xdr:colOff>
      <xdr:row>15</xdr:row>
      <xdr:rowOff>58336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ADBFCCA7-01CE-BF48-B903-8944F56CD3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9237</xdr:colOff>
      <xdr:row>23</xdr:row>
      <xdr:rowOff>57728</xdr:rowOff>
    </xdr:from>
    <xdr:to>
      <xdr:col>14</xdr:col>
      <xdr:colOff>808182</xdr:colOff>
      <xdr:row>36</xdr:row>
      <xdr:rowOff>207432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7D348E6-3B4E-424D-A9A9-1BCF5D9180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814457</xdr:colOff>
      <xdr:row>39</xdr:row>
      <xdr:rowOff>41413</xdr:rowOff>
    </xdr:from>
    <xdr:to>
      <xdr:col>14</xdr:col>
      <xdr:colOff>785141</xdr:colOff>
      <xdr:row>52</xdr:row>
      <xdr:rowOff>204921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8FA9E14-678A-9040-8774-8C20C7F8E1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497840</xdr:colOff>
      <xdr:row>55</xdr:row>
      <xdr:rowOff>182880</xdr:rowOff>
    </xdr:from>
    <xdr:to>
      <xdr:col>11</xdr:col>
      <xdr:colOff>132080</xdr:colOff>
      <xdr:row>69</xdr:row>
      <xdr:rowOff>81280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E1D81E60-012E-AF42-954F-D32C802AD7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655898</xdr:colOff>
      <xdr:row>89</xdr:row>
      <xdr:rowOff>20989</xdr:rowOff>
    </xdr:from>
    <xdr:to>
      <xdr:col>16</xdr:col>
      <xdr:colOff>610803</xdr:colOff>
      <xdr:row>100</xdr:row>
      <xdr:rowOff>168084</xdr:rowOff>
    </xdr:to>
    <xdr:grpSp>
      <xdr:nvGrpSpPr>
        <xdr:cNvPr id="7" name="组合 6">
          <a:extLst>
            <a:ext uri="{FF2B5EF4-FFF2-40B4-BE49-F238E27FC236}">
              <a16:creationId xmlns:a16="http://schemas.microsoft.com/office/drawing/2014/main" id="{9E02B005-5874-0048-92A5-53E735369E3A}"/>
            </a:ext>
          </a:extLst>
        </xdr:cNvPr>
        <xdr:cNvGrpSpPr/>
      </xdr:nvGrpSpPr>
      <xdr:grpSpPr>
        <a:xfrm>
          <a:off x="3942957" y="18831930"/>
          <a:ext cx="9816081" cy="2448036"/>
          <a:chOff x="3979262" y="18216410"/>
          <a:chExt cx="9924999" cy="2366627"/>
        </a:xfrm>
      </xdr:grpSpPr>
      <xdr:graphicFrame macro="">
        <xdr:nvGraphicFramePr>
          <xdr:cNvPr id="12" name="图表 11">
            <a:extLst>
              <a:ext uri="{FF2B5EF4-FFF2-40B4-BE49-F238E27FC236}">
                <a16:creationId xmlns:a16="http://schemas.microsoft.com/office/drawing/2014/main" id="{6C7CFB20-4336-A34A-B1D8-60FA71673249}"/>
              </a:ext>
            </a:extLst>
          </xdr:cNvPr>
          <xdr:cNvGraphicFramePr>
            <a:graphicFrameLocks noChangeAspect="1"/>
          </xdr:cNvGraphicFramePr>
        </xdr:nvGraphicFramePr>
        <xdr:xfrm>
          <a:off x="3979262" y="18216410"/>
          <a:ext cx="3297963" cy="236343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3" name="图表 12">
            <a:extLst>
              <a:ext uri="{FF2B5EF4-FFF2-40B4-BE49-F238E27FC236}">
                <a16:creationId xmlns:a16="http://schemas.microsoft.com/office/drawing/2014/main" id="{9EC98674-C9F8-934D-BFC7-4299C37CAF45}"/>
              </a:ext>
            </a:extLst>
          </xdr:cNvPr>
          <xdr:cNvGraphicFramePr>
            <a:graphicFrameLocks/>
          </xdr:cNvGraphicFramePr>
        </xdr:nvGraphicFramePr>
        <xdr:xfrm>
          <a:off x="7283450" y="18216410"/>
          <a:ext cx="3300594" cy="23655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14" name="图表 13">
            <a:extLst>
              <a:ext uri="{FF2B5EF4-FFF2-40B4-BE49-F238E27FC236}">
                <a16:creationId xmlns:a16="http://schemas.microsoft.com/office/drawing/2014/main" id="{56695967-46BB-9242-B37B-C0632B70C227}"/>
              </a:ext>
            </a:extLst>
          </xdr:cNvPr>
          <xdr:cNvGraphicFramePr>
            <a:graphicFrameLocks/>
          </xdr:cNvGraphicFramePr>
        </xdr:nvGraphicFramePr>
        <xdr:xfrm>
          <a:off x="10603277" y="18216410"/>
          <a:ext cx="3300984" cy="236662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338907</xdr:colOff>
      <xdr:row>22</xdr:row>
      <xdr:rowOff>102045</xdr:rowOff>
    </xdr:from>
    <xdr:to>
      <xdr:col>22</xdr:col>
      <xdr:colOff>205103</xdr:colOff>
      <xdr:row>34</xdr:row>
      <xdr:rowOff>95995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DCAD6E01-9A65-514A-A418-A96909F314ED}"/>
            </a:ext>
          </a:extLst>
        </xdr:cNvPr>
        <xdr:cNvGrpSpPr/>
      </xdr:nvGrpSpPr>
      <xdr:grpSpPr>
        <a:xfrm>
          <a:off x="8987607" y="4813745"/>
          <a:ext cx="9772196" cy="2432350"/>
          <a:chOff x="3979262" y="18216410"/>
          <a:chExt cx="9924999" cy="2366627"/>
        </a:xfrm>
      </xdr:grpSpPr>
      <xdr:graphicFrame macro="">
        <xdr:nvGraphicFramePr>
          <xdr:cNvPr id="3" name="图表 2">
            <a:extLst>
              <a:ext uri="{FF2B5EF4-FFF2-40B4-BE49-F238E27FC236}">
                <a16:creationId xmlns:a16="http://schemas.microsoft.com/office/drawing/2014/main" id="{DCF9DDFD-F228-F34D-88F0-B9FF63BB3B57}"/>
              </a:ext>
            </a:extLst>
          </xdr:cNvPr>
          <xdr:cNvGraphicFramePr>
            <a:graphicFrameLocks noChangeAspect="1"/>
          </xdr:cNvGraphicFramePr>
        </xdr:nvGraphicFramePr>
        <xdr:xfrm>
          <a:off x="3979262" y="18216410"/>
          <a:ext cx="3297963" cy="236343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图表 3">
            <a:extLst>
              <a:ext uri="{FF2B5EF4-FFF2-40B4-BE49-F238E27FC236}">
                <a16:creationId xmlns:a16="http://schemas.microsoft.com/office/drawing/2014/main" id="{EE32EE27-68DE-EC47-8627-7293CCC2CE53}"/>
              </a:ext>
            </a:extLst>
          </xdr:cNvPr>
          <xdr:cNvGraphicFramePr>
            <a:graphicFrameLocks/>
          </xdr:cNvGraphicFramePr>
        </xdr:nvGraphicFramePr>
        <xdr:xfrm>
          <a:off x="7283450" y="18216410"/>
          <a:ext cx="3300594" cy="23655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5" name="图表 4">
            <a:extLst>
              <a:ext uri="{FF2B5EF4-FFF2-40B4-BE49-F238E27FC236}">
                <a16:creationId xmlns:a16="http://schemas.microsoft.com/office/drawing/2014/main" id="{C2E19BE8-FB4B-2040-9960-F2F49C9F9CA8}"/>
              </a:ext>
            </a:extLst>
          </xdr:cNvPr>
          <xdr:cNvGraphicFramePr>
            <a:graphicFrameLocks/>
          </xdr:cNvGraphicFramePr>
        </xdr:nvGraphicFramePr>
        <xdr:xfrm>
          <a:off x="10603277" y="18216410"/>
          <a:ext cx="3300984" cy="236662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7</xdr:col>
      <xdr:colOff>247526</xdr:colOff>
      <xdr:row>44</xdr:row>
      <xdr:rowOff>115224</xdr:rowOff>
    </xdr:from>
    <xdr:to>
      <xdr:col>13</xdr:col>
      <xdr:colOff>673</xdr:colOff>
      <xdr:row>57</xdr:row>
      <xdr:rowOff>155582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07476AD3-3B70-5F4D-BB1C-B1B67F3794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684069</xdr:colOff>
      <xdr:row>30</xdr:row>
      <xdr:rowOff>70716</xdr:rowOff>
    </xdr:from>
    <xdr:to>
      <xdr:col>14</xdr:col>
      <xdr:colOff>607581</xdr:colOff>
      <xdr:row>42</xdr:row>
      <xdr:rowOff>89333</xdr:rowOff>
    </xdr:to>
    <xdr:graphicFrame macro="">
      <xdr:nvGraphicFramePr>
        <xdr:cNvPr id="16" name="图表 15">
          <a:extLst>
            <a:ext uri="{FF2B5EF4-FFF2-40B4-BE49-F238E27FC236}">
              <a16:creationId xmlns:a16="http://schemas.microsoft.com/office/drawing/2014/main" id="{2EB972EA-4341-C34A-AE86-113885DE9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33939</xdr:colOff>
      <xdr:row>71</xdr:row>
      <xdr:rowOff>56564</xdr:rowOff>
    </xdr:from>
    <xdr:to>
      <xdr:col>18</xdr:col>
      <xdr:colOff>491139</xdr:colOff>
      <xdr:row>84</xdr:row>
      <xdr:rowOff>162128</xdr:rowOff>
    </xdr:to>
    <xdr:graphicFrame macro="">
      <xdr:nvGraphicFramePr>
        <xdr:cNvPr id="19" name="图表 18">
          <a:extLst>
            <a:ext uri="{FF2B5EF4-FFF2-40B4-BE49-F238E27FC236}">
              <a16:creationId xmlns:a16="http://schemas.microsoft.com/office/drawing/2014/main" id="{8A743FF0-1783-034C-884F-E8F3163070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663823</xdr:colOff>
      <xdr:row>75</xdr:row>
      <xdr:rowOff>164110</xdr:rowOff>
    </xdr:from>
    <xdr:to>
      <xdr:col>28</xdr:col>
      <xdr:colOff>333263</xdr:colOff>
      <xdr:row>89</xdr:row>
      <xdr:rowOff>7026</xdr:rowOff>
    </xdr:to>
    <xdr:graphicFrame macro="">
      <xdr:nvGraphicFramePr>
        <xdr:cNvPr id="20" name="图表 19">
          <a:extLst>
            <a:ext uri="{FF2B5EF4-FFF2-40B4-BE49-F238E27FC236}">
              <a16:creationId xmlns:a16="http://schemas.microsoft.com/office/drawing/2014/main" id="{EAA41DDB-5D8D-9148-A474-32A987EB0E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7965-781C-E449-B2A2-EC7799605C89}">
  <dimension ref="A2:M114"/>
  <sheetViews>
    <sheetView zoomScale="85" zoomScaleNormal="257" workbookViewId="0">
      <selection activeCell="M18" sqref="M18"/>
    </sheetView>
  </sheetViews>
  <sheetFormatPr baseColWidth="10" defaultRowHeight="16"/>
  <sheetData>
    <row r="2" spans="1:6">
      <c r="B2" s="12" t="s">
        <v>0</v>
      </c>
      <c r="C2" s="12" t="s">
        <v>1</v>
      </c>
      <c r="D2" s="12"/>
      <c r="E2" s="12" t="s">
        <v>2</v>
      </c>
      <c r="F2" s="12"/>
    </row>
    <row r="3" spans="1:6">
      <c r="B3" s="12"/>
      <c r="C3" t="s">
        <v>3</v>
      </c>
      <c r="D3" t="s">
        <v>4</v>
      </c>
      <c r="E3" t="s">
        <v>3</v>
      </c>
      <c r="F3" t="s">
        <v>4</v>
      </c>
    </row>
    <row r="4" spans="1:6">
      <c r="B4">
        <v>0.40756866666666658</v>
      </c>
      <c r="C4">
        <v>1.8869723529411762E-2</v>
      </c>
      <c r="D4">
        <f>B4/C4</f>
        <v>21.599079924589226</v>
      </c>
      <c r="E4">
        <v>2.9211180392156866E-2</v>
      </c>
      <c r="F4">
        <f>B4/E4</f>
        <v>13.95248877981315</v>
      </c>
    </row>
    <row r="5" spans="1:6">
      <c r="B5">
        <v>4.9424472549019596</v>
      </c>
      <c r="C5">
        <v>0.12089437254901962</v>
      </c>
      <c r="D5">
        <f t="shared" ref="D5:D6" si="0">B5/C5</f>
        <v>40.882359953503389</v>
      </c>
      <c r="E5">
        <v>0.17584639215686279</v>
      </c>
      <c r="F5">
        <f t="shared" ref="F5:F6" si="1">B5/E5</f>
        <v>28.106617339598738</v>
      </c>
    </row>
    <row r="6" spans="1:6">
      <c r="B6">
        <v>14.269792000000001</v>
      </c>
      <c r="C6">
        <v>0.30505405882352937</v>
      </c>
      <c r="D6">
        <f t="shared" si="0"/>
        <v>46.777912265887693</v>
      </c>
      <c r="E6">
        <v>0.44795023529411765</v>
      </c>
      <c r="F6">
        <f t="shared" si="1"/>
        <v>31.855752884314619</v>
      </c>
    </row>
    <row r="9" spans="1:6">
      <c r="B9" t="s">
        <v>5</v>
      </c>
      <c r="C9" t="s">
        <v>6</v>
      </c>
      <c r="D9" t="s">
        <v>7</v>
      </c>
    </row>
    <row r="10" spans="1:6">
      <c r="A10" t="s">
        <v>0</v>
      </c>
      <c r="B10">
        <v>0.34822943921568628</v>
      </c>
      <c r="C10">
        <v>0.33387802745098044</v>
      </c>
      <c r="D10">
        <v>0.36974907800000012</v>
      </c>
    </row>
    <row r="11" spans="1:6">
      <c r="A11" t="s">
        <v>9</v>
      </c>
      <c r="B11">
        <v>0.39902974117647055</v>
      </c>
      <c r="C11">
        <v>0.49309833333333336</v>
      </c>
      <c r="D11">
        <v>0.56082523725490196</v>
      </c>
    </row>
    <row r="12" spans="1:6">
      <c r="A12" t="s">
        <v>8</v>
      </c>
      <c r="B12">
        <v>0.36735000392156869</v>
      </c>
      <c r="C12">
        <v>0.42845447901960787</v>
      </c>
      <c r="D12">
        <v>0.48284559999999993</v>
      </c>
    </row>
    <row r="18" spans="1:8" ht="17" thickBot="1"/>
    <row r="19" spans="1:8" ht="32" thickTop="1" thickBot="1">
      <c r="A19" s="6" t="s">
        <v>14</v>
      </c>
      <c r="B19" s="6" t="s">
        <v>15</v>
      </c>
      <c r="C19" s="6" t="s">
        <v>16</v>
      </c>
      <c r="D19" s="6" t="s">
        <v>18</v>
      </c>
      <c r="E19" s="6" t="s">
        <v>17</v>
      </c>
    </row>
    <row r="20" spans="1:8">
      <c r="A20" s="1" t="s">
        <v>10</v>
      </c>
      <c r="B20" s="2">
        <v>93931</v>
      </c>
      <c r="C20" s="2">
        <v>482609</v>
      </c>
      <c r="D20">
        <f>C20*16</f>
        <v>7721744</v>
      </c>
      <c r="E20">
        <f>D20*8/1024/1024</f>
        <v>58.9122314453125</v>
      </c>
    </row>
    <row r="21" spans="1:8">
      <c r="A21" s="3" t="s">
        <v>11</v>
      </c>
      <c r="B21" s="4">
        <v>1069238</v>
      </c>
      <c r="C21" s="4">
        <v>5512816</v>
      </c>
      <c r="D21">
        <f t="shared" ref="D21:E23" si="2">C21*16</f>
        <v>88205056</v>
      </c>
      <c r="E21">
        <f t="shared" ref="E21:E22" si="3">D21*8/1024/1024</f>
        <v>672.951171875</v>
      </c>
    </row>
    <row r="22" spans="1:8">
      <c r="A22" s="3" t="s">
        <v>12</v>
      </c>
      <c r="B22" s="4">
        <v>3107162</v>
      </c>
      <c r="C22" s="4">
        <v>17962870</v>
      </c>
      <c r="D22">
        <f t="shared" si="2"/>
        <v>287405920</v>
      </c>
      <c r="E22">
        <f t="shared" si="3"/>
        <v>2192.733154296875</v>
      </c>
    </row>
    <row r="23" spans="1:8" ht="17" thickBot="1">
      <c r="A23" s="5" t="s">
        <v>13</v>
      </c>
      <c r="B23" s="5"/>
      <c r="C23" s="5"/>
      <c r="D23" s="5">
        <f t="shared" si="2"/>
        <v>0</v>
      </c>
      <c r="E23" s="5">
        <f t="shared" si="2"/>
        <v>0</v>
      </c>
    </row>
    <row r="24" spans="1:8" ht="17" thickTop="1"/>
    <row r="26" spans="1:8">
      <c r="A26" s="7" t="s">
        <v>19</v>
      </c>
      <c r="G26" t="s">
        <v>24</v>
      </c>
      <c r="H26" t="s">
        <v>25</v>
      </c>
    </row>
    <row r="27" spans="1:8">
      <c r="A27">
        <v>0</v>
      </c>
      <c r="B27" t="s">
        <v>20</v>
      </c>
      <c r="C27" t="s">
        <v>21</v>
      </c>
      <c r="D27">
        <v>175027</v>
      </c>
      <c r="E27" t="s">
        <v>22</v>
      </c>
      <c r="G27">
        <v>0</v>
      </c>
      <c r="H27">
        <v>175027</v>
      </c>
    </row>
    <row r="28" spans="1:8">
      <c r="A28">
        <v>1</v>
      </c>
      <c r="B28" t="s">
        <v>20</v>
      </c>
      <c r="C28" t="s">
        <v>21</v>
      </c>
      <c r="D28">
        <v>641297</v>
      </c>
      <c r="E28" t="s">
        <v>22</v>
      </c>
      <c r="G28">
        <v>1</v>
      </c>
      <c r="H28">
        <v>641297</v>
      </c>
    </row>
    <row r="29" spans="1:8">
      <c r="A29">
        <v>2</v>
      </c>
      <c r="B29" t="s">
        <v>20</v>
      </c>
      <c r="C29" t="s">
        <v>21</v>
      </c>
      <c r="D29">
        <v>641822</v>
      </c>
      <c r="E29" t="s">
        <v>22</v>
      </c>
      <c r="G29">
        <v>2</v>
      </c>
      <c r="H29">
        <v>641822</v>
      </c>
    </row>
    <row r="30" spans="1:8">
      <c r="A30">
        <v>3</v>
      </c>
      <c r="B30" t="s">
        <v>20</v>
      </c>
      <c r="C30" t="s">
        <v>21</v>
      </c>
      <c r="D30">
        <v>597738</v>
      </c>
      <c r="E30" t="s">
        <v>22</v>
      </c>
      <c r="G30">
        <v>3</v>
      </c>
      <c r="H30">
        <v>597738</v>
      </c>
    </row>
    <row r="31" spans="1:8">
      <c r="A31">
        <v>4</v>
      </c>
      <c r="B31" t="s">
        <v>20</v>
      </c>
      <c r="C31" t="s">
        <v>21</v>
      </c>
      <c r="D31">
        <v>508455</v>
      </c>
      <c r="E31" t="s">
        <v>22</v>
      </c>
      <c r="G31">
        <v>4</v>
      </c>
      <c r="H31">
        <v>508455</v>
      </c>
    </row>
    <row r="32" spans="1:8">
      <c r="A32">
        <v>5</v>
      </c>
      <c r="B32" t="s">
        <v>20</v>
      </c>
      <c r="C32" t="s">
        <v>21</v>
      </c>
      <c r="D32">
        <v>335869</v>
      </c>
      <c r="E32" t="s">
        <v>22</v>
      </c>
      <c r="G32">
        <v>5</v>
      </c>
      <c r="H32">
        <v>335869</v>
      </c>
    </row>
    <row r="33" spans="1:8">
      <c r="A33">
        <v>6</v>
      </c>
      <c r="B33" t="s">
        <v>20</v>
      </c>
      <c r="C33" t="s">
        <v>21</v>
      </c>
      <c r="D33">
        <v>206954</v>
      </c>
      <c r="E33" t="s">
        <v>22</v>
      </c>
      <c r="G33">
        <v>6</v>
      </c>
      <c r="H33">
        <v>206954</v>
      </c>
    </row>
    <row r="35" spans="1:8">
      <c r="A35" s="7" t="s">
        <v>23</v>
      </c>
    </row>
    <row r="36" spans="1:8">
      <c r="A36">
        <v>0</v>
      </c>
      <c r="B36" t="s">
        <v>20</v>
      </c>
      <c r="C36" t="s">
        <v>21</v>
      </c>
      <c r="D36">
        <v>256138</v>
      </c>
      <c r="E36" t="s">
        <v>22</v>
      </c>
      <c r="H36" t="s">
        <v>26</v>
      </c>
    </row>
    <row r="37" spans="1:8">
      <c r="A37">
        <v>1</v>
      </c>
      <c r="B37" t="s">
        <v>20</v>
      </c>
      <c r="C37" t="s">
        <v>21</v>
      </c>
      <c r="D37">
        <v>226918</v>
      </c>
      <c r="E37" t="s">
        <v>22</v>
      </c>
      <c r="G37">
        <v>0</v>
      </c>
      <c r="H37">
        <v>256138</v>
      </c>
    </row>
    <row r="38" spans="1:8">
      <c r="A38">
        <v>2</v>
      </c>
      <c r="B38" t="s">
        <v>20</v>
      </c>
      <c r="C38" t="s">
        <v>21</v>
      </c>
      <c r="D38">
        <v>227269</v>
      </c>
      <c r="E38" t="s">
        <v>22</v>
      </c>
      <c r="G38">
        <v>1</v>
      </c>
      <c r="H38">
        <v>226918</v>
      </c>
    </row>
    <row r="39" spans="1:8">
      <c r="A39">
        <v>3</v>
      </c>
      <c r="B39" t="s">
        <v>20</v>
      </c>
      <c r="C39" t="s">
        <v>21</v>
      </c>
      <c r="D39">
        <v>203697</v>
      </c>
      <c r="E39" t="s">
        <v>22</v>
      </c>
      <c r="G39">
        <v>2</v>
      </c>
      <c r="H39">
        <v>227269</v>
      </c>
    </row>
    <row r="40" spans="1:8">
      <c r="A40">
        <v>4</v>
      </c>
      <c r="B40" t="s">
        <v>20</v>
      </c>
      <c r="C40" t="s">
        <v>21</v>
      </c>
      <c r="D40">
        <v>204010</v>
      </c>
      <c r="E40" t="s">
        <v>22</v>
      </c>
      <c r="G40">
        <v>3</v>
      </c>
      <c r="H40">
        <v>203697</v>
      </c>
    </row>
    <row r="41" spans="1:8">
      <c r="A41">
        <v>5</v>
      </c>
      <c r="B41" t="s">
        <v>20</v>
      </c>
      <c r="C41" t="s">
        <v>21</v>
      </c>
      <c r="D41">
        <v>190900</v>
      </c>
      <c r="E41" t="s">
        <v>22</v>
      </c>
      <c r="G41">
        <v>4</v>
      </c>
      <c r="H41">
        <v>204010</v>
      </c>
    </row>
    <row r="42" spans="1:8">
      <c r="A42">
        <v>6</v>
      </c>
      <c r="B42" t="s">
        <v>20</v>
      </c>
      <c r="C42" t="s">
        <v>21</v>
      </c>
      <c r="D42">
        <v>190952</v>
      </c>
      <c r="E42" t="s">
        <v>22</v>
      </c>
      <c r="G42">
        <v>5</v>
      </c>
      <c r="H42">
        <v>190900</v>
      </c>
    </row>
    <row r="43" spans="1:8">
      <c r="A43">
        <v>7</v>
      </c>
      <c r="B43" t="s">
        <v>20</v>
      </c>
      <c r="C43" t="s">
        <v>21</v>
      </c>
      <c r="D43">
        <v>184376</v>
      </c>
      <c r="E43" t="s">
        <v>22</v>
      </c>
      <c r="G43">
        <v>6</v>
      </c>
      <c r="H43">
        <v>190952</v>
      </c>
    </row>
    <row r="44" spans="1:8">
      <c r="A44">
        <v>8</v>
      </c>
      <c r="B44" t="s">
        <v>20</v>
      </c>
      <c r="C44" t="s">
        <v>21</v>
      </c>
      <c r="D44">
        <v>184406</v>
      </c>
      <c r="E44" t="s">
        <v>22</v>
      </c>
      <c r="G44">
        <v>7</v>
      </c>
      <c r="H44">
        <v>184376</v>
      </c>
    </row>
    <row r="45" spans="1:8">
      <c r="A45">
        <v>9</v>
      </c>
      <c r="B45" t="s">
        <v>20</v>
      </c>
      <c r="C45" t="s">
        <v>21</v>
      </c>
      <c r="D45">
        <v>179652</v>
      </c>
      <c r="E45" t="s">
        <v>22</v>
      </c>
      <c r="G45">
        <v>8</v>
      </c>
      <c r="H45">
        <v>184406</v>
      </c>
    </row>
    <row r="46" spans="1:8">
      <c r="A46">
        <v>10</v>
      </c>
      <c r="B46" t="s">
        <v>20</v>
      </c>
      <c r="C46" t="s">
        <v>21</v>
      </c>
      <c r="D46">
        <v>180166</v>
      </c>
      <c r="E46" t="s">
        <v>22</v>
      </c>
      <c r="G46">
        <v>9</v>
      </c>
      <c r="H46">
        <v>179652</v>
      </c>
    </row>
    <row r="47" spans="1:8">
      <c r="A47">
        <v>11</v>
      </c>
      <c r="B47" t="s">
        <v>20</v>
      </c>
      <c r="C47" t="s">
        <v>21</v>
      </c>
      <c r="D47">
        <v>172180</v>
      </c>
      <c r="E47" t="s">
        <v>22</v>
      </c>
      <c r="G47">
        <v>10</v>
      </c>
      <c r="H47">
        <v>180166</v>
      </c>
    </row>
    <row r="48" spans="1:8">
      <c r="A48">
        <v>12</v>
      </c>
      <c r="B48" t="s">
        <v>20</v>
      </c>
      <c r="C48" t="s">
        <v>21</v>
      </c>
      <c r="D48">
        <v>172296</v>
      </c>
      <c r="E48" t="s">
        <v>22</v>
      </c>
      <c r="G48">
        <v>11</v>
      </c>
      <c r="H48">
        <v>172180</v>
      </c>
    </row>
    <row r="49" spans="1:8">
      <c r="A49">
        <v>13</v>
      </c>
      <c r="B49" t="s">
        <v>20</v>
      </c>
      <c r="C49" t="s">
        <v>21</v>
      </c>
      <c r="D49">
        <v>151765</v>
      </c>
      <c r="E49" t="s">
        <v>22</v>
      </c>
      <c r="G49">
        <v>12</v>
      </c>
      <c r="H49">
        <v>172296</v>
      </c>
    </row>
    <row r="50" spans="1:8">
      <c r="A50">
        <v>14</v>
      </c>
      <c r="B50" t="s">
        <v>20</v>
      </c>
      <c r="C50" t="s">
        <v>21</v>
      </c>
      <c r="D50">
        <v>152214</v>
      </c>
      <c r="E50" t="s">
        <v>22</v>
      </c>
      <c r="G50">
        <v>13</v>
      </c>
      <c r="H50">
        <v>151765</v>
      </c>
    </row>
    <row r="51" spans="1:8">
      <c r="A51">
        <v>15</v>
      </c>
      <c r="B51" t="s">
        <v>20</v>
      </c>
      <c r="C51" t="s">
        <v>21</v>
      </c>
      <c r="D51">
        <v>115017</v>
      </c>
      <c r="E51" t="s">
        <v>22</v>
      </c>
      <c r="G51">
        <v>14</v>
      </c>
      <c r="H51">
        <v>152214</v>
      </c>
    </row>
    <row r="52" spans="1:8">
      <c r="A52">
        <v>16</v>
      </c>
      <c r="B52" t="s">
        <v>20</v>
      </c>
      <c r="C52" t="s">
        <v>21</v>
      </c>
      <c r="D52">
        <v>115206</v>
      </c>
      <c r="E52" t="s">
        <v>22</v>
      </c>
      <c r="G52">
        <v>15</v>
      </c>
      <c r="H52">
        <v>115017</v>
      </c>
    </row>
    <row r="53" spans="1:8">
      <c r="G53">
        <v>16</v>
      </c>
      <c r="H53">
        <v>115206</v>
      </c>
    </row>
    <row r="58" spans="1:8">
      <c r="A58" t="s">
        <v>24</v>
      </c>
      <c r="B58" t="s">
        <v>5</v>
      </c>
      <c r="C58" t="s">
        <v>6</v>
      </c>
      <c r="D58" t="s">
        <v>7</v>
      </c>
    </row>
    <row r="59" spans="1:8">
      <c r="A59">
        <v>0</v>
      </c>
      <c r="B59">
        <v>5992</v>
      </c>
      <c r="C59">
        <v>68685</v>
      </c>
      <c r="D59">
        <v>175027</v>
      </c>
    </row>
    <row r="60" spans="1:8">
      <c r="A60">
        <v>1</v>
      </c>
      <c r="B60">
        <v>18931</v>
      </c>
      <c r="C60">
        <v>220242</v>
      </c>
      <c r="D60">
        <v>641297</v>
      </c>
    </row>
    <row r="61" spans="1:8">
      <c r="A61">
        <v>2</v>
      </c>
      <c r="B61">
        <v>18862</v>
      </c>
      <c r="C61">
        <v>220224</v>
      </c>
      <c r="D61">
        <v>641822</v>
      </c>
    </row>
    <row r="62" spans="1:8">
      <c r="A62">
        <v>3</v>
      </c>
      <c r="B62">
        <v>17560</v>
      </c>
      <c r="C62">
        <v>195281</v>
      </c>
      <c r="D62">
        <v>597738</v>
      </c>
    </row>
    <row r="63" spans="1:8">
      <c r="A63">
        <v>4</v>
      </c>
      <c r="B63">
        <v>15374</v>
      </c>
      <c r="C63">
        <v>169410</v>
      </c>
      <c r="D63">
        <v>508455</v>
      </c>
    </row>
    <row r="64" spans="1:8">
      <c r="A64">
        <v>5</v>
      </c>
      <c r="B64">
        <v>10503</v>
      </c>
      <c r="C64">
        <v>119302</v>
      </c>
      <c r="D64">
        <v>335869</v>
      </c>
    </row>
    <row r="65" spans="1:5">
      <c r="A65">
        <v>6</v>
      </c>
      <c r="B65">
        <v>6709</v>
      </c>
      <c r="C65">
        <v>76094</v>
      </c>
      <c r="D65">
        <v>206954</v>
      </c>
    </row>
    <row r="74" spans="1:5">
      <c r="B74" s="12" t="s">
        <v>28</v>
      </c>
      <c r="C74" s="12"/>
      <c r="D74" s="12"/>
      <c r="E74" s="12"/>
    </row>
    <row r="75" spans="1:5">
      <c r="B75">
        <v>1.8869723529411762E-2</v>
      </c>
      <c r="C75">
        <v>4.8056972549019599E-4</v>
      </c>
      <c r="D75">
        <v>1.2550840784313722E-2</v>
      </c>
      <c r="E75">
        <v>2.8909096078431375E-3</v>
      </c>
    </row>
    <row r="76" spans="1:5">
      <c r="B76">
        <v>2.9211180392156866E-2</v>
      </c>
      <c r="C76">
        <v>1.5238205882352942E-3</v>
      </c>
      <c r="D76">
        <v>1.4880580392156863E-2</v>
      </c>
      <c r="E76">
        <v>5.423486274509802E-3</v>
      </c>
    </row>
    <row r="77" spans="1:5">
      <c r="B77">
        <v>0.12089437254901962</v>
      </c>
      <c r="C77">
        <v>5.1116056862745094E-3</v>
      </c>
      <c r="D77">
        <v>9.4718996078431386E-2</v>
      </c>
      <c r="E77">
        <v>2.6992978431372557E-2</v>
      </c>
    </row>
    <row r="78" spans="1:5">
      <c r="B78">
        <v>0.17584639215686279</v>
      </c>
      <c r="C78">
        <v>1.3979041176470589E-2</v>
      </c>
      <c r="D78">
        <v>0.11375978627450983</v>
      </c>
      <c r="E78">
        <v>4.4461405882352936E-2</v>
      </c>
    </row>
    <row r="79" spans="1:5">
      <c r="B79">
        <v>0.30505405882352937</v>
      </c>
      <c r="C79">
        <v>1.5091523529411757E-2</v>
      </c>
      <c r="D79">
        <v>0.24040439215686282</v>
      </c>
      <c r="E79">
        <v>7.875340392156864E-2</v>
      </c>
    </row>
    <row r="80" spans="1:5">
      <c r="B80">
        <v>0.44795023529411765</v>
      </c>
      <c r="C80">
        <v>3.9303435294117638E-2</v>
      </c>
      <c r="D80">
        <v>0.29120070588235292</v>
      </c>
      <c r="E80">
        <v>0.13012901960784312</v>
      </c>
    </row>
    <row r="82" spans="2:5">
      <c r="B82" s="12" t="s">
        <v>27</v>
      </c>
      <c r="C82" s="12"/>
      <c r="D82" s="12"/>
      <c r="E82" s="12"/>
    </row>
    <row r="83" spans="2:5">
      <c r="B83">
        <v>0.40756866666666658</v>
      </c>
      <c r="C83">
        <v>6.2504274509803906E-2</v>
      </c>
      <c r="D83">
        <v>0.34501288235294109</v>
      </c>
      <c r="E83">
        <v>2.5303274509803918E-2</v>
      </c>
    </row>
    <row r="84" spans="2:5">
      <c r="B84">
        <v>4.9424472549019596</v>
      </c>
      <c r="C84">
        <v>0.70926335294117626</v>
      </c>
      <c r="D84">
        <v>4.2331260784313738</v>
      </c>
      <c r="E84">
        <v>0.31292098039215682</v>
      </c>
    </row>
    <row r="85" spans="2:5">
      <c r="B85">
        <v>14.269792000000001</v>
      </c>
      <c r="C85">
        <v>2.0122236000000004</v>
      </c>
      <c r="D85">
        <v>12.257506000000001</v>
      </c>
      <c r="E85">
        <v>0.84779874000000011</v>
      </c>
    </row>
    <row r="90" spans="2:5">
      <c r="B90" t="s">
        <v>29</v>
      </c>
      <c r="C90">
        <v>14.269792000000001</v>
      </c>
    </row>
    <row r="91" spans="2:5">
      <c r="B91" t="s">
        <v>30</v>
      </c>
      <c r="C91">
        <v>2.0122236000000004</v>
      </c>
      <c r="D91" s="9">
        <f>C91/$C$90</f>
        <v>0.14101281924782089</v>
      </c>
    </row>
    <row r="92" spans="2:5">
      <c r="B92" t="s">
        <v>34</v>
      </c>
      <c r="C92">
        <v>12.257506000000001</v>
      </c>
      <c r="D92" s="9">
        <f t="shared" ref="D92:D94" si="4">C92/$C$90</f>
        <v>0.85898280787834891</v>
      </c>
    </row>
    <row r="93" spans="2:5">
      <c r="B93" t="s">
        <v>31</v>
      </c>
      <c r="C93">
        <v>0.84779874000000011</v>
      </c>
      <c r="D93" s="9">
        <f t="shared" si="4"/>
        <v>5.9412130183817684E-2</v>
      </c>
    </row>
    <row r="94" spans="2:5">
      <c r="B94" t="s">
        <v>32</v>
      </c>
      <c r="C94">
        <f>C92-C93</f>
        <v>11.409707260000001</v>
      </c>
      <c r="D94" s="9">
        <f t="shared" si="4"/>
        <v>0.79957067769453127</v>
      </c>
    </row>
    <row r="97" spans="2:13">
      <c r="B97" t="s">
        <v>29</v>
      </c>
    </row>
    <row r="98" spans="2:13">
      <c r="B98" t="s">
        <v>30</v>
      </c>
      <c r="C98" s="9">
        <v>0.14101281924782089</v>
      </c>
    </row>
    <row r="99" spans="2:13">
      <c r="B99" t="s">
        <v>31</v>
      </c>
      <c r="C99" s="9">
        <v>5.9412130183817684E-2</v>
      </c>
    </row>
    <row r="100" spans="2:13">
      <c r="B100" t="s">
        <v>32</v>
      </c>
      <c r="C100" s="9">
        <v>0.79957067769453127</v>
      </c>
    </row>
    <row r="103" spans="2:13">
      <c r="B103" t="s">
        <v>29</v>
      </c>
      <c r="C103">
        <v>0.30505405882352937</v>
      </c>
      <c r="K103" t="s">
        <v>29</v>
      </c>
      <c r="L103">
        <v>0.44795023529411765</v>
      </c>
    </row>
    <row r="104" spans="2:13">
      <c r="B104" t="s">
        <v>30</v>
      </c>
      <c r="C104">
        <v>1.5091523529411757E-2</v>
      </c>
      <c r="K104" t="s">
        <v>30</v>
      </c>
      <c r="L104">
        <v>3.9303435294117638E-2</v>
      </c>
      <c r="M104" s="9">
        <f>L104/$L$103</f>
        <v>8.7740628751565602E-2</v>
      </c>
    </row>
    <row r="105" spans="2:13">
      <c r="B105" t="s">
        <v>36</v>
      </c>
      <c r="C105">
        <f>C103-C104-C106</f>
        <v>4.9558145294117645E-2</v>
      </c>
      <c r="K105" t="s">
        <v>36</v>
      </c>
      <c r="L105">
        <f>L103-L104-L106</f>
        <v>0.11744609411764712</v>
      </c>
      <c r="M105" s="9">
        <f t="shared" ref="M105:M108" si="5">L105/$L$103</f>
        <v>0.26218558416546811</v>
      </c>
    </row>
    <row r="106" spans="2:13">
      <c r="B106" s="10" t="s">
        <v>33</v>
      </c>
      <c r="C106" s="10">
        <v>0.24040439</v>
      </c>
      <c r="K106" s="10" t="s">
        <v>33</v>
      </c>
      <c r="L106">
        <v>0.29120070588235292</v>
      </c>
      <c r="M106" s="9">
        <f t="shared" si="5"/>
        <v>0.65007378708296637</v>
      </c>
    </row>
    <row r="107" spans="2:13">
      <c r="B107" s="10" t="s">
        <v>31</v>
      </c>
      <c r="C107" s="10">
        <v>7.8753400000000001E-2</v>
      </c>
      <c r="K107" s="10" t="s">
        <v>31</v>
      </c>
      <c r="L107">
        <v>0.13012901960784312</v>
      </c>
      <c r="M107" s="9">
        <f t="shared" si="5"/>
        <v>0.290498830796243</v>
      </c>
    </row>
    <row r="108" spans="2:13">
      <c r="B108" s="10" t="s">
        <v>32</v>
      </c>
      <c r="C108" s="10">
        <f>C106-C107</f>
        <v>0.16165098999999999</v>
      </c>
      <c r="K108" s="10" t="s">
        <v>32</v>
      </c>
      <c r="L108">
        <f>L106-L107</f>
        <v>0.1610716862745098</v>
      </c>
      <c r="M108" s="9">
        <f t="shared" si="5"/>
        <v>0.35957495628672337</v>
      </c>
    </row>
    <row r="111" spans="2:13">
      <c r="B111" t="s">
        <v>30</v>
      </c>
      <c r="C111" s="9">
        <v>4.9471636560463036E-2</v>
      </c>
      <c r="D111" s="9"/>
      <c r="K111" t="s">
        <v>30</v>
      </c>
      <c r="L111" s="9">
        <v>8.7740628751565602E-2</v>
      </c>
    </row>
    <row r="112" spans="2:13">
      <c r="B112" t="s">
        <v>35</v>
      </c>
      <c r="C112" s="9">
        <v>0.16245692807774284</v>
      </c>
      <c r="D112" s="9"/>
      <c r="K112" t="s">
        <v>36</v>
      </c>
      <c r="L112" s="9">
        <v>0.26218558416546811</v>
      </c>
    </row>
    <row r="113" spans="2:12">
      <c r="B113" t="s">
        <v>31</v>
      </c>
      <c r="C113" s="9">
        <v>0.25816211167201036</v>
      </c>
      <c r="D113" s="9"/>
      <c r="K113" s="10" t="s">
        <v>31</v>
      </c>
      <c r="L113" s="9">
        <v>0.290498830796243</v>
      </c>
    </row>
    <row r="114" spans="2:12">
      <c r="B114" t="s">
        <v>32</v>
      </c>
      <c r="C114" s="9">
        <v>0.52990932368978383</v>
      </c>
      <c r="D114" s="9"/>
      <c r="K114" s="10" t="s">
        <v>32</v>
      </c>
      <c r="L114" s="9">
        <v>0.35957495628672337</v>
      </c>
    </row>
  </sheetData>
  <mergeCells count="5">
    <mergeCell ref="B2:B3"/>
    <mergeCell ref="C2:D2"/>
    <mergeCell ref="E2:F2"/>
    <mergeCell ref="B82:E82"/>
    <mergeCell ref="B74:E74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DA95-DF76-D54E-8B6D-9940125746EB}">
  <dimension ref="A2:AH135"/>
  <sheetViews>
    <sheetView tabSelected="1" zoomScaleNormal="194" workbookViewId="0">
      <selection activeCell="AA75" sqref="AA75"/>
    </sheetView>
  </sheetViews>
  <sheetFormatPr baseColWidth="10" defaultRowHeight="16"/>
  <cols>
    <col min="2" max="3" width="11" bestFit="1" customWidth="1"/>
    <col min="4" max="4" width="12.1640625" bestFit="1" customWidth="1"/>
    <col min="5" max="7" width="11" bestFit="1" customWidth="1"/>
    <col min="8" max="8" width="13.83203125" bestFit="1" customWidth="1"/>
  </cols>
  <sheetData>
    <row r="2" spans="2:15">
      <c r="B2" s="12" t="s">
        <v>0</v>
      </c>
      <c r="C2" s="12" t="s">
        <v>1</v>
      </c>
      <c r="D2" s="12"/>
      <c r="E2" s="12" t="s">
        <v>2</v>
      </c>
      <c r="F2" s="12"/>
    </row>
    <row r="3" spans="2:15">
      <c r="B3" s="12"/>
      <c r="C3" t="s">
        <v>3</v>
      </c>
      <c r="D3" t="s">
        <v>4</v>
      </c>
      <c r="E3" t="s">
        <v>3</v>
      </c>
      <c r="F3" t="s">
        <v>4</v>
      </c>
    </row>
    <row r="4" spans="2:15">
      <c r="B4">
        <v>1.9988245098039212</v>
      </c>
      <c r="C4">
        <v>6.324442941176471E-2</v>
      </c>
      <c r="D4">
        <f>B4/C4</f>
        <v>31.604752045278165</v>
      </c>
      <c r="E4">
        <v>0.20620764705882347</v>
      </c>
      <c r="F4">
        <f>B4/E4</f>
        <v>9.6932608383515966</v>
      </c>
      <c r="G4">
        <f>F4/D4</f>
        <v>0.30670263840275236</v>
      </c>
    </row>
    <row r="5" spans="2:15">
      <c r="B5">
        <v>9.1672611764705856</v>
      </c>
      <c r="C5">
        <v>0.26070811960784313</v>
      </c>
      <c r="D5">
        <f>B5/C5</f>
        <v>35.162929295259275</v>
      </c>
      <c r="E5">
        <v>0.55957542156862727</v>
      </c>
      <c r="F5">
        <f>B5/E5</f>
        <v>16.382530081061283</v>
      </c>
      <c r="G5">
        <f>F5/D5</f>
        <v>0.46590345029274916</v>
      </c>
    </row>
    <row r="8" spans="2:15" ht="17" thickBot="1"/>
    <row r="9" spans="2:15" ht="32" thickTop="1" thickBot="1">
      <c r="B9" s="6" t="s">
        <v>14</v>
      </c>
      <c r="C9" s="6" t="s">
        <v>15</v>
      </c>
      <c r="D9" s="6" t="s">
        <v>16</v>
      </c>
      <c r="E9" s="6" t="s">
        <v>18</v>
      </c>
      <c r="F9" s="6" t="s">
        <v>17</v>
      </c>
    </row>
    <row r="10" spans="2:15">
      <c r="B10" s="1" t="s">
        <v>38</v>
      </c>
      <c r="C10" s="2">
        <v>108396</v>
      </c>
      <c r="D10" s="2">
        <v>1529446</v>
      </c>
      <c r="E10">
        <f>D10*25</f>
        <v>38236150</v>
      </c>
      <c r="F10">
        <f>E10*8/1024/1024</f>
        <v>291.71867370605469</v>
      </c>
    </row>
    <row r="11" spans="2:15">
      <c r="B11" s="3" t="s">
        <v>37</v>
      </c>
      <c r="C11" s="4">
        <v>1220883</v>
      </c>
      <c r="D11" s="4">
        <v>11766653</v>
      </c>
      <c r="E11">
        <f>D11*25</f>
        <v>294166325</v>
      </c>
      <c r="F11">
        <f t="shared" ref="F11" si="0">E11*8/1024/1024</f>
        <v>2244.3109512329102</v>
      </c>
    </row>
    <row r="12" spans="2:15">
      <c r="B12" s="3"/>
      <c r="C12" s="4"/>
      <c r="D12" s="4"/>
    </row>
    <row r="13" spans="2:15" ht="17" thickBot="1">
      <c r="B13" s="5"/>
      <c r="C13" s="5"/>
      <c r="D13" s="5"/>
      <c r="E13" s="5"/>
      <c r="F13" s="5"/>
    </row>
    <row r="14" spans="2:15" ht="17" thickTop="1"/>
    <row r="16" spans="2:15">
      <c r="B16" t="s">
        <v>39</v>
      </c>
      <c r="C16" t="s">
        <v>40</v>
      </c>
      <c r="D16" t="s">
        <v>41</v>
      </c>
      <c r="E16" t="s">
        <v>42</v>
      </c>
      <c r="F16" t="s">
        <v>36</v>
      </c>
      <c r="G16" t="s">
        <v>43</v>
      </c>
      <c r="J16" t="s">
        <v>39</v>
      </c>
      <c r="K16" t="s">
        <v>40</v>
      </c>
      <c r="L16" t="s">
        <v>41</v>
      </c>
      <c r="M16" t="s">
        <v>42</v>
      </c>
      <c r="N16" t="s">
        <v>36</v>
      </c>
      <c r="O16" t="s">
        <v>43</v>
      </c>
    </row>
    <row r="17" spans="1:13">
      <c r="A17" s="12" t="s">
        <v>49</v>
      </c>
      <c r="B17">
        <v>9.1672611764705856</v>
      </c>
      <c r="C17">
        <v>4.4299029411764703</v>
      </c>
      <c r="D17">
        <v>4.7372931372549019</v>
      </c>
      <c r="E17">
        <v>2.5630937254901958</v>
      </c>
      <c r="G17">
        <f>D17-E17</f>
        <v>2.1741994117647061</v>
      </c>
      <c r="I17" s="12" t="s">
        <v>50</v>
      </c>
      <c r="J17">
        <v>1.9988245098039212</v>
      </c>
      <c r="K17">
        <v>0.69401454901960768</v>
      </c>
      <c r="L17">
        <v>1.3047494117647063</v>
      </c>
      <c r="M17">
        <v>0.77693533333333331</v>
      </c>
    </row>
    <row r="18" spans="1:13">
      <c r="A18" s="12"/>
      <c r="B18">
        <v>0.26070811960784313</v>
      </c>
      <c r="C18">
        <v>3.1479316549019601E-2</v>
      </c>
      <c r="D18">
        <v>0.18451706156862752</v>
      </c>
      <c r="E18">
        <v>0.1042005780392157</v>
      </c>
      <c r="F18">
        <f>B18-C18-D18</f>
        <v>4.4711741490196022E-2</v>
      </c>
      <c r="G18">
        <f t="shared" ref="G18:G19" si="1">D18-E18</f>
        <v>8.0316483529411814E-2</v>
      </c>
      <c r="I18" s="12"/>
      <c r="J18">
        <v>6.324442941176471E-2</v>
      </c>
      <c r="K18">
        <v>7.0642225490196078E-3</v>
      </c>
      <c r="L18">
        <v>4.630970980392158E-2</v>
      </c>
      <c r="M18">
        <v>2.1872423529411763E-2</v>
      </c>
    </row>
    <row r="19" spans="1:13">
      <c r="A19" s="12"/>
      <c r="B19">
        <v>0.55957542156862727</v>
      </c>
      <c r="C19">
        <v>0.19986381490196076</v>
      </c>
      <c r="D19">
        <v>0.23333779803921564</v>
      </c>
      <c r="E19">
        <v>0.16105950470588234</v>
      </c>
      <c r="F19">
        <f>B19-C19-D19</f>
        <v>0.12637380862745087</v>
      </c>
      <c r="G19">
        <f t="shared" si="1"/>
        <v>7.2278293333333299E-2</v>
      </c>
      <c r="I19" s="12"/>
      <c r="J19">
        <v>0.20620764705882347</v>
      </c>
      <c r="K19">
        <v>8.629275686274511E-2</v>
      </c>
      <c r="L19">
        <v>9.2913327450980368E-2</v>
      </c>
      <c r="M19">
        <v>6.7135154901960759E-2</v>
      </c>
    </row>
    <row r="23" spans="1:13">
      <c r="B23" t="s">
        <v>40</v>
      </c>
      <c r="C23">
        <v>4.4299029411764703</v>
      </c>
      <c r="D23">
        <f>C23/$B$17</f>
        <v>0.48323079880680264</v>
      </c>
    </row>
    <row r="24" spans="1:13">
      <c r="B24" t="s">
        <v>42</v>
      </c>
      <c r="C24">
        <v>2.5630937254901958</v>
      </c>
      <c r="D24">
        <f t="shared" ref="D24:D25" si="2">C24/$B$17</f>
        <v>0.27959209148189579</v>
      </c>
    </row>
    <row r="25" spans="1:13">
      <c r="B25" t="s">
        <v>43</v>
      </c>
      <c r="C25">
        <v>2.1741994117647061</v>
      </c>
      <c r="D25">
        <f t="shared" si="2"/>
        <v>0.23717000856757278</v>
      </c>
    </row>
    <row r="27" spans="1:13">
      <c r="B27" t="s">
        <v>40</v>
      </c>
      <c r="C27">
        <v>3.1479316549019601E-2</v>
      </c>
      <c r="D27">
        <f>C27/$B$18</f>
        <v>0.12074543975220547</v>
      </c>
      <c r="E27" t="s">
        <v>40</v>
      </c>
      <c r="F27">
        <v>0.19986381490196076</v>
      </c>
      <c r="G27">
        <f>F27/$B$19</f>
        <v>0.35717046746208658</v>
      </c>
    </row>
    <row r="28" spans="1:13">
      <c r="B28" t="s">
        <v>36</v>
      </c>
      <c r="C28">
        <v>4.4711741490196022E-2</v>
      </c>
      <c r="D28">
        <f t="shared" ref="D28:D30" si="3">C28/$B$18</f>
        <v>0.17150114678994799</v>
      </c>
      <c r="E28" t="s">
        <v>36</v>
      </c>
      <c r="F28">
        <v>0.12637380862745087</v>
      </c>
      <c r="G28">
        <f t="shared" ref="G28:G30" si="4">F28/$B$19</f>
        <v>0.22583874086748496</v>
      </c>
    </row>
    <row r="29" spans="1:13">
      <c r="B29" t="s">
        <v>42</v>
      </c>
      <c r="C29">
        <v>0.1042005780392157</v>
      </c>
      <c r="D29">
        <f t="shared" si="3"/>
        <v>0.39968290284151525</v>
      </c>
      <c r="E29" t="s">
        <v>42</v>
      </c>
      <c r="F29">
        <v>0.16105950470588234</v>
      </c>
      <c r="G29">
        <f t="shared" si="4"/>
        <v>0.28782447995016119</v>
      </c>
    </row>
    <row r="30" spans="1:13">
      <c r="B30" t="s">
        <v>43</v>
      </c>
      <c r="C30">
        <v>8.0316483529411814E-2</v>
      </c>
      <c r="D30">
        <f t="shared" si="3"/>
        <v>0.30807051061633134</v>
      </c>
      <c r="E30" t="s">
        <v>43</v>
      </c>
      <c r="F30">
        <v>7.2278293333333299E-2</v>
      </c>
      <c r="G30">
        <f t="shared" si="4"/>
        <v>0.1291663117202673</v>
      </c>
    </row>
    <row r="32" spans="1:13">
      <c r="B32" t="s">
        <v>40</v>
      </c>
      <c r="C32" s="9">
        <v>0.48323079880680264</v>
      </c>
      <c r="E32" t="s">
        <v>40</v>
      </c>
      <c r="F32" s="9">
        <v>0.12074543975220547</v>
      </c>
      <c r="H32" t="s">
        <v>40</v>
      </c>
      <c r="I32" s="9">
        <v>0.35717046746208658</v>
      </c>
    </row>
    <row r="33" spans="1:9">
      <c r="B33" t="s">
        <v>42</v>
      </c>
      <c r="C33" s="9">
        <v>0.27959209148189579</v>
      </c>
      <c r="E33" t="s">
        <v>36</v>
      </c>
      <c r="F33" s="9">
        <v>0.17150114678994799</v>
      </c>
      <c r="H33" t="s">
        <v>36</v>
      </c>
      <c r="I33" s="9">
        <v>0.22583874086748496</v>
      </c>
    </row>
    <row r="34" spans="1:9">
      <c r="B34" t="s">
        <v>43</v>
      </c>
      <c r="C34" s="9">
        <v>0.23717000856757278</v>
      </c>
      <c r="E34" t="s">
        <v>42</v>
      </c>
      <c r="F34" s="9">
        <v>0.39968290284151525</v>
      </c>
      <c r="H34" t="s">
        <v>42</v>
      </c>
      <c r="I34" s="9">
        <v>0.28782447995016119</v>
      </c>
    </row>
    <row r="35" spans="1:9">
      <c r="E35" t="s">
        <v>43</v>
      </c>
      <c r="F35" s="9">
        <v>0.307070510616331</v>
      </c>
      <c r="H35" t="s">
        <v>43</v>
      </c>
      <c r="I35" s="9">
        <v>0.12916631172026699</v>
      </c>
    </row>
    <row r="37" spans="1:9">
      <c r="A37" t="s">
        <v>44</v>
      </c>
      <c r="B37" t="s">
        <v>0</v>
      </c>
      <c r="C37" t="s">
        <v>45</v>
      </c>
      <c r="D37" t="s">
        <v>46</v>
      </c>
    </row>
    <row r="38" spans="1:9">
      <c r="B38">
        <v>3.8519454901960777E-4</v>
      </c>
      <c r="C38">
        <v>1.8397034490196078E-2</v>
      </c>
      <c r="D38">
        <v>2.4916412823529415E-3</v>
      </c>
      <c r="F38" t="s">
        <v>0</v>
      </c>
      <c r="G38" t="s">
        <v>45</v>
      </c>
      <c r="H38" t="s">
        <v>46</v>
      </c>
    </row>
    <row r="39" spans="1:9">
      <c r="B39">
        <v>6.0226651372549048E-5</v>
      </c>
      <c r="C39">
        <v>5.2378614509803935E-5</v>
      </c>
      <c r="D39">
        <v>4.8143287058823546E-5</v>
      </c>
      <c r="F39">
        <v>6.0226651372549048E-5</v>
      </c>
      <c r="G39">
        <v>5.2378614509803935E-5</v>
      </c>
      <c r="H39">
        <v>4.8143287058823546E-5</v>
      </c>
    </row>
    <row r="41" spans="1:9">
      <c r="B41" s="11"/>
      <c r="C41" s="11" t="s">
        <v>38</v>
      </c>
      <c r="D41" s="11" t="s">
        <v>49</v>
      </c>
    </row>
    <row r="42" spans="1:9">
      <c r="B42" s="11" t="s">
        <v>0</v>
      </c>
      <c r="C42" s="11">
        <v>3.8519454901960777E-4</v>
      </c>
      <c r="D42" s="11">
        <v>6.0226651372549048E-5</v>
      </c>
    </row>
    <row r="43" spans="1:9">
      <c r="B43" s="11" t="s">
        <v>45</v>
      </c>
      <c r="C43" s="11">
        <v>1.8397034490196078E-2</v>
      </c>
      <c r="D43" s="11">
        <v>5.2378614509803935E-5</v>
      </c>
      <c r="E43" t="s">
        <v>0</v>
      </c>
      <c r="F43" t="s">
        <v>47</v>
      </c>
      <c r="G43" t="s">
        <v>48</v>
      </c>
    </row>
    <row r="44" spans="1:9">
      <c r="B44" s="11" t="s">
        <v>46</v>
      </c>
      <c r="C44" s="11">
        <v>2.4916412823529415E-3</v>
      </c>
      <c r="D44" s="11">
        <v>4.8143287058823546E-5</v>
      </c>
      <c r="E44" s="8">
        <v>3</v>
      </c>
      <c r="F44">
        <v>7</v>
      </c>
      <c r="G44">
        <v>6</v>
      </c>
    </row>
    <row r="45" spans="1:9">
      <c r="E45" s="8">
        <v>3</v>
      </c>
      <c r="F45">
        <v>7</v>
      </c>
      <c r="G45">
        <v>6</v>
      </c>
    </row>
    <row r="46" spans="1:9">
      <c r="B46" s="11"/>
      <c r="E46" s="8">
        <v>3</v>
      </c>
      <c r="F46">
        <v>8</v>
      </c>
      <c r="G46">
        <v>6</v>
      </c>
    </row>
    <row r="47" spans="1:9">
      <c r="B47" s="11"/>
      <c r="C47" s="11" t="s">
        <v>49</v>
      </c>
      <c r="E47" s="8">
        <v>3</v>
      </c>
      <c r="F47">
        <v>8</v>
      </c>
      <c r="G47">
        <v>6</v>
      </c>
    </row>
    <row r="48" spans="1:9">
      <c r="B48" s="11" t="s">
        <v>0</v>
      </c>
      <c r="C48" s="11">
        <v>6.0226651372549048E-5</v>
      </c>
      <c r="E48" s="8">
        <v>4</v>
      </c>
      <c r="F48">
        <v>8</v>
      </c>
      <c r="G48">
        <v>5</v>
      </c>
    </row>
    <row r="49" spans="2:7">
      <c r="B49" s="11" t="s">
        <v>45</v>
      </c>
      <c r="C49" s="11">
        <v>5.2378614509803935E-5</v>
      </c>
      <c r="E49" s="8">
        <v>4</v>
      </c>
      <c r="F49">
        <v>8</v>
      </c>
      <c r="G49">
        <v>5</v>
      </c>
    </row>
    <row r="50" spans="2:7">
      <c r="B50" s="11" t="s">
        <v>46</v>
      </c>
      <c r="C50" s="11">
        <v>4.8143287058823546E-5</v>
      </c>
      <c r="E50" s="8">
        <v>4</v>
      </c>
      <c r="F50">
        <v>8</v>
      </c>
      <c r="G50">
        <v>5</v>
      </c>
    </row>
    <row r="51" spans="2:7">
      <c r="E51" s="8">
        <v>4</v>
      </c>
      <c r="F51">
        <v>8</v>
      </c>
      <c r="G51">
        <v>5</v>
      </c>
    </row>
    <row r="52" spans="2:7">
      <c r="E52" s="8">
        <v>4</v>
      </c>
      <c r="F52">
        <v>8</v>
      </c>
      <c r="G52">
        <v>5</v>
      </c>
    </row>
    <row r="53" spans="2:7">
      <c r="E53" s="8">
        <v>4</v>
      </c>
      <c r="F53">
        <v>8</v>
      </c>
      <c r="G53">
        <v>5</v>
      </c>
    </row>
    <row r="54" spans="2:7">
      <c r="E54" s="8">
        <v>4</v>
      </c>
      <c r="F54">
        <v>7</v>
      </c>
      <c r="G54">
        <v>5</v>
      </c>
    </row>
    <row r="55" spans="2:7">
      <c r="E55" s="8">
        <v>4</v>
      </c>
      <c r="F55">
        <v>7</v>
      </c>
      <c r="G55">
        <v>5</v>
      </c>
    </row>
    <row r="56" spans="2:7">
      <c r="E56" s="8">
        <v>4</v>
      </c>
      <c r="F56">
        <v>7</v>
      </c>
      <c r="G56">
        <v>5</v>
      </c>
    </row>
    <row r="57" spans="2:7">
      <c r="E57" s="8">
        <v>4</v>
      </c>
      <c r="F57">
        <v>7</v>
      </c>
      <c r="G57">
        <v>6</v>
      </c>
    </row>
    <row r="58" spans="2:7">
      <c r="E58" s="8">
        <v>4</v>
      </c>
      <c r="F58">
        <v>7</v>
      </c>
      <c r="G58">
        <v>6</v>
      </c>
    </row>
    <row r="59" spans="2:7">
      <c r="E59" s="8">
        <v>4</v>
      </c>
      <c r="F59">
        <v>7</v>
      </c>
      <c r="G59">
        <v>6</v>
      </c>
    </row>
    <row r="60" spans="2:7">
      <c r="E60" s="8">
        <v>4</v>
      </c>
      <c r="F60">
        <v>7</v>
      </c>
      <c r="G60">
        <v>6</v>
      </c>
    </row>
    <row r="61" spans="2:7">
      <c r="E61" s="8">
        <v>4</v>
      </c>
      <c r="F61">
        <v>7</v>
      </c>
      <c r="G61">
        <v>6</v>
      </c>
    </row>
    <row r="62" spans="2:7">
      <c r="E62" s="8">
        <v>4</v>
      </c>
      <c r="F62">
        <v>7</v>
      </c>
      <c r="G62">
        <v>6</v>
      </c>
    </row>
    <row r="63" spans="2:7">
      <c r="E63" s="8">
        <v>4</v>
      </c>
      <c r="F63">
        <v>7</v>
      </c>
      <c r="G63">
        <v>6</v>
      </c>
    </row>
    <row r="64" spans="2:7">
      <c r="E64" s="8">
        <v>4</v>
      </c>
      <c r="F64">
        <v>7</v>
      </c>
      <c r="G64">
        <v>6</v>
      </c>
    </row>
    <row r="65" spans="5:28">
      <c r="E65" s="8">
        <v>4</v>
      </c>
      <c r="F65">
        <v>7</v>
      </c>
      <c r="G65">
        <v>6</v>
      </c>
    </row>
    <row r="66" spans="5:28">
      <c r="E66" s="8">
        <v>4</v>
      </c>
      <c r="F66">
        <v>7</v>
      </c>
      <c r="G66">
        <v>6</v>
      </c>
    </row>
    <row r="67" spans="5:28">
      <c r="E67" s="8">
        <v>4</v>
      </c>
      <c r="F67">
        <v>7</v>
      </c>
      <c r="G67">
        <v>6</v>
      </c>
    </row>
    <row r="68" spans="5:28">
      <c r="E68" s="8">
        <v>4</v>
      </c>
      <c r="F68">
        <v>7</v>
      </c>
      <c r="G68">
        <v>6</v>
      </c>
    </row>
    <row r="69" spans="5:28">
      <c r="E69" s="8">
        <v>4</v>
      </c>
      <c r="F69">
        <v>7</v>
      </c>
      <c r="G69">
        <v>6</v>
      </c>
    </row>
    <row r="70" spans="5:28">
      <c r="E70" s="8">
        <v>4</v>
      </c>
      <c r="F70">
        <v>7</v>
      </c>
      <c r="G70">
        <v>6</v>
      </c>
      <c r="V70" t="s">
        <v>0</v>
      </c>
      <c r="W70" t="s">
        <v>45</v>
      </c>
      <c r="X70" t="s">
        <v>46</v>
      </c>
    </row>
    <row r="71" spans="5:28">
      <c r="E71" s="8">
        <v>4</v>
      </c>
      <c r="F71">
        <v>7</v>
      </c>
      <c r="G71">
        <v>7</v>
      </c>
      <c r="N71">
        <v>0</v>
      </c>
      <c r="O71">
        <v>1</v>
      </c>
      <c r="Q71">
        <v>0</v>
      </c>
      <c r="R71">
        <v>1</v>
      </c>
      <c r="U71">
        <v>0</v>
      </c>
      <c r="V71">
        <v>1</v>
      </c>
      <c r="W71">
        <v>1</v>
      </c>
      <c r="X71">
        <v>1</v>
      </c>
      <c r="AA71" t="s">
        <v>45</v>
      </c>
      <c r="AB71" t="s">
        <v>46</v>
      </c>
    </row>
    <row r="72" spans="5:28">
      <c r="E72" s="8">
        <v>4</v>
      </c>
      <c r="F72">
        <v>7</v>
      </c>
      <c r="G72">
        <v>7</v>
      </c>
      <c r="K72">
        <v>0</v>
      </c>
      <c r="L72">
        <v>1</v>
      </c>
      <c r="N72">
        <v>1</v>
      </c>
      <c r="O72" s="16">
        <v>0.38440000000000002</v>
      </c>
      <c r="P72" s="14">
        <f>O72</f>
        <v>0.38440000000000002</v>
      </c>
      <c r="Q72">
        <v>1</v>
      </c>
      <c r="R72" s="14">
        <v>0.25840000000000002</v>
      </c>
      <c r="S72">
        <f>R72</f>
        <v>0.25840000000000002</v>
      </c>
      <c r="U72">
        <v>1</v>
      </c>
      <c r="V72">
        <v>0.22780800000000001</v>
      </c>
      <c r="W72">
        <v>0.38440000000000002</v>
      </c>
      <c r="X72">
        <v>0.25840000000000002</v>
      </c>
      <c r="Z72" t="s">
        <v>53</v>
      </c>
      <c r="AA72">
        <f>0.146434*1000</f>
        <v>146.434</v>
      </c>
      <c r="AB72">
        <f>1000*0.234148</f>
        <v>234.148</v>
      </c>
    </row>
    <row r="73" spans="5:28">
      <c r="E73" s="8">
        <v>4</v>
      </c>
      <c r="F73">
        <v>7</v>
      </c>
      <c r="G73">
        <v>7</v>
      </c>
      <c r="K73">
        <v>1</v>
      </c>
      <c r="L73">
        <v>0.22780800000000001</v>
      </c>
      <c r="N73">
        <v>2</v>
      </c>
      <c r="O73" s="15">
        <v>0.48680000000000001</v>
      </c>
      <c r="P73">
        <f>O73*P72</f>
        <v>0.18712592</v>
      </c>
      <c r="Q73">
        <v>2</v>
      </c>
      <c r="R73">
        <v>0.30640000000000001</v>
      </c>
      <c r="S73">
        <f>R73*S72</f>
        <v>7.917376000000001E-2</v>
      </c>
      <c r="U73">
        <v>2</v>
      </c>
      <c r="V73">
        <v>7.71757E-2</v>
      </c>
      <c r="W73">
        <v>0.18712592</v>
      </c>
      <c r="X73">
        <v>7.917376000000001E-2</v>
      </c>
    </row>
    <row r="74" spans="5:28">
      <c r="E74" s="8">
        <v>4</v>
      </c>
      <c r="F74">
        <v>7</v>
      </c>
      <c r="G74">
        <v>7</v>
      </c>
      <c r="K74">
        <v>2</v>
      </c>
      <c r="L74">
        <v>7.71757E-2</v>
      </c>
      <c r="N74">
        <v>3</v>
      </c>
      <c r="O74" s="15">
        <v>0.5181</v>
      </c>
      <c r="P74">
        <f t="shared" ref="P74:P94" si="5">O74*P73</f>
        <v>9.6949939151999995E-2</v>
      </c>
      <c r="Q74">
        <v>3</v>
      </c>
      <c r="R74">
        <v>0.45340000000000003</v>
      </c>
      <c r="S74">
        <f t="shared" ref="S74:S94" si="6">R74*S73</f>
        <v>3.5897382784000009E-2</v>
      </c>
      <c r="U74">
        <v>3</v>
      </c>
      <c r="V74">
        <v>3.2998E-2</v>
      </c>
      <c r="W74">
        <v>9.6949939151999995E-2</v>
      </c>
      <c r="X74">
        <v>3.5897382784000009E-2</v>
      </c>
      <c r="AA74">
        <f>AA72/AB72</f>
        <v>0.62539077848198577</v>
      </c>
    </row>
    <row r="75" spans="5:28">
      <c r="E75" s="8">
        <v>4</v>
      </c>
      <c r="F75">
        <v>7</v>
      </c>
      <c r="G75">
        <v>7</v>
      </c>
      <c r="K75">
        <v>3</v>
      </c>
      <c r="L75">
        <v>3.2998E-2</v>
      </c>
      <c r="N75">
        <v>4</v>
      </c>
      <c r="O75" s="15">
        <v>0.65539999999999998</v>
      </c>
      <c r="P75">
        <f t="shared" si="5"/>
        <v>6.3540990120220797E-2</v>
      </c>
      <c r="Q75">
        <v>4</v>
      </c>
      <c r="R75">
        <v>0.55689999999999995</v>
      </c>
      <c r="S75">
        <f t="shared" si="6"/>
        <v>1.9991252472409602E-2</v>
      </c>
      <c r="U75">
        <v>4</v>
      </c>
      <c r="V75">
        <v>1.71743E-2</v>
      </c>
      <c r="W75">
        <v>6.3540990120220797E-2</v>
      </c>
      <c r="X75">
        <v>1.9991252472409602E-2</v>
      </c>
    </row>
    <row r="76" spans="5:28">
      <c r="E76" s="8">
        <v>4</v>
      </c>
      <c r="F76">
        <v>7</v>
      </c>
      <c r="G76">
        <v>7</v>
      </c>
      <c r="K76">
        <v>4</v>
      </c>
      <c r="L76">
        <v>1.71743E-2</v>
      </c>
      <c r="N76">
        <v>5</v>
      </c>
      <c r="O76" s="15">
        <v>0.57609999999999995</v>
      </c>
      <c r="P76">
        <f t="shared" si="5"/>
        <v>3.6605964408259195E-2</v>
      </c>
      <c r="Q76">
        <v>5</v>
      </c>
      <c r="R76">
        <v>0.38019999999999998</v>
      </c>
      <c r="S76">
        <f t="shared" si="6"/>
        <v>7.60067419001013E-3</v>
      </c>
      <c r="U76">
        <v>5</v>
      </c>
      <c r="V76">
        <v>8.6433099999999995E-3</v>
      </c>
      <c r="W76">
        <v>3.6605964408259195E-2</v>
      </c>
      <c r="X76">
        <v>7.60067419001013E-3</v>
      </c>
    </row>
    <row r="77" spans="5:28">
      <c r="E77" s="8">
        <v>4</v>
      </c>
      <c r="F77">
        <v>7</v>
      </c>
      <c r="G77">
        <v>7</v>
      </c>
      <c r="K77">
        <v>5</v>
      </c>
      <c r="L77">
        <v>8.6433099999999995E-3</v>
      </c>
      <c r="N77">
        <v>6</v>
      </c>
      <c r="O77" s="14">
        <v>0.70350000000000001</v>
      </c>
      <c r="P77">
        <f t="shared" si="5"/>
        <v>2.5752295961210345E-2</v>
      </c>
      <c r="Q77">
        <v>6</v>
      </c>
      <c r="R77">
        <v>0.63980000000000004</v>
      </c>
      <c r="S77">
        <f t="shared" si="6"/>
        <v>4.8629113467684813E-3</v>
      </c>
      <c r="U77">
        <v>6</v>
      </c>
      <c r="V77">
        <v>3.17542E-3</v>
      </c>
      <c r="W77">
        <v>2.5752295961210345E-2</v>
      </c>
      <c r="X77">
        <v>4.8629113467684813E-3</v>
      </c>
    </row>
    <row r="78" spans="5:28">
      <c r="E78" s="8">
        <v>4</v>
      </c>
      <c r="F78">
        <v>7</v>
      </c>
      <c r="G78">
        <v>7</v>
      </c>
      <c r="K78">
        <v>6</v>
      </c>
      <c r="L78">
        <v>3.17542E-3</v>
      </c>
      <c r="N78">
        <v>7</v>
      </c>
      <c r="O78" s="14">
        <v>0.65469999999999995</v>
      </c>
      <c r="P78">
        <f t="shared" si="5"/>
        <v>1.6860028165804411E-2</v>
      </c>
      <c r="Q78">
        <v>7</v>
      </c>
      <c r="R78">
        <v>0.7278</v>
      </c>
      <c r="S78">
        <f t="shared" si="6"/>
        <v>3.5392268781781005E-3</v>
      </c>
      <c r="U78">
        <v>7</v>
      </c>
      <c r="V78">
        <v>1.31824E-3</v>
      </c>
      <c r="W78">
        <v>1.6860028165804411E-2</v>
      </c>
      <c r="X78">
        <v>3.5392268781781005E-3</v>
      </c>
    </row>
    <row r="79" spans="5:28">
      <c r="E79" s="8">
        <v>4</v>
      </c>
      <c r="F79">
        <v>7</v>
      </c>
      <c r="G79">
        <v>7</v>
      </c>
      <c r="K79">
        <v>7</v>
      </c>
      <c r="L79">
        <v>1.31824E-3</v>
      </c>
      <c r="N79">
        <v>8</v>
      </c>
      <c r="O79" s="14">
        <v>0.59099999999999997</v>
      </c>
      <c r="P79">
        <f t="shared" si="5"/>
        <v>9.9642766459904063E-3</v>
      </c>
      <c r="Q79">
        <v>8</v>
      </c>
      <c r="R79">
        <v>0.55110000000000003</v>
      </c>
      <c r="S79">
        <f t="shared" si="6"/>
        <v>1.9504679325639512E-3</v>
      </c>
      <c r="U79">
        <v>8</v>
      </c>
      <c r="V79">
        <v>7.4888000000000005E-4</v>
      </c>
      <c r="W79">
        <v>9.9642766459904063E-3</v>
      </c>
      <c r="X79">
        <v>1.9504679325639512E-3</v>
      </c>
    </row>
    <row r="80" spans="5:28">
      <c r="E80" s="8">
        <v>4</v>
      </c>
      <c r="F80">
        <v>7</v>
      </c>
      <c r="G80">
        <v>7</v>
      </c>
      <c r="K80">
        <v>8</v>
      </c>
      <c r="L80">
        <v>7.4888000000000005E-4</v>
      </c>
      <c r="N80">
        <v>9</v>
      </c>
      <c r="O80" s="14">
        <v>0.6109</v>
      </c>
      <c r="P80">
        <f t="shared" si="5"/>
        <v>6.0871766030355396E-3</v>
      </c>
      <c r="Q80">
        <v>9</v>
      </c>
      <c r="R80">
        <v>0.63129999999999997</v>
      </c>
      <c r="S80">
        <f t="shared" si="6"/>
        <v>1.2313304058276223E-3</v>
      </c>
      <c r="U80">
        <v>9</v>
      </c>
      <c r="V80">
        <v>4.0195200000000002E-4</v>
      </c>
      <c r="W80">
        <v>6.0871766030355396E-3</v>
      </c>
      <c r="X80">
        <v>1.2313304058276223E-3</v>
      </c>
    </row>
    <row r="81" spans="5:24">
      <c r="E81" s="8">
        <v>4</v>
      </c>
      <c r="F81">
        <v>7</v>
      </c>
      <c r="G81">
        <v>7</v>
      </c>
      <c r="K81">
        <v>9</v>
      </c>
      <c r="L81">
        <v>4.0195200000000002E-4</v>
      </c>
      <c r="N81">
        <v>10</v>
      </c>
      <c r="O81" s="14">
        <v>0.7903</v>
      </c>
      <c r="P81">
        <f t="shared" si="5"/>
        <v>4.8106956693789874E-3</v>
      </c>
      <c r="Q81">
        <v>10</v>
      </c>
      <c r="R81">
        <v>0.63490000000000002</v>
      </c>
      <c r="S81">
        <f t="shared" si="6"/>
        <v>7.8177167465995736E-4</v>
      </c>
      <c r="U81">
        <v>10</v>
      </c>
      <c r="V81">
        <v>1.9070299999999999E-4</v>
      </c>
      <c r="W81">
        <v>4.8106956693789874E-3</v>
      </c>
      <c r="X81">
        <v>7.8177167465995736E-4</v>
      </c>
    </row>
    <row r="82" spans="5:24">
      <c r="E82" s="8">
        <v>4</v>
      </c>
      <c r="F82">
        <v>7</v>
      </c>
      <c r="G82">
        <v>7</v>
      </c>
      <c r="K82">
        <v>10</v>
      </c>
      <c r="L82">
        <v>1.9070299999999999E-4</v>
      </c>
      <c r="N82">
        <v>11</v>
      </c>
      <c r="O82" s="14">
        <v>0.78449999999999998</v>
      </c>
      <c r="P82">
        <f t="shared" si="5"/>
        <v>3.7739907526278156E-3</v>
      </c>
      <c r="Q82">
        <v>11</v>
      </c>
      <c r="R82">
        <v>0.63700000000000001</v>
      </c>
      <c r="S82">
        <f t="shared" si="6"/>
        <v>4.9798855675839285E-4</v>
      </c>
      <c r="U82">
        <v>11</v>
      </c>
      <c r="V82" s="13">
        <v>8.9088300000000006E-5</v>
      </c>
      <c r="W82">
        <v>3.7739907526278156E-3</v>
      </c>
      <c r="X82">
        <v>4.9798855675839285E-4</v>
      </c>
    </row>
    <row r="83" spans="5:24">
      <c r="E83" s="8">
        <v>4</v>
      </c>
      <c r="F83">
        <v>7</v>
      </c>
      <c r="G83">
        <v>7</v>
      </c>
      <c r="K83">
        <v>11</v>
      </c>
      <c r="L83" s="13">
        <v>8.9088300000000006E-5</v>
      </c>
      <c r="N83">
        <v>12</v>
      </c>
      <c r="O83" s="14">
        <v>0.79220000000000002</v>
      </c>
      <c r="P83">
        <f t="shared" si="5"/>
        <v>2.9897554742317556E-3</v>
      </c>
      <c r="Q83">
        <v>12</v>
      </c>
      <c r="R83">
        <v>0.5212</v>
      </c>
      <c r="S83">
        <f t="shared" si="6"/>
        <v>2.5955163578247437E-4</v>
      </c>
      <c r="U83">
        <v>12</v>
      </c>
      <c r="W83">
        <v>2.9897554742317556E-3</v>
      </c>
      <c r="X83">
        <v>2.5955163578247437E-4</v>
      </c>
    </row>
    <row r="84" spans="5:24">
      <c r="E84" s="8">
        <v>4</v>
      </c>
      <c r="F84">
        <v>7</v>
      </c>
      <c r="G84">
        <v>7</v>
      </c>
      <c r="N84">
        <v>13</v>
      </c>
      <c r="O84" s="14">
        <v>0.72870000000000001</v>
      </c>
      <c r="P84">
        <f t="shared" si="5"/>
        <v>2.1786348140726804E-3</v>
      </c>
      <c r="Q84">
        <v>13</v>
      </c>
      <c r="R84">
        <v>0.5827</v>
      </c>
      <c r="S84">
        <f t="shared" si="6"/>
        <v>1.512407381704478E-4</v>
      </c>
      <c r="U84">
        <v>13</v>
      </c>
      <c r="W84">
        <v>2.1786348140726804E-3</v>
      </c>
      <c r="X84">
        <v>1.512407381704478E-4</v>
      </c>
    </row>
    <row r="85" spans="5:24">
      <c r="E85" s="8">
        <v>4</v>
      </c>
      <c r="F85">
        <v>7</v>
      </c>
      <c r="G85">
        <v>7</v>
      </c>
      <c r="N85">
        <v>14</v>
      </c>
      <c r="O85" s="14">
        <v>0.73599999999999999</v>
      </c>
      <c r="P85">
        <f t="shared" si="5"/>
        <v>1.6034752231574927E-3</v>
      </c>
      <c r="Q85">
        <v>14</v>
      </c>
      <c r="R85">
        <v>0.62849999999999995</v>
      </c>
      <c r="S85">
        <f t="shared" si="6"/>
        <v>9.505480394012644E-5</v>
      </c>
      <c r="U85">
        <v>14</v>
      </c>
      <c r="W85">
        <v>1.6034752231574927E-3</v>
      </c>
      <c r="X85">
        <v>9.505480394012644E-5</v>
      </c>
    </row>
    <row r="86" spans="5:24">
      <c r="E86" s="8">
        <v>4</v>
      </c>
      <c r="F86">
        <v>7</v>
      </c>
      <c r="G86">
        <v>7</v>
      </c>
      <c r="N86">
        <v>15</v>
      </c>
      <c r="O86" s="14">
        <v>0.72209999999999996</v>
      </c>
      <c r="P86">
        <f t="shared" si="5"/>
        <v>1.1578694586420254E-3</v>
      </c>
      <c r="Q86">
        <v>15</v>
      </c>
      <c r="S86">
        <f t="shared" si="6"/>
        <v>0</v>
      </c>
      <c r="U86">
        <v>15</v>
      </c>
      <c r="W86">
        <v>1.1578694586420254E-3</v>
      </c>
    </row>
    <row r="87" spans="5:24">
      <c r="E87" s="8">
        <v>4</v>
      </c>
      <c r="F87">
        <v>7</v>
      </c>
      <c r="G87">
        <v>7</v>
      </c>
      <c r="N87">
        <v>16</v>
      </c>
      <c r="O87" s="14">
        <v>0.74939999999999996</v>
      </c>
      <c r="P87">
        <f t="shared" si="5"/>
        <v>8.6770737230633377E-4</v>
      </c>
      <c r="Q87">
        <v>16</v>
      </c>
      <c r="S87">
        <f t="shared" si="6"/>
        <v>0</v>
      </c>
      <c r="U87">
        <v>16</v>
      </c>
      <c r="W87">
        <v>8.6770737230633377E-4</v>
      </c>
    </row>
    <row r="88" spans="5:24">
      <c r="E88" s="8">
        <v>4</v>
      </c>
      <c r="F88">
        <v>7</v>
      </c>
      <c r="G88">
        <v>7</v>
      </c>
      <c r="N88">
        <v>17</v>
      </c>
      <c r="O88" s="14">
        <v>0.76249999999999996</v>
      </c>
      <c r="P88">
        <f t="shared" si="5"/>
        <v>6.6162687138357945E-4</v>
      </c>
      <c r="Q88">
        <v>17</v>
      </c>
      <c r="S88">
        <f t="shared" si="6"/>
        <v>0</v>
      </c>
      <c r="U88">
        <v>17</v>
      </c>
      <c r="W88">
        <v>6.6162687138357945E-4</v>
      </c>
    </row>
    <row r="89" spans="5:24">
      <c r="E89" s="8">
        <v>4</v>
      </c>
      <c r="F89">
        <v>7</v>
      </c>
      <c r="G89">
        <v>7</v>
      </c>
      <c r="N89">
        <v>18</v>
      </c>
      <c r="O89" s="14">
        <v>0.72030000000000005</v>
      </c>
      <c r="P89">
        <f t="shared" si="5"/>
        <v>4.7656983545759231E-4</v>
      </c>
      <c r="Q89">
        <v>18</v>
      </c>
      <c r="S89">
        <f t="shared" si="6"/>
        <v>0</v>
      </c>
      <c r="U89">
        <v>18</v>
      </c>
      <c r="W89">
        <v>4.7656983545759231E-4</v>
      </c>
    </row>
    <row r="90" spans="5:24">
      <c r="E90" s="8">
        <v>4</v>
      </c>
      <c r="F90">
        <v>7</v>
      </c>
      <c r="G90">
        <v>7</v>
      </c>
      <c r="N90">
        <v>19</v>
      </c>
      <c r="O90" s="14">
        <v>0.62170000000000003</v>
      </c>
      <c r="P90">
        <f t="shared" si="5"/>
        <v>2.9628346670398513E-4</v>
      </c>
      <c r="Q90">
        <v>19</v>
      </c>
      <c r="S90">
        <f t="shared" si="6"/>
        <v>0</v>
      </c>
      <c r="U90">
        <v>19</v>
      </c>
      <c r="W90">
        <v>2.9628346670398513E-4</v>
      </c>
    </row>
    <row r="91" spans="5:24">
      <c r="E91" s="8">
        <v>4</v>
      </c>
      <c r="F91">
        <v>7</v>
      </c>
      <c r="G91">
        <v>7</v>
      </c>
      <c r="N91">
        <v>20</v>
      </c>
      <c r="O91" s="14">
        <v>0.74399999999999999</v>
      </c>
      <c r="P91">
        <f t="shared" si="5"/>
        <v>2.2043489922776493E-4</v>
      </c>
      <c r="Q91">
        <v>20</v>
      </c>
      <c r="S91">
        <f t="shared" si="6"/>
        <v>0</v>
      </c>
      <c r="U91">
        <v>20</v>
      </c>
      <c r="W91">
        <v>2.2043489922776493E-4</v>
      </c>
    </row>
    <row r="92" spans="5:24">
      <c r="E92" s="8">
        <v>4</v>
      </c>
      <c r="F92">
        <v>7</v>
      </c>
      <c r="G92">
        <v>7</v>
      </c>
      <c r="N92">
        <v>21</v>
      </c>
      <c r="O92" s="14">
        <v>0.80259999999999998</v>
      </c>
      <c r="P92">
        <f t="shared" si="5"/>
        <v>1.7692105012020413E-4</v>
      </c>
      <c r="Q92">
        <v>21</v>
      </c>
      <c r="S92">
        <f t="shared" si="6"/>
        <v>0</v>
      </c>
      <c r="U92">
        <v>21</v>
      </c>
      <c r="W92">
        <v>1.7692105012020413E-4</v>
      </c>
    </row>
    <row r="93" spans="5:24">
      <c r="E93" s="8">
        <v>4</v>
      </c>
      <c r="F93">
        <v>7</v>
      </c>
      <c r="G93">
        <v>7</v>
      </c>
      <c r="N93">
        <v>22</v>
      </c>
      <c r="O93" s="14">
        <v>0.7369</v>
      </c>
      <c r="P93">
        <f t="shared" si="5"/>
        <v>1.3037312183357842E-4</v>
      </c>
      <c r="Q93">
        <v>22</v>
      </c>
      <c r="S93">
        <f t="shared" si="6"/>
        <v>0</v>
      </c>
      <c r="U93">
        <v>22</v>
      </c>
      <c r="W93">
        <v>1.3037312183357842E-4</v>
      </c>
    </row>
    <row r="94" spans="5:24">
      <c r="E94" s="8">
        <v>4</v>
      </c>
      <c r="F94">
        <v>7</v>
      </c>
      <c r="G94">
        <v>7</v>
      </c>
      <c r="N94">
        <v>23</v>
      </c>
      <c r="O94" s="14">
        <v>0.71140000000000003</v>
      </c>
      <c r="P94">
        <f t="shared" si="5"/>
        <v>9.2747438872407693E-5</v>
      </c>
      <c r="Q94">
        <v>23</v>
      </c>
      <c r="S94">
        <f t="shared" si="6"/>
        <v>0</v>
      </c>
      <c r="U94">
        <v>23</v>
      </c>
      <c r="W94">
        <v>9.2747438872407693E-5</v>
      </c>
    </row>
    <row r="95" spans="5:24">
      <c r="N95" s="13"/>
    </row>
    <row r="96" spans="5:24">
      <c r="P96" s="14"/>
    </row>
    <row r="97" spans="14:34">
      <c r="N97" s="13"/>
    </row>
    <row r="99" spans="14:34">
      <c r="N99" s="13"/>
    </row>
    <row r="101" spans="14:34">
      <c r="N101" s="13"/>
    </row>
    <row r="102" spans="14:34">
      <c r="O102" t="s">
        <v>51</v>
      </c>
      <c r="P102" t="s">
        <v>52</v>
      </c>
      <c r="Q102">
        <v>6.7182400000000003E-3</v>
      </c>
    </row>
    <row r="103" spans="14:34">
      <c r="N103" s="13"/>
      <c r="P103">
        <v>0</v>
      </c>
      <c r="Q103">
        <v>2.19794</v>
      </c>
      <c r="R103" s="13">
        <v>8.1316549999999998E-4</v>
      </c>
      <c r="S103">
        <v>0.25840000000000002</v>
      </c>
    </row>
    <row r="104" spans="14:34">
      <c r="O104" t="s">
        <v>51</v>
      </c>
      <c r="P104" t="s">
        <v>52</v>
      </c>
      <c r="Q104">
        <v>1.3445199999999999E-2</v>
      </c>
      <c r="U104" s="14">
        <v>0.25840000000000002</v>
      </c>
      <c r="V104">
        <v>0.30640000000000001</v>
      </c>
      <c r="W104">
        <v>0.45340000000000003</v>
      </c>
      <c r="X104">
        <v>0.55689999999999995</v>
      </c>
      <c r="Y104">
        <v>0.38019999999999998</v>
      </c>
      <c r="Z104">
        <v>0.63980000000000004</v>
      </c>
      <c r="AA104">
        <v>0.7278</v>
      </c>
      <c r="AB104">
        <v>0.55110000000000003</v>
      </c>
      <c r="AC104">
        <v>0.63129999999999997</v>
      </c>
      <c r="AD104">
        <v>0.63490000000000002</v>
      </c>
      <c r="AE104">
        <v>0.63700000000000001</v>
      </c>
      <c r="AF104">
        <v>0.5212</v>
      </c>
      <c r="AG104">
        <v>0.5827</v>
      </c>
      <c r="AH104">
        <v>0.62849999999999995</v>
      </c>
    </row>
    <row r="105" spans="14:34">
      <c r="N105" s="13"/>
      <c r="P105">
        <v>1</v>
      </c>
      <c r="Q105">
        <v>2.1979000000000002</v>
      </c>
      <c r="R105" s="13">
        <v>2.491285E-4</v>
      </c>
      <c r="S105">
        <v>0.30640000000000001</v>
      </c>
    </row>
    <row r="106" spans="14:34">
      <c r="O106" t="s">
        <v>51</v>
      </c>
      <c r="P106" t="s">
        <v>52</v>
      </c>
      <c r="Q106">
        <v>2.0156899999999998E-2</v>
      </c>
    </row>
    <row r="107" spans="14:34">
      <c r="N107" s="13"/>
      <c r="P107">
        <v>2</v>
      </c>
      <c r="Q107">
        <v>2.1979000000000002</v>
      </c>
      <c r="R107" s="13">
        <v>1.129641E-4</v>
      </c>
      <c r="S107">
        <v>0.45340000000000003</v>
      </c>
    </row>
    <row r="108" spans="14:34">
      <c r="O108" t="s">
        <v>51</v>
      </c>
      <c r="P108" t="s">
        <v>52</v>
      </c>
      <c r="Q108">
        <v>2.6865900000000002E-2</v>
      </c>
    </row>
    <row r="109" spans="14:34">
      <c r="N109" s="13"/>
      <c r="P109">
        <v>3</v>
      </c>
      <c r="Q109">
        <v>2.1979000000000002</v>
      </c>
      <c r="R109" s="13">
        <v>6.2905389999999995E-5</v>
      </c>
      <c r="S109">
        <v>0.55689999999999995</v>
      </c>
    </row>
    <row r="110" spans="14:34">
      <c r="O110" t="s">
        <v>51</v>
      </c>
      <c r="P110" t="s">
        <v>52</v>
      </c>
      <c r="Q110">
        <v>3.35733E-2</v>
      </c>
    </row>
    <row r="111" spans="14:34">
      <c r="N111" s="13"/>
      <c r="P111">
        <v>4</v>
      </c>
      <c r="Q111">
        <v>2.1979000000000002</v>
      </c>
      <c r="R111" s="13">
        <v>2.3914739999999999E-5</v>
      </c>
      <c r="S111">
        <v>0.38019999999999998</v>
      </c>
    </row>
    <row r="112" spans="14:34">
      <c r="O112" t="s">
        <v>51</v>
      </c>
      <c r="P112" t="s">
        <v>52</v>
      </c>
      <c r="Q112">
        <v>4.0285099999999997E-2</v>
      </c>
    </row>
    <row r="113" spans="14:19">
      <c r="N113" s="13"/>
      <c r="P113">
        <v>5</v>
      </c>
      <c r="Q113">
        <v>2.1979000000000002</v>
      </c>
      <c r="R113" s="13">
        <v>1.5299609999999999E-5</v>
      </c>
      <c r="S113">
        <v>0.63980000000000004</v>
      </c>
    </row>
    <row r="114" spans="14:19">
      <c r="O114" t="s">
        <v>51</v>
      </c>
      <c r="P114" t="s">
        <v>52</v>
      </c>
      <c r="Q114">
        <v>4.6993899999999998E-2</v>
      </c>
    </row>
    <row r="115" spans="14:19">
      <c r="N115" s="13"/>
      <c r="P115">
        <v>6</v>
      </c>
      <c r="Q115">
        <v>2.1979000000000002</v>
      </c>
      <c r="R115" s="13">
        <v>1.113547E-5</v>
      </c>
      <c r="S115">
        <v>0.7278</v>
      </c>
    </row>
    <row r="116" spans="14:19">
      <c r="O116" t="s">
        <v>51</v>
      </c>
      <c r="P116" t="s">
        <v>52</v>
      </c>
      <c r="Q116">
        <v>5.37013E-2</v>
      </c>
    </row>
    <row r="117" spans="14:19">
      <c r="N117" s="13"/>
      <c r="P117">
        <v>7</v>
      </c>
      <c r="Q117">
        <v>2.1979000000000002</v>
      </c>
      <c r="R117" s="13">
        <v>6.1364710000000003E-6</v>
      </c>
      <c r="S117">
        <v>0.55110000000000003</v>
      </c>
    </row>
    <row r="118" spans="14:19">
      <c r="O118" t="s">
        <v>51</v>
      </c>
      <c r="P118" t="s">
        <v>52</v>
      </c>
      <c r="Q118">
        <v>6.04033E-2</v>
      </c>
    </row>
    <row r="119" spans="14:19">
      <c r="N119" s="13"/>
      <c r="P119">
        <v>8</v>
      </c>
      <c r="Q119">
        <v>2.1979000000000002</v>
      </c>
      <c r="R119" s="13">
        <v>3.8738250000000001E-6</v>
      </c>
      <c r="S119">
        <v>0.63129999999999997</v>
      </c>
    </row>
    <row r="120" spans="14:19">
      <c r="O120" t="s">
        <v>51</v>
      </c>
      <c r="P120" t="s">
        <v>52</v>
      </c>
      <c r="Q120">
        <v>6.7119499999999999E-2</v>
      </c>
    </row>
    <row r="121" spans="14:19">
      <c r="N121" s="13"/>
      <c r="P121">
        <v>9</v>
      </c>
      <c r="Q121">
        <v>2.1979000000000002</v>
      </c>
      <c r="R121" s="13">
        <v>2.4596839999999999E-6</v>
      </c>
      <c r="S121">
        <v>0.63490000000000002</v>
      </c>
    </row>
    <row r="122" spans="14:19">
      <c r="O122" t="s">
        <v>51</v>
      </c>
      <c r="P122" t="s">
        <v>52</v>
      </c>
      <c r="Q122">
        <v>7.38428E-2</v>
      </c>
    </row>
    <row r="123" spans="14:19">
      <c r="N123" s="13"/>
      <c r="P123">
        <v>10</v>
      </c>
      <c r="Q123">
        <v>2.1979000000000002</v>
      </c>
      <c r="R123" s="13">
        <v>1.566846E-6</v>
      </c>
      <c r="S123">
        <v>0.63700000000000001</v>
      </c>
    </row>
    <row r="124" spans="14:19">
      <c r="O124" t="s">
        <v>51</v>
      </c>
      <c r="P124" t="s">
        <v>52</v>
      </c>
      <c r="Q124">
        <v>8.0546300000000001E-2</v>
      </c>
    </row>
    <row r="125" spans="14:19">
      <c r="N125" s="13"/>
      <c r="P125">
        <v>11</v>
      </c>
      <c r="Q125">
        <v>2.1979000000000002</v>
      </c>
      <c r="R125" s="13">
        <v>8.1663129999999998E-7</v>
      </c>
      <c r="S125">
        <v>0.5212</v>
      </c>
    </row>
    <row r="126" spans="14:19">
      <c r="O126" t="s">
        <v>51</v>
      </c>
      <c r="P126" t="s">
        <v>52</v>
      </c>
      <c r="Q126">
        <v>8.7242299999999995E-2</v>
      </c>
    </row>
    <row r="127" spans="14:19">
      <c r="N127" s="13"/>
      <c r="P127">
        <v>12</v>
      </c>
      <c r="Q127">
        <v>2.1979000000000002</v>
      </c>
      <c r="R127" s="13">
        <v>4.758198E-7</v>
      </c>
      <c r="S127">
        <v>0.5827</v>
      </c>
    </row>
    <row r="128" spans="14:19">
      <c r="O128" t="s">
        <v>51</v>
      </c>
      <c r="P128" t="s">
        <v>52</v>
      </c>
      <c r="Q128">
        <v>9.3941499999999997E-2</v>
      </c>
    </row>
    <row r="129" spans="14:19">
      <c r="N129" s="13"/>
      <c r="P129">
        <v>13</v>
      </c>
      <c r="Q129">
        <v>2.1979000000000002</v>
      </c>
      <c r="R129" s="13">
        <v>2.9907570000000002E-7</v>
      </c>
      <c r="S129">
        <v>0.62849999999999995</v>
      </c>
    </row>
    <row r="131" spans="14:19">
      <c r="N131" s="13"/>
    </row>
    <row r="133" spans="14:19">
      <c r="N133" s="13"/>
    </row>
    <row r="135" spans="14:19">
      <c r="N135" s="13"/>
    </row>
  </sheetData>
  <mergeCells count="5">
    <mergeCell ref="B2:B3"/>
    <mergeCell ref="C2:D2"/>
    <mergeCell ref="E2:F2"/>
    <mergeCell ref="A17:A19"/>
    <mergeCell ref="I17:I19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turb_flat_plate</vt:lpstr>
      <vt:lpstr>Onera M6 &amp;&amp; 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2020-02-24T14:25:13Z</dcterms:created>
  <dcterms:modified xsi:type="dcterms:W3CDTF">2020-02-28T14:47:26Z</dcterms:modified>
</cp:coreProperties>
</file>