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ovch\Desktop\"/>
    </mc:Choice>
  </mc:AlternateContent>
  <xr:revisionPtr revIDLastSave="0" documentId="13_ncr:1_{87E4A8B2-E974-46D2-8011-030976E94292}" xr6:coauthVersionLast="46" xr6:coauthVersionMax="46" xr10:uidLastSave="{00000000-0000-0000-0000-000000000000}"/>
  <bookViews>
    <workbookView xWindow="-108" yWindow="-108" windowWidth="23256" windowHeight="12576" activeTab="2" xr2:uid="{58C199EC-4AFD-4C00-B4EE-F03577F3EC02}"/>
  </bookViews>
  <sheets>
    <sheet name="Game Stats" sheetId="1" r:id="rId1"/>
    <sheet name="Pivots" sheetId="3" r:id="rId2"/>
    <sheet name="Bundesliga Stats" sheetId="4" r:id="rId3"/>
  </sheets>
  <definedNames>
    <definedName name="_xlnm._FilterDatabase" localSheetId="2" hidden="1">'Bundesliga Stats'!$L$41:$L$41</definedName>
    <definedName name="Aerial_Duels_Won">'Bundesliga Stats'!$J$6:$J$39</definedName>
    <definedName name="Challenges" localSheetId="2">'Bundesliga Stats'!$I$6:$I$39</definedName>
    <definedName name="Challenges">'Game Stats'!$I$6:$I$55</definedName>
    <definedName name="Competition" localSheetId="2">'Bundesliga Stats'!$C$6:$C$39</definedName>
    <definedName name="Competition">'Game Stats'!$C$6:$C$55</definedName>
    <definedName name="Conrers">'Bundesliga Stats'!$W$6:$W$39</definedName>
    <definedName name="Crosses" localSheetId="2">'Bundesliga Stats'!#REF!</definedName>
    <definedName name="Crosses">'Game Stats'!$T$6:$T$55</definedName>
    <definedName name="Crosses_Accuracy" localSheetId="2">'Bundesliga Stats'!#REF!</definedName>
    <definedName name="Crosses_Accuracy">'Game Stats'!$U$6:$U$55</definedName>
    <definedName name="Crosses_Against" localSheetId="2">'Bundesliga Stats'!#REF!</definedName>
    <definedName name="Crosses_Against">'Game Stats'!$V$6:$V$55</definedName>
    <definedName name="Distance">'Bundesliga Stats'!$U$6:$U$39</definedName>
    <definedName name="Game_Date" localSheetId="2">'Bundesliga Stats'!$A$6:$A$39</definedName>
    <definedName name="Game_Date">'Game Stats'!$A$6:$A$55</definedName>
    <definedName name="Goals_Against" localSheetId="2">'Bundesliga Stats'!$F$6:$F$39</definedName>
    <definedName name="Goals_Against">'Game Stats'!$F$6:$F$55</definedName>
    <definedName name="Goals_for" localSheetId="2">'Bundesliga Stats'!$E$6:$E$39</definedName>
    <definedName name="Goals_for">'Game Stats'!$E$6:$E$55</definedName>
    <definedName name="On_Target_Against" localSheetId="2">'Bundesliga Stats'!$P$6:$P$39</definedName>
    <definedName name="On_Target_Against">'Game Stats'!$M$6:$M$55</definedName>
    <definedName name="Opp_Corners">'Bundesliga Stats'!$X$6:$X$39</definedName>
    <definedName name="Opp_Distance">'Bundesliga Stats'!$V$6:$V$39</definedName>
    <definedName name="Opp_Pass_Accuracy" localSheetId="2">'Bundesliga Stats'!$T$6:$T$39</definedName>
    <definedName name="Opp_Pass_Accuracy">'Game Stats'!$S$6:$S$55</definedName>
    <definedName name="Opp_Total_Passes" localSheetId="2">'Bundesliga Stats'!$S$6:$S$39</definedName>
    <definedName name="Opp_Total_Passes">'Game Stats'!$R$6:$R$55</definedName>
    <definedName name="Opponent" localSheetId="2">'Bundesliga Stats'!$D$6:$D$39</definedName>
    <definedName name="Opponent">'Game Stats'!$D$6:$D$55</definedName>
    <definedName name="P_A_Opp_Half" localSheetId="2">'Bundesliga Stats'!#REF!</definedName>
    <definedName name="P_A_Opp_Half">'Game Stats'!$Q$6:$Q$55</definedName>
    <definedName name="P_A_Own_Half" localSheetId="2">'Bundesliga Stats'!#REF!</definedName>
    <definedName name="P_A_Own_Half">'Game Stats'!$P$6:$P$55</definedName>
    <definedName name="Pass_Accuracy" localSheetId="2">'Bundesliga Stats'!$R$6:$R$39</definedName>
    <definedName name="Pass_Accuracy">'Game Stats'!$O$6:$O$55</definedName>
    <definedName name="Possesion" localSheetId="2">'Bundesliga Stats'!$H$6:$H$39</definedName>
    <definedName name="Possesion">'Game Stats'!$H$6:$H$55</definedName>
    <definedName name="Result" localSheetId="2">'Bundesliga Stats'!$G$6:$G$39</definedName>
    <definedName name="Result">'Game Stats'!$G$6:$G$55</definedName>
    <definedName name="Shots_on_Target" localSheetId="2">'Bundesliga Stats'!$N$6:$N$39</definedName>
    <definedName name="Shots_on_Target">'Game Stats'!$K$6:$K$55</definedName>
    <definedName name="Tackles">'Bundesliga Stats'!$K$6:$K$39</definedName>
    <definedName name="Tackles_Won">'Bundesliga Stats'!$L$6:$L$39</definedName>
    <definedName name="Total_Passes" localSheetId="2">'Bundesliga Stats'!$Q$6:$Q$39</definedName>
    <definedName name="Total_Passes">'Game Stats'!$N$6:$N$55</definedName>
    <definedName name="Total_Shots" localSheetId="2">'Bundesliga Stats'!$M$6:$M$39</definedName>
    <definedName name="Total_Shots">'Game Stats'!$J$6:$J$55</definedName>
    <definedName name="Total_Shots_Against" localSheetId="2">'Bundesliga Stats'!$O$6:$O$39</definedName>
    <definedName name="Total_Shots_Against">'Game Stats'!$L$6:$L$55</definedName>
    <definedName name="Venue" localSheetId="2">'Bundesliga Stats'!$B$6:$B$39</definedName>
    <definedName name="Venue">'Game Stats'!$B$6:$B$55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4" l="1"/>
  <c r="AA9" i="4"/>
  <c r="AA8" i="4"/>
  <c r="AA7" i="4"/>
  <c r="AA6" i="4"/>
  <c r="AA5" i="4"/>
  <c r="Y5" i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Asen Yovchev</author>
  </authors>
  <commentList>
    <comment ref="G30" authorId="0" shapeId="0" xr:uid="{27C6EF9A-1230-4BC8-8859-6EA7617759E7}">
      <text>
        <r>
          <rPr>
            <b/>
            <sz val="9"/>
            <color indexed="81"/>
            <rFont val="Tahoma"/>
            <family val="2"/>
          </rPr>
          <t>Asen Yovchev:</t>
        </r>
        <r>
          <rPr>
            <sz val="9"/>
            <color indexed="81"/>
            <rFont val="Tahoma"/>
            <family val="2"/>
          </rPr>
          <t xml:space="preserve">
Bayern lost on penalties 5-6</t>
        </r>
      </text>
    </comment>
  </commentList>
</comments>
</file>

<file path=xl/sharedStrings.xml><?xml version="1.0" encoding="utf-8"?>
<sst xmlns="http://schemas.openxmlformats.org/spreadsheetml/2006/main" count="339" uniqueCount="97">
  <si>
    <t>Game Date</t>
  </si>
  <si>
    <t>Competition</t>
  </si>
  <si>
    <t>Opponent</t>
  </si>
  <si>
    <t>Goals for</t>
  </si>
  <si>
    <t>Goals Against</t>
  </si>
  <si>
    <t>Result</t>
  </si>
  <si>
    <t>Possesion</t>
  </si>
  <si>
    <t>Total Shots</t>
  </si>
  <si>
    <t>Shots on Target</t>
  </si>
  <si>
    <t>Crosses</t>
  </si>
  <si>
    <t>Challenges</t>
  </si>
  <si>
    <t>Bundesliga</t>
  </si>
  <si>
    <t>FC Schalke 04</t>
  </si>
  <si>
    <t>Total Shots Against</t>
  </si>
  <si>
    <t>On Target Against</t>
  </si>
  <si>
    <t>Total Passes</t>
  </si>
  <si>
    <t>Pass Accuracy</t>
  </si>
  <si>
    <t>P A Own Half</t>
  </si>
  <si>
    <t>P A Opp Half</t>
  </si>
  <si>
    <t>Crosses Accuracy</t>
  </si>
  <si>
    <t>Uefa Super Cup</t>
  </si>
  <si>
    <t>FC Sevilla</t>
  </si>
  <si>
    <t>Crosses Against</t>
  </si>
  <si>
    <t>TSG 1899 Hoffenheim</t>
  </si>
  <si>
    <t>Venue</t>
  </si>
  <si>
    <t>Home</t>
  </si>
  <si>
    <t>Neutral</t>
  </si>
  <si>
    <t>Away</t>
  </si>
  <si>
    <t>Opp Total Passes</t>
  </si>
  <si>
    <t>Opp Pass Accuracy</t>
  </si>
  <si>
    <t>DFL Supercup</t>
  </si>
  <si>
    <t>Borussia Dortmund</t>
  </si>
  <si>
    <t>Hertha BSC Berlin</t>
  </si>
  <si>
    <t>DFB Pokal</t>
  </si>
  <si>
    <t>1. FC Düren</t>
  </si>
  <si>
    <t>DSC Arminia Bielefeld</t>
  </si>
  <si>
    <t>Champions League</t>
  </si>
  <si>
    <t>Atlético Madrid</t>
  </si>
  <si>
    <t>Eintracht Frankfurt</t>
  </si>
  <si>
    <t>Lokomotiv Moscow</t>
  </si>
  <si>
    <t>1. FC Köln</t>
  </si>
  <si>
    <t>FC Red Bull Salzburg</t>
  </si>
  <si>
    <t>SV Werder Bremen</t>
  </si>
  <si>
    <t>VfB Stuttgart</t>
  </si>
  <si>
    <t>RB Leipzig</t>
  </si>
  <si>
    <t>1. FC Union Berlin</t>
  </si>
  <si>
    <t>Vfl Wolfsburg</t>
  </si>
  <si>
    <t>Bayer 04 Leverkusen</t>
  </si>
  <si>
    <t>1. FSV Mainz 05</t>
  </si>
  <si>
    <t>Mönchengladbach</t>
  </si>
  <si>
    <t>Holstein Kiel</t>
  </si>
  <si>
    <t>SC Freiburg</t>
  </si>
  <si>
    <t>FC Augsburg</t>
  </si>
  <si>
    <t>FIFA Club World Cup</t>
  </si>
  <si>
    <t>Al Ahly SC</t>
  </si>
  <si>
    <t>Tigres UANL</t>
  </si>
  <si>
    <t>SS Lazio</t>
  </si>
  <si>
    <t>Grand Total</t>
  </si>
  <si>
    <t>Win</t>
  </si>
  <si>
    <t>Average of Total Passes</t>
  </si>
  <si>
    <t>Average of Pass Accuracy</t>
  </si>
  <si>
    <t>Average of P A Own Half</t>
  </si>
  <si>
    <t>Average of P A Opp Half</t>
  </si>
  <si>
    <t>Draw</t>
  </si>
  <si>
    <t>Lose</t>
  </si>
  <si>
    <t>Pass Statistics</t>
  </si>
  <si>
    <t>Results</t>
  </si>
  <si>
    <t>Total Games</t>
  </si>
  <si>
    <t>Paris Saint-Germain</t>
  </si>
  <si>
    <t>(All)</t>
  </si>
  <si>
    <t xml:space="preserve">Total Goals = </t>
  </si>
  <si>
    <t>Distance</t>
  </si>
  <si>
    <t>Opp Distance</t>
  </si>
  <si>
    <t>Conrers</t>
  </si>
  <si>
    <t>Opp Corners</t>
  </si>
  <si>
    <t>Total Goals For:</t>
  </si>
  <si>
    <t>Total Goals Opp:</t>
  </si>
  <si>
    <t>Clean Sheets:</t>
  </si>
  <si>
    <t>Tackles</t>
  </si>
  <si>
    <t>Tackles Won</t>
  </si>
  <si>
    <t>Median Challenges won:</t>
  </si>
  <si>
    <t>Median Tackles Won:</t>
  </si>
  <si>
    <t>Aerial Duels Won</t>
  </si>
  <si>
    <t>Median Aerial Duels Won:</t>
  </si>
  <si>
    <t>Summary</t>
  </si>
  <si>
    <t>Players name</t>
  </si>
  <si>
    <t>Thomas Müller</t>
  </si>
  <si>
    <t xml:space="preserve">Robert Lewandowski </t>
  </si>
  <si>
    <t>Jerome Boateng</t>
  </si>
  <si>
    <t>Benjamin Pavard</t>
  </si>
  <si>
    <t>Leon Goretzka</t>
  </si>
  <si>
    <t>Player name</t>
  </si>
  <si>
    <t>Duels Won</t>
  </si>
  <si>
    <t>Alphonso Davies</t>
  </si>
  <si>
    <t>Leroy Sane</t>
  </si>
  <si>
    <t xml:space="preserve">Lucas Hernandez </t>
  </si>
  <si>
    <t>Robert Lewandowski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</si>
</sst>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NumberFormat="1"/>
    <xf numFmtId="0" fontId="4" fillId="3" borderId="0" xfId="0" applyFont="1" applyFill="1"/>
    <xf numFmtId="0" fontId="4" fillId="3" borderId="0" xfId="0" applyNumberFormat="1" applyFont="1" applyFill="1" applyAlignment="1"/>
    <xf numFmtId="0" fontId="4" fillId="3" borderId="0" xfId="0" applyFont="1" applyFill="1" applyAlignment="1"/>
    <xf numFmtId="1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4" xfId="0" applyNumberFormat="1" applyFont="1" applyFill="1" applyBorder="1"/>
    <xf numFmtId="0" fontId="0" fillId="3" borderId="0" xfId="0" applyFill="1"/>
    <xf numFmtId="0" fontId="0" fillId="0" borderId="0" xfId="0" pivotButton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4" xfId="0" applyBorder="1"/>
    <xf numFmtId="9" fontId="0" fillId="0" borderId="4" xfId="1" applyFont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5" borderId="7" xfId="0" applyFill="1" applyBorder="1"/>
    <xf numFmtId="0" fontId="0" fillId="5" borderId="8" xfId="0" applyFill="1" applyBorder="1"/>
  </cellXfs>
  <cellStyles count="2">
    <cellStyle name="Normal" xfId="0" builtinId="0"/>
    <cellStyle name="Percent" xfId="1" builtinId="5"/>
  </cellStyles>
  <dxfs count="79">
    <dxf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9" formatCode="dd/mm/yyyy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12"/>
      </font>
      <alignment horizontal="general" vertical="bottom" textRotation="0" wrapText="0" indent="0" justifyLastLine="0" shrinkToFit="0" readingOrder="0"/>
    </dxf>
    <dxf>
      <font>
        <b/>
        <sz val="12"/>
      </font>
      <alignment horizontal="general" vertical="bottom" textRotation="0" wrapText="0" indent="0" justifyLastLine="0" shrinkToFit="0" readingOrder="0"/>
    </dxf>
    <dxf>
      <font>
        <b/>
        <sz val="12"/>
      </font>
    </dxf>
    <dxf>
      <font>
        <b/>
        <sz val="12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12"/>
        <color theme="0"/>
      </font>
    </dxf>
    <dxf>
      <font>
        <b/>
        <sz val="12"/>
        <color theme="0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[Bayern_2020-2021.xlsx]Pivots!PivotTable2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 Percentage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327330861992765"/>
                  <c:h val="0.11104184893554971"/>
                </c:manualLayout>
              </c15:layout>
            </c:ext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810459903852223"/>
          <c:y val="0.22828484981044037"/>
          <c:w val="0.35806365054883604"/>
          <c:h val="0.57886956838728487"/>
        </c:manualLayout>
      </c:layout>
      <c:pieChart>
        <c:varyColors val="1"/>
        <c:ser>
          <c:idx val="0"/>
          <c:order val="0"/>
          <c:tx>
            <c:strRef>
              <c:f>Pivots!$B$14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71-44CC-983C-C580C74FAF1E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671-44CC-983C-C580C74FAF1E}"/>
              </c:ext>
            </c:extLst>
          </c:dPt>
          <c:dPt>
            <c:idx val="2"/>
            <c:bubble3D val="0"/>
            <c:explosion val="3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71-44CC-983C-C580C74FAF1E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27330861992765"/>
                      <c:h val="0.111041848935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671-44CC-983C-C580C74FA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Pivots!$A$15:$A$18</c:f>
              <c:strCache>
                <c:ptCount val="3"/>
                <c:pt idx="0">
                  <c:v>Draw</c:v>
                </c:pt>
                <c:pt idx="1">
                  <c:v>Lose</c:v>
                </c:pt>
                <c:pt idx="2">
                  <c:v>Win</c:v>
                </c:pt>
              </c:strCache>
            </c:strRef>
          </c:cat>
          <c:val>
            <c:numRef>
              <c:f>Pivots!$B$15:$B$18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1-44CC-983C-C580C74FAF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8400483444726"/>
          <c:y val="0.84882108486439201"/>
          <c:w val="0.26848027552482484"/>
          <c:h val="6.8514486846269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0</xdr:row>
      <xdr:rowOff>140970</xdr:rowOff>
    </xdr:from>
    <xdr:to>
      <xdr:col>8</xdr:col>
      <xdr:colOff>243840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C9C88-52E8-456A-8089-D3C2BA44A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0.38833</cdr:x>
      <cdr:y>0.66667</cdr:y>
    </cdr:from>
    <cdr:to>
      <cdr:x>0.58833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933A4A-90C4-4A9F-9590-9C9C1D13BE1A}"/>
            </a:ext>
          </a:extLst>
        </cdr:cNvPr>
        <cdr:cNvSpPr txBox="1"/>
      </cdr:nvSpPr>
      <cdr:spPr>
        <a:xfrm xmlns:a="http://schemas.openxmlformats.org/drawingml/2006/main">
          <a:off x="1775460" y="21374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en Yovchev" refreshedDate="44343.234930324077" createdVersion="6" refreshedVersion="7" minRefreshableVersion="3" recordCount="50" xr:uid="{A57D5D9A-5CA1-42DF-AB3A-6EB351F3A34A}">
  <cacheSource type="worksheet">
    <worksheetSource name="Games"/>
  </cacheSource>
  <cacheFields count="22">
    <cacheField name="Game Date" numFmtId="14">
      <sharedItems containsSemiMixedTypes="0" containsNonDate="0" containsDate="1" containsString="0" minDate="2020-09-18T00:00:00" maxDate="2021-05-23T00:00:00"/>
    </cacheField>
    <cacheField name="Venue" numFmtId="14">
      <sharedItems/>
    </cacheField>
    <cacheField name="Competition" numFmtId="0">
      <sharedItems containsBlank="1" count="7">
        <s v="Bundesliga"/>
        <s v="Uefa Super Cup"/>
        <s v="DFL Supercup"/>
        <s v="DFB Pokal"/>
        <s v="Champions League"/>
        <s v="FIFA Club World Cup"/>
        <m u="1"/>
      </sharedItems>
    </cacheField>
    <cacheField name="Opponent" numFmtId="0">
      <sharedItems/>
    </cacheField>
    <cacheField name="Goals for" numFmtId="0">
      <sharedItems containsSemiMixedTypes="0" containsString="0" containsNumber="1" containsInteger="1" minValue="1" maxValue="8"/>
    </cacheField>
    <cacheField name="Goals Against" numFmtId="0">
      <sharedItems containsSemiMixedTypes="0" containsString="0" containsNumber="1" containsInteger="1" minValue="0" maxValue="4" count="5">
        <n v="0"/>
        <n v="1"/>
        <n v="4"/>
        <n v="2"/>
        <n v="3"/>
      </sharedItems>
    </cacheField>
    <cacheField name="Result" numFmtId="0">
      <sharedItems count="3">
        <s v="Win"/>
        <s v="Lose"/>
        <s v="Draw"/>
      </sharedItems>
    </cacheField>
    <cacheField name="Possesion" numFmtId="10">
      <sharedItems containsSemiMixedTypes="0" containsString="0" containsNumber="1" minValue="0.42399999999999999" maxValue="0.73099999999999998"/>
    </cacheField>
    <cacheField name="Challenges" numFmtId="10">
      <sharedItems containsSemiMixedTypes="0" containsString="0" containsNumber="1" minValue="0.41299999999999998" maxValue="0.628"/>
    </cacheField>
    <cacheField name="Total Shots" numFmtId="0">
      <sharedItems containsSemiMixedTypes="0" containsString="0" containsNumber="1" containsInteger="1" minValue="6" maxValue="31"/>
    </cacheField>
    <cacheField name="Shots on Target" numFmtId="0">
      <sharedItems containsSemiMixedTypes="0" containsString="0" containsNumber="1" containsInteger="1" minValue="2" maxValue="14"/>
    </cacheField>
    <cacheField name="Total Shots Against" numFmtId="0">
      <sharedItems containsSemiMixedTypes="0" containsString="0" containsNumber="1" containsInteger="1" minValue="3" maxValue="19"/>
    </cacheField>
    <cacheField name="On Target Against" numFmtId="0">
      <sharedItems containsSemiMixedTypes="0" containsString="0" containsNumber="1" containsInteger="1" minValue="0" maxValue="11"/>
    </cacheField>
    <cacheField name="Total Passes" numFmtId="0">
      <sharedItems containsSemiMixedTypes="0" containsString="0" containsNumber="1" containsInteger="1" minValue="450" maxValue="850"/>
    </cacheField>
    <cacheField name="Pass Accuracy" numFmtId="10">
      <sharedItems containsSemiMixedTypes="0" containsString="0" containsNumber="1" minValue="0.76400000000000001" maxValue="0.90800000000000003"/>
    </cacheField>
    <cacheField name="P A Own Half" numFmtId="10">
      <sharedItems containsSemiMixedTypes="0" containsString="0" containsNumber="1" minValue="0.82699999999999996" maxValue="0.97399999999999998"/>
    </cacheField>
    <cacheField name="P A Opp Half" numFmtId="10">
      <sharedItems containsSemiMixedTypes="0" containsString="0" containsNumber="1" minValue="0.46899999999999997" maxValue="0.85099999999999998"/>
    </cacheField>
    <cacheField name="Opp Total Passes" numFmtId="0">
      <sharedItems containsSemiMixedTypes="0" containsString="0" containsNumber="1" containsInteger="1" minValue="245" maxValue="606"/>
    </cacheField>
    <cacheField name="Opp Pass Accuracy" numFmtId="10">
      <sharedItems containsSemiMixedTypes="0" containsString="0" containsNumber="1" minValue="0.56000000000000005" maxValue="0.84799999999999998"/>
    </cacheField>
    <cacheField name="Crosses" numFmtId="0">
      <sharedItems containsSemiMixedTypes="0" containsString="0" containsNumber="1" containsInteger="1" minValue="10" maxValue="44"/>
    </cacheField>
    <cacheField name="Crosses Accuracy" numFmtId="10">
      <sharedItems containsSemiMixedTypes="0" containsString="0" containsNumber="1" minValue="6.7000000000000004E-2" maxValue="0.56200000000000006"/>
    </cacheField>
    <cacheField name="Crosses Against" numFmtId="0">
      <sharedItems containsSemiMixedTypes="0" containsString="0" containsNumber="1" containsInteger="1" minValue="2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0-09-18T00:00:00"/>
    <s v="Home"/>
    <x v="0"/>
    <s v="FC Schalke 04"/>
    <n v="8"/>
    <x v="0"/>
    <x v="0"/>
    <n v="0.629"/>
    <n v="0.45900000000000002"/>
    <n v="21"/>
    <n v="12"/>
    <n v="5"/>
    <n v="1"/>
    <n v="604"/>
    <n v="0.89200000000000002"/>
    <n v="0.96"/>
    <n v="0.79600000000000004"/>
    <n v="361"/>
    <n v="0.74199999999999999"/>
    <n v="12"/>
    <n v="0.23499999999999999"/>
    <n v="2"/>
  </r>
  <r>
    <d v="2020-09-24T00:00:00"/>
    <s v="Neutral"/>
    <x v="1"/>
    <s v="FC Sevilla"/>
    <n v="2"/>
    <x v="1"/>
    <x v="0"/>
    <n v="0.64400000000000002"/>
    <n v="0.50900000000000001"/>
    <n v="25"/>
    <n v="7"/>
    <n v="6"/>
    <n v="5"/>
    <n v="794"/>
    <n v="0.85899999999999999"/>
    <n v="0.93799999999999994"/>
    <n v="0.755"/>
    <n v="430"/>
    <n v="0.73499999999999999"/>
    <n v="30"/>
    <n v="0.16700000000000001"/>
    <n v="18"/>
  </r>
  <r>
    <d v="2020-09-27T00:00:00"/>
    <s v="Away"/>
    <x v="0"/>
    <s v="TSG 1899 Hoffenheim"/>
    <n v="1"/>
    <x v="2"/>
    <x v="1"/>
    <n v="0.71599999999999997"/>
    <n v="0.505"/>
    <n v="16"/>
    <n v="3"/>
    <n v="17"/>
    <n v="8"/>
    <n v="628"/>
    <n v="0.85"/>
    <n v="0.92100000000000004"/>
    <n v="0.77200000000000002"/>
    <n v="247"/>
    <n v="0.623"/>
    <n v="30"/>
    <n v="0.33300000000000002"/>
    <n v="15"/>
  </r>
  <r>
    <d v="2020-09-30T00:00:00"/>
    <s v="Home"/>
    <x v="2"/>
    <s v="Borussia Dortmund"/>
    <n v="3"/>
    <x v="3"/>
    <x v="0"/>
    <n v="0.56999999999999995"/>
    <n v="0.495"/>
    <n v="11"/>
    <n v="7"/>
    <n v="7"/>
    <n v="4"/>
    <n v="629"/>
    <n v="0.874"/>
    <n v="0.95199999999999996"/>
    <n v="0.76600000000000001"/>
    <n v="473"/>
    <n v="0.77600000000000002"/>
    <n v="16"/>
    <n v="0.125"/>
    <n v="11"/>
  </r>
  <r>
    <d v="2020-10-04T00:00:00"/>
    <s v="Home"/>
    <x v="0"/>
    <s v="Hertha BSC Berlin"/>
    <n v="4"/>
    <x v="4"/>
    <x v="0"/>
    <n v="0.67100000000000004"/>
    <n v="0.59199999999999997"/>
    <n v="22"/>
    <n v="9"/>
    <n v="10"/>
    <n v="5"/>
    <n v="568"/>
    <n v="0.85599999999999998"/>
    <n v="0.90200000000000002"/>
    <n v="0.79200000000000004"/>
    <n v="277"/>
    <n v="0.73599999999999999"/>
    <n v="26"/>
    <n v="0.308"/>
    <n v="13"/>
  </r>
  <r>
    <d v="2020-10-15T00:00:00"/>
    <s v="Home"/>
    <x v="3"/>
    <s v="1. FC Düren"/>
    <n v="3"/>
    <x v="0"/>
    <x v="0"/>
    <n v="0.72299999999999998"/>
    <n v="0.59099999999999997"/>
    <n v="21"/>
    <n v="9"/>
    <n v="8"/>
    <n v="1"/>
    <n v="644"/>
    <n v="0.86"/>
    <n v="0.93"/>
    <n v="0.77"/>
    <n v="245"/>
    <n v="0.63300000000000001"/>
    <n v="21"/>
    <n v="0.28599999999999998"/>
    <n v="9"/>
  </r>
  <r>
    <d v="2020-10-17T00:00:00"/>
    <s v="Away"/>
    <x v="0"/>
    <s v="DSC Arminia Bielefeld"/>
    <n v="4"/>
    <x v="1"/>
    <x v="0"/>
    <n v="0.66300000000000003"/>
    <n v="0.49299999999999999"/>
    <n v="17"/>
    <n v="9"/>
    <n v="11"/>
    <n v="5"/>
    <n v="665"/>
    <n v="0.90700000000000003"/>
    <n v="0.97299999999999998"/>
    <n v="0.82499999999999996"/>
    <n v="344"/>
    <n v="0.78200000000000003"/>
    <n v="36"/>
    <n v="0.38900000000000001"/>
    <n v="12"/>
  </r>
  <r>
    <d v="2020-10-21T00:00:00"/>
    <s v="Home"/>
    <x v="4"/>
    <s v="Atlético Madrid"/>
    <n v="4"/>
    <x v="0"/>
    <x v="0"/>
    <n v="0.58699999999999997"/>
    <n v="0.52900000000000003"/>
    <n v="16"/>
    <n v="5"/>
    <n v="6"/>
    <n v="1"/>
    <n v="575"/>
    <n v="0.85599999999999998"/>
    <n v="0.91"/>
    <n v="0.75700000000000001"/>
    <n v="399"/>
    <n v="0.78900000000000003"/>
    <n v="20"/>
    <n v="0.3"/>
    <n v="24"/>
  </r>
  <r>
    <d v="2020-10-24T00:00:00"/>
    <s v="Home"/>
    <x v="0"/>
    <s v="Eintracht Frankfurt"/>
    <n v="5"/>
    <x v="0"/>
    <x v="0"/>
    <n v="0.60899999999999999"/>
    <n v="0.51"/>
    <n v="20"/>
    <n v="9"/>
    <n v="8"/>
    <n v="2"/>
    <n v="580"/>
    <n v="0.88300000000000001"/>
    <n v="0.93300000000000005"/>
    <n v="0.75800000000000001"/>
    <n v="378"/>
    <n v="0.76500000000000001"/>
    <n v="26"/>
    <n v="0.192"/>
    <n v="14"/>
  </r>
  <r>
    <d v="2020-10-27T00:00:00"/>
    <s v="Away"/>
    <x v="4"/>
    <s v="Lokomotiv Moscow"/>
    <n v="2"/>
    <x v="1"/>
    <x v="0"/>
    <n v="0.64400000000000002"/>
    <n v="0.41299999999999998"/>
    <n v="19"/>
    <n v="5"/>
    <n v="15"/>
    <n v="6"/>
    <n v="606"/>
    <n v="0.86799999999999999"/>
    <n v="0.90300000000000002"/>
    <n v="0.80900000000000005"/>
    <n v="331"/>
    <n v="0.76400000000000001"/>
    <n v="29"/>
    <n v="0.27600000000000002"/>
    <n v="17"/>
  </r>
  <r>
    <d v="2020-10-31T00:00:00"/>
    <s v="Away"/>
    <x v="0"/>
    <s v="1. FC Köln"/>
    <n v="2"/>
    <x v="1"/>
    <x v="0"/>
    <n v="0.627"/>
    <n v="0.47599999999999998"/>
    <n v="6"/>
    <n v="4"/>
    <n v="9"/>
    <n v="2"/>
    <n v="642"/>
    <n v="0.86"/>
    <n v="0.94699999999999995"/>
    <n v="0.78"/>
    <n v="370"/>
    <n v="0.74099999999999999"/>
    <n v="12"/>
    <n v="0.41699999999999998"/>
    <n v="21"/>
  </r>
  <r>
    <d v="2020-11-03T00:00:00"/>
    <s v="Away"/>
    <x v="4"/>
    <s v="FC Red Bull Salzburg"/>
    <n v="6"/>
    <x v="3"/>
    <x v="0"/>
    <n v="0.59299999999999997"/>
    <n v="0.52400000000000002"/>
    <n v="21"/>
    <n v="10"/>
    <n v="18"/>
    <n v="10"/>
    <n v="542"/>
    <n v="0.85099999999999998"/>
    <n v="0.90600000000000003"/>
    <n v="0.78300000000000003"/>
    <n v="365"/>
    <n v="0.745"/>
    <n v="15"/>
    <n v="0.33300000000000002"/>
    <n v="22"/>
  </r>
  <r>
    <d v="2020-11-07T00:00:00"/>
    <s v="Away"/>
    <x v="0"/>
    <s v="Borussia Dortmund"/>
    <n v="3"/>
    <x v="3"/>
    <x v="0"/>
    <n v="0.49"/>
    <n v="0.47799999999999998"/>
    <n v="14"/>
    <n v="7"/>
    <n v="15"/>
    <n v="5"/>
    <n v="494"/>
    <n v="0.79400000000000004"/>
    <n v="0.89400000000000002"/>
    <n v="0.68"/>
    <n v="525"/>
    <n v="0.79800000000000004"/>
    <n v="23"/>
    <n v="0.26100000000000001"/>
    <n v="15"/>
  </r>
  <r>
    <d v="2020-11-21T00:00:00"/>
    <s v="Home"/>
    <x v="0"/>
    <s v="SV Werder Bremen"/>
    <n v="1"/>
    <x v="1"/>
    <x v="2"/>
    <n v="0.70199999999999996"/>
    <n v="0.496"/>
    <n v="16"/>
    <n v="2"/>
    <n v="7"/>
    <n v="3"/>
    <n v="662"/>
    <n v="0.88700000000000001"/>
    <n v="0.92300000000000004"/>
    <n v="0.82499999999999996"/>
    <n v="277"/>
    <n v="0.67100000000000004"/>
    <n v="36"/>
    <n v="0.13900000000000001"/>
    <n v="11"/>
  </r>
  <r>
    <d v="2020-11-25T00:00:00"/>
    <s v="Home"/>
    <x v="4"/>
    <s v="FC Red Bull Salzburg"/>
    <n v="3"/>
    <x v="1"/>
    <x v="0"/>
    <n v="0.59499999999999997"/>
    <n v="0.48599999999999999"/>
    <n v="11"/>
    <n v="5"/>
    <n v="19"/>
    <n v="11"/>
    <n v="630"/>
    <n v="0.83"/>
    <n v="0.91500000000000004"/>
    <n v="0.7"/>
    <n v="432"/>
    <n v="0.745"/>
    <n v="16"/>
    <n v="0.188"/>
    <n v="14"/>
  </r>
  <r>
    <d v="2020-11-28T00:00:00"/>
    <s v="Away"/>
    <x v="0"/>
    <s v="VfB Stuttgart"/>
    <n v="3"/>
    <x v="1"/>
    <x v="0"/>
    <n v="0.57499999999999996"/>
    <n v="0.49399999999999999"/>
    <n v="14"/>
    <n v="6"/>
    <n v="15"/>
    <n v="4"/>
    <n v="564"/>
    <n v="0.83299999999999996"/>
    <n v="0.90300000000000002"/>
    <n v="0.71899999999999997"/>
    <n v="413"/>
    <n v="0.80600000000000005"/>
    <n v="21"/>
    <n v="0.19"/>
    <n v="13"/>
  </r>
  <r>
    <d v="2020-12-01T00:00:00"/>
    <s v="Away"/>
    <x v="4"/>
    <s v="Atlético Madrid"/>
    <n v="1"/>
    <x v="1"/>
    <x v="2"/>
    <n v="0.54200000000000004"/>
    <n v="0.48499999999999999"/>
    <n v="6"/>
    <n v="2"/>
    <n v="13"/>
    <n v="3"/>
    <n v="577"/>
    <n v="0.86"/>
    <n v="0.89700000000000002"/>
    <n v="0.78"/>
    <n v="488"/>
    <n v="0.84199999999999997"/>
    <n v="15"/>
    <n v="6.7000000000000004E-2"/>
    <n v="11"/>
  </r>
  <r>
    <d v="2020-12-05T00:00:00"/>
    <s v="Home"/>
    <x v="0"/>
    <s v="RB Leipzig"/>
    <n v="3"/>
    <x v="4"/>
    <x v="2"/>
    <n v="0.61399999999999999"/>
    <n v="0.47099999999999997"/>
    <n v="9"/>
    <n v="5"/>
    <n v="7"/>
    <n v="4"/>
    <n v="636"/>
    <n v="0.80500000000000005"/>
    <n v="0.91900000000000004"/>
    <n v="0.67500000000000004"/>
    <n v="400"/>
    <n v="0.72499999999999998"/>
    <n v="26"/>
    <n v="0.154"/>
    <n v="8"/>
  </r>
  <r>
    <d v="2020-12-09T00:00:00"/>
    <s v="Home"/>
    <x v="4"/>
    <s v="Lokomotiv Moscow"/>
    <n v="2"/>
    <x v="0"/>
    <x v="0"/>
    <n v="0.69499999999999995"/>
    <n v="0.53300000000000003"/>
    <n v="22"/>
    <n v="7"/>
    <n v="7"/>
    <n v="3"/>
    <n v="664"/>
    <n v="0.88900000000000001"/>
    <n v="0.94199999999999995"/>
    <n v="0.82"/>
    <n v="299"/>
    <n v="0.75600000000000001"/>
    <n v="37"/>
    <n v="0.216"/>
    <n v="7"/>
  </r>
  <r>
    <d v="2020-12-12T00:00:00"/>
    <s v="Away"/>
    <x v="0"/>
    <s v="1. FC Union Berlin"/>
    <n v="1"/>
    <x v="1"/>
    <x v="2"/>
    <n v="0.67300000000000004"/>
    <n v="0.53500000000000003"/>
    <n v="12"/>
    <n v="5"/>
    <n v="12"/>
    <n v="5"/>
    <n v="655"/>
    <n v="0.81200000000000006"/>
    <n v="0.93799999999999994"/>
    <n v="0.68"/>
    <n v="317"/>
    <n v="0.65600000000000003"/>
    <n v="25"/>
    <n v="0.2"/>
    <n v="13"/>
  </r>
  <r>
    <d v="2020-12-16T00:00:00"/>
    <s v="Home"/>
    <x v="0"/>
    <s v="Vfl Wolfsburg"/>
    <n v="2"/>
    <x v="1"/>
    <x v="0"/>
    <n v="0.59199999999999997"/>
    <n v="0.54800000000000004"/>
    <n v="11"/>
    <n v="2"/>
    <n v="17"/>
    <n v="6"/>
    <n v="492"/>
    <n v="0.81899999999999995"/>
    <n v="0.89600000000000002"/>
    <n v="0.72699999999999998"/>
    <n v="333"/>
    <n v="0.77200000000000002"/>
    <n v="19"/>
    <n v="0.47399999999999998"/>
    <n v="20"/>
  </r>
  <r>
    <d v="2020-12-19T00:00:00"/>
    <s v="Away"/>
    <x v="0"/>
    <s v="Bayer 04 Leverkusen"/>
    <n v="2"/>
    <x v="1"/>
    <x v="0"/>
    <n v="0.49099999999999999"/>
    <n v="0.51500000000000001"/>
    <n v="14"/>
    <n v="3"/>
    <n v="7"/>
    <n v="2"/>
    <n v="496"/>
    <n v="0.76400000000000001"/>
    <n v="0.88400000000000001"/>
    <n v="0.56699999999999995"/>
    <n v="521"/>
    <n v="0.8"/>
    <n v="20"/>
    <n v="0.3"/>
    <n v="17"/>
  </r>
  <r>
    <d v="2021-01-03T00:00:00"/>
    <s v="Home"/>
    <x v="0"/>
    <s v="1. FSV Mainz 05"/>
    <n v="5"/>
    <x v="3"/>
    <x v="0"/>
    <n v="0.73099999999999998"/>
    <n v="0.51100000000000001"/>
    <n v="17"/>
    <n v="12"/>
    <n v="12"/>
    <n v="7"/>
    <n v="725"/>
    <n v="0.89700000000000002"/>
    <n v="0.97399999999999998"/>
    <n v="0.77900000000000003"/>
    <n v="264"/>
    <n v="0.72299999999999998"/>
    <n v="28"/>
    <n v="0.14299999999999999"/>
    <n v="6"/>
  </r>
  <r>
    <d v="2021-01-08T00:00:00"/>
    <s v="Away"/>
    <x v="0"/>
    <s v="Mönchengladbach"/>
    <n v="2"/>
    <x v="4"/>
    <x v="1"/>
    <n v="0.67"/>
    <n v="0.498"/>
    <n v="16"/>
    <n v="4"/>
    <n v="8"/>
    <n v="4"/>
    <n v="705"/>
    <n v="0.88"/>
    <n v="0.94499999999999995"/>
    <n v="0.76500000000000001"/>
    <n v="358"/>
    <n v="0.78200000000000003"/>
    <n v="31"/>
    <n v="0.25800000000000001"/>
    <n v="6"/>
  </r>
  <r>
    <d v="2021-01-13T00:00:00"/>
    <s v="Away"/>
    <x v="3"/>
    <s v="Holstein Kiel"/>
    <n v="2"/>
    <x v="3"/>
    <x v="2"/>
    <n v="0.60499999999999998"/>
    <n v="0.54"/>
    <n v="23"/>
    <n v="9"/>
    <n v="7"/>
    <n v="3"/>
    <n v="850"/>
    <n v="0.86399999999999999"/>
    <n v="0.94099999999999995"/>
    <n v="0.746"/>
    <n v="554"/>
    <n v="0.80300000000000005"/>
    <n v="39"/>
    <n v="0.154"/>
    <n v="18"/>
  </r>
  <r>
    <d v="2021-01-17T00:00:00"/>
    <s v="Home"/>
    <x v="0"/>
    <s v="SC Freiburg"/>
    <n v="2"/>
    <x v="1"/>
    <x v="0"/>
    <n v="0.59299999999999997"/>
    <n v="0.628"/>
    <n v="25"/>
    <n v="9"/>
    <n v="8"/>
    <n v="2"/>
    <n v="551"/>
    <n v="0.88600000000000001"/>
    <n v="0.92100000000000004"/>
    <n v="0.79200000000000004"/>
    <n v="376"/>
    <n v="0.76600000000000001"/>
    <n v="32"/>
    <n v="0.156"/>
    <n v="22"/>
  </r>
  <r>
    <d v="2021-01-20T00:00:00"/>
    <s v="Away"/>
    <x v="0"/>
    <s v="FC Augsburg"/>
    <n v="1"/>
    <x v="0"/>
    <x v="0"/>
    <n v="0.63600000000000001"/>
    <n v="0.56899999999999995"/>
    <n v="13"/>
    <n v="4"/>
    <n v="9"/>
    <n v="0"/>
    <n v="550"/>
    <n v="0.86499999999999999"/>
    <n v="0.92900000000000005"/>
    <n v="0.46899999999999997"/>
    <n v="310"/>
    <n v="0.76800000000000002"/>
    <n v="26"/>
    <n v="0.192"/>
    <n v="17"/>
  </r>
  <r>
    <d v="2021-01-24T00:00:00"/>
    <s v="Away"/>
    <x v="0"/>
    <s v="FC Schalke 04"/>
    <n v="4"/>
    <x v="0"/>
    <x v="0"/>
    <n v="0.59899999999999998"/>
    <n v="0.48299999999999998"/>
    <n v="31"/>
    <n v="13"/>
    <n v="13"/>
    <n v="3"/>
    <n v="532"/>
    <n v="0.86099999999999999"/>
    <n v="0.92900000000000005"/>
    <n v="0.78800000000000003"/>
    <n v="363"/>
    <n v="0.76300000000000001"/>
    <n v="28"/>
    <n v="0.39300000000000002"/>
    <n v="13"/>
  </r>
  <r>
    <d v="2021-01-30T00:00:00"/>
    <s v="Home"/>
    <x v="0"/>
    <s v="TSG 1899 Hoffenheim"/>
    <n v="4"/>
    <x v="1"/>
    <x v="0"/>
    <n v="0.60099999999999998"/>
    <n v="0.45800000000000002"/>
    <n v="15"/>
    <n v="9"/>
    <n v="16"/>
    <n v="5"/>
    <n v="605"/>
    <n v="0.85499999999999998"/>
    <n v="0.92300000000000004"/>
    <n v="0.746"/>
    <n v="396"/>
    <n v="0.78300000000000003"/>
    <n v="29"/>
    <n v="0.13800000000000001"/>
    <n v="20"/>
  </r>
  <r>
    <d v="2021-02-05T00:00:00"/>
    <s v="Away"/>
    <x v="0"/>
    <s v="Hertha BSC Berlin"/>
    <n v="1"/>
    <x v="0"/>
    <x v="0"/>
    <n v="0.61599999999999999"/>
    <n v="0.505"/>
    <n v="14"/>
    <n v="6"/>
    <n v="10"/>
    <n v="7"/>
    <n v="533"/>
    <n v="0.83899999999999997"/>
    <n v="0.92900000000000005"/>
    <n v="0.73099999999999998"/>
    <n v="343"/>
    <n v="0.76700000000000002"/>
    <n v="31"/>
    <n v="0.32300000000000001"/>
    <n v="9"/>
  </r>
  <r>
    <d v="2021-02-08T00:00:00"/>
    <s v="Neutral"/>
    <x v="5"/>
    <s v="Al Ahly SC"/>
    <n v="2"/>
    <x v="0"/>
    <x v="0"/>
    <n v="0.68400000000000005"/>
    <n v="0.61599999999999999"/>
    <n v="24"/>
    <n v="7"/>
    <n v="5"/>
    <n v="2"/>
    <n v="754"/>
    <n v="0.89400000000000002"/>
    <n v="0.94599999999999995"/>
    <n v="0.84199999999999997"/>
    <n v="348"/>
    <n v="0.77600000000000002"/>
    <n v="11"/>
    <n v="0.42099999999999999"/>
    <n v="8"/>
  </r>
  <r>
    <d v="2021-02-11T00:00:00"/>
    <s v="Neutral"/>
    <x v="5"/>
    <s v="Tigres UANL"/>
    <n v="1"/>
    <x v="0"/>
    <x v="0"/>
    <n v="0.55500000000000005"/>
    <n v="0.5"/>
    <n v="17"/>
    <n v="8"/>
    <n v="3"/>
    <n v="1"/>
    <n v="556"/>
    <n v="0.85799999999999998"/>
    <n v="0.92500000000000004"/>
    <n v="0.77400000000000002"/>
    <n v="440"/>
    <n v="0.8"/>
    <n v="13"/>
    <n v="0.154"/>
    <n v="10"/>
  </r>
  <r>
    <d v="2021-02-15T00:00:00"/>
    <s v="Home"/>
    <x v="0"/>
    <s v="DSC Arminia Bielefeld"/>
    <n v="3"/>
    <x v="4"/>
    <x v="2"/>
    <n v="0.64400000000000002"/>
    <n v="0.55100000000000005"/>
    <n v="19"/>
    <n v="12"/>
    <n v="7"/>
    <n v="3"/>
    <n v="619"/>
    <n v="0.86299999999999999"/>
    <n v="0.95099999999999996"/>
    <n v="0.748"/>
    <n v="346"/>
    <n v="0.71399999999999997"/>
    <n v="33"/>
    <n v="9.0999999999999998E-2"/>
    <n v="6"/>
  </r>
  <r>
    <d v="2021-02-20T00:00:00"/>
    <s v="Away"/>
    <x v="0"/>
    <s v="Eintracht Frankfurt"/>
    <n v="1"/>
    <x v="3"/>
    <x v="1"/>
    <n v="0.59399999999999997"/>
    <n v="0.48699999999999999"/>
    <n v="22"/>
    <n v="6"/>
    <n v="12"/>
    <n v="5"/>
    <n v="542"/>
    <n v="0.80800000000000005"/>
    <n v="0.91800000000000004"/>
    <n v="0.67400000000000004"/>
    <n v="378"/>
    <n v="0.72799999999999998"/>
    <n v="32"/>
    <n v="0.34399999999999997"/>
    <n v="14"/>
  </r>
  <r>
    <d v="2021-02-23T00:00:00"/>
    <s v="Away"/>
    <x v="4"/>
    <s v="SS Lazio"/>
    <n v="4"/>
    <x v="1"/>
    <x v="0"/>
    <n v="0.56299999999999994"/>
    <n v="0.48599999999999999"/>
    <n v="13"/>
    <n v="7"/>
    <n v="14"/>
    <n v="5"/>
    <n v="609"/>
    <n v="0.90800000000000003"/>
    <n v="0.95099999999999996"/>
    <n v="0.82799999999999996"/>
    <n v="468"/>
    <n v="0.84799999999999998"/>
    <n v="11"/>
    <n v="9.0999999999999998E-2"/>
    <n v="15"/>
  </r>
  <r>
    <d v="2021-02-27T00:00:00"/>
    <s v="Home"/>
    <x v="0"/>
    <s v="1. FC Köln"/>
    <n v="5"/>
    <x v="1"/>
    <x v="0"/>
    <n v="0.55600000000000005"/>
    <n v="0.495"/>
    <n v="14"/>
    <n v="7"/>
    <n v="6"/>
    <n v="3"/>
    <n v="634"/>
    <n v="0.88600000000000001"/>
    <n v="0.93899999999999995"/>
    <n v="0.82799999999999996"/>
    <n v="502"/>
    <n v="0.78700000000000003"/>
    <n v="14"/>
    <n v="0.28599999999999998"/>
    <n v="14"/>
  </r>
  <r>
    <d v="2021-03-06T00:00:00"/>
    <s v="Home"/>
    <x v="0"/>
    <s v="Borussia Dortmund"/>
    <n v="4"/>
    <x v="3"/>
    <x v="0"/>
    <n v="0.65900000000000003"/>
    <n v="0.48299999999999998"/>
    <n v="27"/>
    <n v="9"/>
    <n v="4"/>
    <n v="3"/>
    <n v="681"/>
    <n v="0.86199999999999999"/>
    <n v="0.93200000000000005"/>
    <n v="0.79200000000000004"/>
    <n v="360"/>
    <n v="0.70599999999999996"/>
    <n v="26"/>
    <n v="0.38500000000000001"/>
    <n v="2"/>
  </r>
  <r>
    <d v="2021-03-13T00:00:00"/>
    <s v="Away"/>
    <x v="0"/>
    <s v="SV Werder Bremen"/>
    <n v="3"/>
    <x v="1"/>
    <x v="0"/>
    <n v="0.56799999999999995"/>
    <n v="0.53800000000000003"/>
    <n v="21"/>
    <n v="6"/>
    <n v="8"/>
    <n v="4"/>
    <n v="666"/>
    <n v="0.878"/>
    <n v="0.94699999999999995"/>
    <n v="0.82099999999999995"/>
    <n v="512"/>
    <n v="0.80100000000000005"/>
    <n v="28"/>
    <n v="0.39300000000000002"/>
    <n v="13"/>
  </r>
  <r>
    <d v="2021-03-17T00:00:00"/>
    <s v="Home"/>
    <x v="4"/>
    <s v="SS Lazio"/>
    <n v="2"/>
    <x v="1"/>
    <x v="0"/>
    <n v="0.58599999999999997"/>
    <n v="0.52700000000000002"/>
    <n v="12"/>
    <n v="4"/>
    <n v="5"/>
    <n v="2"/>
    <n v="653"/>
    <n v="0.877"/>
    <n v="0.95299999999999996"/>
    <n v="0.73099999999999998"/>
    <n v="453"/>
    <n v="0.81200000000000006"/>
    <n v="11"/>
    <n v="0.182"/>
    <n v="14"/>
  </r>
  <r>
    <d v="2021-03-20T00:00:00"/>
    <s v="Home"/>
    <x v="0"/>
    <s v="VfB Stuttgart"/>
    <n v="4"/>
    <x v="0"/>
    <x v="0"/>
    <n v="0.42399999999999999"/>
    <n v="0.46200000000000002"/>
    <n v="15"/>
    <n v="7"/>
    <n v="12"/>
    <n v="4"/>
    <n v="450"/>
    <n v="0.77300000000000002"/>
    <n v="0.82699999999999996"/>
    <n v="0.68"/>
    <n v="606"/>
    <n v="0.84699999999999998"/>
    <n v="10"/>
    <n v="0.4"/>
    <n v="20"/>
  </r>
  <r>
    <d v="2021-04-03T00:00:00"/>
    <s v="Away"/>
    <x v="0"/>
    <s v="RB Leipzig"/>
    <n v="1"/>
    <x v="0"/>
    <x v="0"/>
    <n v="0.46400000000000002"/>
    <n v="0.50900000000000001"/>
    <n v="9"/>
    <n v="5"/>
    <n v="14"/>
    <n v="2"/>
    <n v="475"/>
    <n v="0.80400000000000005"/>
    <n v="0.90200000000000002"/>
    <n v="0.60899999999999999"/>
    <n v="541"/>
    <n v="0.82399999999999995"/>
    <n v="11"/>
    <n v="0.36399999999999999"/>
    <n v="22"/>
  </r>
  <r>
    <d v="2021-04-07T00:00:00"/>
    <s v="Home"/>
    <x v="4"/>
    <s v="Paris Saint-Germain"/>
    <n v="2"/>
    <x v="4"/>
    <x v="1"/>
    <n v="0.63600000000000001"/>
    <n v="0.55900000000000005"/>
    <n v="31"/>
    <n v="12"/>
    <n v="6"/>
    <n v="5"/>
    <n v="523"/>
    <n v="0.872"/>
    <n v="0.94199999999999995"/>
    <n v="0.78"/>
    <n v="316"/>
    <n v="0.75900000000000001"/>
    <n v="44"/>
    <n v="0.318"/>
    <n v="6"/>
  </r>
  <r>
    <d v="2021-04-10T00:00:00"/>
    <s v="Home"/>
    <x v="0"/>
    <s v="1. FC Union Berlin"/>
    <n v="1"/>
    <x v="1"/>
    <x v="2"/>
    <n v="0.59399999999999997"/>
    <n v="0.52700000000000002"/>
    <n v="14"/>
    <n v="2"/>
    <n v="7"/>
    <n v="2"/>
    <n v="606"/>
    <n v="0.84199999999999997"/>
    <n v="0.93600000000000005"/>
    <n v="0.72899999999999998"/>
    <n v="413"/>
    <n v="0.751"/>
    <n v="18"/>
    <n v="0.33300000000000002"/>
    <n v="13"/>
  </r>
  <r>
    <d v="2021-04-13T00:00:00"/>
    <s v="Away"/>
    <x v="4"/>
    <s v="Paris Saint-Germain"/>
    <n v="1"/>
    <x v="0"/>
    <x v="0"/>
    <n v="0.55500000000000005"/>
    <n v="0.45900000000000002"/>
    <n v="14"/>
    <n v="5"/>
    <n v="10"/>
    <n v="3"/>
    <n v="477"/>
    <n v="0.85099999999999998"/>
    <n v="0.93600000000000005"/>
    <n v="0.85099999999999998"/>
    <n v="396"/>
    <n v="0.82099999999999995"/>
    <n v="30"/>
    <n v="0.13300000000000001"/>
    <n v="7"/>
  </r>
  <r>
    <d v="2021-04-17T00:00:00"/>
    <s v="Away"/>
    <x v="0"/>
    <s v="Vfl Wolfsburg"/>
    <n v="3"/>
    <x v="3"/>
    <x v="0"/>
    <n v="0.52700000000000002"/>
    <n v="0.54100000000000004"/>
    <n v="14"/>
    <n v="9"/>
    <n v="8"/>
    <n v="3"/>
    <n v="536"/>
    <n v="0.78500000000000003"/>
    <n v="0.88900000000000001"/>
    <n v="0.66300000000000003"/>
    <n v="480"/>
    <n v="0.77900000000000003"/>
    <n v="19"/>
    <n v="0.21099999999999999"/>
    <n v="16"/>
  </r>
  <r>
    <d v="2021-04-20T00:00:00"/>
    <s v="Home"/>
    <x v="0"/>
    <s v="Bayer 04 Leverkusen"/>
    <n v="2"/>
    <x v="0"/>
    <x v="0"/>
    <n v="0.61"/>
    <n v="0.59599999999999997"/>
    <n v="24"/>
    <n v="8"/>
    <n v="7"/>
    <n v="4"/>
    <n v="638"/>
    <n v="0.90300000000000002"/>
    <n v="0.95799999999999996"/>
    <n v="0.82699999999999996"/>
    <n v="401"/>
    <n v="0.82499999999999996"/>
    <n v="21"/>
    <n v="0.28599999999999998"/>
    <n v="13"/>
  </r>
  <r>
    <d v="2021-04-24T00:00:00"/>
    <s v="Away"/>
    <x v="0"/>
    <s v="1. FSV Mainz 05"/>
    <n v="1"/>
    <x v="3"/>
    <x v="1"/>
    <n v="0.71799999999999997"/>
    <n v="0.48799999999999999"/>
    <n v="15"/>
    <n v="4"/>
    <n v="6"/>
    <n v="3"/>
    <n v="648"/>
    <n v="0.873"/>
    <n v="0.92300000000000004"/>
    <n v="0.81"/>
    <n v="250"/>
    <n v="0.56000000000000005"/>
    <n v="21"/>
    <n v="9.5000000000000001E-2"/>
    <n v="9"/>
  </r>
  <r>
    <d v="2021-05-08T00:00:00"/>
    <s v="Home"/>
    <x v="0"/>
    <s v="Mönchengladbach"/>
    <n v="6"/>
    <x v="0"/>
    <x v="0"/>
    <n v="0.57599999999999996"/>
    <n v="0.57499999999999996"/>
    <n v="22"/>
    <n v="7"/>
    <n v="14"/>
    <n v="3"/>
    <n v="632"/>
    <n v="0.89700000000000002"/>
    <n v="0.94599999999999995"/>
    <n v="0.83499999999999996"/>
    <n v="462"/>
    <n v="0.75600000000000001"/>
    <n v="16"/>
    <n v="0.56200000000000006"/>
    <n v="15"/>
  </r>
  <r>
    <d v="2021-05-15T00:00:00"/>
    <s v="Away"/>
    <x v="0"/>
    <s v="SC Freiburg"/>
    <n v="2"/>
    <x v="3"/>
    <x v="2"/>
    <n v="0.61199999999999999"/>
    <n v="0.53600000000000003"/>
    <n v="17"/>
    <n v="6"/>
    <n v="14"/>
    <n v="5"/>
    <n v="585"/>
    <n v="0.88"/>
    <n v="0.95299999999999996"/>
    <n v="0.76100000000000001"/>
    <n v="369"/>
    <n v="0.84799999999999998"/>
    <n v="21"/>
    <n v="0.14299999999999999"/>
    <n v="13"/>
  </r>
  <r>
    <d v="2021-05-22T00:00:00"/>
    <s v="Home"/>
    <x v="0"/>
    <s v="FC Augsburg"/>
    <n v="5"/>
    <x v="3"/>
    <x v="0"/>
    <n v="0.70899999999999996"/>
    <n v="0.57599999999999996"/>
    <n v="26"/>
    <n v="14"/>
    <n v="9"/>
    <n v="4"/>
    <n v="620"/>
    <n v="0.876"/>
    <n v="0.90600000000000003"/>
    <n v="0.80900000000000005"/>
    <n v="256"/>
    <n v="0.67200000000000004"/>
    <n v="36"/>
    <n v="0.27800000000000002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72A65-C96A-46A7-BADF-B7A1B9CD42D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 rowHeaderCaption="Results">
  <location ref="A14:B18" firstHeaderRow="1" firstDataRow="1" firstDataCol="1" rowPageCount="2" colPageCount="1"/>
  <pivotFields count="22">
    <pivotField dataField="1" numFmtId="14" showAll="0"/>
    <pivotField showAll="0"/>
    <pivotField axis="axisPage" multipleItemSelectionAllowed="1" showAll="0">
      <items count="8">
        <item x="0"/>
        <item x="4"/>
        <item x="3"/>
        <item x="2"/>
        <item x="5"/>
        <item x="1"/>
        <item m="1" x="6"/>
        <item t="default"/>
      </items>
    </pivotField>
    <pivotField showAll="0"/>
    <pivotField showAll="0"/>
    <pivotField axis="axisPage" showAll="0">
      <items count="6">
        <item x="0"/>
        <item x="1"/>
        <item x="3"/>
        <item x="4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0" showAll="0"/>
    <pivotField numFmtId="10"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showAll="0"/>
    <pivotField numFmtId="10" showAll="0"/>
    <pivotField showAll="0"/>
    <pivotField numFmtId="10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2" hier="-1"/>
    <pageField fld="5" hier="-1"/>
  </pageFields>
  <dataFields count="1">
    <dataField name="Total Games" fld="0" subtotal="count" baseField="0" baseItem="0"/>
  </dataFields>
  <formats count="21">
    <format dxfId="46">
      <pivotArea field="2" type="button" dataOnly="0" labelOnly="1" outline="0" axis="axisPage" fieldPosition="0"/>
    </format>
    <format dxfId="45">
      <pivotArea dataOnly="0" labelOnly="1" outline="0" fieldPosition="0">
        <references count="1">
          <reference field="2" count="0"/>
        </references>
      </pivotArea>
    </format>
    <format dxfId="44">
      <pivotArea field="6" type="button" dataOnly="0" labelOnly="1" outline="0" axis="axisRow" fieldPosition="0"/>
    </format>
    <format dxfId="43">
      <pivotArea dataOnly="0" labelOnly="1" outline="0" axis="axisValues" fieldPosition="0"/>
    </format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field="6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grandRow="1" fieldPosition="0"/>
    </format>
    <format dxfId="37">
      <pivotArea field="6" type="button" dataOnly="0" labelOnly="1" outline="0" axis="axisRow" fieldPosition="0"/>
    </format>
    <format dxfId="36">
      <pivotArea dataOnly="0" labelOnly="1" outline="0" axis="axisValues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collapsedLevelsAreSubtotals="1" fieldPosition="0">
        <references count="1">
          <reference field="6" count="2">
            <x v="0"/>
            <x v="2"/>
          </reference>
        </references>
      </pivotArea>
    </format>
    <format dxfId="32">
      <pivotArea dataOnly="0" labelOnly="1" fieldPosition="0">
        <references count="1">
          <reference field="6" count="2">
            <x v="0"/>
            <x v="2"/>
          </reference>
        </references>
      </pivotArea>
    </format>
    <format dxfId="31">
      <pivotArea collapsedLevelsAreSubtotals="1" fieldPosition="0">
        <references count="1">
          <reference field="6" count="0"/>
        </references>
      </pivotArea>
    </format>
    <format dxfId="30">
      <pivotArea dataOnly="0" labelOnly="1" fieldPosition="0">
        <references count="1">
          <reference field="6" count="0"/>
        </references>
      </pivotArea>
    </format>
    <format dxfId="29">
      <pivotArea collapsedLevelsAreSubtotals="1" fieldPosition="0">
        <references count="1">
          <reference field="6" count="0"/>
        </references>
      </pivotArea>
    </format>
    <format dxfId="28">
      <pivotArea dataOnly="0" labelOnly="1" fieldPosition="0">
        <references count="1">
          <reference field="6" count="0"/>
        </references>
      </pivotArea>
    </format>
    <format dxfId="27">
      <pivotArea collapsedLevelsAreSubtotals="1" fieldPosition="0">
        <references count="1">
          <reference field="6" count="0"/>
        </references>
      </pivotArea>
    </format>
    <format dxfId="26">
      <pivotArea dataOnly="0" labelOnly="1" fieldPosition="0">
        <references count="1">
          <reference field="6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E91DC-BF00-472C-B613-D2185BC2186E}" name="PivotTable1" cacheId="5" dataOnRows="1" applyNumberFormats="0" applyBorderFormats="0" applyFontFormats="0" applyPatternFormats="0" applyAlignmentFormats="0" applyWidthHeightFormats="1" dataCaption="Pass Statistics" updatedVersion="7" minRefreshableVersion="3" useAutoFormatting="1" itemPrintTitles="1" createdVersion="6" indent="0" outline="1" outlineData="1" multipleFieldFilters="0" chartFormat="1">
  <location ref="A4:B8" firstHeaderRow="1" firstDataRow="1" firstDataCol="1" rowPageCount="2" colPageCount="1"/>
  <pivotFields count="22">
    <pivotField showAll="0"/>
    <pivotField showAll="0"/>
    <pivotField axis="axisPage" multipleItemSelectionAllowed="1" showAll="0">
      <items count="8">
        <item x="0"/>
        <item x="4"/>
        <item x="3"/>
        <item x="2"/>
        <item x="5"/>
        <item x="1"/>
        <item h="1" m="1" x="6"/>
        <item t="default"/>
      </items>
    </pivotField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2">
    <pageField fld="2" hier="-1"/>
    <pageField fld="6" hier="-1"/>
  </pageFields>
  <dataFields count="4">
    <dataField name="Average of Total Passes" fld="13" subtotal="average" baseField="2" baseItem="0"/>
    <dataField name="Average of Pass Accuracy" fld="14" subtotal="average" baseField="2" baseItem="0"/>
    <dataField name="Average of P A Own Half" fld="15" subtotal="average" baseField="2" baseItem="0" numFmtId="10"/>
    <dataField name="Average of P A Opp Half" fld="16" subtotal="average" baseField="2" baseItem="0" numFmtId="10"/>
  </dataFields>
  <formats count="20">
    <format dxfId="66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65">
      <pivotArea field="2" grandCol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  <format dxfId="64">
      <pivotArea outline="0" fieldPosition="0">
        <references count="1">
          <reference field="4294967294" count="1">
            <x v="1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62">
      <pivotArea field="2" grandCol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61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60">
      <pivotArea dataOnly="0" labelOnly="1" grandCol="1" outline="0" axis="axisCol" fieldPosition="0"/>
    </format>
    <format dxfId="59">
      <pivotArea field="-2" type="button" dataOnly="0" labelOnly="1" outline="0" axis="axisRow" fieldPosition="0"/>
    </format>
    <format dxfId="58">
      <pivotArea dataOnly="0" labelOnly="1" grandCol="1" outline="0" axis="axisCol" fieldPosition="0"/>
    </format>
    <format dxfId="57">
      <pivotArea field="-2" type="button" dataOnly="0" labelOnly="1" outline="0" axis="axisRow" fieldPosition="0"/>
    </format>
    <format dxfId="56">
      <pivotArea field="2" type="button" dataOnly="0" labelOnly="1" outline="0" axis="axisPage" fieldPosition="0"/>
    </format>
    <format dxfId="55">
      <pivotArea dataOnly="0" labelOnly="1" outline="0" fieldPosition="0">
        <references count="1">
          <reference field="2" count="0"/>
        </references>
      </pivotArea>
    </format>
    <format dxfId="54">
      <pivotArea field="2" type="button" dataOnly="0" labelOnly="1" outline="0" axis="axisPage" fieldPosition="0"/>
    </format>
    <format dxfId="53">
      <pivotArea dataOnly="0" labelOnly="1" outline="0" fieldPosition="0">
        <references count="1">
          <reference field="2" count="0"/>
        </references>
      </pivotArea>
    </format>
    <format dxfId="52">
      <pivotArea field="-2" type="button" dataOnly="0" labelOnly="1" outline="0" axis="axisRow" fieldPosition="0"/>
    </format>
    <format dxfId="51">
      <pivotArea dataOnly="0" labelOnly="1" grandCol="1" outline="0" axis="axisCol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">
      <pivotArea field="2" type="button" dataOnly="0" labelOnly="1" outline="0" axis="axisPage" fieldPosition="0"/>
    </format>
    <format dxfId="47">
      <pivotArea dataOnly="0" labelOnly="1" outline="0" fieldPosition="0">
        <references count="1">
          <reference field="2" count="0"/>
        </references>
      </pivotArea>
    </format>
  </formats>
  <chartFormats count="7">
    <chartFormat chart="0" format="1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88C36-C5E9-4BF9-86C2-A19A1ABF37E8}" name="Games" displayName="Games" ref="A5:V55" totalsRowShown="0">
  <autoFilter ref="A5:V55" xr:uid="{0FC09D6E-8A5A-46EA-8599-BB460B0BCA81}">
    <filterColumn colId="2">
      <filters>
        <filter val="Bundesliga"/>
      </filters>
    </filterColumn>
  </autoFilter>
  <tableColumns count="22">
    <tableColumn id="1" xr3:uid="{448F4FD6-C7AF-4597-B656-814E65B92DFE}" name="Game Date" dataDxfId="78"/>
    <tableColumn id="20" xr3:uid="{6151A45C-51C5-44C4-8658-7D80E5446A76}" name="Venue" dataDxfId="77"/>
    <tableColumn id="2" xr3:uid="{9996C808-CB80-4748-AAA2-35C14B63BDF1}" name="Competition"/>
    <tableColumn id="3" xr3:uid="{6B049F7E-B67A-4F95-8F6D-9291EEC5DE0A}" name="Opponent"/>
    <tableColumn id="4" xr3:uid="{C10865BB-F7EA-4844-A1CD-8BA4BBD260BE}" name="Goals for"/>
    <tableColumn id="5" xr3:uid="{FCB36CE8-A440-498A-A8A6-E51F39218901}" name="Goals Against"/>
    <tableColumn id="6" xr3:uid="{4914CF26-0446-45F9-8218-3517663D0B51}" name="Result" dataDxfId="76">
      <calculatedColumnFormula>IF(Games[[#This Row],[Goals for]]&gt;Games[[#This Row],[Goals Against]],"Win",IF(Games[[#This Row],[Goals for]]=Games[[#This Row],[Goals Against]],"Draw",IF(Games[[#This Row],[Goals for]]&lt;Games[[#This Row],[Goals Against]],"Lose")))</calculatedColumnFormula>
    </tableColumn>
    <tableColumn id="7" xr3:uid="{1E7EE069-318A-471F-AA6D-773D62659EEE}" name="Possesion" dataDxfId="75"/>
    <tableColumn id="8" xr3:uid="{4B3B9AA0-89C9-40A0-91E6-1A07891EE7E2}" name="Challenges" dataDxfId="74"/>
    <tableColumn id="9" xr3:uid="{CBE7AD46-6339-4705-A6D8-5DF83C514E37}" name="Total Shots"/>
    <tableColumn id="23" xr3:uid="{64A627BA-6F50-4D72-B0E5-4485F8A2DE20}" name="Shots on Target"/>
    <tableColumn id="12" xr3:uid="{D310D605-9CCC-4584-9398-401FCBE00CA4}" name="Total Shots Against"/>
    <tableColumn id="13" xr3:uid="{1128CEA1-1E52-47B0-B9E8-9E3CB40CB44C}" name="On Target Against"/>
    <tableColumn id="14" xr3:uid="{E6B28CC1-895E-45CF-B328-2DEA9C6C251D}" name="Total Passes"/>
    <tableColumn id="15" xr3:uid="{7D00EB40-9029-403F-8ED2-9E006E6CE516}" name="Pass Accuracy" dataDxfId="73"/>
    <tableColumn id="24" xr3:uid="{1B4125E2-97AA-4A1A-A359-C75B1D2F6338}" name="P A Own Half" dataDxfId="72"/>
    <tableColumn id="25" xr3:uid="{9F3D735A-DE6A-4553-9A28-136EA2BC33FC}" name="P A Opp Half" dataDxfId="71"/>
    <tableColumn id="22" xr3:uid="{8A90F3C0-291A-46AF-9FEA-09C9B8486A3C}" name="Opp Total Passes"/>
    <tableColumn id="21" xr3:uid="{58CEF1E6-62EA-4C0A-BB24-713D6756B45D}" name="Opp Pass Accuracy" dataDxfId="70"/>
    <tableColumn id="27" xr3:uid="{7AFB704B-249D-44E5-B7A4-C1BBBFE2C17D}" name="Crosses" dataDxfId="69"/>
    <tableColumn id="26" xr3:uid="{F7CF3BFE-02B5-4C19-B527-1B6604703ABB}" name="Crosses Accuracy" dataDxfId="68"/>
    <tableColumn id="17" xr3:uid="{5C508B7C-CFE1-40C6-BD58-9B831EA9FF36}" name="Crosses Against" dataDxfId="6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67D042-89AB-4BF3-90CC-890B45C155E0}" name="Games3" displayName="Games3" ref="A5:X39" totalsRowShown="0">
  <autoFilter ref="A5:X39" xr:uid="{0FC09D6E-8A5A-46EA-8599-BB460B0BCA81}"/>
  <tableColumns count="24">
    <tableColumn id="1" xr3:uid="{F79EF8F0-3B12-45C0-B8F0-5E3C47DD4455}" name="Game Date" dataDxfId="25"/>
    <tableColumn id="20" xr3:uid="{40F41A10-FB97-4B98-863A-AB25BACC39B2}" name="Venue" dataDxfId="24"/>
    <tableColumn id="2" xr3:uid="{EB5C527B-7696-429C-88D1-4B74679FD035}" name="Competition"/>
    <tableColumn id="3" xr3:uid="{C4B2D2DF-95DD-44B2-A3C4-EF99A97E04A5}" name="Opponent"/>
    <tableColumn id="4" xr3:uid="{B5B2FA4B-97CE-46AD-B043-C9AEFA95680C}" name="Goals for"/>
    <tableColumn id="5" xr3:uid="{DBF77FC8-02E8-4C44-9F16-A239ACC12733}" name="Goals Against"/>
    <tableColumn id="6" xr3:uid="{451F6285-C4C3-4925-BC0F-9900E7B790FF}" name="Result" dataDxfId="23">
      <calculatedColumnFormula>IF(Games3[[#This Row],[Goals for]]&gt;Games3[[#This Row],[Goals Against]],"Win",IF(Games3[[#This Row],[Goals for]]=Games3[[#This Row],[Goals Against]],"Draw",IF(Games3[[#This Row],[Goals for]]&lt;Games3[[#This Row],[Goals Against]],"Lose")))</calculatedColumnFormula>
    </tableColumn>
    <tableColumn id="7" xr3:uid="{89777F7C-6537-462D-A5B0-500322E8408C}" name="Possesion" dataDxfId="22"/>
    <tableColumn id="8" xr3:uid="{041EF3D9-EA43-4365-9992-9806291C3E52}" name="Challenges" dataDxfId="15"/>
    <tableColumn id="27" xr3:uid="{D1989401-EEF1-41B4-A475-410ED65E96FC}" name="Aerial Duels Won" dataDxfId="12"/>
    <tableColumn id="24" xr3:uid="{1038AD04-9727-42A0-B447-D11712E0DEA0}" name="Tackles" dataDxfId="13"/>
    <tableColumn id="19" xr3:uid="{F87BA3A3-0982-4ABF-AEF7-CC68E047AB46}" name="Tackles Won" dataDxfId="14"/>
    <tableColumn id="9" xr3:uid="{FD038E76-2C38-4CF2-8A45-35796AF8C714}" name="Total Shots"/>
    <tableColumn id="23" xr3:uid="{3AAC1EAA-0B55-410D-A744-6103C1662A6E}" name="Shots on Target"/>
    <tableColumn id="12" xr3:uid="{911FB08A-689A-4BCD-B6DF-D28000A62297}" name="Total Shots Against"/>
    <tableColumn id="13" xr3:uid="{A2730EC8-3671-49B0-B233-616A9E1E1C63}" name="On Target Against"/>
    <tableColumn id="14" xr3:uid="{3BC7E58D-34C5-4F09-B4E0-4DD922278461}" name="Total Passes"/>
    <tableColumn id="15" xr3:uid="{79957D0D-FA11-4CE8-AA04-CC04F094001E}" name="Pass Accuracy" dataDxfId="21"/>
    <tableColumn id="22" xr3:uid="{18A9893E-0003-410A-AAB0-FB3A71DCD5D2}" name="Opp Total Passes"/>
    <tableColumn id="21" xr3:uid="{669A56AA-820C-405E-BDF1-FA39914C119E}" name="Opp Pass Accuracy" dataDxfId="20"/>
    <tableColumn id="11" xr3:uid="{4F9C64E5-3400-438B-B551-D90F2CC8F01C}" name="Distance" dataDxfId="19"/>
    <tableColumn id="16" xr3:uid="{BBC4B965-8337-4596-986A-49126942AEC0}" name="Opp Distance" dataDxfId="18"/>
    <tableColumn id="17" xr3:uid="{7580F047-9848-42CA-BFFD-4CF54DCF0D9E}" name="Conrers" dataDxfId="17"/>
    <tableColumn id="18" xr3:uid="{1A426A92-159B-4E42-8169-3A5FDC60B62F}" name="Opp Corners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45105-9ACC-4F9D-8469-3D730717DE75}" name="ADW" displayName="ADW" ref="AC4:AD9" totalsRowShown="0" headerRowDxfId="6" headerRowBorderDxfId="10" tableBorderDxfId="11" totalsRowBorderDxfId="9">
  <autoFilter ref="AC4:AD9" xr:uid="{960A3652-B445-4232-89AC-088A74F77D57}"/>
  <tableColumns count="2">
    <tableColumn id="1" xr3:uid="{F45744A1-574D-40CF-9B8E-25A28137ABDB}" name="Players name" dataDxfId="8"/>
    <tableColumn id="2" xr3:uid="{99BFD8A3-A7D3-4AD5-88CD-F5B594F65D26}" name="Aerial Duels Won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A5A0CC-88E6-4A23-B4E8-3E7AE892D16D}" name="DW" displayName="DW" ref="AC12:AD17" totalsRowShown="0" headerRowDxfId="0" headerRowBorderDxfId="4" tableBorderDxfId="5" totalsRowBorderDxfId="3">
  <autoFilter ref="AC12:AD17" xr:uid="{02CB8FD8-CBF9-4907-8B26-B06038ACE6AA}"/>
  <tableColumns count="2">
    <tableColumn id="1" xr3:uid="{D3D35661-19A3-4F71-9F69-60E150D86FB4}" name="Player name" dataDxfId="2"/>
    <tableColumn id="2" xr3:uid="{14BCAA8E-3BCC-4178-BF39-3BB7FC5C673C}" name="Duels W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9DCB-C4AE-493A-91AF-E7D25759E509}">
  <dimension ref="A1:Y55"/>
  <sheetViews>
    <sheetView topLeftCell="E1" workbookViewId="0">
      <selection activeCell="Q32" sqref="Q32"/>
    </sheetView>
  </sheetViews>
  <sheetFormatPr defaultRowHeight="14.4" x14ac:dyDescent="0.3"/>
  <cols>
    <col min="1" max="1" width="12.109375" customWidth="1"/>
    <col min="2" max="2" width="7.109375" bestFit="1" customWidth="1"/>
    <col min="3" max="3" width="17.6640625" bestFit="1" customWidth="1"/>
    <col min="4" max="4" width="18.88671875" bestFit="1" customWidth="1"/>
    <col min="5" max="5" width="8.44140625" bestFit="1" customWidth="1"/>
    <col min="6" max="6" width="12.21875" bestFit="1" customWidth="1"/>
    <col min="7" max="7" width="6.109375" bestFit="1" customWidth="1"/>
    <col min="8" max="8" width="9.21875" bestFit="1" customWidth="1"/>
    <col min="9" max="9" width="10" bestFit="1" customWidth="1"/>
    <col min="10" max="10" width="10.33203125" bestFit="1" customWidth="1"/>
    <col min="11" max="11" width="14.21875" bestFit="1" customWidth="1"/>
    <col min="12" max="12" width="17.21875" customWidth="1"/>
    <col min="13" max="13" width="16" customWidth="1"/>
    <col min="14" max="14" width="11.109375" bestFit="1" customWidth="1"/>
    <col min="15" max="15" width="12.77734375" bestFit="1" customWidth="1"/>
    <col min="16" max="16" width="11.88671875" bestFit="1" customWidth="1"/>
    <col min="17" max="17" width="11.5546875" bestFit="1" customWidth="1"/>
    <col min="18" max="18" width="15.21875" bestFit="1" customWidth="1"/>
    <col min="19" max="19" width="16.88671875" bestFit="1" customWidth="1"/>
    <col min="20" max="20" width="9" style="3" bestFit="1" customWidth="1"/>
    <col min="21" max="21" width="15.44140625" bestFit="1" customWidth="1"/>
    <col min="22" max="22" width="14" style="3" bestFit="1" customWidth="1"/>
    <col min="24" max="24" width="12.109375" bestFit="1" customWidth="1"/>
  </cols>
  <sheetData>
    <row r="1" spans="1:25" x14ac:dyDescent="0.3">
      <c r="T1"/>
      <c r="V1"/>
    </row>
    <row r="2" spans="1:25" x14ac:dyDescent="0.3">
      <c r="T2"/>
      <c r="V2"/>
    </row>
    <row r="3" spans="1:25" x14ac:dyDescent="0.3">
      <c r="T3"/>
      <c r="V3"/>
    </row>
    <row r="4" spans="1:25" x14ac:dyDescent="0.3">
      <c r="T4"/>
      <c r="V4"/>
    </row>
    <row r="5" spans="1:25" x14ac:dyDescent="0.3">
      <c r="A5" t="s">
        <v>0</v>
      </c>
      <c r="B5" t="s">
        <v>24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10</v>
      </c>
      <c r="J5" t="s">
        <v>7</v>
      </c>
      <c r="K5" t="s">
        <v>8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28</v>
      </c>
      <c r="S5" t="s">
        <v>29</v>
      </c>
      <c r="T5" t="s">
        <v>9</v>
      </c>
      <c r="U5" t="s">
        <v>19</v>
      </c>
      <c r="V5" t="s">
        <v>22</v>
      </c>
      <c r="X5" t="s">
        <v>70</v>
      </c>
      <c r="Y5">
        <f>SUMIF('Bundesliga Stats'!Competition,"Bundesliga",'Bundesliga Stats'!Goals_for)</f>
        <v>99</v>
      </c>
    </row>
    <row r="6" spans="1:25" x14ac:dyDescent="0.3">
      <c r="A6" s="1">
        <v>44092</v>
      </c>
      <c r="B6" s="1" t="s">
        <v>25</v>
      </c>
      <c r="C6" t="s">
        <v>11</v>
      </c>
      <c r="D6" t="s">
        <v>12</v>
      </c>
      <c r="E6">
        <v>8</v>
      </c>
      <c r="F6">
        <v>0</v>
      </c>
      <c r="G6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6" s="2">
        <v>0.629</v>
      </c>
      <c r="I6" s="2">
        <v>0.45900000000000002</v>
      </c>
      <c r="J6">
        <v>21</v>
      </c>
      <c r="K6">
        <v>12</v>
      </c>
      <c r="L6">
        <v>5</v>
      </c>
      <c r="M6">
        <v>1</v>
      </c>
      <c r="N6">
        <v>604</v>
      </c>
      <c r="O6" s="2">
        <v>0.89200000000000002</v>
      </c>
      <c r="P6" s="2">
        <v>0.96</v>
      </c>
      <c r="Q6" s="2">
        <v>0.79600000000000004</v>
      </c>
      <c r="R6" s="3">
        <v>361</v>
      </c>
      <c r="S6" s="2">
        <v>0.74199999999999999</v>
      </c>
      <c r="T6" s="3">
        <v>12</v>
      </c>
      <c r="U6" s="2">
        <v>0.23499999999999999</v>
      </c>
      <c r="V6" s="3">
        <v>2</v>
      </c>
    </row>
    <row r="7" spans="1:25" hidden="1" x14ac:dyDescent="0.3">
      <c r="A7" s="1">
        <v>44098</v>
      </c>
      <c r="B7" s="1" t="s">
        <v>26</v>
      </c>
      <c r="C7" t="s">
        <v>20</v>
      </c>
      <c r="D7" t="s">
        <v>21</v>
      </c>
      <c r="E7">
        <v>2</v>
      </c>
      <c r="F7">
        <v>1</v>
      </c>
      <c r="G7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7" s="2">
        <v>0.64400000000000002</v>
      </c>
      <c r="I7" s="2">
        <v>0.50900000000000001</v>
      </c>
      <c r="J7">
        <v>25</v>
      </c>
      <c r="K7">
        <v>7</v>
      </c>
      <c r="L7">
        <v>6</v>
      </c>
      <c r="M7">
        <v>5</v>
      </c>
      <c r="N7">
        <v>794</v>
      </c>
      <c r="O7" s="2">
        <v>0.85899999999999999</v>
      </c>
      <c r="P7" s="2">
        <v>0.93799999999999994</v>
      </c>
      <c r="Q7" s="2">
        <v>0.755</v>
      </c>
      <c r="R7" s="3">
        <v>430</v>
      </c>
      <c r="S7" s="2">
        <v>0.73499999999999999</v>
      </c>
      <c r="T7" s="3">
        <v>30</v>
      </c>
      <c r="U7" s="2">
        <v>0.16700000000000001</v>
      </c>
      <c r="V7" s="3">
        <v>18</v>
      </c>
    </row>
    <row r="8" spans="1:25" x14ac:dyDescent="0.3">
      <c r="A8" s="1">
        <v>44101</v>
      </c>
      <c r="B8" s="1" t="s">
        <v>27</v>
      </c>
      <c r="C8" t="s">
        <v>11</v>
      </c>
      <c r="D8" t="s">
        <v>23</v>
      </c>
      <c r="E8">
        <v>1</v>
      </c>
      <c r="F8">
        <v>4</v>
      </c>
      <c r="G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8" s="2">
        <v>0.71599999999999997</v>
      </c>
      <c r="I8" s="2">
        <v>0.505</v>
      </c>
      <c r="J8">
        <v>16</v>
      </c>
      <c r="K8">
        <v>3</v>
      </c>
      <c r="L8">
        <v>17</v>
      </c>
      <c r="M8">
        <v>8</v>
      </c>
      <c r="N8">
        <v>628</v>
      </c>
      <c r="O8" s="2">
        <v>0.85</v>
      </c>
      <c r="P8" s="2">
        <v>0.92100000000000004</v>
      </c>
      <c r="Q8" s="2">
        <v>0.77200000000000002</v>
      </c>
      <c r="R8" s="3">
        <v>247</v>
      </c>
      <c r="S8" s="2">
        <v>0.623</v>
      </c>
      <c r="T8" s="3">
        <v>30</v>
      </c>
      <c r="U8" s="2">
        <v>0.33300000000000002</v>
      </c>
      <c r="V8" s="3">
        <v>15</v>
      </c>
    </row>
    <row r="9" spans="1:25" hidden="1" x14ac:dyDescent="0.3">
      <c r="A9" s="1">
        <v>44104</v>
      </c>
      <c r="B9" s="1" t="s">
        <v>25</v>
      </c>
      <c r="C9" t="s">
        <v>30</v>
      </c>
      <c r="D9" t="s">
        <v>31</v>
      </c>
      <c r="E9">
        <v>3</v>
      </c>
      <c r="F9">
        <v>2</v>
      </c>
      <c r="G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9" s="2">
        <v>0.56999999999999995</v>
      </c>
      <c r="I9" s="2">
        <v>0.495</v>
      </c>
      <c r="J9">
        <v>11</v>
      </c>
      <c r="K9">
        <v>7</v>
      </c>
      <c r="L9">
        <v>7</v>
      </c>
      <c r="M9">
        <v>4</v>
      </c>
      <c r="N9">
        <v>629</v>
      </c>
      <c r="O9" s="2">
        <v>0.874</v>
      </c>
      <c r="P9" s="2">
        <v>0.95199999999999996</v>
      </c>
      <c r="Q9" s="2">
        <v>0.76600000000000001</v>
      </c>
      <c r="R9">
        <v>473</v>
      </c>
      <c r="S9" s="2">
        <v>0.77600000000000002</v>
      </c>
      <c r="T9" s="3">
        <v>16</v>
      </c>
      <c r="U9" s="2">
        <v>0.125</v>
      </c>
      <c r="V9" s="3">
        <v>11</v>
      </c>
    </row>
    <row r="10" spans="1:25" x14ac:dyDescent="0.3">
      <c r="A10" s="1">
        <v>44108</v>
      </c>
      <c r="B10" s="1" t="s">
        <v>25</v>
      </c>
      <c r="C10" t="s">
        <v>11</v>
      </c>
      <c r="D10" t="s">
        <v>32</v>
      </c>
      <c r="E10">
        <v>4</v>
      </c>
      <c r="F10">
        <v>3</v>
      </c>
      <c r="G1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0" s="2">
        <v>0.67100000000000004</v>
      </c>
      <c r="I10" s="2">
        <v>0.59199999999999997</v>
      </c>
      <c r="J10">
        <v>22</v>
      </c>
      <c r="K10">
        <v>9</v>
      </c>
      <c r="L10">
        <v>10</v>
      </c>
      <c r="M10">
        <v>5</v>
      </c>
      <c r="N10">
        <v>568</v>
      </c>
      <c r="O10" s="2">
        <v>0.85599999999999998</v>
      </c>
      <c r="P10" s="2">
        <v>0.90200000000000002</v>
      </c>
      <c r="Q10" s="2">
        <v>0.79200000000000004</v>
      </c>
      <c r="R10">
        <v>277</v>
      </c>
      <c r="S10" s="2">
        <v>0.73599999999999999</v>
      </c>
      <c r="T10" s="3">
        <v>26</v>
      </c>
      <c r="U10" s="2">
        <v>0.308</v>
      </c>
      <c r="V10" s="3">
        <v>13</v>
      </c>
    </row>
    <row r="11" spans="1:25" hidden="1" x14ac:dyDescent="0.3">
      <c r="A11" s="1">
        <v>44119</v>
      </c>
      <c r="B11" s="1" t="s">
        <v>25</v>
      </c>
      <c r="C11" t="s">
        <v>33</v>
      </c>
      <c r="D11" t="s">
        <v>34</v>
      </c>
      <c r="E11">
        <v>3</v>
      </c>
      <c r="F11">
        <v>0</v>
      </c>
      <c r="G1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1" s="2">
        <v>0.72299999999999998</v>
      </c>
      <c r="I11" s="2">
        <v>0.59099999999999997</v>
      </c>
      <c r="J11">
        <v>21</v>
      </c>
      <c r="K11">
        <v>9</v>
      </c>
      <c r="L11">
        <v>8</v>
      </c>
      <c r="M11">
        <v>1</v>
      </c>
      <c r="N11">
        <v>644</v>
      </c>
      <c r="O11" s="2">
        <v>0.86</v>
      </c>
      <c r="P11" s="2">
        <v>0.93</v>
      </c>
      <c r="Q11" s="2">
        <v>0.77</v>
      </c>
      <c r="R11">
        <v>245</v>
      </c>
      <c r="S11" s="2">
        <v>0.63300000000000001</v>
      </c>
      <c r="T11" s="3">
        <v>21</v>
      </c>
      <c r="U11" s="2">
        <v>0.28599999999999998</v>
      </c>
      <c r="V11" s="3">
        <v>9</v>
      </c>
    </row>
    <row r="12" spans="1:25" x14ac:dyDescent="0.3">
      <c r="A12" s="1">
        <v>44121</v>
      </c>
      <c r="B12" s="1" t="s">
        <v>27</v>
      </c>
      <c r="C12" t="s">
        <v>11</v>
      </c>
      <c r="D12" t="s">
        <v>35</v>
      </c>
      <c r="E12">
        <v>4</v>
      </c>
      <c r="F12">
        <v>1</v>
      </c>
      <c r="G1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2" s="2">
        <v>0.66300000000000003</v>
      </c>
      <c r="I12" s="2">
        <v>0.49299999999999999</v>
      </c>
      <c r="J12">
        <v>17</v>
      </c>
      <c r="K12">
        <v>9</v>
      </c>
      <c r="L12">
        <v>11</v>
      </c>
      <c r="M12">
        <v>5</v>
      </c>
      <c r="N12">
        <v>665</v>
      </c>
      <c r="O12" s="2">
        <v>0.90700000000000003</v>
      </c>
      <c r="P12" s="2">
        <v>0.97299999999999998</v>
      </c>
      <c r="Q12" s="2">
        <v>0.82499999999999996</v>
      </c>
      <c r="R12">
        <v>344</v>
      </c>
      <c r="S12" s="2">
        <v>0.78200000000000003</v>
      </c>
      <c r="T12" s="3">
        <v>36</v>
      </c>
      <c r="U12" s="2">
        <v>0.38900000000000001</v>
      </c>
      <c r="V12" s="3">
        <v>12</v>
      </c>
    </row>
    <row r="13" spans="1:25" hidden="1" x14ac:dyDescent="0.3">
      <c r="A13" s="1">
        <v>44125</v>
      </c>
      <c r="B13" s="1" t="s">
        <v>25</v>
      </c>
      <c r="C13" t="s">
        <v>36</v>
      </c>
      <c r="D13" t="s">
        <v>37</v>
      </c>
      <c r="E13">
        <v>4</v>
      </c>
      <c r="F13">
        <v>0</v>
      </c>
      <c r="G1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3" s="2">
        <v>0.58699999999999997</v>
      </c>
      <c r="I13" s="2">
        <v>0.52900000000000003</v>
      </c>
      <c r="J13">
        <v>16</v>
      </c>
      <c r="K13">
        <v>5</v>
      </c>
      <c r="L13">
        <v>6</v>
      </c>
      <c r="M13">
        <v>1</v>
      </c>
      <c r="N13">
        <v>575</v>
      </c>
      <c r="O13" s="2">
        <v>0.85599999999999998</v>
      </c>
      <c r="P13" s="2">
        <v>0.91</v>
      </c>
      <c r="Q13" s="2">
        <v>0.75700000000000001</v>
      </c>
      <c r="R13">
        <v>399</v>
      </c>
      <c r="S13" s="2">
        <v>0.78900000000000003</v>
      </c>
      <c r="T13" s="3">
        <v>20</v>
      </c>
      <c r="U13" s="2">
        <v>0.3</v>
      </c>
      <c r="V13" s="3">
        <v>24</v>
      </c>
    </row>
    <row r="14" spans="1:25" x14ac:dyDescent="0.3">
      <c r="A14" s="1">
        <v>44128</v>
      </c>
      <c r="B14" s="1" t="s">
        <v>25</v>
      </c>
      <c r="C14" t="s">
        <v>11</v>
      </c>
      <c r="D14" t="s">
        <v>38</v>
      </c>
      <c r="E14">
        <v>5</v>
      </c>
      <c r="F14">
        <v>0</v>
      </c>
      <c r="G1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4" s="2">
        <v>0.60899999999999999</v>
      </c>
      <c r="I14" s="2">
        <v>0.51</v>
      </c>
      <c r="J14">
        <v>20</v>
      </c>
      <c r="K14">
        <v>9</v>
      </c>
      <c r="L14">
        <v>8</v>
      </c>
      <c r="M14">
        <v>2</v>
      </c>
      <c r="N14">
        <v>580</v>
      </c>
      <c r="O14" s="2">
        <v>0.88300000000000001</v>
      </c>
      <c r="P14" s="2">
        <v>0.93300000000000005</v>
      </c>
      <c r="Q14" s="2">
        <v>0.75800000000000001</v>
      </c>
      <c r="R14">
        <v>378</v>
      </c>
      <c r="S14" s="2">
        <v>0.76500000000000001</v>
      </c>
      <c r="T14" s="3">
        <v>26</v>
      </c>
      <c r="U14" s="2">
        <v>0.192</v>
      </c>
      <c r="V14" s="3">
        <v>14</v>
      </c>
    </row>
    <row r="15" spans="1:25" hidden="1" x14ac:dyDescent="0.3">
      <c r="A15" s="1">
        <v>44131</v>
      </c>
      <c r="B15" s="1" t="s">
        <v>27</v>
      </c>
      <c r="C15" t="s">
        <v>36</v>
      </c>
      <c r="D15" t="s">
        <v>39</v>
      </c>
      <c r="E15">
        <v>2</v>
      </c>
      <c r="F15">
        <v>1</v>
      </c>
      <c r="G1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5" s="2">
        <v>0.64400000000000002</v>
      </c>
      <c r="I15" s="2">
        <v>0.41299999999999998</v>
      </c>
      <c r="J15">
        <v>19</v>
      </c>
      <c r="K15">
        <v>5</v>
      </c>
      <c r="L15">
        <v>15</v>
      </c>
      <c r="M15">
        <v>6</v>
      </c>
      <c r="N15">
        <v>606</v>
      </c>
      <c r="O15" s="2">
        <v>0.86799999999999999</v>
      </c>
      <c r="P15" s="2">
        <v>0.90300000000000002</v>
      </c>
      <c r="Q15" s="2">
        <v>0.80900000000000005</v>
      </c>
      <c r="R15">
        <v>331</v>
      </c>
      <c r="S15" s="2">
        <v>0.76400000000000001</v>
      </c>
      <c r="T15" s="3">
        <v>29</v>
      </c>
      <c r="U15" s="2">
        <v>0.27600000000000002</v>
      </c>
      <c r="V15" s="3">
        <v>17</v>
      </c>
    </row>
    <row r="16" spans="1:25" x14ac:dyDescent="0.3">
      <c r="A16" s="1">
        <v>44135</v>
      </c>
      <c r="B16" s="1" t="s">
        <v>27</v>
      </c>
      <c r="C16" t="s">
        <v>11</v>
      </c>
      <c r="D16" t="s">
        <v>40</v>
      </c>
      <c r="E16">
        <v>2</v>
      </c>
      <c r="F16">
        <v>1</v>
      </c>
      <c r="G16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6" s="2">
        <v>0.627</v>
      </c>
      <c r="I16" s="2">
        <v>0.47599999999999998</v>
      </c>
      <c r="J16">
        <v>6</v>
      </c>
      <c r="K16">
        <v>4</v>
      </c>
      <c r="L16">
        <v>9</v>
      </c>
      <c r="M16">
        <v>2</v>
      </c>
      <c r="N16">
        <v>642</v>
      </c>
      <c r="O16" s="2">
        <v>0.86</v>
      </c>
      <c r="P16" s="2">
        <v>0.94699999999999995</v>
      </c>
      <c r="Q16" s="2">
        <v>0.78</v>
      </c>
      <c r="R16">
        <v>370</v>
      </c>
      <c r="S16" s="2">
        <v>0.74099999999999999</v>
      </c>
      <c r="T16" s="3">
        <v>12</v>
      </c>
      <c r="U16" s="2">
        <v>0.41699999999999998</v>
      </c>
      <c r="V16" s="3">
        <v>21</v>
      </c>
    </row>
    <row r="17" spans="1:22" hidden="1" x14ac:dyDescent="0.3">
      <c r="A17" s="1">
        <v>44138</v>
      </c>
      <c r="B17" s="1" t="s">
        <v>27</v>
      </c>
      <c r="C17" t="s">
        <v>36</v>
      </c>
      <c r="D17" t="s">
        <v>41</v>
      </c>
      <c r="E17">
        <v>6</v>
      </c>
      <c r="F17">
        <v>2</v>
      </c>
      <c r="G17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7" s="2">
        <v>0.59299999999999997</v>
      </c>
      <c r="I17" s="2">
        <v>0.52400000000000002</v>
      </c>
      <c r="J17">
        <v>21</v>
      </c>
      <c r="K17">
        <v>10</v>
      </c>
      <c r="L17">
        <v>18</v>
      </c>
      <c r="M17">
        <v>10</v>
      </c>
      <c r="N17">
        <v>542</v>
      </c>
      <c r="O17" s="2">
        <v>0.85099999999999998</v>
      </c>
      <c r="P17" s="2">
        <v>0.90600000000000003</v>
      </c>
      <c r="Q17" s="2">
        <v>0.78300000000000003</v>
      </c>
      <c r="R17">
        <v>365</v>
      </c>
      <c r="S17" s="2">
        <v>0.745</v>
      </c>
      <c r="T17" s="3">
        <v>15</v>
      </c>
      <c r="U17" s="2">
        <v>0.33300000000000002</v>
      </c>
      <c r="V17" s="3">
        <v>22</v>
      </c>
    </row>
    <row r="18" spans="1:22" x14ac:dyDescent="0.3">
      <c r="A18" s="1">
        <v>44142</v>
      </c>
      <c r="B18" s="1" t="s">
        <v>27</v>
      </c>
      <c r="C18" t="s">
        <v>11</v>
      </c>
      <c r="D18" t="s">
        <v>31</v>
      </c>
      <c r="E18">
        <v>3</v>
      </c>
      <c r="F18">
        <v>2</v>
      </c>
      <c r="G1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18" s="2">
        <v>0.49</v>
      </c>
      <c r="I18" s="2">
        <v>0.47799999999999998</v>
      </c>
      <c r="J18">
        <v>14</v>
      </c>
      <c r="K18">
        <v>7</v>
      </c>
      <c r="L18">
        <v>15</v>
      </c>
      <c r="M18">
        <v>5</v>
      </c>
      <c r="N18">
        <v>494</v>
      </c>
      <c r="O18" s="2">
        <v>0.79400000000000004</v>
      </c>
      <c r="P18" s="2">
        <v>0.89400000000000002</v>
      </c>
      <c r="Q18" s="2">
        <v>0.68</v>
      </c>
      <c r="R18">
        <v>525</v>
      </c>
      <c r="S18" s="2">
        <v>0.79800000000000004</v>
      </c>
      <c r="T18" s="3">
        <v>23</v>
      </c>
      <c r="U18" s="2">
        <v>0.26100000000000001</v>
      </c>
      <c r="V18" s="3">
        <v>15</v>
      </c>
    </row>
    <row r="19" spans="1:22" x14ac:dyDescent="0.3">
      <c r="A19" s="1">
        <v>44156</v>
      </c>
      <c r="B19" s="1" t="s">
        <v>25</v>
      </c>
      <c r="C19" t="s">
        <v>11</v>
      </c>
      <c r="D19" t="s">
        <v>42</v>
      </c>
      <c r="E19">
        <v>1</v>
      </c>
      <c r="F19">
        <v>1</v>
      </c>
      <c r="G1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19" s="2">
        <v>0.70199999999999996</v>
      </c>
      <c r="I19" s="2">
        <v>0.496</v>
      </c>
      <c r="J19">
        <v>16</v>
      </c>
      <c r="K19">
        <v>2</v>
      </c>
      <c r="L19">
        <v>7</v>
      </c>
      <c r="M19">
        <v>3</v>
      </c>
      <c r="N19">
        <v>662</v>
      </c>
      <c r="O19" s="2">
        <v>0.88700000000000001</v>
      </c>
      <c r="P19" s="2">
        <v>0.92300000000000004</v>
      </c>
      <c r="Q19" s="2">
        <v>0.82499999999999996</v>
      </c>
      <c r="R19">
        <v>277</v>
      </c>
      <c r="S19" s="2">
        <v>0.67100000000000004</v>
      </c>
      <c r="T19" s="3">
        <v>36</v>
      </c>
      <c r="U19" s="2">
        <v>0.13900000000000001</v>
      </c>
      <c r="V19" s="3">
        <v>11</v>
      </c>
    </row>
    <row r="20" spans="1:22" hidden="1" x14ac:dyDescent="0.3">
      <c r="A20" s="1">
        <v>44160</v>
      </c>
      <c r="B20" s="1" t="s">
        <v>25</v>
      </c>
      <c r="C20" t="s">
        <v>36</v>
      </c>
      <c r="D20" t="s">
        <v>41</v>
      </c>
      <c r="E20">
        <v>3</v>
      </c>
      <c r="F20">
        <v>1</v>
      </c>
      <c r="G2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0" s="2">
        <v>0.59499999999999997</v>
      </c>
      <c r="I20" s="2">
        <v>0.48599999999999999</v>
      </c>
      <c r="J20">
        <v>11</v>
      </c>
      <c r="K20">
        <v>5</v>
      </c>
      <c r="L20">
        <v>19</v>
      </c>
      <c r="M20">
        <v>11</v>
      </c>
      <c r="N20">
        <v>630</v>
      </c>
      <c r="O20" s="2">
        <v>0.83</v>
      </c>
      <c r="P20" s="2">
        <v>0.91500000000000004</v>
      </c>
      <c r="Q20" s="2">
        <v>0.7</v>
      </c>
      <c r="R20">
        <v>432</v>
      </c>
      <c r="S20" s="2">
        <v>0.745</v>
      </c>
      <c r="T20" s="3">
        <v>16</v>
      </c>
      <c r="U20" s="2">
        <v>0.188</v>
      </c>
      <c r="V20" s="3">
        <v>14</v>
      </c>
    </row>
    <row r="21" spans="1:22" x14ac:dyDescent="0.3">
      <c r="A21" s="1">
        <v>44163</v>
      </c>
      <c r="B21" s="1" t="s">
        <v>27</v>
      </c>
      <c r="C21" t="s">
        <v>11</v>
      </c>
      <c r="D21" t="s">
        <v>43</v>
      </c>
      <c r="E21">
        <v>3</v>
      </c>
      <c r="F21">
        <v>1</v>
      </c>
      <c r="G2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1" s="2">
        <v>0.57499999999999996</v>
      </c>
      <c r="I21" s="2">
        <v>0.49399999999999999</v>
      </c>
      <c r="J21">
        <v>14</v>
      </c>
      <c r="K21">
        <v>6</v>
      </c>
      <c r="L21">
        <v>15</v>
      </c>
      <c r="M21">
        <v>4</v>
      </c>
      <c r="N21">
        <v>564</v>
      </c>
      <c r="O21" s="2">
        <v>0.83299999999999996</v>
      </c>
      <c r="P21" s="2">
        <v>0.90300000000000002</v>
      </c>
      <c r="Q21" s="2">
        <v>0.71899999999999997</v>
      </c>
      <c r="R21">
        <v>413</v>
      </c>
      <c r="S21" s="2">
        <v>0.80600000000000005</v>
      </c>
      <c r="T21" s="3">
        <v>21</v>
      </c>
      <c r="U21" s="2">
        <v>0.19</v>
      </c>
      <c r="V21" s="3">
        <v>13</v>
      </c>
    </row>
    <row r="22" spans="1:22" hidden="1" x14ac:dyDescent="0.3">
      <c r="A22" s="1">
        <v>44166</v>
      </c>
      <c r="B22" s="1" t="s">
        <v>27</v>
      </c>
      <c r="C22" t="s">
        <v>36</v>
      </c>
      <c r="D22" t="s">
        <v>37</v>
      </c>
      <c r="E22">
        <v>1</v>
      </c>
      <c r="F22">
        <v>1</v>
      </c>
      <c r="G2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22" s="2">
        <v>0.54200000000000004</v>
      </c>
      <c r="I22" s="2">
        <v>0.48499999999999999</v>
      </c>
      <c r="J22">
        <v>6</v>
      </c>
      <c r="K22">
        <v>2</v>
      </c>
      <c r="L22">
        <v>13</v>
      </c>
      <c r="M22">
        <v>3</v>
      </c>
      <c r="N22">
        <v>577</v>
      </c>
      <c r="O22" s="2">
        <v>0.86</v>
      </c>
      <c r="P22" s="2">
        <v>0.89700000000000002</v>
      </c>
      <c r="Q22" s="2">
        <v>0.78</v>
      </c>
      <c r="R22">
        <v>488</v>
      </c>
      <c r="S22" s="2">
        <v>0.84199999999999997</v>
      </c>
      <c r="T22" s="3">
        <v>15</v>
      </c>
      <c r="U22" s="2">
        <v>6.7000000000000004E-2</v>
      </c>
      <c r="V22" s="3">
        <v>11</v>
      </c>
    </row>
    <row r="23" spans="1:22" x14ac:dyDescent="0.3">
      <c r="A23" s="1">
        <v>44170</v>
      </c>
      <c r="B23" s="1" t="s">
        <v>25</v>
      </c>
      <c r="C23" t="s">
        <v>11</v>
      </c>
      <c r="D23" t="s">
        <v>44</v>
      </c>
      <c r="E23">
        <v>3</v>
      </c>
      <c r="F23">
        <v>3</v>
      </c>
      <c r="G2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23" s="2">
        <v>0.61399999999999999</v>
      </c>
      <c r="I23" s="2">
        <v>0.47099999999999997</v>
      </c>
      <c r="J23">
        <v>9</v>
      </c>
      <c r="K23">
        <v>5</v>
      </c>
      <c r="L23">
        <v>7</v>
      </c>
      <c r="M23">
        <v>4</v>
      </c>
      <c r="N23">
        <v>636</v>
      </c>
      <c r="O23" s="2">
        <v>0.80500000000000005</v>
      </c>
      <c r="P23" s="2">
        <v>0.91900000000000004</v>
      </c>
      <c r="Q23" s="2">
        <v>0.67500000000000004</v>
      </c>
      <c r="R23">
        <v>400</v>
      </c>
      <c r="S23" s="2">
        <v>0.72499999999999998</v>
      </c>
      <c r="T23" s="3">
        <v>26</v>
      </c>
      <c r="U23" s="2">
        <v>0.154</v>
      </c>
      <c r="V23" s="3">
        <v>8</v>
      </c>
    </row>
    <row r="24" spans="1:22" hidden="1" x14ac:dyDescent="0.3">
      <c r="A24" s="1">
        <v>44174</v>
      </c>
      <c r="B24" s="1" t="s">
        <v>25</v>
      </c>
      <c r="C24" t="s">
        <v>36</v>
      </c>
      <c r="D24" t="s">
        <v>39</v>
      </c>
      <c r="E24">
        <v>2</v>
      </c>
      <c r="F24">
        <v>0</v>
      </c>
      <c r="G2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4" s="2">
        <v>0.69499999999999995</v>
      </c>
      <c r="I24" s="2">
        <v>0.53300000000000003</v>
      </c>
      <c r="J24">
        <v>22</v>
      </c>
      <c r="K24">
        <v>7</v>
      </c>
      <c r="L24">
        <v>7</v>
      </c>
      <c r="M24">
        <v>3</v>
      </c>
      <c r="N24">
        <v>664</v>
      </c>
      <c r="O24" s="2">
        <v>0.88900000000000001</v>
      </c>
      <c r="P24" s="2">
        <v>0.94199999999999995</v>
      </c>
      <c r="Q24" s="2">
        <v>0.82</v>
      </c>
      <c r="R24">
        <v>299</v>
      </c>
      <c r="S24" s="2">
        <v>0.75600000000000001</v>
      </c>
      <c r="T24" s="3">
        <v>37</v>
      </c>
      <c r="U24" s="2">
        <v>0.216</v>
      </c>
      <c r="V24" s="3">
        <v>7</v>
      </c>
    </row>
    <row r="25" spans="1:22" x14ac:dyDescent="0.3">
      <c r="A25" s="1">
        <v>44177</v>
      </c>
      <c r="B25" s="1" t="s">
        <v>27</v>
      </c>
      <c r="C25" t="s">
        <v>11</v>
      </c>
      <c r="D25" t="s">
        <v>45</v>
      </c>
      <c r="E25">
        <v>1</v>
      </c>
      <c r="F25">
        <v>1</v>
      </c>
      <c r="G2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25" s="2">
        <v>0.67300000000000004</v>
      </c>
      <c r="I25" s="2">
        <v>0.53500000000000003</v>
      </c>
      <c r="J25">
        <v>12</v>
      </c>
      <c r="K25">
        <v>5</v>
      </c>
      <c r="L25">
        <v>12</v>
      </c>
      <c r="M25">
        <v>5</v>
      </c>
      <c r="N25">
        <v>655</v>
      </c>
      <c r="O25" s="2">
        <v>0.81200000000000006</v>
      </c>
      <c r="P25" s="2">
        <v>0.93799999999999994</v>
      </c>
      <c r="Q25" s="2">
        <v>0.68</v>
      </c>
      <c r="R25">
        <v>317</v>
      </c>
      <c r="S25" s="2">
        <v>0.65600000000000003</v>
      </c>
      <c r="T25" s="3">
        <v>25</v>
      </c>
      <c r="U25" s="2">
        <v>0.2</v>
      </c>
      <c r="V25" s="3">
        <v>13</v>
      </c>
    </row>
    <row r="26" spans="1:22" x14ac:dyDescent="0.3">
      <c r="A26" s="1">
        <v>44181</v>
      </c>
      <c r="B26" s="1" t="s">
        <v>25</v>
      </c>
      <c r="C26" t="s">
        <v>11</v>
      </c>
      <c r="D26" t="s">
        <v>46</v>
      </c>
      <c r="E26">
        <v>2</v>
      </c>
      <c r="F26">
        <v>1</v>
      </c>
      <c r="G26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6" s="2">
        <v>0.59199999999999997</v>
      </c>
      <c r="I26" s="2">
        <v>0.54800000000000004</v>
      </c>
      <c r="J26">
        <v>11</v>
      </c>
      <c r="K26">
        <v>2</v>
      </c>
      <c r="L26">
        <v>17</v>
      </c>
      <c r="M26">
        <v>6</v>
      </c>
      <c r="N26">
        <v>492</v>
      </c>
      <c r="O26" s="2">
        <v>0.81899999999999995</v>
      </c>
      <c r="P26" s="2">
        <v>0.89600000000000002</v>
      </c>
      <c r="Q26" s="2">
        <v>0.72699999999999998</v>
      </c>
      <c r="R26">
        <v>333</v>
      </c>
      <c r="S26" s="2">
        <v>0.77200000000000002</v>
      </c>
      <c r="T26" s="3">
        <v>19</v>
      </c>
      <c r="U26" s="2">
        <v>0.47399999999999998</v>
      </c>
      <c r="V26" s="3">
        <v>20</v>
      </c>
    </row>
    <row r="27" spans="1:22" x14ac:dyDescent="0.3">
      <c r="A27" s="1">
        <v>44184</v>
      </c>
      <c r="B27" s="1" t="s">
        <v>27</v>
      </c>
      <c r="C27" t="s">
        <v>11</v>
      </c>
      <c r="D27" t="s">
        <v>47</v>
      </c>
      <c r="E27">
        <v>2</v>
      </c>
      <c r="F27">
        <v>1</v>
      </c>
      <c r="G27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7" s="2">
        <v>0.49099999999999999</v>
      </c>
      <c r="I27" s="2">
        <v>0.51500000000000001</v>
      </c>
      <c r="J27">
        <v>14</v>
      </c>
      <c r="K27">
        <v>3</v>
      </c>
      <c r="L27">
        <v>7</v>
      </c>
      <c r="M27">
        <v>2</v>
      </c>
      <c r="N27">
        <v>496</v>
      </c>
      <c r="O27" s="2">
        <v>0.76400000000000001</v>
      </c>
      <c r="P27" s="2">
        <v>0.88400000000000001</v>
      </c>
      <c r="Q27" s="2">
        <v>0.56699999999999995</v>
      </c>
      <c r="R27">
        <v>521</v>
      </c>
      <c r="S27" s="2">
        <v>0.8</v>
      </c>
      <c r="T27" s="3">
        <v>20</v>
      </c>
      <c r="U27" s="2">
        <v>0.3</v>
      </c>
      <c r="V27" s="3">
        <v>17</v>
      </c>
    </row>
    <row r="28" spans="1:22" x14ac:dyDescent="0.3">
      <c r="A28" s="1">
        <v>44199</v>
      </c>
      <c r="B28" s="1" t="s">
        <v>25</v>
      </c>
      <c r="C28" t="s">
        <v>11</v>
      </c>
      <c r="D28" t="s">
        <v>48</v>
      </c>
      <c r="E28">
        <v>5</v>
      </c>
      <c r="F28">
        <v>2</v>
      </c>
      <c r="G2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28" s="2">
        <v>0.73099999999999998</v>
      </c>
      <c r="I28" s="2">
        <v>0.51100000000000001</v>
      </c>
      <c r="J28">
        <v>17</v>
      </c>
      <c r="K28">
        <v>12</v>
      </c>
      <c r="L28">
        <v>12</v>
      </c>
      <c r="M28">
        <v>7</v>
      </c>
      <c r="N28">
        <v>725</v>
      </c>
      <c r="O28" s="2">
        <v>0.89700000000000002</v>
      </c>
      <c r="P28" s="2">
        <v>0.97399999999999998</v>
      </c>
      <c r="Q28" s="2">
        <v>0.77900000000000003</v>
      </c>
      <c r="R28">
        <v>264</v>
      </c>
      <c r="S28" s="2">
        <v>0.72299999999999998</v>
      </c>
      <c r="T28" s="3">
        <v>28</v>
      </c>
      <c r="U28" s="2">
        <v>0.14299999999999999</v>
      </c>
      <c r="V28" s="3">
        <v>6</v>
      </c>
    </row>
    <row r="29" spans="1:22" x14ac:dyDescent="0.3">
      <c r="A29" s="1">
        <v>44204</v>
      </c>
      <c r="B29" s="1" t="s">
        <v>27</v>
      </c>
      <c r="C29" t="s">
        <v>11</v>
      </c>
      <c r="D29" t="s">
        <v>49</v>
      </c>
      <c r="E29">
        <v>2</v>
      </c>
      <c r="F29">
        <v>3</v>
      </c>
      <c r="G2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29" s="2">
        <v>0.67</v>
      </c>
      <c r="I29" s="2">
        <v>0.498</v>
      </c>
      <c r="J29">
        <v>16</v>
      </c>
      <c r="K29">
        <v>4</v>
      </c>
      <c r="L29">
        <v>8</v>
      </c>
      <c r="M29">
        <v>4</v>
      </c>
      <c r="N29">
        <v>705</v>
      </c>
      <c r="O29" s="2">
        <v>0.88</v>
      </c>
      <c r="P29" s="2">
        <v>0.94499999999999995</v>
      </c>
      <c r="Q29" s="2">
        <v>0.76500000000000001</v>
      </c>
      <c r="R29">
        <v>358</v>
      </c>
      <c r="S29" s="2">
        <v>0.78200000000000003</v>
      </c>
      <c r="T29" s="3">
        <v>31</v>
      </c>
      <c r="U29" s="2">
        <v>0.25800000000000001</v>
      </c>
      <c r="V29" s="3">
        <v>6</v>
      </c>
    </row>
    <row r="30" spans="1:22" hidden="1" x14ac:dyDescent="0.3">
      <c r="A30" s="1">
        <v>44209</v>
      </c>
      <c r="B30" s="1" t="s">
        <v>27</v>
      </c>
      <c r="C30" t="s">
        <v>33</v>
      </c>
      <c r="D30" t="s">
        <v>50</v>
      </c>
      <c r="E30">
        <v>2</v>
      </c>
      <c r="F30">
        <v>2</v>
      </c>
      <c r="G3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30" s="2">
        <v>0.60499999999999998</v>
      </c>
      <c r="I30" s="2">
        <v>0.54</v>
      </c>
      <c r="J30">
        <v>23</v>
      </c>
      <c r="K30">
        <v>9</v>
      </c>
      <c r="L30">
        <v>7</v>
      </c>
      <c r="M30">
        <v>3</v>
      </c>
      <c r="N30">
        <v>850</v>
      </c>
      <c r="O30" s="2">
        <v>0.86399999999999999</v>
      </c>
      <c r="P30" s="2">
        <v>0.94099999999999995</v>
      </c>
      <c r="Q30" s="2">
        <v>0.746</v>
      </c>
      <c r="R30">
        <v>554</v>
      </c>
      <c r="S30" s="2">
        <v>0.80300000000000005</v>
      </c>
      <c r="T30" s="3">
        <v>39</v>
      </c>
      <c r="U30" s="2">
        <v>0.154</v>
      </c>
      <c r="V30" s="3">
        <v>18</v>
      </c>
    </row>
    <row r="31" spans="1:22" x14ac:dyDescent="0.3">
      <c r="A31" s="1">
        <v>44213</v>
      </c>
      <c r="B31" s="1" t="s">
        <v>25</v>
      </c>
      <c r="C31" t="s">
        <v>11</v>
      </c>
      <c r="D31" t="s">
        <v>51</v>
      </c>
      <c r="E31">
        <v>2</v>
      </c>
      <c r="F31">
        <v>1</v>
      </c>
      <c r="G3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1" s="2">
        <v>0.59299999999999997</v>
      </c>
      <c r="I31" s="2">
        <v>0.628</v>
      </c>
      <c r="J31">
        <v>25</v>
      </c>
      <c r="K31">
        <v>9</v>
      </c>
      <c r="L31">
        <v>8</v>
      </c>
      <c r="M31">
        <v>2</v>
      </c>
      <c r="N31">
        <v>551</v>
      </c>
      <c r="O31" s="2">
        <v>0.88600000000000001</v>
      </c>
      <c r="P31" s="2">
        <v>0.92100000000000004</v>
      </c>
      <c r="Q31" s="2">
        <v>0.79200000000000004</v>
      </c>
      <c r="R31">
        <v>376</v>
      </c>
      <c r="S31" s="2">
        <v>0.76600000000000001</v>
      </c>
      <c r="T31" s="3">
        <v>32</v>
      </c>
      <c r="U31" s="2">
        <v>0.156</v>
      </c>
      <c r="V31" s="3">
        <v>22</v>
      </c>
    </row>
    <row r="32" spans="1:22" x14ac:dyDescent="0.3">
      <c r="A32" s="1">
        <v>44216</v>
      </c>
      <c r="B32" s="1" t="s">
        <v>27</v>
      </c>
      <c r="C32" t="s">
        <v>11</v>
      </c>
      <c r="D32" t="s">
        <v>52</v>
      </c>
      <c r="E32">
        <v>1</v>
      </c>
      <c r="F32">
        <v>0</v>
      </c>
      <c r="G3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2" s="2">
        <v>0.63600000000000001</v>
      </c>
      <c r="I32" s="2">
        <v>0.56899999999999995</v>
      </c>
      <c r="J32">
        <v>13</v>
      </c>
      <c r="K32">
        <v>4</v>
      </c>
      <c r="L32">
        <v>9</v>
      </c>
      <c r="M32">
        <v>0</v>
      </c>
      <c r="N32">
        <v>550</v>
      </c>
      <c r="O32" s="2">
        <v>0.86499999999999999</v>
      </c>
      <c r="P32" s="2">
        <v>0.92900000000000005</v>
      </c>
      <c r="Q32" s="2">
        <v>0.46899999999999997</v>
      </c>
      <c r="R32">
        <v>310</v>
      </c>
      <c r="S32" s="2">
        <v>0.76800000000000002</v>
      </c>
      <c r="T32" s="3">
        <v>26</v>
      </c>
      <c r="U32" s="2">
        <v>0.192</v>
      </c>
      <c r="V32" s="3">
        <v>17</v>
      </c>
    </row>
    <row r="33" spans="1:22" x14ac:dyDescent="0.3">
      <c r="A33" s="1">
        <v>44220</v>
      </c>
      <c r="B33" s="1" t="s">
        <v>27</v>
      </c>
      <c r="C33" t="s">
        <v>11</v>
      </c>
      <c r="D33" t="s">
        <v>12</v>
      </c>
      <c r="E33">
        <v>4</v>
      </c>
      <c r="F33">
        <v>0</v>
      </c>
      <c r="G3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3" s="2">
        <v>0.59899999999999998</v>
      </c>
      <c r="I33" s="2">
        <v>0.48299999999999998</v>
      </c>
      <c r="J33">
        <v>31</v>
      </c>
      <c r="K33">
        <v>13</v>
      </c>
      <c r="L33">
        <v>13</v>
      </c>
      <c r="M33">
        <v>3</v>
      </c>
      <c r="N33">
        <v>532</v>
      </c>
      <c r="O33" s="2">
        <v>0.86099999999999999</v>
      </c>
      <c r="P33" s="2">
        <v>0.92900000000000005</v>
      </c>
      <c r="Q33" s="2">
        <v>0.78800000000000003</v>
      </c>
      <c r="R33">
        <v>363</v>
      </c>
      <c r="S33" s="2">
        <v>0.76300000000000001</v>
      </c>
      <c r="T33" s="3">
        <v>28</v>
      </c>
      <c r="U33" s="2">
        <v>0.39300000000000002</v>
      </c>
      <c r="V33" s="3">
        <v>13</v>
      </c>
    </row>
    <row r="34" spans="1:22" x14ac:dyDescent="0.3">
      <c r="A34" s="1">
        <v>44226</v>
      </c>
      <c r="B34" s="1" t="s">
        <v>25</v>
      </c>
      <c r="C34" t="s">
        <v>11</v>
      </c>
      <c r="D34" t="s">
        <v>23</v>
      </c>
      <c r="E34">
        <v>4</v>
      </c>
      <c r="F34">
        <v>1</v>
      </c>
      <c r="G3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4" s="2">
        <v>0.60099999999999998</v>
      </c>
      <c r="I34" s="2">
        <v>0.45800000000000002</v>
      </c>
      <c r="J34">
        <v>15</v>
      </c>
      <c r="K34">
        <v>9</v>
      </c>
      <c r="L34">
        <v>16</v>
      </c>
      <c r="M34">
        <v>5</v>
      </c>
      <c r="N34">
        <v>605</v>
      </c>
      <c r="O34" s="2">
        <v>0.85499999999999998</v>
      </c>
      <c r="P34" s="2">
        <v>0.92300000000000004</v>
      </c>
      <c r="Q34" s="2">
        <v>0.746</v>
      </c>
      <c r="R34">
        <v>396</v>
      </c>
      <c r="S34" s="2">
        <v>0.78300000000000003</v>
      </c>
      <c r="T34" s="3">
        <v>29</v>
      </c>
      <c r="U34" s="2">
        <v>0.13800000000000001</v>
      </c>
      <c r="V34" s="3">
        <v>20</v>
      </c>
    </row>
    <row r="35" spans="1:22" x14ac:dyDescent="0.3">
      <c r="A35" s="1">
        <v>44232</v>
      </c>
      <c r="B35" s="1" t="s">
        <v>27</v>
      </c>
      <c r="C35" t="s">
        <v>11</v>
      </c>
      <c r="D35" t="s">
        <v>32</v>
      </c>
      <c r="E35">
        <v>1</v>
      </c>
      <c r="F35">
        <v>0</v>
      </c>
      <c r="G3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5" s="2">
        <v>0.61599999999999999</v>
      </c>
      <c r="I35" s="2">
        <v>0.505</v>
      </c>
      <c r="J35">
        <v>14</v>
      </c>
      <c r="K35">
        <v>6</v>
      </c>
      <c r="L35">
        <v>10</v>
      </c>
      <c r="M35">
        <v>7</v>
      </c>
      <c r="N35">
        <v>533</v>
      </c>
      <c r="O35" s="2">
        <v>0.83899999999999997</v>
      </c>
      <c r="P35" s="2">
        <v>0.92900000000000005</v>
      </c>
      <c r="Q35" s="2">
        <v>0.73099999999999998</v>
      </c>
      <c r="R35">
        <v>343</v>
      </c>
      <c r="S35" s="2">
        <v>0.76700000000000002</v>
      </c>
      <c r="T35" s="3">
        <v>31</v>
      </c>
      <c r="U35" s="2">
        <v>0.32300000000000001</v>
      </c>
      <c r="V35" s="3">
        <v>9</v>
      </c>
    </row>
    <row r="36" spans="1:22" hidden="1" x14ac:dyDescent="0.3">
      <c r="A36" s="1">
        <v>44235</v>
      </c>
      <c r="B36" s="1" t="s">
        <v>26</v>
      </c>
      <c r="C36" t="s">
        <v>53</v>
      </c>
      <c r="D36" t="s">
        <v>54</v>
      </c>
      <c r="E36">
        <v>2</v>
      </c>
      <c r="F36">
        <v>0</v>
      </c>
      <c r="G36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6" s="2">
        <v>0.68400000000000005</v>
      </c>
      <c r="I36" s="2">
        <v>0.61599999999999999</v>
      </c>
      <c r="J36">
        <v>24</v>
      </c>
      <c r="K36">
        <v>7</v>
      </c>
      <c r="L36">
        <v>5</v>
      </c>
      <c r="M36">
        <v>2</v>
      </c>
      <c r="N36">
        <v>754</v>
      </c>
      <c r="O36" s="2">
        <v>0.89400000000000002</v>
      </c>
      <c r="P36" s="2">
        <v>0.94599999999999995</v>
      </c>
      <c r="Q36" s="2">
        <v>0.84199999999999997</v>
      </c>
      <c r="R36">
        <v>348</v>
      </c>
      <c r="S36" s="2">
        <v>0.77600000000000002</v>
      </c>
      <c r="T36" s="3">
        <v>11</v>
      </c>
      <c r="U36" s="2">
        <v>0.42099999999999999</v>
      </c>
      <c r="V36" s="3">
        <v>8</v>
      </c>
    </row>
    <row r="37" spans="1:22" hidden="1" x14ac:dyDescent="0.3">
      <c r="A37" s="1">
        <v>44238</v>
      </c>
      <c r="B37" s="1" t="s">
        <v>26</v>
      </c>
      <c r="C37" t="s">
        <v>53</v>
      </c>
      <c r="D37" t="s">
        <v>55</v>
      </c>
      <c r="E37">
        <v>1</v>
      </c>
      <c r="F37">
        <v>0</v>
      </c>
      <c r="G37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37" s="2">
        <v>0.55500000000000005</v>
      </c>
      <c r="I37" s="2">
        <v>0.5</v>
      </c>
      <c r="J37">
        <v>17</v>
      </c>
      <c r="K37">
        <v>8</v>
      </c>
      <c r="L37">
        <v>3</v>
      </c>
      <c r="M37">
        <v>1</v>
      </c>
      <c r="N37">
        <v>556</v>
      </c>
      <c r="O37" s="2">
        <v>0.85799999999999998</v>
      </c>
      <c r="P37" s="2">
        <v>0.92500000000000004</v>
      </c>
      <c r="Q37" s="2">
        <v>0.77400000000000002</v>
      </c>
      <c r="R37">
        <v>440</v>
      </c>
      <c r="S37" s="2">
        <v>0.8</v>
      </c>
      <c r="T37" s="3">
        <v>13</v>
      </c>
      <c r="U37" s="2">
        <v>0.154</v>
      </c>
      <c r="V37" s="3">
        <v>10</v>
      </c>
    </row>
    <row r="38" spans="1:22" x14ac:dyDescent="0.3">
      <c r="A38" s="1">
        <v>44242</v>
      </c>
      <c r="B38" s="1" t="s">
        <v>25</v>
      </c>
      <c r="C38" t="s">
        <v>11</v>
      </c>
      <c r="D38" t="s">
        <v>35</v>
      </c>
      <c r="E38">
        <v>3</v>
      </c>
      <c r="F38">
        <v>3</v>
      </c>
      <c r="G3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38" s="2">
        <v>0.64400000000000002</v>
      </c>
      <c r="I38" s="2">
        <v>0.55100000000000005</v>
      </c>
      <c r="J38">
        <v>19</v>
      </c>
      <c r="K38">
        <v>12</v>
      </c>
      <c r="L38">
        <v>7</v>
      </c>
      <c r="M38">
        <v>3</v>
      </c>
      <c r="N38">
        <v>619</v>
      </c>
      <c r="O38" s="2">
        <v>0.86299999999999999</v>
      </c>
      <c r="P38" s="2">
        <v>0.95099999999999996</v>
      </c>
      <c r="Q38" s="2">
        <v>0.748</v>
      </c>
      <c r="R38">
        <v>346</v>
      </c>
      <c r="S38" s="2">
        <v>0.71399999999999997</v>
      </c>
      <c r="T38" s="3">
        <v>33</v>
      </c>
      <c r="U38" s="2">
        <v>9.0999999999999998E-2</v>
      </c>
      <c r="V38" s="3">
        <v>6</v>
      </c>
    </row>
    <row r="39" spans="1:22" x14ac:dyDescent="0.3">
      <c r="A39" s="1">
        <v>44247</v>
      </c>
      <c r="B39" s="1" t="s">
        <v>27</v>
      </c>
      <c r="C39" t="s">
        <v>11</v>
      </c>
      <c r="D39" t="s">
        <v>38</v>
      </c>
      <c r="E39">
        <v>1</v>
      </c>
      <c r="F39">
        <v>2</v>
      </c>
      <c r="G3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39" s="2">
        <v>0.59399999999999997</v>
      </c>
      <c r="I39" s="2">
        <v>0.48699999999999999</v>
      </c>
      <c r="J39">
        <v>22</v>
      </c>
      <c r="K39">
        <v>6</v>
      </c>
      <c r="L39">
        <v>12</v>
      </c>
      <c r="M39">
        <v>5</v>
      </c>
      <c r="N39">
        <v>542</v>
      </c>
      <c r="O39" s="2">
        <v>0.80800000000000005</v>
      </c>
      <c r="P39" s="2">
        <v>0.91800000000000004</v>
      </c>
      <c r="Q39" s="2">
        <v>0.67400000000000004</v>
      </c>
      <c r="R39">
        <v>378</v>
      </c>
      <c r="S39" s="2">
        <v>0.72799999999999998</v>
      </c>
      <c r="T39" s="3">
        <v>32</v>
      </c>
      <c r="U39" s="2">
        <v>0.34399999999999997</v>
      </c>
      <c r="V39" s="3">
        <v>14</v>
      </c>
    </row>
    <row r="40" spans="1:22" hidden="1" x14ac:dyDescent="0.3">
      <c r="A40" s="1">
        <v>44250</v>
      </c>
      <c r="B40" s="1" t="s">
        <v>27</v>
      </c>
      <c r="C40" t="s">
        <v>36</v>
      </c>
      <c r="D40" t="s">
        <v>56</v>
      </c>
      <c r="E40">
        <v>4</v>
      </c>
      <c r="F40">
        <v>1</v>
      </c>
      <c r="G4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0" s="2">
        <v>0.56299999999999994</v>
      </c>
      <c r="I40" s="2">
        <v>0.48599999999999999</v>
      </c>
      <c r="J40">
        <v>13</v>
      </c>
      <c r="K40">
        <v>7</v>
      </c>
      <c r="L40">
        <v>14</v>
      </c>
      <c r="M40">
        <v>5</v>
      </c>
      <c r="N40">
        <v>609</v>
      </c>
      <c r="O40" s="2">
        <v>0.90800000000000003</v>
      </c>
      <c r="P40" s="2">
        <v>0.95099999999999996</v>
      </c>
      <c r="Q40" s="2">
        <v>0.82799999999999996</v>
      </c>
      <c r="R40">
        <v>468</v>
      </c>
      <c r="S40" s="2">
        <v>0.84799999999999998</v>
      </c>
      <c r="T40" s="3">
        <v>11</v>
      </c>
      <c r="U40" s="2">
        <v>9.0999999999999998E-2</v>
      </c>
      <c r="V40" s="3">
        <v>15</v>
      </c>
    </row>
    <row r="41" spans="1:22" x14ac:dyDescent="0.3">
      <c r="A41" s="1">
        <v>44254</v>
      </c>
      <c r="B41" s="1" t="s">
        <v>25</v>
      </c>
      <c r="C41" t="s">
        <v>11</v>
      </c>
      <c r="D41" t="s">
        <v>40</v>
      </c>
      <c r="E41">
        <v>5</v>
      </c>
      <c r="F41">
        <v>1</v>
      </c>
      <c r="G4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1" s="2">
        <v>0.55600000000000005</v>
      </c>
      <c r="I41" s="2">
        <v>0.495</v>
      </c>
      <c r="J41">
        <v>14</v>
      </c>
      <c r="K41">
        <v>7</v>
      </c>
      <c r="L41">
        <v>6</v>
      </c>
      <c r="M41">
        <v>3</v>
      </c>
      <c r="N41">
        <v>634</v>
      </c>
      <c r="O41" s="2">
        <v>0.88600000000000001</v>
      </c>
      <c r="P41" s="2">
        <v>0.93899999999999995</v>
      </c>
      <c r="Q41" s="2">
        <v>0.82799999999999996</v>
      </c>
      <c r="R41">
        <v>502</v>
      </c>
      <c r="S41" s="2">
        <v>0.78700000000000003</v>
      </c>
      <c r="T41" s="3">
        <v>14</v>
      </c>
      <c r="U41" s="2">
        <v>0.28599999999999998</v>
      </c>
      <c r="V41" s="3">
        <v>14</v>
      </c>
    </row>
    <row r="42" spans="1:22" x14ac:dyDescent="0.3">
      <c r="A42" s="1">
        <v>44261</v>
      </c>
      <c r="B42" s="1" t="s">
        <v>25</v>
      </c>
      <c r="C42" t="s">
        <v>11</v>
      </c>
      <c r="D42" t="s">
        <v>31</v>
      </c>
      <c r="E42">
        <v>4</v>
      </c>
      <c r="F42">
        <v>2</v>
      </c>
      <c r="G4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2" s="2">
        <v>0.65900000000000003</v>
      </c>
      <c r="I42" s="2">
        <v>0.48299999999999998</v>
      </c>
      <c r="J42">
        <v>27</v>
      </c>
      <c r="K42">
        <v>9</v>
      </c>
      <c r="L42">
        <v>4</v>
      </c>
      <c r="M42">
        <v>3</v>
      </c>
      <c r="N42">
        <v>681</v>
      </c>
      <c r="O42" s="2">
        <v>0.86199999999999999</v>
      </c>
      <c r="P42" s="2">
        <v>0.93200000000000005</v>
      </c>
      <c r="Q42" s="2">
        <v>0.79200000000000004</v>
      </c>
      <c r="R42">
        <v>360</v>
      </c>
      <c r="S42" s="2">
        <v>0.70599999999999996</v>
      </c>
      <c r="T42" s="3">
        <v>26</v>
      </c>
      <c r="U42" s="2">
        <v>0.38500000000000001</v>
      </c>
      <c r="V42" s="3">
        <v>2</v>
      </c>
    </row>
    <row r="43" spans="1:22" x14ac:dyDescent="0.3">
      <c r="A43" s="1">
        <v>44268</v>
      </c>
      <c r="B43" s="1" t="s">
        <v>27</v>
      </c>
      <c r="C43" t="s">
        <v>11</v>
      </c>
      <c r="D43" t="s">
        <v>42</v>
      </c>
      <c r="E43">
        <v>3</v>
      </c>
      <c r="F43">
        <v>1</v>
      </c>
      <c r="G4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3" s="2">
        <v>0.56799999999999995</v>
      </c>
      <c r="I43" s="2">
        <v>0.53800000000000003</v>
      </c>
      <c r="J43">
        <v>21</v>
      </c>
      <c r="K43">
        <v>6</v>
      </c>
      <c r="L43">
        <v>8</v>
      </c>
      <c r="M43">
        <v>4</v>
      </c>
      <c r="N43">
        <v>666</v>
      </c>
      <c r="O43" s="2">
        <v>0.878</v>
      </c>
      <c r="P43" s="2">
        <v>0.94699999999999995</v>
      </c>
      <c r="Q43" s="2">
        <v>0.82099999999999995</v>
      </c>
      <c r="R43">
        <v>512</v>
      </c>
      <c r="S43" s="2">
        <v>0.80100000000000005</v>
      </c>
      <c r="T43" s="3">
        <v>28</v>
      </c>
      <c r="U43" s="2">
        <v>0.39300000000000002</v>
      </c>
      <c r="V43" s="3">
        <v>13</v>
      </c>
    </row>
    <row r="44" spans="1:22" hidden="1" x14ac:dyDescent="0.3">
      <c r="A44" s="1">
        <v>44272</v>
      </c>
      <c r="B44" s="1" t="s">
        <v>25</v>
      </c>
      <c r="C44" t="s">
        <v>36</v>
      </c>
      <c r="D44" t="s">
        <v>56</v>
      </c>
      <c r="E44">
        <v>2</v>
      </c>
      <c r="F44">
        <v>1</v>
      </c>
      <c r="G4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4" s="2">
        <v>0.58599999999999997</v>
      </c>
      <c r="I44" s="2">
        <v>0.52700000000000002</v>
      </c>
      <c r="J44">
        <v>12</v>
      </c>
      <c r="K44">
        <v>4</v>
      </c>
      <c r="L44">
        <v>5</v>
      </c>
      <c r="M44">
        <v>2</v>
      </c>
      <c r="N44">
        <v>653</v>
      </c>
      <c r="O44" s="2">
        <v>0.877</v>
      </c>
      <c r="P44" s="2">
        <v>0.95299999999999996</v>
      </c>
      <c r="Q44" s="2">
        <v>0.73099999999999998</v>
      </c>
      <c r="R44">
        <v>453</v>
      </c>
      <c r="S44" s="2">
        <v>0.81200000000000006</v>
      </c>
      <c r="T44" s="3">
        <v>11</v>
      </c>
      <c r="U44" s="2">
        <v>0.182</v>
      </c>
      <c r="V44" s="3">
        <v>14</v>
      </c>
    </row>
    <row r="45" spans="1:22" x14ac:dyDescent="0.3">
      <c r="A45" s="1">
        <v>44275</v>
      </c>
      <c r="B45" s="1" t="s">
        <v>25</v>
      </c>
      <c r="C45" t="s">
        <v>11</v>
      </c>
      <c r="D45" t="s">
        <v>43</v>
      </c>
      <c r="E45">
        <v>4</v>
      </c>
      <c r="F45">
        <v>0</v>
      </c>
      <c r="G4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5" s="2">
        <v>0.42399999999999999</v>
      </c>
      <c r="I45" s="2">
        <v>0.46200000000000002</v>
      </c>
      <c r="J45">
        <v>15</v>
      </c>
      <c r="K45">
        <v>7</v>
      </c>
      <c r="L45">
        <v>12</v>
      </c>
      <c r="M45">
        <v>4</v>
      </c>
      <c r="N45">
        <v>450</v>
      </c>
      <c r="O45" s="2">
        <v>0.77300000000000002</v>
      </c>
      <c r="P45" s="2">
        <v>0.82699999999999996</v>
      </c>
      <c r="Q45" s="2">
        <v>0.68</v>
      </c>
      <c r="R45">
        <v>606</v>
      </c>
      <c r="S45" s="2">
        <v>0.84699999999999998</v>
      </c>
      <c r="T45" s="3">
        <v>10</v>
      </c>
      <c r="U45" s="2">
        <v>0.4</v>
      </c>
      <c r="V45" s="3">
        <v>20</v>
      </c>
    </row>
    <row r="46" spans="1:22" x14ac:dyDescent="0.3">
      <c r="A46" s="1">
        <v>44289</v>
      </c>
      <c r="B46" s="1" t="s">
        <v>27</v>
      </c>
      <c r="C46" t="s">
        <v>11</v>
      </c>
      <c r="D46" t="s">
        <v>44</v>
      </c>
      <c r="E46">
        <v>1</v>
      </c>
      <c r="F46">
        <v>0</v>
      </c>
      <c r="G46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6" s="2">
        <v>0.46400000000000002</v>
      </c>
      <c r="I46" s="2">
        <v>0.50900000000000001</v>
      </c>
      <c r="J46">
        <v>9</v>
      </c>
      <c r="K46">
        <v>5</v>
      </c>
      <c r="L46">
        <v>14</v>
      </c>
      <c r="M46">
        <v>2</v>
      </c>
      <c r="N46">
        <v>475</v>
      </c>
      <c r="O46" s="2">
        <v>0.80400000000000005</v>
      </c>
      <c r="P46" s="2">
        <v>0.90200000000000002</v>
      </c>
      <c r="Q46" s="2">
        <v>0.60899999999999999</v>
      </c>
      <c r="R46">
        <v>541</v>
      </c>
      <c r="S46" s="2">
        <v>0.82399999999999995</v>
      </c>
      <c r="T46" s="3">
        <v>11</v>
      </c>
      <c r="U46" s="2">
        <v>0.36399999999999999</v>
      </c>
      <c r="V46" s="3">
        <v>22</v>
      </c>
    </row>
    <row r="47" spans="1:22" hidden="1" x14ac:dyDescent="0.3">
      <c r="A47" s="1">
        <v>44293</v>
      </c>
      <c r="B47" s="1" t="s">
        <v>25</v>
      </c>
      <c r="C47" t="s">
        <v>36</v>
      </c>
      <c r="D47" t="s">
        <v>68</v>
      </c>
      <c r="E47">
        <v>2</v>
      </c>
      <c r="F47">
        <v>3</v>
      </c>
      <c r="G47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47" s="2">
        <v>0.63600000000000001</v>
      </c>
      <c r="I47" s="2">
        <v>0.55900000000000005</v>
      </c>
      <c r="J47">
        <v>31</v>
      </c>
      <c r="K47">
        <v>12</v>
      </c>
      <c r="L47">
        <v>6</v>
      </c>
      <c r="M47">
        <v>5</v>
      </c>
      <c r="N47">
        <v>523</v>
      </c>
      <c r="O47" s="2">
        <v>0.872</v>
      </c>
      <c r="P47" s="2">
        <v>0.94199999999999995</v>
      </c>
      <c r="Q47" s="2">
        <v>0.78</v>
      </c>
      <c r="R47">
        <v>316</v>
      </c>
      <c r="S47" s="2">
        <v>0.75900000000000001</v>
      </c>
      <c r="T47" s="3">
        <v>44</v>
      </c>
      <c r="U47" s="2">
        <v>0.318</v>
      </c>
      <c r="V47" s="3">
        <v>6</v>
      </c>
    </row>
    <row r="48" spans="1:22" x14ac:dyDescent="0.3">
      <c r="A48" s="1">
        <v>44296</v>
      </c>
      <c r="B48" s="1" t="s">
        <v>25</v>
      </c>
      <c r="C48" t="s">
        <v>11</v>
      </c>
      <c r="D48" t="s">
        <v>45</v>
      </c>
      <c r="E48">
        <v>1</v>
      </c>
      <c r="F48">
        <v>1</v>
      </c>
      <c r="G48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48" s="2">
        <v>0.59399999999999997</v>
      </c>
      <c r="I48" s="2">
        <v>0.52700000000000002</v>
      </c>
      <c r="J48">
        <v>14</v>
      </c>
      <c r="K48">
        <v>2</v>
      </c>
      <c r="L48">
        <v>7</v>
      </c>
      <c r="M48">
        <v>2</v>
      </c>
      <c r="N48">
        <v>606</v>
      </c>
      <c r="O48" s="2">
        <v>0.84199999999999997</v>
      </c>
      <c r="P48" s="2">
        <v>0.93600000000000005</v>
      </c>
      <c r="Q48" s="2">
        <v>0.72899999999999998</v>
      </c>
      <c r="R48">
        <v>413</v>
      </c>
      <c r="S48" s="2">
        <v>0.751</v>
      </c>
      <c r="T48" s="3">
        <v>18</v>
      </c>
      <c r="U48" s="2">
        <v>0.33300000000000002</v>
      </c>
      <c r="V48" s="3">
        <v>13</v>
      </c>
    </row>
    <row r="49" spans="1:22" hidden="1" x14ac:dyDescent="0.3">
      <c r="A49" s="1">
        <v>44299</v>
      </c>
      <c r="B49" s="1" t="s">
        <v>27</v>
      </c>
      <c r="C49" t="s">
        <v>36</v>
      </c>
      <c r="D49" t="s">
        <v>68</v>
      </c>
      <c r="E49">
        <v>1</v>
      </c>
      <c r="F49">
        <v>0</v>
      </c>
      <c r="G49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49" s="2">
        <v>0.55500000000000005</v>
      </c>
      <c r="I49" s="2">
        <v>0.45900000000000002</v>
      </c>
      <c r="J49">
        <v>14</v>
      </c>
      <c r="K49">
        <v>5</v>
      </c>
      <c r="L49">
        <v>10</v>
      </c>
      <c r="M49">
        <v>3</v>
      </c>
      <c r="N49">
        <v>477</v>
      </c>
      <c r="O49" s="2">
        <v>0.85099999999999998</v>
      </c>
      <c r="P49" s="2">
        <v>0.93600000000000005</v>
      </c>
      <c r="Q49" s="2">
        <v>0.85099999999999998</v>
      </c>
      <c r="R49">
        <v>396</v>
      </c>
      <c r="S49" s="2">
        <v>0.82099999999999995</v>
      </c>
      <c r="T49" s="3">
        <v>30</v>
      </c>
      <c r="U49" s="2">
        <v>0.13300000000000001</v>
      </c>
      <c r="V49" s="3">
        <v>7</v>
      </c>
    </row>
    <row r="50" spans="1:22" x14ac:dyDescent="0.3">
      <c r="A50" s="1">
        <v>44303</v>
      </c>
      <c r="B50" s="1" t="s">
        <v>27</v>
      </c>
      <c r="C50" t="s">
        <v>11</v>
      </c>
      <c r="D50" t="s">
        <v>46</v>
      </c>
      <c r="E50">
        <v>3</v>
      </c>
      <c r="F50">
        <v>2</v>
      </c>
      <c r="G50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50" s="2">
        <v>0.52700000000000002</v>
      </c>
      <c r="I50" s="2">
        <v>0.54100000000000004</v>
      </c>
      <c r="J50">
        <v>14</v>
      </c>
      <c r="K50">
        <v>9</v>
      </c>
      <c r="L50">
        <v>8</v>
      </c>
      <c r="M50">
        <v>3</v>
      </c>
      <c r="N50">
        <v>536</v>
      </c>
      <c r="O50" s="2">
        <v>0.78500000000000003</v>
      </c>
      <c r="P50" s="2">
        <v>0.88900000000000001</v>
      </c>
      <c r="Q50" s="2">
        <v>0.66300000000000003</v>
      </c>
      <c r="R50">
        <v>480</v>
      </c>
      <c r="S50" s="2">
        <v>0.77900000000000003</v>
      </c>
      <c r="T50" s="3">
        <v>19</v>
      </c>
      <c r="U50" s="2">
        <v>0.21099999999999999</v>
      </c>
      <c r="V50" s="3">
        <v>16</v>
      </c>
    </row>
    <row r="51" spans="1:22" x14ac:dyDescent="0.3">
      <c r="A51" s="1">
        <v>44306</v>
      </c>
      <c r="B51" s="1" t="s">
        <v>25</v>
      </c>
      <c r="C51" t="s">
        <v>11</v>
      </c>
      <c r="D51" t="s">
        <v>47</v>
      </c>
      <c r="E51">
        <v>2</v>
      </c>
      <c r="F51">
        <v>0</v>
      </c>
      <c r="G51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51" s="2">
        <v>0.61</v>
      </c>
      <c r="I51" s="2">
        <v>0.59599999999999997</v>
      </c>
      <c r="J51">
        <v>24</v>
      </c>
      <c r="K51">
        <v>8</v>
      </c>
      <c r="L51">
        <v>7</v>
      </c>
      <c r="M51">
        <v>4</v>
      </c>
      <c r="N51">
        <v>638</v>
      </c>
      <c r="O51" s="2">
        <v>0.90300000000000002</v>
      </c>
      <c r="P51" s="2">
        <v>0.95799999999999996</v>
      </c>
      <c r="Q51" s="2">
        <v>0.82699999999999996</v>
      </c>
      <c r="R51">
        <v>401</v>
      </c>
      <c r="S51" s="2">
        <v>0.82499999999999996</v>
      </c>
      <c r="T51" s="3">
        <v>21</v>
      </c>
      <c r="U51" s="2">
        <v>0.28599999999999998</v>
      </c>
      <c r="V51" s="3">
        <v>13</v>
      </c>
    </row>
    <row r="52" spans="1:22" x14ac:dyDescent="0.3">
      <c r="A52" s="1">
        <v>44310</v>
      </c>
      <c r="B52" s="1" t="s">
        <v>27</v>
      </c>
      <c r="C52" t="s">
        <v>11</v>
      </c>
      <c r="D52" t="s">
        <v>48</v>
      </c>
      <c r="E52">
        <v>1</v>
      </c>
      <c r="F52">
        <v>2</v>
      </c>
      <c r="G52" s="3" t="str">
        <f>IF(Games[[#This Row],[Goals for]]&gt;Games[[#This Row],[Goals Against]],"Win",IF(Games[[#This Row],[Goals for]]=Games[[#This Row],[Goals Against]],"Draw",IF(Games[[#This Row],[Goals for]]&lt;Games[[#This Row],[Goals Against]],"Lose")))</f>
        <v>Lose</v>
      </c>
      <c r="H52" s="2">
        <v>0.71799999999999997</v>
      </c>
      <c r="I52" s="2">
        <v>0.48799999999999999</v>
      </c>
      <c r="J52">
        <v>15</v>
      </c>
      <c r="K52">
        <v>4</v>
      </c>
      <c r="L52">
        <v>6</v>
      </c>
      <c r="M52">
        <v>3</v>
      </c>
      <c r="N52">
        <v>648</v>
      </c>
      <c r="O52" s="2">
        <v>0.873</v>
      </c>
      <c r="P52" s="2">
        <v>0.92300000000000004</v>
      </c>
      <c r="Q52" s="2">
        <v>0.81</v>
      </c>
      <c r="R52">
        <v>250</v>
      </c>
      <c r="S52" s="2">
        <v>0.56000000000000005</v>
      </c>
      <c r="T52" s="3">
        <v>21</v>
      </c>
      <c r="U52" s="2">
        <v>9.5000000000000001E-2</v>
      </c>
      <c r="V52" s="3">
        <v>9</v>
      </c>
    </row>
    <row r="53" spans="1:22" x14ac:dyDescent="0.3">
      <c r="A53" s="1">
        <v>44324</v>
      </c>
      <c r="B53" s="1" t="s">
        <v>25</v>
      </c>
      <c r="C53" t="s">
        <v>11</v>
      </c>
      <c r="D53" t="s">
        <v>49</v>
      </c>
      <c r="E53">
        <v>6</v>
      </c>
      <c r="F53">
        <v>0</v>
      </c>
      <c r="G53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53" s="2">
        <v>0.57599999999999996</v>
      </c>
      <c r="I53" s="2">
        <v>0.57499999999999996</v>
      </c>
      <c r="J53">
        <v>22</v>
      </c>
      <c r="K53">
        <v>7</v>
      </c>
      <c r="L53">
        <v>14</v>
      </c>
      <c r="M53">
        <v>3</v>
      </c>
      <c r="N53">
        <v>632</v>
      </c>
      <c r="O53" s="2">
        <v>0.89700000000000002</v>
      </c>
      <c r="P53" s="2">
        <v>0.94599999999999995</v>
      </c>
      <c r="Q53" s="2">
        <v>0.83499999999999996</v>
      </c>
      <c r="R53">
        <v>462</v>
      </c>
      <c r="S53" s="2">
        <v>0.75600000000000001</v>
      </c>
      <c r="T53" s="3">
        <v>16</v>
      </c>
      <c r="U53" s="2">
        <v>0.56200000000000006</v>
      </c>
      <c r="V53" s="3">
        <v>15</v>
      </c>
    </row>
    <row r="54" spans="1:22" x14ac:dyDescent="0.3">
      <c r="A54" s="1">
        <v>44331</v>
      </c>
      <c r="B54" s="1" t="s">
        <v>27</v>
      </c>
      <c r="C54" t="s">
        <v>11</v>
      </c>
      <c r="D54" t="s">
        <v>51</v>
      </c>
      <c r="E54">
        <v>2</v>
      </c>
      <c r="F54">
        <v>2</v>
      </c>
      <c r="G54" s="3" t="str">
        <f>IF(Games[[#This Row],[Goals for]]&gt;Games[[#This Row],[Goals Against]],"Win",IF(Games[[#This Row],[Goals for]]=Games[[#This Row],[Goals Against]],"Draw",IF(Games[[#This Row],[Goals for]]&lt;Games[[#This Row],[Goals Against]],"Lose")))</f>
        <v>Draw</v>
      </c>
      <c r="H54" s="2">
        <v>0.61199999999999999</v>
      </c>
      <c r="I54" s="2">
        <v>0.53600000000000003</v>
      </c>
      <c r="J54">
        <v>17</v>
      </c>
      <c r="K54">
        <v>6</v>
      </c>
      <c r="L54">
        <v>14</v>
      </c>
      <c r="M54">
        <v>5</v>
      </c>
      <c r="N54">
        <v>585</v>
      </c>
      <c r="O54" s="2">
        <v>0.88</v>
      </c>
      <c r="P54" s="2">
        <v>0.95299999999999996</v>
      </c>
      <c r="Q54" s="2">
        <v>0.76100000000000001</v>
      </c>
      <c r="R54">
        <v>369</v>
      </c>
      <c r="S54" s="2">
        <v>0.84799999999999998</v>
      </c>
      <c r="T54" s="3">
        <v>21</v>
      </c>
      <c r="U54" s="2">
        <v>0.14299999999999999</v>
      </c>
      <c r="V54" s="3">
        <v>13</v>
      </c>
    </row>
    <row r="55" spans="1:22" x14ac:dyDescent="0.3">
      <c r="A55" s="1">
        <v>44338</v>
      </c>
      <c r="B55" s="1" t="s">
        <v>25</v>
      </c>
      <c r="C55" t="s">
        <v>11</v>
      </c>
      <c r="D55" t="s">
        <v>52</v>
      </c>
      <c r="E55">
        <v>5</v>
      </c>
      <c r="F55">
        <v>2</v>
      </c>
      <c r="G55" s="3" t="str">
        <f>IF(Games[[#This Row],[Goals for]]&gt;Games[[#This Row],[Goals Against]],"Win",IF(Games[[#This Row],[Goals for]]=Games[[#This Row],[Goals Against]],"Draw",IF(Games[[#This Row],[Goals for]]&lt;Games[[#This Row],[Goals Against]],"Lose")))</f>
        <v>Win</v>
      </c>
      <c r="H55" s="2">
        <v>0.70899999999999996</v>
      </c>
      <c r="I55" s="2">
        <v>0.57599999999999996</v>
      </c>
      <c r="J55">
        <v>26</v>
      </c>
      <c r="K55">
        <v>14</v>
      </c>
      <c r="L55">
        <v>9</v>
      </c>
      <c r="M55">
        <v>4</v>
      </c>
      <c r="N55">
        <v>620</v>
      </c>
      <c r="O55" s="2">
        <v>0.876</v>
      </c>
      <c r="P55" s="2">
        <v>0.90600000000000003</v>
      </c>
      <c r="Q55" s="2">
        <v>0.80900000000000005</v>
      </c>
      <c r="R55">
        <v>256</v>
      </c>
      <c r="S55" s="2">
        <v>0.67200000000000004</v>
      </c>
      <c r="T55" s="3">
        <v>36</v>
      </c>
      <c r="U55" s="2">
        <v>0.27800000000000002</v>
      </c>
      <c r="V55" s="3">
        <v>11</v>
      </c>
    </row>
  </sheetData>
  <phoneticPr fontId="1" type="noConversion"/>
  <dataValidations count="6">
    <dataValidation type="list" allowBlank="1" showInputMessage="1" showErrorMessage="1" sqref="C6:C55" xr:uid="{B7CA0A77-077C-4227-8DCA-D97023F8A0F8}">
      <formula1>"Bundesliga, DFB Pokal, Champions League, DFL Supercup, Uefa Super Cup, FIFA Club World Cup"</formula1>
    </dataValidation>
    <dataValidation type="list" allowBlank="1" showInputMessage="1" showErrorMessage="1" sqref="B6:B55" xr:uid="{61F96D98-3A9C-4D06-B726-FE5087B20B30}">
      <formula1>"Home, Away, Neutral"</formula1>
    </dataValidation>
    <dataValidation type="date" operator="greaterThanOrEqual" allowBlank="1" showInputMessage="1" showErrorMessage="1" errorTitle="Please Enter a Date" promptTitle="Please Enter a Date" sqref="A6" xr:uid="{76DB6D0C-F0E4-48B8-8966-D29C5738D9F4}">
      <formula1>44091</formula1>
    </dataValidation>
    <dataValidation type="textLength" operator="greaterThan" allowBlank="1" showInputMessage="1" showErrorMessage="1" sqref="D6:D8" xr:uid="{FB3B325F-BFDD-49BD-968D-F2319F7B791F}">
      <formula1>1</formula1>
    </dataValidation>
    <dataValidation type="whole" operator="greaterThanOrEqual" allowBlank="1" showInputMessage="1" showErrorMessage="1" sqref="R6:R55 T6:T11 J6:M11 T16 N6:N55 V6:V16" xr:uid="{54C58031-327E-4ABF-BB9A-B6678B9670BC}">
      <formula1>0</formula1>
    </dataValidation>
    <dataValidation type="date" operator="greaterThan" allowBlank="1" showInputMessage="1" showErrorMessage="1" errorTitle="Please Enter a Valid Date" promptTitle="Enter Date" sqref="A7:A14" xr:uid="{698C572E-D7AD-4E7C-9471-488BC441968F}">
      <formula1>A6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7CA8-747A-4DCB-9E91-37BE6372F30C}">
  <dimension ref="A1:B18"/>
  <sheetViews>
    <sheetView workbookViewId="0">
      <selection activeCell="B2" sqref="B2"/>
    </sheetView>
  </sheetViews>
  <sheetFormatPr defaultRowHeight="14.4" x14ac:dyDescent="0.3"/>
  <cols>
    <col min="1" max="1" width="21.88671875" bestFit="1" customWidth="1"/>
    <col min="2" max="2" width="7" bestFit="1" customWidth="1"/>
    <col min="3" max="4" width="18.88671875" bestFit="1" customWidth="1"/>
    <col min="5" max="5" width="12.44140625" bestFit="1" customWidth="1"/>
    <col min="6" max="6" width="18.33203125" bestFit="1" customWidth="1"/>
    <col min="7" max="7" width="14.21875" bestFit="1" customWidth="1"/>
    <col min="8" max="8" width="10.77734375" bestFit="1" customWidth="1"/>
    <col min="9" max="9" width="4.109375" bestFit="1" customWidth="1"/>
    <col min="10" max="10" width="18.21875" bestFit="1" customWidth="1"/>
    <col min="11" max="11" width="3.88671875" bestFit="1" customWidth="1"/>
    <col min="12" max="12" width="4.33203125" bestFit="1" customWidth="1"/>
    <col min="13" max="13" width="3.77734375" bestFit="1" customWidth="1"/>
    <col min="14" max="15" width="3.88671875" bestFit="1" customWidth="1"/>
    <col min="16" max="16" width="4.33203125" bestFit="1" customWidth="1"/>
    <col min="17" max="17" width="4.109375" bestFit="1" customWidth="1"/>
    <col min="18" max="18" width="24" bestFit="1" customWidth="1"/>
    <col min="19" max="19" width="27.5546875" bestFit="1" customWidth="1"/>
    <col min="20" max="20" width="19.44140625" bestFit="1" customWidth="1"/>
    <col min="21" max="21" width="23" bestFit="1" customWidth="1"/>
    <col min="22" max="22" width="7.44140625" bestFit="1" customWidth="1"/>
    <col min="23" max="23" width="16.44140625" bestFit="1" customWidth="1"/>
    <col min="24" max="24" width="10.88671875" bestFit="1" customWidth="1"/>
    <col min="25" max="25" width="18.88671875" bestFit="1" customWidth="1"/>
    <col min="26" max="26" width="11.44140625" bestFit="1" customWidth="1"/>
    <col min="27" max="27" width="12" bestFit="1" customWidth="1"/>
    <col min="28" max="28" width="10.5546875" bestFit="1" customWidth="1"/>
    <col min="29" max="31" width="6" bestFit="1" customWidth="1"/>
    <col min="32" max="32" width="10.5546875" bestFit="1" customWidth="1"/>
  </cols>
  <sheetData>
    <row r="1" spans="1:2" ht="15.6" x14ac:dyDescent="0.3">
      <c r="A1" s="4" t="s">
        <v>1</v>
      </c>
      <c r="B1" s="4" t="s">
        <v>69</v>
      </c>
    </row>
    <row r="2" spans="1:2" x14ac:dyDescent="0.3">
      <c r="A2" s="16" t="s">
        <v>5</v>
      </c>
      <c r="B2" t="s">
        <v>69</v>
      </c>
    </row>
    <row r="4" spans="1:2" ht="16.2" thickBot="1" x14ac:dyDescent="0.35">
      <c r="A4" s="4" t="s">
        <v>65</v>
      </c>
      <c r="B4" s="4"/>
    </row>
    <row r="5" spans="1:2" x14ac:dyDescent="0.3">
      <c r="A5" s="10" t="s">
        <v>59</v>
      </c>
      <c r="B5" s="7">
        <v>606.04</v>
      </c>
    </row>
    <row r="6" spans="1:2" x14ac:dyDescent="0.3">
      <c r="A6" s="11" t="s">
        <v>60</v>
      </c>
      <c r="B6" s="8">
        <v>0.85691999999999979</v>
      </c>
    </row>
    <row r="7" spans="1:2" x14ac:dyDescent="0.3">
      <c r="A7" s="11" t="s">
        <v>61</v>
      </c>
      <c r="B7" s="8">
        <v>0.92714000000000008</v>
      </c>
    </row>
    <row r="8" spans="1:2" ht="15" thickBot="1" x14ac:dyDescent="0.35">
      <c r="A8" s="12" t="s">
        <v>62</v>
      </c>
      <c r="B8" s="9">
        <v>0.75488</v>
      </c>
    </row>
    <row r="11" spans="1:2" x14ac:dyDescent="0.3">
      <c r="A11" s="15" t="s">
        <v>1</v>
      </c>
      <c r="B11" s="15" t="s">
        <v>69</v>
      </c>
    </row>
    <row r="12" spans="1:2" x14ac:dyDescent="0.3">
      <c r="A12" s="16" t="s">
        <v>4</v>
      </c>
      <c r="B12" t="s">
        <v>69</v>
      </c>
    </row>
    <row r="14" spans="1:2" ht="15.6" x14ac:dyDescent="0.3">
      <c r="A14" s="4" t="s">
        <v>66</v>
      </c>
      <c r="B14" s="4" t="s">
        <v>67</v>
      </c>
    </row>
    <row r="15" spans="1:2" x14ac:dyDescent="0.3">
      <c r="A15" s="13" t="s">
        <v>63</v>
      </c>
      <c r="B15" s="14">
        <v>8</v>
      </c>
    </row>
    <row r="16" spans="1:2" x14ac:dyDescent="0.3">
      <c r="A16" s="13" t="s">
        <v>64</v>
      </c>
      <c r="B16" s="14">
        <v>5</v>
      </c>
    </row>
    <row r="17" spans="1:2" x14ac:dyDescent="0.3">
      <c r="A17" s="13" t="s">
        <v>58</v>
      </c>
      <c r="B17" s="14">
        <v>37</v>
      </c>
    </row>
    <row r="18" spans="1:2" ht="15.6" x14ac:dyDescent="0.3">
      <c r="A18" s="6" t="s">
        <v>57</v>
      </c>
      <c r="B18" s="5">
        <v>50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D14B-E9B7-47E2-8F43-CE9FC9485EB1}">
  <dimension ref="A4:AD41"/>
  <sheetViews>
    <sheetView tabSelected="1" workbookViewId="0">
      <pane xSplit="4" topLeftCell="U1" activePane="topRight" state="frozen"/>
      <selection pane="topRight" activeCell="AC16" sqref="AC16"/>
    </sheetView>
  </sheetViews>
  <sheetFormatPr defaultRowHeight="14.4" x14ac:dyDescent="0.3"/>
  <cols>
    <col min="1" max="1" width="12.109375" customWidth="1"/>
    <col min="2" max="2" width="8.6640625" bestFit="1" customWidth="1"/>
    <col min="3" max="3" width="17.6640625" bestFit="1" customWidth="1"/>
    <col min="4" max="4" width="18.88671875" bestFit="1" customWidth="1"/>
    <col min="5" max="5" width="10.6640625" bestFit="1" customWidth="1"/>
    <col min="6" max="6" width="14.44140625" bestFit="1" customWidth="1"/>
    <col min="7" max="7" width="8.33203125" bestFit="1" customWidth="1"/>
    <col min="8" max="8" width="11.44140625" bestFit="1" customWidth="1"/>
    <col min="9" max="9" width="12.21875" bestFit="1" customWidth="1"/>
    <col min="10" max="12" width="12.21875" customWidth="1"/>
    <col min="13" max="13" width="12.5546875" bestFit="1" customWidth="1"/>
    <col min="14" max="14" width="16.44140625" bestFit="1" customWidth="1"/>
    <col min="15" max="15" width="19.44140625" bestFit="1" customWidth="1"/>
    <col min="16" max="16" width="18.21875" bestFit="1" customWidth="1"/>
    <col min="17" max="17" width="13.33203125" bestFit="1" customWidth="1"/>
    <col min="18" max="18" width="15" bestFit="1" customWidth="1"/>
    <col min="19" max="19" width="17.44140625" bestFit="1" customWidth="1"/>
    <col min="20" max="20" width="19.109375" bestFit="1" customWidth="1"/>
    <col min="21" max="21" width="10.33203125" style="18" bestFit="1" customWidth="1"/>
    <col min="22" max="22" width="14.33203125" style="19" bestFit="1" customWidth="1"/>
    <col min="23" max="23" width="9.6640625" style="17" bestFit="1" customWidth="1"/>
    <col min="24" max="24" width="13.6640625" style="17" bestFit="1" customWidth="1"/>
    <col min="25" max="25" width="13.6640625" style="17" customWidth="1"/>
    <col min="26" max="26" width="21" bestFit="1" customWidth="1"/>
    <col min="29" max="29" width="18.6640625" bestFit="1" customWidth="1"/>
    <col min="30" max="30" width="17.109375" customWidth="1"/>
  </cols>
  <sheetData>
    <row r="4" spans="1:30" x14ac:dyDescent="0.3">
      <c r="Z4" s="24" t="s">
        <v>84</v>
      </c>
      <c r="AA4" s="24"/>
      <c r="AC4" s="27" t="s">
        <v>85</v>
      </c>
      <c r="AD4" s="28" t="s">
        <v>82</v>
      </c>
    </row>
    <row r="5" spans="1:30" x14ac:dyDescent="0.3">
      <c r="A5" t="s">
        <v>0</v>
      </c>
      <c r="B5" t="s">
        <v>24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10</v>
      </c>
      <c r="J5" t="s">
        <v>82</v>
      </c>
      <c r="K5" t="s">
        <v>78</v>
      </c>
      <c r="L5" t="s">
        <v>79</v>
      </c>
      <c r="M5" t="s">
        <v>7</v>
      </c>
      <c r="N5" t="s">
        <v>8</v>
      </c>
      <c r="O5" t="s">
        <v>13</v>
      </c>
      <c r="P5" t="s">
        <v>14</v>
      </c>
      <c r="Q5" t="s">
        <v>15</v>
      </c>
      <c r="R5" t="s">
        <v>16</v>
      </c>
      <c r="S5" t="s">
        <v>28</v>
      </c>
      <c r="T5" t="s">
        <v>29</v>
      </c>
      <c r="U5" s="18" t="s">
        <v>71</v>
      </c>
      <c r="V5" s="19" t="s">
        <v>72</v>
      </c>
      <c r="W5" s="17" t="s">
        <v>73</v>
      </c>
      <c r="X5" s="17" t="s">
        <v>74</v>
      </c>
      <c r="Z5" s="22" t="s">
        <v>75</v>
      </c>
      <c r="AA5" s="22">
        <f>SUM('Bundesliga Stats'!Goals_for)</f>
        <v>99</v>
      </c>
      <c r="AC5" s="25" t="s">
        <v>86</v>
      </c>
      <c r="AD5" s="26">
        <v>62</v>
      </c>
    </row>
    <row r="6" spans="1:30" x14ac:dyDescent="0.3">
      <c r="A6" s="1">
        <v>44092</v>
      </c>
      <c r="B6" s="1" t="s">
        <v>25</v>
      </c>
      <c r="C6" t="s">
        <v>11</v>
      </c>
      <c r="D6" t="s">
        <v>12</v>
      </c>
      <c r="E6">
        <v>8</v>
      </c>
      <c r="F6">
        <v>0</v>
      </c>
      <c r="G6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6" s="20">
        <v>0.629</v>
      </c>
      <c r="I6" s="20">
        <v>0.45900000000000002</v>
      </c>
      <c r="J6" s="20">
        <v>0.57099999999999995</v>
      </c>
      <c r="K6" s="17">
        <v>14</v>
      </c>
      <c r="L6" s="20">
        <v>0.78600000000000003</v>
      </c>
      <c r="M6">
        <v>21</v>
      </c>
      <c r="N6">
        <v>12</v>
      </c>
      <c r="O6">
        <v>5</v>
      </c>
      <c r="P6">
        <v>1</v>
      </c>
      <c r="Q6">
        <v>604</v>
      </c>
      <c r="R6" s="20">
        <v>0.89200000000000002</v>
      </c>
      <c r="S6" s="3">
        <v>361</v>
      </c>
      <c r="T6" s="20">
        <v>0.74199999999999999</v>
      </c>
      <c r="U6" s="19">
        <v>112.8</v>
      </c>
      <c r="V6" s="19">
        <v>112.5</v>
      </c>
      <c r="W6" s="17">
        <v>9</v>
      </c>
      <c r="X6" s="17">
        <v>2</v>
      </c>
      <c r="Z6" s="22" t="s">
        <v>76</v>
      </c>
      <c r="AA6" s="22">
        <f>SUM('Bundesliga Stats'!Goals_Against)</f>
        <v>44</v>
      </c>
      <c r="AC6" s="25" t="s">
        <v>87</v>
      </c>
      <c r="AD6" s="26">
        <v>57</v>
      </c>
    </row>
    <row r="7" spans="1:30" x14ac:dyDescent="0.3">
      <c r="A7" s="1">
        <v>44101</v>
      </c>
      <c r="B7" s="1" t="s">
        <v>27</v>
      </c>
      <c r="C7" t="s">
        <v>11</v>
      </c>
      <c r="D7" t="s">
        <v>23</v>
      </c>
      <c r="E7">
        <v>1</v>
      </c>
      <c r="F7">
        <v>4</v>
      </c>
      <c r="G7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Lose</v>
      </c>
      <c r="H7" s="20">
        <v>0.71599999999999997</v>
      </c>
      <c r="I7" s="20">
        <v>0.505</v>
      </c>
      <c r="J7" s="20">
        <v>0.61099999999999999</v>
      </c>
      <c r="K7" s="17">
        <v>14</v>
      </c>
      <c r="L7" s="20">
        <v>0.57099999999999995</v>
      </c>
      <c r="M7">
        <v>16</v>
      </c>
      <c r="N7">
        <v>3</v>
      </c>
      <c r="O7">
        <v>17</v>
      </c>
      <c r="P7">
        <v>8</v>
      </c>
      <c r="Q7">
        <v>628</v>
      </c>
      <c r="R7" s="20">
        <v>0.85</v>
      </c>
      <c r="S7" s="3">
        <v>247</v>
      </c>
      <c r="T7" s="20">
        <v>0.623</v>
      </c>
      <c r="U7" s="19">
        <v>113.6</v>
      </c>
      <c r="V7" s="19">
        <v>118.7</v>
      </c>
      <c r="W7" s="17">
        <v>5</v>
      </c>
      <c r="X7" s="17">
        <v>3</v>
      </c>
      <c r="Z7" s="22" t="s">
        <v>77</v>
      </c>
      <c r="AA7" s="22">
        <f>COUNTIF('Bundesliga Stats'!Goals_Against,"=0")</f>
        <v>9</v>
      </c>
      <c r="AC7" s="25" t="s">
        <v>88</v>
      </c>
      <c r="AD7" s="26">
        <v>56</v>
      </c>
    </row>
    <row r="8" spans="1:30" x14ac:dyDescent="0.3">
      <c r="A8" s="1">
        <v>44108</v>
      </c>
      <c r="B8" s="1" t="s">
        <v>25</v>
      </c>
      <c r="C8" t="s">
        <v>11</v>
      </c>
      <c r="D8" t="s">
        <v>32</v>
      </c>
      <c r="E8">
        <v>4</v>
      </c>
      <c r="F8">
        <v>3</v>
      </c>
      <c r="G8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8" s="20">
        <v>0.67100000000000004</v>
      </c>
      <c r="I8" s="20">
        <v>0.59199999999999997</v>
      </c>
      <c r="J8" s="20">
        <v>0.5</v>
      </c>
      <c r="K8" s="17">
        <v>17</v>
      </c>
      <c r="L8" s="20">
        <v>0.58799999999999997</v>
      </c>
      <c r="M8">
        <v>22</v>
      </c>
      <c r="N8">
        <v>9</v>
      </c>
      <c r="O8">
        <v>10</v>
      </c>
      <c r="P8">
        <v>5</v>
      </c>
      <c r="Q8">
        <v>568</v>
      </c>
      <c r="R8" s="20">
        <v>0.85599999999999998</v>
      </c>
      <c r="S8">
        <v>277</v>
      </c>
      <c r="T8" s="20">
        <v>0.73599999999999999</v>
      </c>
      <c r="U8" s="19">
        <v>113.1</v>
      </c>
      <c r="V8" s="19">
        <v>118.4</v>
      </c>
      <c r="W8" s="17">
        <v>6</v>
      </c>
      <c r="X8" s="17">
        <v>1</v>
      </c>
      <c r="Z8" s="22" t="s">
        <v>80</v>
      </c>
      <c r="AA8" s="23">
        <f>MEDIAN('Bundesliga Stats'!Challenges)</f>
        <v>0.50700000000000001</v>
      </c>
      <c r="AC8" s="25" t="s">
        <v>89</v>
      </c>
      <c r="AD8" s="26">
        <v>56</v>
      </c>
    </row>
    <row r="9" spans="1:30" x14ac:dyDescent="0.3">
      <c r="A9" s="1">
        <v>44121</v>
      </c>
      <c r="B9" s="1" t="s">
        <v>27</v>
      </c>
      <c r="C9" t="s">
        <v>11</v>
      </c>
      <c r="D9" t="s">
        <v>35</v>
      </c>
      <c r="E9">
        <v>4</v>
      </c>
      <c r="F9">
        <v>1</v>
      </c>
      <c r="G9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9" s="20">
        <v>0.66300000000000003</v>
      </c>
      <c r="I9" s="20">
        <v>0.49299999999999999</v>
      </c>
      <c r="J9" s="20">
        <v>0.5</v>
      </c>
      <c r="K9" s="17">
        <v>17</v>
      </c>
      <c r="L9" s="20">
        <v>0.58799999999999997</v>
      </c>
      <c r="M9">
        <v>17</v>
      </c>
      <c r="N9">
        <v>9</v>
      </c>
      <c r="O9">
        <v>11</v>
      </c>
      <c r="P9">
        <v>5</v>
      </c>
      <c r="Q9">
        <v>665</v>
      </c>
      <c r="R9" s="20">
        <v>0.90700000000000003</v>
      </c>
      <c r="S9">
        <v>344</v>
      </c>
      <c r="T9" s="20">
        <v>0.78200000000000003</v>
      </c>
      <c r="U9" s="19">
        <v>113.5</v>
      </c>
      <c r="V9" s="19">
        <v>120.3</v>
      </c>
      <c r="W9" s="17">
        <v>10</v>
      </c>
      <c r="X9" s="17">
        <v>6</v>
      </c>
      <c r="Z9" s="22" t="s">
        <v>81</v>
      </c>
      <c r="AA9" s="23">
        <f>MEDIAN(Tackles_Won)</f>
        <v>0.61599999999999999</v>
      </c>
      <c r="AC9" s="29" t="s">
        <v>90</v>
      </c>
      <c r="AD9" s="30">
        <v>51</v>
      </c>
    </row>
    <row r="10" spans="1:30" x14ac:dyDescent="0.3">
      <c r="A10" s="1">
        <v>44128</v>
      </c>
      <c r="B10" s="1" t="s">
        <v>25</v>
      </c>
      <c r="C10" t="s">
        <v>11</v>
      </c>
      <c r="D10" t="s">
        <v>38</v>
      </c>
      <c r="E10">
        <v>5</v>
      </c>
      <c r="F10">
        <v>0</v>
      </c>
      <c r="G10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10" s="20">
        <v>0.60899999999999999</v>
      </c>
      <c r="I10" s="20">
        <v>0.51</v>
      </c>
      <c r="J10" s="20">
        <v>0.38100000000000001</v>
      </c>
      <c r="K10" s="17">
        <v>13</v>
      </c>
      <c r="L10" s="20">
        <v>0.84599999999999997</v>
      </c>
      <c r="M10">
        <v>20</v>
      </c>
      <c r="N10">
        <v>9</v>
      </c>
      <c r="O10">
        <v>8</v>
      </c>
      <c r="P10">
        <v>2</v>
      </c>
      <c r="Q10">
        <v>580</v>
      </c>
      <c r="R10" s="20">
        <v>0.88300000000000001</v>
      </c>
      <c r="S10">
        <v>378</v>
      </c>
      <c r="T10" s="20">
        <v>0.76500000000000001</v>
      </c>
      <c r="U10" s="19">
        <v>113.6</v>
      </c>
      <c r="V10" s="19">
        <v>114.5</v>
      </c>
      <c r="W10" s="17">
        <v>10</v>
      </c>
      <c r="X10" s="17">
        <v>3</v>
      </c>
      <c r="Z10" s="22" t="s">
        <v>83</v>
      </c>
      <c r="AA10" s="23">
        <f>MEDIAN(Aerial_Duels_Won)</f>
        <v>0.50600000000000001</v>
      </c>
    </row>
    <row r="11" spans="1:30" x14ac:dyDescent="0.3">
      <c r="A11" s="1">
        <v>44135</v>
      </c>
      <c r="B11" s="1" t="s">
        <v>27</v>
      </c>
      <c r="C11" t="s">
        <v>11</v>
      </c>
      <c r="D11" t="s">
        <v>40</v>
      </c>
      <c r="E11">
        <v>2</v>
      </c>
      <c r="F11">
        <v>1</v>
      </c>
      <c r="G11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11" s="20">
        <v>0.627</v>
      </c>
      <c r="I11" s="20">
        <v>0.47599999999999998</v>
      </c>
      <c r="J11" s="20">
        <v>0.6</v>
      </c>
      <c r="K11" s="17">
        <v>15</v>
      </c>
      <c r="L11" s="20">
        <v>0.4</v>
      </c>
      <c r="M11">
        <v>6</v>
      </c>
      <c r="N11">
        <v>4</v>
      </c>
      <c r="O11">
        <v>9</v>
      </c>
      <c r="P11">
        <v>2</v>
      </c>
      <c r="Q11">
        <v>642</v>
      </c>
      <c r="R11" s="20">
        <v>0.86</v>
      </c>
      <c r="S11">
        <v>370</v>
      </c>
      <c r="T11" s="20">
        <v>0.74099999999999999</v>
      </c>
      <c r="U11" s="19">
        <v>115</v>
      </c>
      <c r="V11" s="19">
        <v>118</v>
      </c>
      <c r="W11" s="17">
        <v>1</v>
      </c>
      <c r="X11" s="17">
        <v>5</v>
      </c>
      <c r="AA11" s="21"/>
    </row>
    <row r="12" spans="1:30" x14ac:dyDescent="0.3">
      <c r="A12" s="1">
        <v>44142</v>
      </c>
      <c r="B12" s="1" t="s">
        <v>27</v>
      </c>
      <c r="C12" t="s">
        <v>11</v>
      </c>
      <c r="D12" t="s">
        <v>31</v>
      </c>
      <c r="E12">
        <v>3</v>
      </c>
      <c r="F12">
        <v>2</v>
      </c>
      <c r="G12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12" s="20">
        <v>0.49</v>
      </c>
      <c r="I12" s="20">
        <v>0.47799999999999998</v>
      </c>
      <c r="J12" s="20">
        <v>0.56100000000000005</v>
      </c>
      <c r="K12" s="17">
        <v>13</v>
      </c>
      <c r="L12" s="20">
        <v>0.84599999999999997</v>
      </c>
      <c r="M12">
        <v>14</v>
      </c>
      <c r="N12">
        <v>7</v>
      </c>
      <c r="O12">
        <v>15</v>
      </c>
      <c r="P12">
        <v>5</v>
      </c>
      <c r="Q12">
        <v>494</v>
      </c>
      <c r="R12" s="20">
        <v>0.79400000000000004</v>
      </c>
      <c r="S12">
        <v>525</v>
      </c>
      <c r="T12" s="20">
        <v>0.79800000000000004</v>
      </c>
      <c r="U12" s="19">
        <v>121.8</v>
      </c>
      <c r="V12" s="19">
        <v>121.5</v>
      </c>
      <c r="W12" s="17">
        <v>3</v>
      </c>
      <c r="X12" s="17">
        <v>4</v>
      </c>
      <c r="AA12" s="21"/>
      <c r="AC12" s="31" t="s">
        <v>91</v>
      </c>
      <c r="AD12" s="32" t="s">
        <v>92</v>
      </c>
    </row>
    <row r="13" spans="1:30" x14ac:dyDescent="0.3">
      <c r="A13" s="1">
        <v>44156</v>
      </c>
      <c r="B13" s="1" t="s">
        <v>25</v>
      </c>
      <c r="C13" t="s">
        <v>11</v>
      </c>
      <c r="D13" t="s">
        <v>42</v>
      </c>
      <c r="E13">
        <v>1</v>
      </c>
      <c r="F13">
        <v>1</v>
      </c>
      <c r="G13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Draw</v>
      </c>
      <c r="H13" s="20">
        <v>0.70199999999999996</v>
      </c>
      <c r="I13" s="20">
        <v>0.496</v>
      </c>
      <c r="J13" s="20">
        <v>0.54800000000000004</v>
      </c>
      <c r="K13" s="17">
        <v>19</v>
      </c>
      <c r="L13" s="20">
        <v>0.42099999999999999</v>
      </c>
      <c r="M13">
        <v>16</v>
      </c>
      <c r="N13">
        <v>2</v>
      </c>
      <c r="O13">
        <v>7</v>
      </c>
      <c r="P13">
        <v>3</v>
      </c>
      <c r="Q13">
        <v>662</v>
      </c>
      <c r="R13" s="20">
        <v>0.88700000000000001</v>
      </c>
      <c r="S13">
        <v>277</v>
      </c>
      <c r="T13" s="20">
        <v>0.67100000000000004</v>
      </c>
      <c r="U13" s="19">
        <v>111.3</v>
      </c>
      <c r="V13" s="19">
        <v>116.3</v>
      </c>
      <c r="W13" s="17">
        <v>7</v>
      </c>
      <c r="X13" s="17">
        <v>3</v>
      </c>
      <c r="AA13" s="20"/>
      <c r="AC13" s="25" t="s">
        <v>86</v>
      </c>
      <c r="AD13" s="26">
        <v>375</v>
      </c>
    </row>
    <row r="14" spans="1:30" x14ac:dyDescent="0.3">
      <c r="A14" s="1">
        <v>44163</v>
      </c>
      <c r="B14" s="1" t="s">
        <v>27</v>
      </c>
      <c r="C14" t="s">
        <v>11</v>
      </c>
      <c r="D14" t="s">
        <v>43</v>
      </c>
      <c r="E14">
        <v>3</v>
      </c>
      <c r="F14">
        <v>1</v>
      </c>
      <c r="G14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14" s="20">
        <v>0.57499999999999996</v>
      </c>
      <c r="I14" s="20">
        <v>0.49399999999999999</v>
      </c>
      <c r="J14" s="20">
        <v>0.42899999999999999</v>
      </c>
      <c r="K14" s="17">
        <v>19</v>
      </c>
      <c r="L14" s="20">
        <v>0.57899999999999996</v>
      </c>
      <c r="M14">
        <v>14</v>
      </c>
      <c r="N14">
        <v>6</v>
      </c>
      <c r="O14">
        <v>15</v>
      </c>
      <c r="P14">
        <v>4</v>
      </c>
      <c r="Q14">
        <v>564</v>
      </c>
      <c r="R14" s="20">
        <v>0.83299999999999996</v>
      </c>
      <c r="S14">
        <v>413</v>
      </c>
      <c r="T14" s="20">
        <v>0.80600000000000005</v>
      </c>
      <c r="U14" s="19">
        <v>117</v>
      </c>
      <c r="V14" s="19">
        <v>120</v>
      </c>
      <c r="W14" s="17">
        <v>3</v>
      </c>
      <c r="X14" s="17">
        <v>4</v>
      </c>
      <c r="AC14" s="25" t="s">
        <v>93</v>
      </c>
      <c r="AD14" s="26">
        <v>285</v>
      </c>
    </row>
    <row r="15" spans="1:30" x14ac:dyDescent="0.3">
      <c r="A15" s="1">
        <v>44170</v>
      </c>
      <c r="B15" s="1" t="s">
        <v>25</v>
      </c>
      <c r="C15" t="s">
        <v>11</v>
      </c>
      <c r="D15" t="s">
        <v>44</v>
      </c>
      <c r="E15">
        <v>3</v>
      </c>
      <c r="F15">
        <v>3</v>
      </c>
      <c r="G15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Draw</v>
      </c>
      <c r="H15" s="20">
        <v>0.61399999999999999</v>
      </c>
      <c r="I15" s="20">
        <v>0.47099999999999997</v>
      </c>
      <c r="J15" s="20">
        <v>0.47799999999999998</v>
      </c>
      <c r="K15" s="17">
        <v>9</v>
      </c>
      <c r="L15" s="20">
        <v>0.55600000000000005</v>
      </c>
      <c r="M15">
        <v>9</v>
      </c>
      <c r="N15">
        <v>5</v>
      </c>
      <c r="O15">
        <v>7</v>
      </c>
      <c r="P15">
        <v>4</v>
      </c>
      <c r="Q15">
        <v>636</v>
      </c>
      <c r="R15" s="20">
        <v>0.80500000000000005</v>
      </c>
      <c r="S15">
        <v>400</v>
      </c>
      <c r="T15" s="20">
        <v>0.72499999999999998</v>
      </c>
      <c r="U15" s="19">
        <v>112.2</v>
      </c>
      <c r="V15" s="19">
        <v>116.7</v>
      </c>
      <c r="W15" s="17">
        <v>10</v>
      </c>
      <c r="X15" s="17">
        <v>2</v>
      </c>
      <c r="AC15" s="25" t="s">
        <v>94</v>
      </c>
      <c r="AD15" s="26">
        <v>268</v>
      </c>
    </row>
    <row r="16" spans="1:30" x14ac:dyDescent="0.3">
      <c r="A16" s="1">
        <v>44177</v>
      </c>
      <c r="B16" s="1" t="s">
        <v>27</v>
      </c>
      <c r="C16" t="s">
        <v>11</v>
      </c>
      <c r="D16" t="s">
        <v>45</v>
      </c>
      <c r="E16">
        <v>1</v>
      </c>
      <c r="F16">
        <v>1</v>
      </c>
      <c r="G16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Draw</v>
      </c>
      <c r="H16" s="20">
        <v>0.67300000000000004</v>
      </c>
      <c r="I16" s="20">
        <v>0.53500000000000003</v>
      </c>
      <c r="J16" s="20">
        <v>0.51200000000000001</v>
      </c>
      <c r="K16" s="17">
        <v>10</v>
      </c>
      <c r="L16" s="20">
        <v>0.7</v>
      </c>
      <c r="M16">
        <v>12</v>
      </c>
      <c r="N16">
        <v>5</v>
      </c>
      <c r="O16">
        <v>12</v>
      </c>
      <c r="P16">
        <v>5</v>
      </c>
      <c r="Q16">
        <v>655</v>
      </c>
      <c r="R16" s="20">
        <v>0.81200000000000006</v>
      </c>
      <c r="S16">
        <v>317</v>
      </c>
      <c r="T16" s="20">
        <v>0.65600000000000003</v>
      </c>
      <c r="U16" s="19">
        <v>116.6</v>
      </c>
      <c r="V16" s="19">
        <v>122</v>
      </c>
      <c r="W16" s="17">
        <v>4</v>
      </c>
      <c r="X16" s="17">
        <v>7</v>
      </c>
      <c r="AC16" s="25" t="s">
        <v>95</v>
      </c>
      <c r="AD16" s="26">
        <v>255</v>
      </c>
    </row>
    <row r="17" spans="1:30" x14ac:dyDescent="0.3">
      <c r="A17" s="1">
        <v>44181</v>
      </c>
      <c r="B17" s="1" t="s">
        <v>25</v>
      </c>
      <c r="C17" t="s">
        <v>11</v>
      </c>
      <c r="D17" t="s">
        <v>46</v>
      </c>
      <c r="E17">
        <v>2</v>
      </c>
      <c r="F17">
        <v>1</v>
      </c>
      <c r="G17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17" s="20">
        <v>0.59199999999999997</v>
      </c>
      <c r="I17" s="20">
        <v>0.54800000000000004</v>
      </c>
      <c r="J17" s="20">
        <v>0.5</v>
      </c>
      <c r="K17" s="17">
        <v>20</v>
      </c>
      <c r="L17" s="20">
        <v>0.5</v>
      </c>
      <c r="M17">
        <v>11</v>
      </c>
      <c r="N17">
        <v>2</v>
      </c>
      <c r="O17">
        <v>17</v>
      </c>
      <c r="P17">
        <v>6</v>
      </c>
      <c r="Q17">
        <v>492</v>
      </c>
      <c r="R17" s="20">
        <v>0.81899999999999995</v>
      </c>
      <c r="S17">
        <v>333</v>
      </c>
      <c r="T17" s="20">
        <v>0.77200000000000002</v>
      </c>
      <c r="U17" s="19">
        <v>112.3</v>
      </c>
      <c r="V17" s="19">
        <v>115.9</v>
      </c>
      <c r="W17" s="17">
        <v>7</v>
      </c>
      <c r="X17" s="17">
        <v>7</v>
      </c>
      <c r="AC17" s="29" t="s">
        <v>96</v>
      </c>
      <c r="AD17" s="30">
        <v>252</v>
      </c>
    </row>
    <row r="18" spans="1:30" x14ac:dyDescent="0.3">
      <c r="A18" s="1">
        <v>44184</v>
      </c>
      <c r="B18" s="1" t="s">
        <v>27</v>
      </c>
      <c r="C18" t="s">
        <v>11</v>
      </c>
      <c r="D18" t="s">
        <v>47</v>
      </c>
      <c r="E18">
        <v>2</v>
      </c>
      <c r="F18">
        <v>1</v>
      </c>
      <c r="G18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18" s="20">
        <v>0.49099999999999999</v>
      </c>
      <c r="I18" s="20">
        <v>0.51500000000000001</v>
      </c>
      <c r="J18" s="20">
        <v>0.54200000000000004</v>
      </c>
      <c r="K18" s="17">
        <v>16</v>
      </c>
      <c r="L18" s="20">
        <v>0.75</v>
      </c>
      <c r="M18">
        <v>14</v>
      </c>
      <c r="N18">
        <v>3</v>
      </c>
      <c r="O18">
        <v>7</v>
      </c>
      <c r="P18">
        <v>2</v>
      </c>
      <c r="Q18">
        <v>496</v>
      </c>
      <c r="R18" s="20">
        <v>0.76400000000000001</v>
      </c>
      <c r="S18">
        <v>521</v>
      </c>
      <c r="T18" s="20">
        <v>0.8</v>
      </c>
      <c r="U18" s="19">
        <v>121.9</v>
      </c>
      <c r="V18" s="19">
        <v>122.6</v>
      </c>
      <c r="W18" s="17">
        <v>5</v>
      </c>
      <c r="X18" s="17">
        <v>7</v>
      </c>
    </row>
    <row r="19" spans="1:30" x14ac:dyDescent="0.3">
      <c r="A19" s="1">
        <v>44199</v>
      </c>
      <c r="B19" s="1" t="s">
        <v>25</v>
      </c>
      <c r="C19" t="s">
        <v>11</v>
      </c>
      <c r="D19" t="s">
        <v>48</v>
      </c>
      <c r="E19">
        <v>5</v>
      </c>
      <c r="F19">
        <v>2</v>
      </c>
      <c r="G19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19" s="20">
        <v>0.73099999999999998</v>
      </c>
      <c r="I19" s="20">
        <v>0.51100000000000001</v>
      </c>
      <c r="J19" s="20">
        <v>0.29399999999999998</v>
      </c>
      <c r="K19" s="17">
        <v>18</v>
      </c>
      <c r="L19" s="20">
        <v>0.72199999999999998</v>
      </c>
      <c r="M19">
        <v>17</v>
      </c>
      <c r="N19">
        <v>12</v>
      </c>
      <c r="O19">
        <v>12</v>
      </c>
      <c r="P19">
        <v>7</v>
      </c>
      <c r="Q19">
        <v>725</v>
      </c>
      <c r="R19" s="20">
        <v>0.89700000000000002</v>
      </c>
      <c r="S19">
        <v>264</v>
      </c>
      <c r="T19" s="20">
        <v>0.72299999999999998</v>
      </c>
      <c r="U19" s="19">
        <v>113.9</v>
      </c>
      <c r="V19" s="19">
        <v>119.5</v>
      </c>
      <c r="W19" s="17">
        <v>10</v>
      </c>
      <c r="X19" s="17">
        <v>2</v>
      </c>
    </row>
    <row r="20" spans="1:30" x14ac:dyDescent="0.3">
      <c r="A20" s="1">
        <v>44204</v>
      </c>
      <c r="B20" s="1" t="s">
        <v>27</v>
      </c>
      <c r="C20" t="s">
        <v>11</v>
      </c>
      <c r="D20" t="s">
        <v>49</v>
      </c>
      <c r="E20">
        <v>2</v>
      </c>
      <c r="F20">
        <v>3</v>
      </c>
      <c r="G20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Lose</v>
      </c>
      <c r="H20" s="20">
        <v>0.67</v>
      </c>
      <c r="I20" s="20">
        <v>0.498</v>
      </c>
      <c r="J20" s="20">
        <v>0.42099999999999999</v>
      </c>
      <c r="K20" s="17">
        <v>14</v>
      </c>
      <c r="L20" s="20">
        <v>0.71399999999999997</v>
      </c>
      <c r="M20">
        <v>16</v>
      </c>
      <c r="N20">
        <v>4</v>
      </c>
      <c r="O20">
        <v>8</v>
      </c>
      <c r="P20">
        <v>4</v>
      </c>
      <c r="Q20">
        <v>705</v>
      </c>
      <c r="R20" s="20">
        <v>0.88</v>
      </c>
      <c r="S20">
        <v>358</v>
      </c>
      <c r="T20" s="20">
        <v>0.78200000000000003</v>
      </c>
      <c r="U20" s="19">
        <v>116.8</v>
      </c>
      <c r="V20" s="19">
        <v>123.1</v>
      </c>
      <c r="W20" s="17">
        <v>8</v>
      </c>
      <c r="X20" s="17">
        <v>3</v>
      </c>
      <c r="AA20" s="19"/>
    </row>
    <row r="21" spans="1:30" x14ac:dyDescent="0.3">
      <c r="A21" s="1">
        <v>44213</v>
      </c>
      <c r="B21" s="1" t="s">
        <v>25</v>
      </c>
      <c r="C21" t="s">
        <v>11</v>
      </c>
      <c r="D21" t="s">
        <v>51</v>
      </c>
      <c r="E21">
        <v>2</v>
      </c>
      <c r="F21">
        <v>1</v>
      </c>
      <c r="G21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21" s="20">
        <v>0.59299999999999997</v>
      </c>
      <c r="I21" s="20">
        <v>0.628</v>
      </c>
      <c r="J21" s="20">
        <v>0.51500000000000001</v>
      </c>
      <c r="K21" s="17">
        <v>10</v>
      </c>
      <c r="L21" s="20">
        <v>0.6</v>
      </c>
      <c r="M21">
        <v>25</v>
      </c>
      <c r="N21">
        <v>9</v>
      </c>
      <c r="O21">
        <v>8</v>
      </c>
      <c r="P21">
        <v>2</v>
      </c>
      <c r="Q21">
        <v>551</v>
      </c>
      <c r="R21" s="20">
        <v>0.88600000000000001</v>
      </c>
      <c r="S21">
        <v>376</v>
      </c>
      <c r="T21" s="20">
        <v>0.76600000000000001</v>
      </c>
      <c r="U21" s="19">
        <v>115.6</v>
      </c>
      <c r="V21" s="19">
        <v>118.2</v>
      </c>
      <c r="W21" s="17">
        <v>14</v>
      </c>
      <c r="X21" s="17">
        <v>3</v>
      </c>
    </row>
    <row r="22" spans="1:30" x14ac:dyDescent="0.3">
      <c r="A22" s="1">
        <v>44216</v>
      </c>
      <c r="B22" s="1" t="s">
        <v>27</v>
      </c>
      <c r="C22" t="s">
        <v>11</v>
      </c>
      <c r="D22" t="s">
        <v>52</v>
      </c>
      <c r="E22">
        <v>1</v>
      </c>
      <c r="F22">
        <v>0</v>
      </c>
      <c r="G22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22" s="20">
        <v>0.63600000000000001</v>
      </c>
      <c r="I22" s="20">
        <v>0.56899999999999995</v>
      </c>
      <c r="J22" s="20">
        <v>0.5</v>
      </c>
      <c r="K22" s="17">
        <v>21</v>
      </c>
      <c r="L22" s="20">
        <v>0.76200000000000001</v>
      </c>
      <c r="M22">
        <v>13</v>
      </c>
      <c r="N22">
        <v>4</v>
      </c>
      <c r="O22">
        <v>9</v>
      </c>
      <c r="P22">
        <v>0</v>
      </c>
      <c r="Q22">
        <v>550</v>
      </c>
      <c r="R22" s="20">
        <v>0.86499999999999999</v>
      </c>
      <c r="S22">
        <v>310</v>
      </c>
      <c r="T22" s="20">
        <v>0.76800000000000002</v>
      </c>
      <c r="U22" s="19">
        <v>113.4</v>
      </c>
      <c r="V22" s="19">
        <v>120.8</v>
      </c>
      <c r="W22" s="17">
        <v>7</v>
      </c>
      <c r="X22" s="17">
        <v>5</v>
      </c>
    </row>
    <row r="23" spans="1:30" x14ac:dyDescent="0.3">
      <c r="A23" s="1">
        <v>44220</v>
      </c>
      <c r="B23" s="1" t="s">
        <v>27</v>
      </c>
      <c r="C23" t="s">
        <v>11</v>
      </c>
      <c r="D23" t="s">
        <v>12</v>
      </c>
      <c r="E23">
        <v>4</v>
      </c>
      <c r="F23">
        <v>0</v>
      </c>
      <c r="G23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23" s="20">
        <v>0.59899999999999998</v>
      </c>
      <c r="I23" s="20">
        <v>0.48299999999999998</v>
      </c>
      <c r="J23" s="20">
        <v>0.53300000000000003</v>
      </c>
      <c r="K23" s="17">
        <v>22</v>
      </c>
      <c r="L23" s="20">
        <v>0.5</v>
      </c>
      <c r="M23">
        <v>31</v>
      </c>
      <c r="N23">
        <v>13</v>
      </c>
      <c r="O23">
        <v>13</v>
      </c>
      <c r="P23">
        <v>3</v>
      </c>
      <c r="Q23">
        <v>532</v>
      </c>
      <c r="R23" s="20">
        <v>0.86099999999999999</v>
      </c>
      <c r="S23">
        <v>363</v>
      </c>
      <c r="T23" s="20">
        <v>0.76300000000000001</v>
      </c>
      <c r="U23" s="19">
        <v>111.4</v>
      </c>
      <c r="V23" s="19">
        <v>111.2</v>
      </c>
      <c r="W23" s="17">
        <v>7</v>
      </c>
      <c r="X23" s="17">
        <v>3</v>
      </c>
    </row>
    <row r="24" spans="1:30" x14ac:dyDescent="0.3">
      <c r="A24" s="1">
        <v>44226</v>
      </c>
      <c r="B24" s="1" t="s">
        <v>25</v>
      </c>
      <c r="C24" t="s">
        <v>11</v>
      </c>
      <c r="D24" t="s">
        <v>23</v>
      </c>
      <c r="E24">
        <v>4</v>
      </c>
      <c r="F24">
        <v>1</v>
      </c>
      <c r="G24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24" s="20">
        <v>0.60099999999999998</v>
      </c>
      <c r="I24" s="20">
        <v>0.45800000000000002</v>
      </c>
      <c r="J24" s="20">
        <v>0.52400000000000002</v>
      </c>
      <c r="K24" s="17">
        <v>8</v>
      </c>
      <c r="L24" s="20">
        <v>0.75</v>
      </c>
      <c r="M24">
        <v>15</v>
      </c>
      <c r="N24">
        <v>9</v>
      </c>
      <c r="O24">
        <v>16</v>
      </c>
      <c r="P24">
        <v>5</v>
      </c>
      <c r="Q24">
        <v>605</v>
      </c>
      <c r="R24" s="20">
        <v>0.85499999999999998</v>
      </c>
      <c r="S24">
        <v>396</v>
      </c>
      <c r="T24" s="20">
        <v>0.78300000000000003</v>
      </c>
      <c r="U24" s="19">
        <v>115.1</v>
      </c>
      <c r="V24" s="19">
        <v>116.1</v>
      </c>
      <c r="W24" s="17">
        <v>10</v>
      </c>
      <c r="X24" s="17">
        <v>4</v>
      </c>
    </row>
    <row r="25" spans="1:30" x14ac:dyDescent="0.3">
      <c r="A25" s="1">
        <v>44232</v>
      </c>
      <c r="B25" s="1" t="s">
        <v>27</v>
      </c>
      <c r="C25" t="s">
        <v>11</v>
      </c>
      <c r="D25" t="s">
        <v>32</v>
      </c>
      <c r="E25">
        <v>1</v>
      </c>
      <c r="F25">
        <v>0</v>
      </c>
      <c r="G25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25" s="20">
        <v>0.61599999999999999</v>
      </c>
      <c r="I25" s="20">
        <v>0.505</v>
      </c>
      <c r="J25" s="20">
        <v>0.6</v>
      </c>
      <c r="K25" s="17">
        <v>10</v>
      </c>
      <c r="L25" s="20">
        <v>0.6</v>
      </c>
      <c r="M25">
        <v>14</v>
      </c>
      <c r="N25">
        <v>6</v>
      </c>
      <c r="O25">
        <v>10</v>
      </c>
      <c r="P25">
        <v>7</v>
      </c>
      <c r="Q25">
        <v>533</v>
      </c>
      <c r="R25" s="20">
        <v>0.83899999999999997</v>
      </c>
      <c r="S25">
        <v>343</v>
      </c>
      <c r="T25" s="20">
        <v>0.76700000000000002</v>
      </c>
      <c r="U25" s="19">
        <v>115.5</v>
      </c>
      <c r="V25" s="19">
        <v>118.8</v>
      </c>
      <c r="W25" s="17">
        <v>11</v>
      </c>
      <c r="X25" s="17">
        <v>3</v>
      </c>
    </row>
    <row r="26" spans="1:30" x14ac:dyDescent="0.3">
      <c r="A26" s="1">
        <v>44242</v>
      </c>
      <c r="B26" s="1" t="s">
        <v>25</v>
      </c>
      <c r="C26" t="s">
        <v>11</v>
      </c>
      <c r="D26" t="s">
        <v>35</v>
      </c>
      <c r="E26">
        <v>3</v>
      </c>
      <c r="F26">
        <v>3</v>
      </c>
      <c r="G26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Draw</v>
      </c>
      <c r="H26" s="20">
        <v>0.64400000000000002</v>
      </c>
      <c r="I26" s="20">
        <v>0.55100000000000005</v>
      </c>
      <c r="J26" s="20">
        <v>0.41699999999999998</v>
      </c>
      <c r="K26" s="17">
        <v>16</v>
      </c>
      <c r="L26" s="20">
        <v>0.875</v>
      </c>
      <c r="M26">
        <v>19</v>
      </c>
      <c r="N26">
        <v>12</v>
      </c>
      <c r="O26">
        <v>7</v>
      </c>
      <c r="P26">
        <v>3</v>
      </c>
      <c r="Q26">
        <v>619</v>
      </c>
      <c r="R26" s="20">
        <v>0.86299999999999999</v>
      </c>
      <c r="S26">
        <v>346</v>
      </c>
      <c r="T26" s="20">
        <v>0.71399999999999997</v>
      </c>
      <c r="U26" s="19">
        <v>114.7</v>
      </c>
      <c r="V26" s="19">
        <v>125.4</v>
      </c>
      <c r="W26" s="17">
        <v>5</v>
      </c>
      <c r="X26" s="17">
        <v>2</v>
      </c>
    </row>
    <row r="27" spans="1:30" x14ac:dyDescent="0.3">
      <c r="A27" s="1">
        <v>44247</v>
      </c>
      <c r="B27" s="1" t="s">
        <v>27</v>
      </c>
      <c r="C27" t="s">
        <v>11</v>
      </c>
      <c r="D27" t="s">
        <v>38</v>
      </c>
      <c r="E27">
        <v>1</v>
      </c>
      <c r="F27">
        <v>2</v>
      </c>
      <c r="G27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Lose</v>
      </c>
      <c r="H27" s="20">
        <v>0.59399999999999997</v>
      </c>
      <c r="I27" s="20">
        <v>0.48699999999999999</v>
      </c>
      <c r="J27" s="20">
        <v>0.5</v>
      </c>
      <c r="K27" s="17">
        <v>10</v>
      </c>
      <c r="L27" s="20">
        <v>0.8</v>
      </c>
      <c r="M27">
        <v>22</v>
      </c>
      <c r="N27">
        <v>6</v>
      </c>
      <c r="O27">
        <v>12</v>
      </c>
      <c r="P27">
        <v>5</v>
      </c>
      <c r="Q27">
        <v>542</v>
      </c>
      <c r="R27" s="20">
        <v>0.80800000000000005</v>
      </c>
      <c r="S27">
        <v>378</v>
      </c>
      <c r="T27" s="20">
        <v>0.72799999999999998</v>
      </c>
      <c r="U27" s="19">
        <v>118.9</v>
      </c>
      <c r="V27" s="19">
        <v>123.2</v>
      </c>
      <c r="W27" s="17">
        <v>10</v>
      </c>
      <c r="X27" s="17">
        <v>6</v>
      </c>
    </row>
    <row r="28" spans="1:30" x14ac:dyDescent="0.3">
      <c r="A28" s="1">
        <v>44254</v>
      </c>
      <c r="B28" s="1" t="s">
        <v>25</v>
      </c>
      <c r="C28" t="s">
        <v>11</v>
      </c>
      <c r="D28" t="s">
        <v>40</v>
      </c>
      <c r="E28">
        <v>5</v>
      </c>
      <c r="F28">
        <v>1</v>
      </c>
      <c r="G28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28" s="20">
        <v>0.55600000000000005</v>
      </c>
      <c r="I28" s="20">
        <v>0.495</v>
      </c>
      <c r="J28" s="20">
        <v>0.73299999999999998</v>
      </c>
      <c r="K28" s="17">
        <v>12</v>
      </c>
      <c r="L28" s="20">
        <v>0.33300000000000002</v>
      </c>
      <c r="M28">
        <v>14</v>
      </c>
      <c r="N28">
        <v>7</v>
      </c>
      <c r="O28">
        <v>6</v>
      </c>
      <c r="P28">
        <v>3</v>
      </c>
      <c r="Q28">
        <v>634</v>
      </c>
      <c r="R28" s="20">
        <v>0.88600000000000001</v>
      </c>
      <c r="S28">
        <v>502</v>
      </c>
      <c r="T28" s="20">
        <v>0.78700000000000003</v>
      </c>
      <c r="U28" s="19">
        <v>114.4</v>
      </c>
      <c r="V28" s="19">
        <v>117.7</v>
      </c>
      <c r="W28" s="17">
        <v>4</v>
      </c>
      <c r="X28" s="17">
        <v>4</v>
      </c>
    </row>
    <row r="29" spans="1:30" x14ac:dyDescent="0.3">
      <c r="A29" s="1">
        <v>44261</v>
      </c>
      <c r="B29" s="1" t="s">
        <v>25</v>
      </c>
      <c r="C29" t="s">
        <v>11</v>
      </c>
      <c r="D29" t="s">
        <v>31</v>
      </c>
      <c r="E29">
        <v>4</v>
      </c>
      <c r="F29">
        <v>2</v>
      </c>
      <c r="G29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29" s="20">
        <v>0.65900000000000003</v>
      </c>
      <c r="I29" s="20">
        <v>0.48299999999999998</v>
      </c>
      <c r="J29" s="20">
        <v>0.39100000000000001</v>
      </c>
      <c r="K29" s="17">
        <v>10</v>
      </c>
      <c r="L29" s="20">
        <v>0.5</v>
      </c>
      <c r="M29">
        <v>27</v>
      </c>
      <c r="N29">
        <v>9</v>
      </c>
      <c r="O29">
        <v>4</v>
      </c>
      <c r="P29">
        <v>3</v>
      </c>
      <c r="Q29">
        <v>681</v>
      </c>
      <c r="R29" s="20">
        <v>0.86199999999999999</v>
      </c>
      <c r="S29">
        <v>360</v>
      </c>
      <c r="T29" s="20">
        <v>0.70599999999999996</v>
      </c>
      <c r="U29" s="19">
        <v>115.1</v>
      </c>
      <c r="V29" s="19">
        <v>120.1</v>
      </c>
      <c r="W29" s="17">
        <v>6</v>
      </c>
      <c r="X29" s="17">
        <v>0</v>
      </c>
    </row>
    <row r="30" spans="1:30" x14ac:dyDescent="0.3">
      <c r="A30" s="1">
        <v>44268</v>
      </c>
      <c r="B30" s="1" t="s">
        <v>27</v>
      </c>
      <c r="C30" t="s">
        <v>11</v>
      </c>
      <c r="D30" t="s">
        <v>42</v>
      </c>
      <c r="E30">
        <v>3</v>
      </c>
      <c r="F30">
        <v>1</v>
      </c>
      <c r="G30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30" s="20">
        <v>0.56799999999999995</v>
      </c>
      <c r="I30" s="20">
        <v>0.53800000000000003</v>
      </c>
      <c r="J30" s="20">
        <v>0.6</v>
      </c>
      <c r="K30" s="17">
        <v>15</v>
      </c>
      <c r="L30" s="20">
        <v>0.8</v>
      </c>
      <c r="M30">
        <v>21</v>
      </c>
      <c r="N30">
        <v>6</v>
      </c>
      <c r="O30">
        <v>8</v>
      </c>
      <c r="P30">
        <v>4</v>
      </c>
      <c r="Q30">
        <v>666</v>
      </c>
      <c r="R30" s="20">
        <v>0.878</v>
      </c>
      <c r="S30">
        <v>512</v>
      </c>
      <c r="T30" s="20">
        <v>0.80100000000000005</v>
      </c>
      <c r="U30" s="19">
        <v>117.2</v>
      </c>
      <c r="V30" s="19">
        <v>118.2</v>
      </c>
      <c r="W30" s="17">
        <v>8</v>
      </c>
      <c r="X30" s="17">
        <v>3</v>
      </c>
    </row>
    <row r="31" spans="1:30" x14ac:dyDescent="0.3">
      <c r="A31" s="1">
        <v>44275</v>
      </c>
      <c r="B31" s="1" t="s">
        <v>25</v>
      </c>
      <c r="C31" t="s">
        <v>11</v>
      </c>
      <c r="D31" t="s">
        <v>43</v>
      </c>
      <c r="E31">
        <v>4</v>
      </c>
      <c r="F31">
        <v>0</v>
      </c>
      <c r="G31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31" s="20">
        <v>0.42399999999999999</v>
      </c>
      <c r="I31" s="20">
        <v>0.46200000000000002</v>
      </c>
      <c r="J31" s="20">
        <v>0.2</v>
      </c>
      <c r="K31" s="17">
        <v>16</v>
      </c>
      <c r="L31" s="20">
        <v>0.375</v>
      </c>
      <c r="M31">
        <v>15</v>
      </c>
      <c r="N31">
        <v>7</v>
      </c>
      <c r="O31">
        <v>12</v>
      </c>
      <c r="P31">
        <v>4</v>
      </c>
      <c r="Q31">
        <v>450</v>
      </c>
      <c r="R31" s="20">
        <v>0.77300000000000002</v>
      </c>
      <c r="S31">
        <v>606</v>
      </c>
      <c r="T31" s="20">
        <v>0.84699999999999998</v>
      </c>
      <c r="U31" s="19">
        <v>104.7</v>
      </c>
      <c r="V31" s="19">
        <v>110.3</v>
      </c>
      <c r="W31" s="17">
        <v>1</v>
      </c>
      <c r="X31" s="17">
        <v>3</v>
      </c>
    </row>
    <row r="32" spans="1:30" x14ac:dyDescent="0.3">
      <c r="A32" s="1">
        <v>44289</v>
      </c>
      <c r="B32" s="1" t="s">
        <v>27</v>
      </c>
      <c r="C32" t="s">
        <v>11</v>
      </c>
      <c r="D32" t="s">
        <v>44</v>
      </c>
      <c r="E32">
        <v>1</v>
      </c>
      <c r="F32">
        <v>0</v>
      </c>
      <c r="G32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32" s="20">
        <v>0.46400000000000002</v>
      </c>
      <c r="I32" s="20">
        <v>0.50900000000000001</v>
      </c>
      <c r="J32" s="20">
        <v>0.48399999999999999</v>
      </c>
      <c r="K32" s="17">
        <v>22</v>
      </c>
      <c r="L32" s="20">
        <v>0.63600000000000001</v>
      </c>
      <c r="M32">
        <v>9</v>
      </c>
      <c r="N32">
        <v>5</v>
      </c>
      <c r="O32">
        <v>14</v>
      </c>
      <c r="P32">
        <v>2</v>
      </c>
      <c r="Q32">
        <v>475</v>
      </c>
      <c r="R32" s="20">
        <v>0.80400000000000005</v>
      </c>
      <c r="S32">
        <v>541</v>
      </c>
      <c r="T32" s="20">
        <v>0.82399999999999995</v>
      </c>
      <c r="U32" s="19">
        <v>118.2</v>
      </c>
      <c r="V32" s="19">
        <v>120</v>
      </c>
      <c r="W32" s="17">
        <v>4</v>
      </c>
      <c r="X32" s="17">
        <v>8</v>
      </c>
    </row>
    <row r="33" spans="1:24" x14ac:dyDescent="0.3">
      <c r="A33" s="1">
        <v>44296</v>
      </c>
      <c r="B33" s="1" t="s">
        <v>25</v>
      </c>
      <c r="C33" t="s">
        <v>11</v>
      </c>
      <c r="D33" t="s">
        <v>45</v>
      </c>
      <c r="E33">
        <v>1</v>
      </c>
      <c r="F33">
        <v>1</v>
      </c>
      <c r="G33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Draw</v>
      </c>
      <c r="H33" s="20">
        <v>0.59399999999999997</v>
      </c>
      <c r="I33" s="20">
        <v>0.52700000000000002</v>
      </c>
      <c r="J33" s="20">
        <v>0.48799999999999999</v>
      </c>
      <c r="K33" s="17">
        <v>17</v>
      </c>
      <c r="L33" s="20">
        <v>0.47099999999999997</v>
      </c>
      <c r="M33">
        <v>14</v>
      </c>
      <c r="N33">
        <v>2</v>
      </c>
      <c r="O33">
        <v>7</v>
      </c>
      <c r="P33">
        <v>2</v>
      </c>
      <c r="Q33">
        <v>606</v>
      </c>
      <c r="R33" s="20">
        <v>0.84199999999999997</v>
      </c>
      <c r="S33">
        <v>413</v>
      </c>
      <c r="T33" s="20">
        <v>0.751</v>
      </c>
      <c r="U33" s="19">
        <v>116.6</v>
      </c>
      <c r="V33" s="19">
        <v>121.9</v>
      </c>
      <c r="W33" s="17">
        <v>8</v>
      </c>
      <c r="X33" s="17">
        <v>1</v>
      </c>
    </row>
    <row r="34" spans="1:24" x14ac:dyDescent="0.3">
      <c r="A34" s="1">
        <v>44303</v>
      </c>
      <c r="B34" s="1" t="s">
        <v>27</v>
      </c>
      <c r="C34" t="s">
        <v>11</v>
      </c>
      <c r="D34" t="s">
        <v>46</v>
      </c>
      <c r="E34">
        <v>3</v>
      </c>
      <c r="F34">
        <v>2</v>
      </c>
      <c r="G34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34" s="20">
        <v>0.52700000000000002</v>
      </c>
      <c r="I34" s="20">
        <v>0.54100000000000004</v>
      </c>
      <c r="J34" s="20">
        <v>0.46899999999999997</v>
      </c>
      <c r="K34" s="17">
        <v>24</v>
      </c>
      <c r="L34" s="20">
        <v>0.5</v>
      </c>
      <c r="M34">
        <v>14</v>
      </c>
      <c r="N34">
        <v>9</v>
      </c>
      <c r="O34">
        <v>8</v>
      </c>
      <c r="P34">
        <v>3</v>
      </c>
      <c r="Q34">
        <v>536</v>
      </c>
      <c r="R34" s="20">
        <v>0.78500000000000003</v>
      </c>
      <c r="S34">
        <v>480</v>
      </c>
      <c r="T34" s="20">
        <v>0.77900000000000003</v>
      </c>
      <c r="U34" s="19">
        <v>118.6</v>
      </c>
      <c r="V34" s="19">
        <v>120.9</v>
      </c>
      <c r="W34" s="17">
        <v>5</v>
      </c>
      <c r="X34" s="17">
        <v>6</v>
      </c>
    </row>
    <row r="35" spans="1:24" x14ac:dyDescent="0.3">
      <c r="A35" s="1">
        <v>44306</v>
      </c>
      <c r="B35" s="1" t="s">
        <v>25</v>
      </c>
      <c r="C35" t="s">
        <v>11</v>
      </c>
      <c r="D35" t="s">
        <v>47</v>
      </c>
      <c r="E35">
        <v>2</v>
      </c>
      <c r="F35">
        <v>0</v>
      </c>
      <c r="G35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35" s="20">
        <v>0.61</v>
      </c>
      <c r="I35" s="20">
        <v>0.59599999999999997</v>
      </c>
      <c r="J35" s="20">
        <v>0.63600000000000001</v>
      </c>
      <c r="K35" s="17">
        <v>13</v>
      </c>
      <c r="L35" s="20">
        <v>0.69199999999999995</v>
      </c>
      <c r="M35">
        <v>24</v>
      </c>
      <c r="N35">
        <v>8</v>
      </c>
      <c r="O35">
        <v>7</v>
      </c>
      <c r="P35">
        <v>4</v>
      </c>
      <c r="Q35">
        <v>638</v>
      </c>
      <c r="R35" s="20">
        <v>0.90300000000000002</v>
      </c>
      <c r="S35">
        <v>401</v>
      </c>
      <c r="T35" s="20">
        <v>0.82499999999999996</v>
      </c>
      <c r="U35" s="19">
        <v>113.4</v>
      </c>
      <c r="V35" s="19">
        <v>117</v>
      </c>
      <c r="W35" s="17">
        <v>7</v>
      </c>
      <c r="X35" s="17">
        <v>3</v>
      </c>
    </row>
    <row r="36" spans="1:24" x14ac:dyDescent="0.3">
      <c r="A36" s="1">
        <v>44310</v>
      </c>
      <c r="B36" s="1" t="s">
        <v>27</v>
      </c>
      <c r="C36" t="s">
        <v>11</v>
      </c>
      <c r="D36" t="s">
        <v>48</v>
      </c>
      <c r="E36">
        <v>1</v>
      </c>
      <c r="F36">
        <v>2</v>
      </c>
      <c r="G36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Lose</v>
      </c>
      <c r="H36" s="20">
        <v>0.71799999999999997</v>
      </c>
      <c r="I36" s="20">
        <v>0.48799999999999999</v>
      </c>
      <c r="J36" s="20">
        <v>0.53700000000000003</v>
      </c>
      <c r="K36" s="17">
        <v>10</v>
      </c>
      <c r="L36" s="20">
        <v>0.4</v>
      </c>
      <c r="M36">
        <v>15</v>
      </c>
      <c r="N36">
        <v>4</v>
      </c>
      <c r="O36">
        <v>6</v>
      </c>
      <c r="P36">
        <v>3</v>
      </c>
      <c r="Q36">
        <v>648</v>
      </c>
      <c r="R36" s="20">
        <v>0.873</v>
      </c>
      <c r="S36">
        <v>250</v>
      </c>
      <c r="T36" s="20">
        <v>0.56000000000000005</v>
      </c>
      <c r="U36" s="19">
        <v>114.1</v>
      </c>
      <c r="V36" s="19">
        <v>121.3</v>
      </c>
      <c r="W36" s="17">
        <v>3</v>
      </c>
      <c r="X36" s="17">
        <v>2</v>
      </c>
    </row>
    <row r="37" spans="1:24" x14ac:dyDescent="0.3">
      <c r="A37" s="1">
        <v>44324</v>
      </c>
      <c r="B37" s="1" t="s">
        <v>25</v>
      </c>
      <c r="C37" t="s">
        <v>11</v>
      </c>
      <c r="D37" t="s">
        <v>49</v>
      </c>
      <c r="E37">
        <v>6</v>
      </c>
      <c r="F37">
        <v>0</v>
      </c>
      <c r="G37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37" s="20">
        <v>0.57599999999999996</v>
      </c>
      <c r="I37" s="20">
        <v>0.57499999999999996</v>
      </c>
      <c r="J37" s="20">
        <v>0.63600000000000001</v>
      </c>
      <c r="K37" s="17">
        <v>19</v>
      </c>
      <c r="L37" s="20">
        <v>0.63200000000000001</v>
      </c>
      <c r="M37">
        <v>22</v>
      </c>
      <c r="N37">
        <v>7</v>
      </c>
      <c r="O37">
        <v>14</v>
      </c>
      <c r="P37">
        <v>3</v>
      </c>
      <c r="Q37">
        <v>632</v>
      </c>
      <c r="R37" s="20">
        <v>0.89700000000000002</v>
      </c>
      <c r="S37">
        <v>462</v>
      </c>
      <c r="T37" s="20">
        <v>0.75600000000000001</v>
      </c>
      <c r="U37" s="19">
        <v>109.4</v>
      </c>
      <c r="V37" s="19">
        <v>111.2</v>
      </c>
      <c r="W37" s="17">
        <v>5</v>
      </c>
      <c r="X37" s="17">
        <v>3</v>
      </c>
    </row>
    <row r="38" spans="1:24" x14ac:dyDescent="0.3">
      <c r="A38" s="1">
        <v>44331</v>
      </c>
      <c r="B38" s="1" t="s">
        <v>27</v>
      </c>
      <c r="C38" t="s">
        <v>11</v>
      </c>
      <c r="D38" t="s">
        <v>51</v>
      </c>
      <c r="E38">
        <v>2</v>
      </c>
      <c r="F38">
        <v>2</v>
      </c>
      <c r="G38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Draw</v>
      </c>
      <c r="H38" s="20">
        <v>0.61199999999999999</v>
      </c>
      <c r="I38" s="20">
        <v>0.53600000000000003</v>
      </c>
      <c r="J38" s="20">
        <v>0.5</v>
      </c>
      <c r="K38" s="17">
        <v>17</v>
      </c>
      <c r="L38" s="20">
        <v>0.76500000000000001</v>
      </c>
      <c r="M38">
        <v>17</v>
      </c>
      <c r="N38">
        <v>6</v>
      </c>
      <c r="O38">
        <v>14</v>
      </c>
      <c r="P38">
        <v>5</v>
      </c>
      <c r="Q38">
        <v>585</v>
      </c>
      <c r="R38" s="20">
        <v>0.88</v>
      </c>
      <c r="S38">
        <v>369</v>
      </c>
      <c r="T38" s="20">
        <v>0.84799999999999998</v>
      </c>
      <c r="U38" s="19">
        <v>114.3</v>
      </c>
      <c r="V38" s="19">
        <v>118.3</v>
      </c>
      <c r="W38" s="17">
        <v>8</v>
      </c>
      <c r="X38" s="17">
        <v>4</v>
      </c>
    </row>
    <row r="39" spans="1:24" x14ac:dyDescent="0.3">
      <c r="A39" s="1">
        <v>44338</v>
      </c>
      <c r="B39" s="1" t="s">
        <v>25</v>
      </c>
      <c r="C39" t="s">
        <v>11</v>
      </c>
      <c r="D39" t="s">
        <v>52</v>
      </c>
      <c r="E39">
        <v>5</v>
      </c>
      <c r="F39">
        <v>2</v>
      </c>
      <c r="G39" s="3" t="str">
        <f>IF(Games3[[#This Row],[Goals for]]&gt;Games3[[#This Row],[Goals Against]],"Win",IF(Games3[[#This Row],[Goals for]]=Games3[[#This Row],[Goals Against]],"Draw",IF(Games3[[#This Row],[Goals for]]&lt;Games3[[#This Row],[Goals Against]],"Lose")))</f>
        <v>Win</v>
      </c>
      <c r="H39" s="20">
        <v>0.70899999999999996</v>
      </c>
      <c r="I39" s="20">
        <v>0.57599999999999996</v>
      </c>
      <c r="J39" s="20">
        <v>0.72699999999999998</v>
      </c>
      <c r="K39" s="17">
        <v>10</v>
      </c>
      <c r="L39" s="20">
        <v>0.7</v>
      </c>
      <c r="M39">
        <v>26</v>
      </c>
      <c r="N39">
        <v>14</v>
      </c>
      <c r="O39">
        <v>9</v>
      </c>
      <c r="P39">
        <v>4</v>
      </c>
      <c r="Q39">
        <v>620</v>
      </c>
      <c r="R39" s="20">
        <v>0.876</v>
      </c>
      <c r="S39">
        <v>256</v>
      </c>
      <c r="T39" s="20">
        <v>0.67200000000000004</v>
      </c>
      <c r="U39" s="19">
        <v>105.7</v>
      </c>
      <c r="V39" s="19">
        <v>111.1</v>
      </c>
      <c r="W39" s="17">
        <v>10</v>
      </c>
      <c r="X39" s="17">
        <v>2</v>
      </c>
    </row>
    <row r="41" spans="1:24" x14ac:dyDescent="0.3">
      <c r="L41" s="20"/>
    </row>
  </sheetData>
  <phoneticPr fontId="1" type="noConversion"/>
  <conditionalFormatting sqref="AA7">
    <cfRule type="expression" priority="2">
      <formula>$U$6&lt;$V$6</formula>
    </cfRule>
  </conditionalFormatting>
  <dataValidations count="5">
    <dataValidation type="textLength" operator="greaterThan" allowBlank="1" showInputMessage="1" showErrorMessage="1" sqref="D6:D7" xr:uid="{7C31196A-30F1-41C9-955A-9C5282764C22}">
      <formula1>1</formula1>
    </dataValidation>
    <dataValidation type="whole" operator="greaterThanOrEqual" allowBlank="1" showInputMessage="1" showErrorMessage="1" sqref="M6:P8 Q6:Q39 S6:S39" xr:uid="{8CE7B039-6E5A-4B66-A38A-37ADD078B384}">
      <formula1>0</formula1>
    </dataValidation>
    <dataValidation type="list" allowBlank="1" showInputMessage="1" showErrorMessage="1" sqref="B6:B39" xr:uid="{2F0C86F4-8CB3-465F-A0A6-AA05DDAA1634}">
      <formula1>"Home, Away, Neutral"</formula1>
    </dataValidation>
    <dataValidation type="list" allowBlank="1" showInputMessage="1" showErrorMessage="1" sqref="C6:C39" xr:uid="{FD8BFDD4-0BF2-4D4F-BF88-48670037B562}">
      <formula1>"Bundesliga, DFB Pokal, Champions League, DFL Supercup, Uefa Super Cup, FIFA Club World Cup"</formula1>
    </dataValidation>
    <dataValidation type="date" operator="notEqual" allowBlank="1" showInputMessage="1" showErrorMessage="1" sqref="A1:A1048576" xr:uid="{5AB1C2CF-99DC-486F-944D-EF26FB54FB44}">
      <formula1>A6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46</vt:i4>
      </vt:variant>
    </vt:vector>
  </HeadingPairs>
  <TitlesOfParts>
    <vt:vector size="49" baseType="lpstr">
      <vt:lpstr>Game Stats</vt:lpstr>
      <vt:lpstr>Pivots</vt:lpstr>
      <vt:lpstr>Bundesliga Stats</vt:lpstr>
      <vt:lpstr>Aerial_Duels_Won</vt:lpstr>
      <vt:lpstr>'Bundesliga Stats'!Challenges</vt:lpstr>
      <vt:lpstr>Challenges</vt:lpstr>
      <vt:lpstr>'Bundesliga Stats'!Competition</vt:lpstr>
      <vt:lpstr>Competition</vt:lpstr>
      <vt:lpstr>Conrers</vt:lpstr>
      <vt:lpstr>Crosses</vt:lpstr>
      <vt:lpstr>Crosses_Accuracy</vt:lpstr>
      <vt:lpstr>Crosses_Against</vt:lpstr>
      <vt:lpstr>Distance</vt:lpstr>
      <vt:lpstr>'Bundesliga Stats'!Game_Date</vt:lpstr>
      <vt:lpstr>Game_Date</vt:lpstr>
      <vt:lpstr>'Bundesliga Stats'!Goals_Against</vt:lpstr>
      <vt:lpstr>Goals_Against</vt:lpstr>
      <vt:lpstr>'Bundesliga Stats'!Goals_for</vt:lpstr>
      <vt:lpstr>Goals_for</vt:lpstr>
      <vt:lpstr>'Bundesliga Stats'!On_Target_Against</vt:lpstr>
      <vt:lpstr>On_Target_Against</vt:lpstr>
      <vt:lpstr>Opp_Corners</vt:lpstr>
      <vt:lpstr>Opp_Distance</vt:lpstr>
      <vt:lpstr>'Bundesliga Stats'!Opp_Pass_Accuracy</vt:lpstr>
      <vt:lpstr>Opp_Pass_Accuracy</vt:lpstr>
      <vt:lpstr>'Bundesliga Stats'!Opp_Total_Passes</vt:lpstr>
      <vt:lpstr>Opp_Total_Passes</vt:lpstr>
      <vt:lpstr>'Bundesliga Stats'!Opponent</vt:lpstr>
      <vt:lpstr>Opponent</vt:lpstr>
      <vt:lpstr>P_A_Opp_Half</vt:lpstr>
      <vt:lpstr>P_A_Own_Half</vt:lpstr>
      <vt:lpstr>'Bundesliga Stats'!Pass_Accuracy</vt:lpstr>
      <vt:lpstr>Pass_Accuracy</vt:lpstr>
      <vt:lpstr>'Bundesliga Stats'!Possesion</vt:lpstr>
      <vt:lpstr>Possesion</vt:lpstr>
      <vt:lpstr>'Bundesliga Stats'!Result</vt:lpstr>
      <vt:lpstr>Result</vt:lpstr>
      <vt:lpstr>'Bundesliga Stats'!Shots_on_Target</vt:lpstr>
      <vt:lpstr>Shots_on_Target</vt:lpstr>
      <vt:lpstr>Tackles</vt:lpstr>
      <vt:lpstr>Tackles_Won</vt:lpstr>
      <vt:lpstr>'Bundesliga Stats'!Total_Passes</vt:lpstr>
      <vt:lpstr>Total_Passes</vt:lpstr>
      <vt:lpstr>'Bundesliga Stats'!Total_Shots</vt:lpstr>
      <vt:lpstr>Total_Shots</vt:lpstr>
      <vt:lpstr>'Bundesliga Stats'!Total_Shots_Against</vt:lpstr>
      <vt:lpstr>Total_Shots_Against</vt:lpstr>
      <vt:lpstr>'Bundesliga Stats'!Venue</vt:lpstr>
      <vt:lpstr>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 Yovchev</dc:creator>
  <cp:lastModifiedBy>Asen Yovchev</cp:lastModifiedBy>
  <dcterms:created xsi:type="dcterms:W3CDTF">2021-04-04T11:17:22Z</dcterms:created>
  <dcterms:modified xsi:type="dcterms:W3CDTF">2021-05-27T09:07:24Z</dcterms:modified>
</cp:coreProperties>
</file>