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gguler2\YTU\Dersler\2 AI\1 AI PPT Slides\"/>
    </mc:Choice>
  </mc:AlternateContent>
  <bookViews>
    <workbookView xWindow="0" yWindow="0" windowWidth="20490" windowHeight="7770"/>
  </bookViews>
  <sheets>
    <sheet name="Train-Test (2)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9" l="1"/>
  <c r="A16" i="9"/>
  <c r="A15" i="9"/>
  <c r="A14" i="9"/>
  <c r="A13" i="9"/>
  <c r="A12" i="9"/>
  <c r="A11" i="9"/>
  <c r="A10" i="9"/>
  <c r="A9" i="9"/>
  <c r="A8" i="9"/>
  <c r="J8" i="9" l="1"/>
  <c r="K8" i="9" s="1"/>
  <c r="I5" i="9"/>
  <c r="B17" i="9"/>
  <c r="B16" i="9"/>
  <c r="B15" i="9"/>
  <c r="B14" i="9"/>
  <c r="B13" i="9"/>
  <c r="B12" i="9"/>
  <c r="B11" i="9"/>
  <c r="B10" i="9"/>
  <c r="B9" i="9"/>
  <c r="B8" i="9"/>
  <c r="C17" i="9" l="1"/>
  <c r="C16" i="9"/>
  <c r="C15" i="9"/>
  <c r="C14" i="9"/>
  <c r="C13" i="9"/>
  <c r="C12" i="9"/>
  <c r="C11" i="9"/>
  <c r="C10" i="9"/>
  <c r="C9" i="9"/>
  <c r="C8" i="9"/>
  <c r="J17" i="9"/>
  <c r="K17" i="9" s="1"/>
  <c r="H17" i="9"/>
  <c r="I17" i="9" s="1"/>
  <c r="J16" i="9"/>
  <c r="K16" i="9" s="1"/>
  <c r="H16" i="9"/>
  <c r="I16" i="9" s="1"/>
  <c r="J15" i="9"/>
  <c r="K15" i="9" s="1"/>
  <c r="H15" i="9"/>
  <c r="I15" i="9" s="1"/>
  <c r="J14" i="9"/>
  <c r="K14" i="9" s="1"/>
  <c r="H14" i="9"/>
  <c r="I14" i="9" s="1"/>
  <c r="J13" i="9"/>
  <c r="K13" i="9" s="1"/>
  <c r="H13" i="9"/>
  <c r="I13" i="9" s="1"/>
  <c r="J12" i="9"/>
  <c r="K12" i="9" s="1"/>
  <c r="H12" i="9"/>
  <c r="I12" i="9" s="1"/>
  <c r="J11" i="9"/>
  <c r="K11" i="9" s="1"/>
  <c r="H11" i="9"/>
  <c r="I11" i="9" s="1"/>
  <c r="J10" i="9"/>
  <c r="K10" i="9" s="1"/>
  <c r="H10" i="9"/>
  <c r="I10" i="9" s="1"/>
  <c r="J9" i="9"/>
  <c r="K9" i="9" s="1"/>
  <c r="H9" i="9"/>
  <c r="I9" i="9" s="1"/>
  <c r="H8" i="9"/>
  <c r="I8" i="9" s="1"/>
  <c r="N13" i="9" l="1"/>
  <c r="O13" i="9" s="1"/>
  <c r="L13" i="9"/>
  <c r="M13" i="9" s="1"/>
  <c r="N15" i="9"/>
  <c r="O15" i="9" s="1"/>
  <c r="L15" i="9"/>
  <c r="M15" i="9" s="1"/>
  <c r="N14" i="9"/>
  <c r="O14" i="9" s="1"/>
  <c r="L14" i="9"/>
  <c r="M14" i="9" s="1"/>
  <c r="N8" i="9"/>
  <c r="O8" i="9" s="1"/>
  <c r="L8" i="9"/>
  <c r="M8" i="9" s="1"/>
  <c r="N16" i="9"/>
  <c r="O16" i="9" s="1"/>
  <c r="L16" i="9"/>
  <c r="M16" i="9" s="1"/>
  <c r="N9" i="9"/>
  <c r="O9" i="9" s="1"/>
  <c r="L9" i="9"/>
  <c r="M9" i="9" s="1"/>
  <c r="N17" i="9"/>
  <c r="O17" i="9" s="1"/>
  <c r="L17" i="9"/>
  <c r="M17" i="9" s="1"/>
  <c r="N12" i="9"/>
  <c r="O12" i="9" s="1"/>
  <c r="L12" i="9"/>
  <c r="M12" i="9" s="1"/>
  <c r="N10" i="9"/>
  <c r="O10" i="9" s="1"/>
  <c r="L10" i="9"/>
  <c r="M10" i="9" s="1"/>
  <c r="N11" i="9"/>
  <c r="O11" i="9" s="1"/>
  <c r="L11" i="9"/>
  <c r="M11" i="9" s="1"/>
  <c r="K18" i="9"/>
  <c r="K3" i="9" s="1"/>
  <c r="K19" i="9"/>
  <c r="K5" i="9" s="1"/>
  <c r="I18" i="9"/>
  <c r="I3" i="9" s="1"/>
  <c r="M18" i="9" l="1"/>
  <c r="M3" i="9" s="1"/>
  <c r="M19" i="9"/>
  <c r="M5" i="9" s="1"/>
  <c r="O18" i="9"/>
  <c r="O3" i="9" s="1"/>
  <c r="O19" i="9"/>
  <c r="O5" i="9" s="1"/>
</calcChain>
</file>

<file path=xl/sharedStrings.xml><?xml version="1.0" encoding="utf-8"?>
<sst xmlns="http://schemas.openxmlformats.org/spreadsheetml/2006/main" count="32" uniqueCount="18">
  <si>
    <t xml:space="preserve">Size </t>
  </si>
  <si>
    <t>Price</t>
  </si>
  <si>
    <t>Error Sq</t>
  </si>
  <si>
    <t>Hypothesis
Prediction</t>
  </si>
  <si>
    <t>Total Error</t>
  </si>
  <si>
    <t>Train Error</t>
  </si>
  <si>
    <t>Test Error</t>
  </si>
  <si>
    <t>Size^2</t>
  </si>
  <si>
    <t>Size^3</t>
  </si>
  <si>
    <r>
      <t xml:space="preserve">Regressing Training Set
(7 houses)
y = θ0 + </t>
    </r>
    <r>
      <rPr>
        <sz val="11"/>
        <color theme="1"/>
        <rFont val="Arial Tur"/>
        <charset val="162"/>
      </rPr>
      <t xml:space="preserve">θ1 </t>
    </r>
    <r>
      <rPr>
        <sz val="11"/>
        <color theme="1"/>
        <rFont val="Calibri"/>
        <family val="2"/>
        <charset val="162"/>
        <scheme val="minor"/>
      </rPr>
      <t>x</t>
    </r>
  </si>
  <si>
    <r>
      <t>θ</t>
    </r>
    <r>
      <rPr>
        <vertAlign val="subscript"/>
        <sz val="11"/>
        <color theme="1"/>
        <rFont val="Calibri"/>
        <family val="2"/>
        <charset val="162"/>
        <scheme val="minor"/>
      </rPr>
      <t>0</t>
    </r>
  </si>
  <si>
    <r>
      <t>θ</t>
    </r>
    <r>
      <rPr>
        <vertAlign val="subscript"/>
        <sz val="11"/>
        <color theme="1"/>
        <rFont val="Calibri"/>
        <family val="2"/>
        <charset val="162"/>
        <scheme val="minor"/>
      </rPr>
      <t>1</t>
    </r>
  </si>
  <si>
    <r>
      <t>θ</t>
    </r>
    <r>
      <rPr>
        <vertAlign val="subscript"/>
        <sz val="11"/>
        <color theme="1"/>
        <rFont val="Calibri"/>
        <family val="2"/>
        <charset val="162"/>
        <scheme val="minor"/>
      </rPr>
      <t>2</t>
    </r>
  </si>
  <si>
    <r>
      <t>θ</t>
    </r>
    <r>
      <rPr>
        <vertAlign val="subscript"/>
        <sz val="11"/>
        <color theme="1"/>
        <rFont val="Calibri"/>
        <family val="2"/>
        <charset val="162"/>
        <scheme val="minor"/>
      </rPr>
      <t>3</t>
    </r>
  </si>
  <si>
    <r>
      <t xml:space="preserve">Regressing </t>
    </r>
    <r>
      <rPr>
        <sz val="11"/>
        <color rgb="FFFF0000"/>
        <rFont val="Calibri"/>
        <family val="2"/>
        <charset val="162"/>
        <scheme val="minor"/>
      </rPr>
      <t xml:space="preserve">BOTH </t>
    </r>
    <r>
      <rPr>
        <sz val="11"/>
        <color theme="1"/>
        <rFont val="Calibri"/>
        <family val="2"/>
        <charset val="162"/>
        <scheme val="minor"/>
      </rPr>
      <t>Sets
(10 houses)</t>
    </r>
  </si>
  <si>
    <t>Regressing Training Set
(7 houses)
y = θ0 + θ1 x + θ2 x^2</t>
  </si>
  <si>
    <t>Regressing Training Set
(7 houses)
y = θ0 + θ1 x + θ2 x^2 + θ3 x^3</t>
  </si>
  <si>
    <t>Size^4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</si>
</sst>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₺_-;\-* #,##0.00\ _₺_-;_-* &quot;-&quot;??\ _₺_-;_-@_-"/>
    <numFmt numFmtId="164" formatCode="_-* #,##0.0\ _₺_-;\-* #,##0.0\ _₺_-;_-* &quot;-&quot;??\ _₺_-;_-@_-"/>
    <numFmt numFmtId="165" formatCode="0.0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vertAlign val="subscript"/>
      <sz val="11"/>
      <color theme="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6" borderId="0" xfId="0" applyFont="1" applyFill="1"/>
    <xf numFmtId="43" fontId="2" fillId="6" borderId="0" xfId="1" applyFont="1" applyFill="1"/>
    <xf numFmtId="164" fontId="0" fillId="7" borderId="0" xfId="1" applyNumberFormat="1" applyFont="1" applyFill="1"/>
    <xf numFmtId="0" fontId="0" fillId="3" borderId="0" xfId="0" applyFill="1"/>
    <xf numFmtId="43" fontId="0" fillId="2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2" fontId="0" fillId="12" borderId="4" xfId="0" applyNumberFormat="1" applyFill="1" applyBorder="1" applyAlignment="1"/>
    <xf numFmtId="2" fontId="0" fillId="12" borderId="5" xfId="0" applyNumberFormat="1" applyFill="1" applyBorder="1" applyAlignment="1"/>
    <xf numFmtId="0" fontId="0" fillId="12" borderId="5" xfId="0" applyFill="1" applyBorder="1"/>
    <xf numFmtId="0" fontId="0" fillId="12" borderId="6" xfId="0" applyFill="1" applyBorder="1"/>
    <xf numFmtId="164" fontId="0" fillId="5" borderId="7" xfId="1" applyNumberFormat="1" applyFont="1" applyFill="1" applyBorder="1" applyAlignment="1">
      <alignment horizontal="center"/>
    </xf>
    <xf numFmtId="164" fontId="0" fillId="5" borderId="8" xfId="1" applyNumberFormat="1" applyFont="1" applyFill="1" applyBorder="1"/>
    <xf numFmtId="164" fontId="0" fillId="5" borderId="9" xfId="1" applyNumberFormat="1" applyFont="1" applyFill="1" applyBorder="1" applyAlignment="1">
      <alignment horizontal="center"/>
    </xf>
    <xf numFmtId="164" fontId="0" fillId="5" borderId="10" xfId="1" applyNumberFormat="1" applyFont="1" applyFill="1" applyBorder="1"/>
    <xf numFmtId="164" fontId="0" fillId="5" borderId="3" xfId="1" applyNumberFormat="1" applyFont="1" applyFill="1" applyBorder="1" applyAlignment="1">
      <alignment horizontal="center"/>
    </xf>
    <xf numFmtId="164" fontId="0" fillId="5" borderId="11" xfId="1" applyNumberFormat="1" applyFont="1" applyFill="1" applyBorder="1"/>
    <xf numFmtId="164" fontId="0" fillId="8" borderId="7" xfId="1" applyNumberFormat="1" applyFont="1" applyFill="1" applyBorder="1" applyAlignment="1">
      <alignment horizontal="center"/>
    </xf>
    <xf numFmtId="164" fontId="0" fillId="8" borderId="8" xfId="1" applyNumberFormat="1" applyFont="1" applyFill="1" applyBorder="1"/>
    <xf numFmtId="164" fontId="0" fillId="8" borderId="9" xfId="1" applyNumberFormat="1" applyFont="1" applyFill="1" applyBorder="1" applyAlignment="1">
      <alignment horizontal="center"/>
    </xf>
    <xf numFmtId="164" fontId="0" fillId="8" borderId="10" xfId="1" applyNumberFormat="1" applyFont="1" applyFill="1" applyBorder="1"/>
    <xf numFmtId="164" fontId="0" fillId="7" borderId="9" xfId="1" applyNumberFormat="1" applyFont="1" applyFill="1" applyBorder="1" applyAlignment="1">
      <alignment horizontal="center"/>
    </xf>
    <xf numFmtId="164" fontId="0" fillId="7" borderId="10" xfId="1" applyNumberFormat="1" applyFont="1" applyFill="1" applyBorder="1"/>
    <xf numFmtId="164" fontId="0" fillId="7" borderId="3" xfId="1" applyNumberFormat="1" applyFont="1" applyFill="1" applyBorder="1" applyAlignment="1">
      <alignment horizontal="center"/>
    </xf>
    <xf numFmtId="164" fontId="0" fillId="7" borderId="11" xfId="1" applyNumberFormat="1" applyFont="1" applyFill="1" applyBorder="1"/>
    <xf numFmtId="165" fontId="0" fillId="10" borderId="7" xfId="0" applyNumberFormat="1" applyFill="1" applyBorder="1"/>
    <xf numFmtId="165" fontId="0" fillId="10" borderId="8" xfId="0" applyNumberFormat="1" applyFill="1" applyBorder="1"/>
    <xf numFmtId="165" fontId="0" fillId="10" borderId="9" xfId="0" applyNumberFormat="1" applyFill="1" applyBorder="1"/>
    <xf numFmtId="165" fontId="0" fillId="10" borderId="10" xfId="0" applyNumberFormat="1" applyFill="1" applyBorder="1"/>
    <xf numFmtId="165" fontId="0" fillId="9" borderId="9" xfId="0" applyNumberFormat="1" applyFill="1" applyBorder="1"/>
    <xf numFmtId="165" fontId="0" fillId="9" borderId="10" xfId="0" applyNumberFormat="1" applyFill="1" applyBorder="1"/>
    <xf numFmtId="165" fontId="0" fillId="9" borderId="3" xfId="0" applyNumberFormat="1" applyFill="1" applyBorder="1"/>
    <xf numFmtId="165" fontId="0" fillId="9" borderId="11" xfId="0" applyNumberForma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12" xfId="0" applyFill="1" applyBorder="1" applyAlignment="1"/>
    <xf numFmtId="0" fontId="3" fillId="0" borderId="1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3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7" borderId="3" xfId="0" applyFill="1" applyBorder="1" applyAlignment="1">
      <alignment horizontal="center" wrapText="1"/>
    </xf>
    <xf numFmtId="0" fontId="0" fillId="7" borderId="2" xfId="0" applyFill="1" applyBorder="1" applyAlignment="1">
      <alignment horizontal="center"/>
    </xf>
    <xf numFmtId="0" fontId="0" fillId="11" borderId="3" xfId="0" applyFill="1" applyBorder="1" applyAlignment="1">
      <alignment horizontal="center" wrapText="1"/>
    </xf>
    <xf numFmtId="0" fontId="0" fillId="11" borderId="2" xfId="0" applyFill="1" applyBorder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189750</xdr:colOff>
      <xdr:row>14</xdr:row>
      <xdr:rowOff>22940</xdr:rowOff>
    </xdr:from>
    <xdr:to>
      <xdr:col>3</xdr:col>
      <xdr:colOff>190110</xdr:colOff>
      <xdr:row>14</xdr:row>
      <xdr:rowOff>23300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Mürekkep 6"/>
            <xdr14:cNvContentPartPr/>
          </xdr14:nvContentPartPr>
          <xdr14:nvPr macro=""/>
          <xdr14:xfrm>
            <a:off x="189750" y="2708990"/>
            <a:ext cx="360" cy="360"/>
          </xdr14:xfrm>
        </xdr:contentPart>
      </mc:Choice>
      <mc:Fallback xmlns="">
        <xdr:pic>
          <xdr:nvPicPr>
            <xdr:cNvPr id="7" name="Mürekkep 6"/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85070" y="2704310"/>
              <a:ext cx="9720" cy="9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32767" units="cm"/>
          <inkml:channel name="Y" type="integer" max="32767" units="cm"/>
          <inkml:channel name="F" type="integer" max="2047" units="deg"/>
          <inkml:channel name="T" type="integer" max="2.14748E9" units="dev"/>
        </inkml:traceFormat>
        <inkml:channelProperties>
          <inkml:channelProperty channel="X" name="resolution" value="2155.72363" units="1/cm"/>
          <inkml:channelProperty channel="Y" name="resolution" value="3449.15796" units="1/cm"/>
          <inkml:channelProperty channel="F" name="resolution" value="5.68611" units="1/deg"/>
          <inkml:channelProperty channel="T" name="resolution" value="1" units="1/dev"/>
        </inkml:channelProperties>
      </inkml:inkSource>
      <inkml:timestamp xml:id="ts0" timeString="2021-11-04T07:37:10.065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 contextRef="#ctx0" brushRef="#br0">0 0 198 0,'0'0'0'0</inkml:trace>
</inkml: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topLeftCell="A7" zoomScale="115" zoomScaleNormal="115" workbookViewId="0">
      <selection activeCell="O19" sqref="O19"/>
    </sheetView>
  </sheetViews>
  <sheetFormatPr defaultRowHeight="15" x14ac:dyDescent="0.25"/>
  <cols>
    <col min="1" max="1" width="12.28515625" customWidth="1"/>
    <col min="2" max="2" width="11.42578125" customWidth="1"/>
    <col min="3" max="3" width="9.140625" customWidth="1"/>
    <col min="6" max="7" width="9.140625" customWidth="1"/>
    <col min="8" max="8" width="12" customWidth="1"/>
    <col min="9" max="9" width="15.85546875" bestFit="1" customWidth="1"/>
    <col min="10" max="10" width="11" customWidth="1"/>
    <col min="11" max="11" width="12.42578125" customWidth="1"/>
    <col min="12" max="12" width="11.5703125" customWidth="1"/>
    <col min="13" max="13" width="12.140625" customWidth="1"/>
    <col min="14" max="14" width="11.7109375" customWidth="1"/>
    <col min="15" max="15" width="16.140625" customWidth="1"/>
  </cols>
  <sheetData>
    <row r="1" spans="1:16" ht="15.75" thickBot="1" x14ac:dyDescent="0.3"/>
    <row r="2" spans="1:16" ht="18" x14ac:dyDescent="0.35">
      <c r="E2" s="4" t="s">
        <v>10</v>
      </c>
      <c r="H2" s="7">
        <v>-14.979854851463188</v>
      </c>
      <c r="I2" s="6" t="s">
        <v>5</v>
      </c>
      <c r="J2" s="7">
        <v>40.275764278827012</v>
      </c>
      <c r="K2" s="6" t="s">
        <v>5</v>
      </c>
      <c r="L2" s="7">
        <v>281.27287573797889</v>
      </c>
      <c r="M2" s="6" t="s">
        <v>5</v>
      </c>
      <c r="N2" s="7">
        <v>-2286.7207073399186</v>
      </c>
      <c r="O2" s="6" t="s">
        <v>5</v>
      </c>
      <c r="P2" s="39">
        <v>-2286.7207073399186</v>
      </c>
    </row>
    <row r="3" spans="1:16" ht="18" x14ac:dyDescent="0.35">
      <c r="E3" s="4" t="s">
        <v>11</v>
      </c>
      <c r="H3" s="8">
        <v>0.17937832870854045</v>
      </c>
      <c r="I3" s="5">
        <f>I18</f>
        <v>712.46605720209186</v>
      </c>
      <c r="J3" s="8">
        <v>0.15699619987521982</v>
      </c>
      <c r="K3" s="5">
        <f>K18</f>
        <v>733.1621332555485</v>
      </c>
      <c r="L3" s="8">
        <v>-7.8734463058563783E-2</v>
      </c>
      <c r="M3" s="5">
        <f>M18</f>
        <v>638.87146331454642</v>
      </c>
      <c r="N3" s="8">
        <v>3.6938093959461185</v>
      </c>
      <c r="O3" s="5">
        <f>O18</f>
        <v>430.75666446934076</v>
      </c>
      <c r="P3" s="39">
        <v>3.6938093959461185</v>
      </c>
    </row>
    <row r="4" spans="1:16" ht="18" x14ac:dyDescent="0.35">
      <c r="E4" s="4" t="s">
        <v>12</v>
      </c>
      <c r="H4" s="9">
        <v>0</v>
      </c>
      <c r="I4" s="6" t="s">
        <v>6</v>
      </c>
      <c r="J4" s="9"/>
      <c r="K4" s="6" t="s">
        <v>6</v>
      </c>
      <c r="L4" s="9">
        <v>5.3999977857178473E-5</v>
      </c>
      <c r="M4" s="6" t="s">
        <v>6</v>
      </c>
      <c r="N4" s="9">
        <v>-1.7228990322976951E-3</v>
      </c>
      <c r="O4" s="6" t="s">
        <v>6</v>
      </c>
      <c r="P4" s="39">
        <v>-1.7228990322976951E-3</v>
      </c>
    </row>
    <row r="5" spans="1:16" ht="18.75" thickBot="1" x14ac:dyDescent="0.4">
      <c r="E5" s="4" t="s">
        <v>13</v>
      </c>
      <c r="H5" s="10">
        <v>0</v>
      </c>
      <c r="I5" s="5">
        <f>I19</f>
        <v>0</v>
      </c>
      <c r="J5" s="10"/>
      <c r="K5" s="5">
        <f>K19</f>
        <v>1216.1814732577432</v>
      </c>
      <c r="L5" s="10"/>
      <c r="M5" s="5">
        <f>M19</f>
        <v>2017.1546205241773</v>
      </c>
      <c r="N5" s="10">
        <v>2.6860504715743325E-7</v>
      </c>
      <c r="O5" s="5">
        <f>O19</f>
        <v>896.21454096944365</v>
      </c>
      <c r="P5" s="40">
        <v>2.6860504715743325E-7</v>
      </c>
    </row>
    <row r="6" spans="1:16" ht="47.25" customHeight="1" thickBot="1" x14ac:dyDescent="0.3">
      <c r="H6" s="46" t="s">
        <v>14</v>
      </c>
      <c r="I6" s="47"/>
      <c r="J6" s="48" t="s">
        <v>9</v>
      </c>
      <c r="K6" s="49"/>
      <c r="L6" s="50" t="s">
        <v>15</v>
      </c>
      <c r="M6" s="51"/>
      <c r="N6" s="50" t="s">
        <v>16</v>
      </c>
      <c r="O6" s="51"/>
    </row>
    <row r="7" spans="1:16" ht="30.75" thickBot="1" x14ac:dyDescent="0.3">
      <c r="A7" s="41" t="s">
        <v>17</v>
      </c>
      <c r="B7" s="41" t="s">
        <v>8</v>
      </c>
      <c r="C7" s="41" t="s">
        <v>7</v>
      </c>
      <c r="D7" s="41" t="s">
        <v>0</v>
      </c>
      <c r="E7" s="41" t="s">
        <v>1</v>
      </c>
      <c r="H7" s="33" t="s">
        <v>3</v>
      </c>
      <c r="I7" s="34" t="s">
        <v>2</v>
      </c>
      <c r="J7" s="35" t="s">
        <v>3</v>
      </c>
      <c r="K7" s="36" t="s">
        <v>2</v>
      </c>
      <c r="L7" s="37" t="s">
        <v>3</v>
      </c>
      <c r="M7" s="38" t="s">
        <v>2</v>
      </c>
      <c r="N7" s="37" t="s">
        <v>3</v>
      </c>
      <c r="O7" s="38" t="s">
        <v>2</v>
      </c>
    </row>
    <row r="8" spans="1:16" x14ac:dyDescent="0.25">
      <c r="A8" s="42">
        <f t="shared" ref="A8:A17" si="0">D8^3</f>
        <v>9314020864</v>
      </c>
      <c r="B8" s="42">
        <f t="shared" ref="B8:B17" si="1">D8^3</f>
        <v>9314020864</v>
      </c>
      <c r="C8" s="42">
        <f t="shared" ref="C8:C17" si="2">D8^2</f>
        <v>4426816</v>
      </c>
      <c r="D8" s="42">
        <v>2104</v>
      </c>
      <c r="E8" s="42">
        <v>400</v>
      </c>
      <c r="H8" s="11">
        <f t="shared" ref="H8:H17" si="3">$H$2+$H$3*D8</f>
        <v>362.43214875130593</v>
      </c>
      <c r="I8" s="12">
        <f t="shared" ref="I8:I17" si="4">($E8-H8)^2</f>
        <v>1411.3434474440046</v>
      </c>
      <c r="J8" s="17">
        <f>$J$2+$J$3*D8</f>
        <v>370.59576881628948</v>
      </c>
      <c r="K8" s="18">
        <f t="shared" ref="K8:K17" si="5">($E8-J8)^2</f>
        <v>864.60881150509431</v>
      </c>
      <c r="L8" s="25">
        <f t="shared" ref="L8:L17" si="6">L$2+L$3*$D8+L$4*$C8</f>
        <v>354.66353144056404</v>
      </c>
      <c r="M8" s="26">
        <f t="shared" ref="M8:M17" si="7">($E8-L8)^2</f>
        <v>2055.395381440725</v>
      </c>
      <c r="N8" s="25">
        <f t="shared" ref="N8:N17" si="8">N$2+N$3*$D8+N$4*$C8+N$5*$B8</f>
        <v>359.89027257079852</v>
      </c>
      <c r="O8" s="26">
        <f t="shared" ref="O8:O17" si="9">($E8-N8)^2</f>
        <v>1608.790234444838</v>
      </c>
    </row>
    <row r="9" spans="1:16" x14ac:dyDescent="0.25">
      <c r="A9" s="43">
        <f t="shared" si="0"/>
        <v>4096000000</v>
      </c>
      <c r="B9" s="43">
        <f t="shared" si="1"/>
        <v>4096000000</v>
      </c>
      <c r="C9" s="43">
        <f t="shared" si="2"/>
        <v>2560000</v>
      </c>
      <c r="D9" s="43">
        <v>1600</v>
      </c>
      <c r="E9" s="43">
        <v>330</v>
      </c>
      <c r="H9" s="13">
        <f t="shared" si="3"/>
        <v>272.02547108220153</v>
      </c>
      <c r="I9" s="14">
        <f t="shared" si="4"/>
        <v>3361.0460032406504</v>
      </c>
      <c r="J9" s="19">
        <f>$J$2+$J$3*D9</f>
        <v>291.46968407917871</v>
      </c>
      <c r="K9" s="20">
        <f t="shared" si="5"/>
        <v>1484.5852449582949</v>
      </c>
      <c r="L9" s="27">
        <f t="shared" si="6"/>
        <v>293.53767815865376</v>
      </c>
      <c r="M9" s="28">
        <f t="shared" si="7"/>
        <v>1329.500914061915</v>
      </c>
      <c r="N9" s="27">
        <f t="shared" si="8"/>
        <v>312.95907664861807</v>
      </c>
      <c r="O9" s="28">
        <f t="shared" si="9"/>
        <v>290.39306866767413</v>
      </c>
    </row>
    <row r="10" spans="1:16" x14ac:dyDescent="0.25">
      <c r="A10" s="43">
        <f t="shared" si="0"/>
        <v>13824000000</v>
      </c>
      <c r="B10" s="43">
        <f t="shared" si="1"/>
        <v>13824000000</v>
      </c>
      <c r="C10" s="43">
        <f t="shared" si="2"/>
        <v>5760000</v>
      </c>
      <c r="D10" s="43">
        <v>2400</v>
      </c>
      <c r="E10" s="43">
        <v>369</v>
      </c>
      <c r="H10" s="13">
        <f t="shared" si="3"/>
        <v>415.52813404903389</v>
      </c>
      <c r="I10" s="14">
        <f t="shared" si="4"/>
        <v>2164.8672580848674</v>
      </c>
      <c r="J10" s="19">
        <f>$J$2+$J$3*D10</f>
        <v>417.06664397935458</v>
      </c>
      <c r="K10" s="20">
        <f t="shared" si="5"/>
        <v>2310.402263438024</v>
      </c>
      <c r="L10" s="27">
        <f t="shared" si="6"/>
        <v>403.3500368547738</v>
      </c>
      <c r="M10" s="28">
        <f t="shared" si="7"/>
        <v>1179.9250319243188</v>
      </c>
      <c r="N10" s="27">
        <f t="shared" si="8"/>
        <v>367.71958880039892</v>
      </c>
      <c r="O10" s="28">
        <f t="shared" si="9"/>
        <v>1.6394528400638666</v>
      </c>
    </row>
    <row r="11" spans="1:16" x14ac:dyDescent="0.25">
      <c r="A11" s="43">
        <f t="shared" si="0"/>
        <v>2839159296</v>
      </c>
      <c r="B11" s="43">
        <f t="shared" si="1"/>
        <v>2839159296</v>
      </c>
      <c r="C11" s="43">
        <f t="shared" si="2"/>
        <v>2005056</v>
      </c>
      <c r="D11" s="43">
        <v>1416</v>
      </c>
      <c r="E11" s="43">
        <v>232</v>
      </c>
      <c r="H11" s="13">
        <f t="shared" si="3"/>
        <v>239.01985859983009</v>
      </c>
      <c r="I11" s="14">
        <f t="shared" si="4"/>
        <v>49.278414761608431</v>
      </c>
      <c r="J11" s="19">
        <f>$J$2+$J$3*D11</f>
        <v>262.58238330213828</v>
      </c>
      <c r="K11" s="20">
        <f t="shared" si="5"/>
        <v>935.28216843890641</v>
      </c>
      <c r="L11" s="27">
        <f t="shared" si="6"/>
        <v>278.05785564945541</v>
      </c>
      <c r="M11" s="28">
        <f t="shared" si="7"/>
        <v>2121.3260670260711</v>
      </c>
      <c r="N11" s="27">
        <f t="shared" si="8"/>
        <v>251.81687180664301</v>
      </c>
      <c r="O11" s="28">
        <f t="shared" si="9"/>
        <v>392.70840820092252</v>
      </c>
    </row>
    <row r="12" spans="1:16" x14ac:dyDescent="0.25">
      <c r="A12" s="43">
        <f t="shared" si="0"/>
        <v>27000000000</v>
      </c>
      <c r="B12" s="43">
        <f t="shared" si="1"/>
        <v>27000000000</v>
      </c>
      <c r="C12" s="43">
        <f t="shared" si="2"/>
        <v>9000000</v>
      </c>
      <c r="D12" s="43">
        <v>3000</v>
      </c>
      <c r="E12" s="43">
        <v>540</v>
      </c>
      <c r="H12" s="13">
        <f t="shared" si="3"/>
        <v>523.15513127415818</v>
      </c>
      <c r="I12" s="14">
        <f t="shared" si="4"/>
        <v>283.74960239084385</v>
      </c>
      <c r="J12" s="19">
        <f>$J$2+$J$3*D12</f>
        <v>511.26436390448646</v>
      </c>
      <c r="K12" s="20">
        <f t="shared" si="5"/>
        <v>825.73678181378068</v>
      </c>
      <c r="L12" s="27">
        <f t="shared" si="6"/>
        <v>531.06928727689376</v>
      </c>
      <c r="M12" s="28">
        <f t="shared" si="7"/>
        <v>79.757629742651659</v>
      </c>
      <c r="N12" s="27">
        <f t="shared" si="8"/>
        <v>540.95246306987792</v>
      </c>
      <c r="O12" s="28">
        <f t="shared" si="9"/>
        <v>0.90718589948127526</v>
      </c>
    </row>
    <row r="13" spans="1:16" x14ac:dyDescent="0.25">
      <c r="A13" s="43">
        <f t="shared" si="0"/>
        <v>7821346625</v>
      </c>
      <c r="B13" s="43">
        <f t="shared" si="1"/>
        <v>7821346625</v>
      </c>
      <c r="C13" s="43">
        <f t="shared" si="2"/>
        <v>3940225</v>
      </c>
      <c r="D13" s="43">
        <v>1985</v>
      </c>
      <c r="E13" s="43">
        <v>300</v>
      </c>
      <c r="H13" s="13">
        <f t="shared" si="3"/>
        <v>341.08612763498962</v>
      </c>
      <c r="I13" s="14">
        <f t="shared" si="4"/>
        <v>1688.0698840386581</v>
      </c>
      <c r="J13" s="19">
        <f>$J$2+$J$3*D13</f>
        <v>351.91322103113833</v>
      </c>
      <c r="K13" s="20">
        <f t="shared" si="5"/>
        <v>2694.9825178278234</v>
      </c>
      <c r="L13" s="27">
        <f t="shared" si="6"/>
        <v>337.75702931903083</v>
      </c>
      <c r="M13" s="28">
        <f t="shared" si="7"/>
        <v>1425.5932629981542</v>
      </c>
      <c r="N13" s="27">
        <f t="shared" si="8"/>
        <v>357.73428312069746</v>
      </c>
      <c r="O13" s="28">
        <f t="shared" si="9"/>
        <v>3333.2474474608512</v>
      </c>
    </row>
    <row r="14" spans="1:16" x14ac:dyDescent="0.25">
      <c r="A14" s="43">
        <f t="shared" si="0"/>
        <v>3609741304</v>
      </c>
      <c r="B14" s="43">
        <f t="shared" si="1"/>
        <v>3609741304</v>
      </c>
      <c r="C14" s="43">
        <f t="shared" si="2"/>
        <v>2353156</v>
      </c>
      <c r="D14" s="43">
        <v>1534</v>
      </c>
      <c r="E14" s="43">
        <v>315</v>
      </c>
      <c r="H14" s="13">
        <f t="shared" si="3"/>
        <v>260.18650138743789</v>
      </c>
      <c r="I14" s="14">
        <f t="shared" si="4"/>
        <v>3004.5196301493488</v>
      </c>
      <c r="J14" s="19">
        <f>$J$2+$J$3*D14</f>
        <v>281.10793488741422</v>
      </c>
      <c r="K14" s="20">
        <f t="shared" si="5"/>
        <v>1148.6720775957544</v>
      </c>
      <c r="L14" s="27">
        <f t="shared" si="6"/>
        <v>287.56458130062867</v>
      </c>
      <c r="M14" s="28">
        <f t="shared" si="7"/>
        <v>752.70219920981378</v>
      </c>
      <c r="N14" s="27">
        <f t="shared" si="8"/>
        <v>294.92744398296668</v>
      </c>
      <c r="O14" s="28">
        <f t="shared" si="9"/>
        <v>402.90750505694058</v>
      </c>
    </row>
    <row r="15" spans="1:16" x14ac:dyDescent="0.25">
      <c r="A15" s="44">
        <f t="shared" si="0"/>
        <v>2905841483</v>
      </c>
      <c r="B15" s="44">
        <f t="shared" si="1"/>
        <v>2905841483</v>
      </c>
      <c r="C15" s="44">
        <f t="shared" si="2"/>
        <v>2036329</v>
      </c>
      <c r="D15" s="44">
        <v>1427</v>
      </c>
      <c r="E15" s="44">
        <v>199</v>
      </c>
      <c r="H15" s="13">
        <f t="shared" si="3"/>
        <v>240.99302021562403</v>
      </c>
      <c r="I15" s="14">
        <f t="shared" si="4"/>
        <v>1763.4137468298084</v>
      </c>
      <c r="J15" s="21">
        <f>$J$2+$J$3*D15</f>
        <v>264.3093415007657</v>
      </c>
      <c r="K15" s="22">
        <f t="shared" si="5"/>
        <v>4265.3100872636369</v>
      </c>
      <c r="L15" s="29">
        <f t="shared" si="6"/>
        <v>278.88051786333875</v>
      </c>
      <c r="M15" s="30">
        <f t="shared" si="7"/>
        <v>6380.8971341151819</v>
      </c>
      <c r="N15" s="29">
        <f t="shared" si="8"/>
        <v>256.4797257086999</v>
      </c>
      <c r="O15" s="30">
        <f t="shared" si="9"/>
        <v>3303.9188675473765</v>
      </c>
    </row>
    <row r="16" spans="1:16" x14ac:dyDescent="0.25">
      <c r="A16" s="44">
        <f t="shared" si="0"/>
        <v>2628072000</v>
      </c>
      <c r="B16" s="44">
        <f t="shared" si="1"/>
        <v>2628072000</v>
      </c>
      <c r="C16" s="44">
        <f t="shared" si="2"/>
        <v>1904400</v>
      </c>
      <c r="D16" s="44">
        <v>1380</v>
      </c>
      <c r="E16" s="44">
        <v>212</v>
      </c>
      <c r="H16" s="13">
        <f t="shared" si="3"/>
        <v>232.56223876632265</v>
      </c>
      <c r="I16" s="14">
        <f t="shared" si="4"/>
        <v>422.80566308326206</v>
      </c>
      <c r="J16" s="21">
        <f>$J$2+$J$3*D16</f>
        <v>256.93052010663035</v>
      </c>
      <c r="K16" s="22">
        <f t="shared" si="5"/>
        <v>2018.7516370523144</v>
      </c>
      <c r="L16" s="29">
        <f t="shared" si="6"/>
        <v>275.45687454837156</v>
      </c>
      <c r="M16" s="30">
        <f t="shared" si="7"/>
        <v>4026.774927447766</v>
      </c>
      <c r="N16" s="29">
        <f t="shared" si="8"/>
        <v>235.56074545112415</v>
      </c>
      <c r="O16" s="30">
        <f t="shared" si="9"/>
        <v>555.10872621266731</v>
      </c>
    </row>
    <row r="17" spans="1:15" ht="15.75" thickBot="1" x14ac:dyDescent="0.3">
      <c r="A17" s="45">
        <f t="shared" si="0"/>
        <v>3334661784</v>
      </c>
      <c r="B17" s="45">
        <f t="shared" si="1"/>
        <v>3334661784</v>
      </c>
      <c r="C17" s="45">
        <f t="shared" si="2"/>
        <v>2232036</v>
      </c>
      <c r="D17" s="45">
        <v>1494</v>
      </c>
      <c r="E17" s="45">
        <v>243</v>
      </c>
      <c r="H17" s="15">
        <f t="shared" si="3"/>
        <v>253.01136823909627</v>
      </c>
      <c r="I17" s="16">
        <f t="shared" si="4"/>
        <v>100.22749401878556</v>
      </c>
      <c r="J17" s="23">
        <f>$J$2+$J$3*D17</f>
        <v>274.82808689240539</v>
      </c>
      <c r="K17" s="24">
        <f t="shared" si="5"/>
        <v>1013.0271152305081</v>
      </c>
      <c r="L17" s="31">
        <f t="shared" si="6"/>
        <v>284.17348250490983</v>
      </c>
      <c r="M17" s="32">
        <f t="shared" si="7"/>
        <v>1695.2556615821156</v>
      </c>
      <c r="N17" s="31">
        <f t="shared" si="8"/>
        <v>281.96485149537489</v>
      </c>
      <c r="O17" s="32">
        <f t="shared" si="9"/>
        <v>1518.2596520566185</v>
      </c>
    </row>
    <row r="18" spans="1:15" x14ac:dyDescent="0.25">
      <c r="H18" s="1" t="s">
        <v>4</v>
      </c>
      <c r="I18" s="2">
        <f>SUM(I8:I17)/(2*10)</f>
        <v>712.46605720209186</v>
      </c>
      <c r="J18" s="1" t="s">
        <v>5</v>
      </c>
      <c r="K18" s="2">
        <f>SUM(K8:K14)/(2*7)</f>
        <v>733.1621332555485</v>
      </c>
      <c r="M18" s="2">
        <f>SUM(M8:M14)/(2*7)</f>
        <v>638.87146331454642</v>
      </c>
      <c r="O18" s="2">
        <f>SUM(O8:O14)/(2*7)</f>
        <v>430.75666446934076</v>
      </c>
    </row>
    <row r="19" spans="1:15" x14ac:dyDescent="0.25">
      <c r="J19" t="s">
        <v>6</v>
      </c>
      <c r="K19" s="3">
        <f>SUM(K15:K17)/(2*3)</f>
        <v>1216.1814732577432</v>
      </c>
      <c r="M19" s="3">
        <f>SUM(M15:M17)/(2*3)</f>
        <v>2017.1546205241773</v>
      </c>
      <c r="O19" s="3">
        <f>SUM(O15:O17)/(2*3)</f>
        <v>896.21454096944365</v>
      </c>
    </row>
  </sheetData>
  <sortState ref="M29:N35">
    <sortCondition ref="M29:M35"/>
  </sortState>
  <mergeCells count="4">
    <mergeCell ref="H6:I6"/>
    <mergeCell ref="J6:K6"/>
    <mergeCell ref="L6:M6"/>
    <mergeCell ref="N6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Train-Test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Güray Güler</dc:creator>
  <cp:lastModifiedBy>Mehmet Güray Güler</cp:lastModifiedBy>
  <dcterms:created xsi:type="dcterms:W3CDTF">2021-11-04T06:55:43Z</dcterms:created>
  <dcterms:modified xsi:type="dcterms:W3CDTF">2021-11-05T10:58:55Z</dcterms:modified>
</cp:coreProperties>
</file>