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-project\TimerCRY\timercry\5-TR4A\Codes\data\"/>
    </mc:Choice>
  </mc:AlternateContent>
  <xr:revisionPtr revIDLastSave="0" documentId="13_ncr:1_{7D5CBD4F-49D0-4CD2-A320-44003349604C}" xr6:coauthVersionLast="47" xr6:coauthVersionMax="47" xr10:uidLastSave="{00000000-0000-0000-0000-000000000000}"/>
  <bookViews>
    <workbookView xWindow="-120" yWindow="-120" windowWidth="29040" windowHeight="17640" xr2:uid="{314E61EB-F685-467B-8B0E-14DD0664DCA3}"/>
  </bookViews>
  <sheets>
    <sheet name="日模板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8" i="1" l="1"/>
  <c r="F97" i="1"/>
  <c r="Q2" i="1" s="1"/>
  <c r="Q4" i="1" s="1"/>
  <c r="H94" i="1"/>
  <c r="G94" i="1"/>
  <c r="H93" i="1"/>
  <c r="G93" i="1"/>
  <c r="H92" i="1"/>
  <c r="G92" i="1"/>
  <c r="G91" i="1"/>
  <c r="G89" i="1"/>
  <c r="I63" i="1"/>
  <c r="J63" i="1" s="1"/>
  <c r="J62" i="1"/>
  <c r="I62" i="1"/>
  <c r="I59" i="1"/>
  <c r="J59" i="1" s="1"/>
  <c r="I58" i="1"/>
  <c r="J58" i="1" s="1"/>
  <c r="I57" i="1"/>
  <c r="J57" i="1" s="1"/>
  <c r="I56" i="1"/>
  <c r="J56" i="1" s="1"/>
  <c r="F56" i="1"/>
  <c r="N44" i="1" s="1"/>
  <c r="J55" i="1"/>
  <c r="I55" i="1"/>
  <c r="I54" i="1"/>
  <c r="J54" i="1" s="1"/>
  <c r="I53" i="1"/>
  <c r="J53" i="1" s="1"/>
  <c r="I52" i="1"/>
  <c r="J52" i="1" s="1"/>
  <c r="I50" i="1"/>
  <c r="J50" i="1" s="1"/>
  <c r="I47" i="1"/>
  <c r="J47" i="1" s="1"/>
  <c r="J46" i="1"/>
  <c r="I46" i="1"/>
  <c r="J43" i="1"/>
  <c r="I43" i="1"/>
  <c r="J42" i="1"/>
  <c r="I42" i="1"/>
  <c r="J41" i="1"/>
  <c r="I41" i="1"/>
  <c r="J40" i="1"/>
  <c r="I40" i="1"/>
  <c r="J39" i="1"/>
  <c r="I39" i="1"/>
  <c r="M38" i="1"/>
  <c r="J38" i="1"/>
  <c r="I38" i="1"/>
  <c r="M37" i="1"/>
  <c r="J37" i="1"/>
  <c r="I37" i="1"/>
  <c r="M36" i="1"/>
  <c r="J36" i="1"/>
  <c r="I36" i="1"/>
  <c r="M35" i="1"/>
  <c r="J35" i="1"/>
  <c r="I35" i="1"/>
  <c r="M34" i="1"/>
  <c r="I33" i="1"/>
  <c r="J33" i="1" s="1"/>
  <c r="M32" i="1"/>
  <c r="J32" i="1"/>
  <c r="I32" i="1"/>
  <c r="M31" i="1"/>
  <c r="M30" i="1"/>
  <c r="J29" i="1"/>
  <c r="I29" i="1"/>
  <c r="M28" i="1"/>
  <c r="M27" i="1"/>
  <c r="M26" i="1"/>
  <c r="M25" i="1"/>
  <c r="M24" i="1"/>
  <c r="I24" i="1"/>
  <c r="J24" i="1" s="1"/>
  <c r="J23" i="1"/>
  <c r="I23" i="1"/>
  <c r="K2" i="1"/>
  <c r="N22" i="1"/>
  <c r="J22" i="1"/>
  <c r="I22" i="1"/>
  <c r="N21" i="1"/>
  <c r="J21" i="1"/>
  <c r="I21" i="1"/>
  <c r="J20" i="1"/>
  <c r="I20" i="1"/>
  <c r="M19" i="1"/>
  <c r="J19" i="1"/>
  <c r="I19" i="1"/>
  <c r="M18" i="1"/>
  <c r="I18" i="1"/>
  <c r="J18" i="1" s="1"/>
  <c r="N17" i="1"/>
  <c r="J17" i="1"/>
  <c r="I17" i="1"/>
  <c r="K83" i="1"/>
  <c r="I83" i="1" s="1"/>
  <c r="J83" i="1" s="1"/>
  <c r="J16" i="1"/>
  <c r="I16" i="1"/>
  <c r="M15" i="1"/>
  <c r="J11" i="1"/>
  <c r="I11" i="1"/>
  <c r="K26" i="1"/>
  <c r="I26" i="1" s="1"/>
  <c r="J26" i="1" s="1"/>
  <c r="I10" i="1"/>
  <c r="J10" i="1" s="1"/>
  <c r="P9" i="1"/>
  <c r="G90" i="1" s="1"/>
  <c r="I8" i="1"/>
  <c r="J8" i="1" s="1"/>
  <c r="J7" i="1"/>
  <c r="I7" i="1"/>
  <c r="J6" i="1"/>
  <c r="I6" i="1"/>
  <c r="I5" i="1"/>
  <c r="J5" i="1" s="1"/>
  <c r="F55" i="1" a="1"/>
  <c r="F55" i="1" s="1"/>
  <c r="U4" i="1"/>
  <c r="G86" i="1" s="1"/>
  <c r="J4" i="1"/>
  <c r="I4" i="1"/>
  <c r="P3" i="1"/>
  <c r="G87" i="1" s="1"/>
  <c r="J3" i="1"/>
  <c r="I3" i="1"/>
  <c r="P2" i="1"/>
  <c r="G88" i="1" s="1"/>
  <c r="K82" i="1"/>
  <c r="P4" i="1" l="1"/>
  <c r="I82" i="1"/>
  <c r="J82" i="1" s="1"/>
  <c r="N38" i="1"/>
  <c r="R4" i="1"/>
  <c r="N43" i="1"/>
  <c r="N15" i="1"/>
  <c r="N16" i="1"/>
  <c r="F3" i="1"/>
  <c r="I2" i="1"/>
  <c r="J2" i="1" s="1"/>
  <c r="T4" i="1"/>
  <c r="K28" i="1"/>
  <c r="K48" i="1"/>
  <c r="K66" i="1"/>
  <c r="K79" i="1"/>
  <c r="K13" i="1"/>
  <c r="I13" i="1" s="1"/>
  <c r="J13" i="1" s="1"/>
  <c r="K9" i="1"/>
  <c r="H100" i="1" s="1"/>
  <c r="K12" i="1"/>
  <c r="K27" i="1"/>
  <c r="I27" i="1" s="1"/>
  <c r="J27" i="1" s="1"/>
  <c r="K45" i="1"/>
  <c r="I45" i="1" s="1"/>
  <c r="J45" i="1" s="1"/>
  <c r="K71" i="1"/>
  <c r="I71" i="1" s="1"/>
  <c r="J71" i="1" s="1"/>
  <c r="K76" i="1"/>
  <c r="K68" i="1"/>
  <c r="I68" i="1" s="1"/>
  <c r="J68" i="1" s="1"/>
  <c r="K81" i="1"/>
  <c r="I81" i="1" s="1"/>
  <c r="J81" i="1" s="1"/>
  <c r="K25" i="1"/>
  <c r="K44" i="1"/>
  <c r="N4" i="1"/>
  <c r="N6" i="1"/>
  <c r="K15" i="1"/>
  <c r="I15" i="1" s="1"/>
  <c r="J15" i="1" s="1"/>
  <c r="K78" i="1"/>
  <c r="N2" i="1"/>
  <c r="N3" i="1"/>
  <c r="K14" i="1"/>
  <c r="I14" i="1" s="1"/>
  <c r="J14" i="1" s="1"/>
  <c r="K30" i="1"/>
  <c r="I30" i="1" s="1"/>
  <c r="J30" i="1" s="1"/>
  <c r="K61" i="1"/>
  <c r="I61" i="1" s="1"/>
  <c r="J61" i="1" s="1"/>
  <c r="K67" i="1"/>
  <c r="I67" i="1" s="1"/>
  <c r="J67" i="1" s="1"/>
  <c r="K80" i="1"/>
  <c r="K31" i="1"/>
  <c r="I31" i="1" s="1"/>
  <c r="J31" i="1" s="1"/>
  <c r="K70" i="1"/>
  <c r="I70" i="1" s="1"/>
  <c r="J70" i="1" s="1"/>
  <c r="N5" i="1"/>
  <c r="K34" i="1"/>
  <c r="I34" i="1" s="1"/>
  <c r="J34" i="1" s="1"/>
  <c r="K49" i="1"/>
  <c r="I49" i="1" s="1"/>
  <c r="J49" i="1" s="1"/>
  <c r="K72" i="1"/>
  <c r="K77" i="1"/>
  <c r="I77" i="1" s="1"/>
  <c r="J77" i="1" s="1"/>
  <c r="K51" i="1"/>
  <c r="I51" i="1" s="1"/>
  <c r="J51" i="1" s="1"/>
  <c r="K60" i="1"/>
  <c r="K69" i="1"/>
  <c r="N14" i="1" l="1"/>
  <c r="N45" i="1" s="1"/>
  <c r="J98" i="1"/>
  <c r="I80" i="1"/>
  <c r="J80" i="1" s="1"/>
  <c r="N37" i="1"/>
  <c r="I48" i="1"/>
  <c r="J48" i="1" s="1"/>
  <c r="F49" i="1"/>
  <c r="N27" i="1"/>
  <c r="I28" i="1"/>
  <c r="J28" i="1" s="1"/>
  <c r="F29" i="1"/>
  <c r="N25" i="1"/>
  <c r="I72" i="1"/>
  <c r="J72" i="1" s="1"/>
  <c r="N32" i="1"/>
  <c r="F45" i="1"/>
  <c r="I44" i="1"/>
  <c r="J44" i="1" s="1"/>
  <c r="N26" i="1"/>
  <c r="F13" i="1"/>
  <c r="N19" i="1"/>
  <c r="N20" i="1"/>
  <c r="I12" i="1"/>
  <c r="J12" i="1" s="1"/>
  <c r="G99" i="1" s="1"/>
  <c r="N13" i="1"/>
  <c r="H99" i="1"/>
  <c r="N24" i="1"/>
  <c r="H101" i="1"/>
  <c r="J99" i="1" s="1"/>
  <c r="I25" i="1"/>
  <c r="J25" i="1" s="1"/>
  <c r="F26" i="1"/>
  <c r="N23" i="1"/>
  <c r="F10" i="1"/>
  <c r="N18" i="1"/>
  <c r="I9" i="1"/>
  <c r="J9" i="1" s="1"/>
  <c r="G100" i="1" s="1"/>
  <c r="J64" i="1"/>
  <c r="N31" i="1"/>
  <c r="I69" i="1"/>
  <c r="J69" i="1" s="1"/>
  <c r="I79" i="1"/>
  <c r="J79" i="1" s="1"/>
  <c r="N36" i="1"/>
  <c r="I60" i="1"/>
  <c r="J60" i="1" s="1"/>
  <c r="N28" i="1"/>
  <c r="F61" i="1"/>
  <c r="N35" i="1"/>
  <c r="I78" i="1"/>
  <c r="J78" i="1" s="1"/>
  <c r="I76" i="1"/>
  <c r="J76" i="1" s="1"/>
  <c r="H103" i="1"/>
  <c r="J101" i="1" s="1"/>
  <c r="N33" i="1"/>
  <c r="N34" i="1"/>
  <c r="I66" i="1"/>
  <c r="J66" i="1" s="1"/>
  <c r="H102" i="1"/>
  <c r="J100" i="1" s="1"/>
  <c r="F66" i="1"/>
  <c r="N29" i="1"/>
  <c r="N30" i="1"/>
  <c r="N46" i="1" l="1"/>
  <c r="G102" i="1"/>
  <c r="N9" i="1"/>
  <c r="V4" i="1"/>
  <c r="G101" i="1"/>
  <c r="G103" i="1"/>
  <c r="H98" i="1"/>
  <c r="N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AYZP</author>
  </authors>
  <commentList>
    <comment ref="G1" authorId="0" shapeId="0" xr:uid="{7CC666FA-128F-4E84-80D5-3E705D090107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支表内容可以升档到分表内容
</t>
        </r>
      </text>
    </comment>
    <comment ref="H1" authorId="0" shapeId="0" xr:uid="{2533FCB0-1470-4878-9765-57729ED72D72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多做第二象限重要不紧急的事情
</t>
        </r>
      </text>
    </comment>
    <comment ref="K1" authorId="0" shapeId="0" xr:uid="{F722DD29-7786-42AD-993F-FDA1AFD90CB1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注意存在，时间如果超过24h就会归0的现象，应该怎么做？
设置单元格式，自定义，[h]:mm</t>
        </r>
      </text>
    </comment>
    <comment ref="G6" authorId="0" shapeId="0" xr:uid="{6FA33F9C-8893-4F52-8D54-EC236BE1FB87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[2021-1-23] 将“科研文档”改成“中心事务文档”</t>
        </r>
      </text>
    </comment>
    <comment ref="F12" authorId="0" shapeId="0" xr:uid="{07CA2A83-7E4E-450C-BC9A-7B4F96191D65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[2021-1-23]将“附加工作”改为“自我工作”</t>
        </r>
      </text>
    </comment>
    <comment ref="G34" authorId="0" shapeId="0" xr:uid="{C4849725-76E4-4478-A39E-18444CF7ED50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工作编程相关书籍</t>
        </r>
      </text>
    </comment>
    <comment ref="F44" authorId="0" shapeId="0" xr:uid="{35AE9677-54DA-4D4A-BDE9-28D5C1107585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阅读：
小说
技能相关书籍
</t>
        </r>
      </text>
    </comment>
    <comment ref="G44" authorId="0" shapeId="0" xr:uid="{25E73A3E-B34C-4FD3-9642-769B6F262205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详细记录看小说的时间；看每项书的时间。</t>
        </r>
      </text>
    </comment>
    <comment ref="F65" authorId="0" shapeId="0" xr:uid="{5044B8E6-91CE-42EB-80C7-64C6F2E21370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如果有什么持续做有意义的事就可以升级为地I类或第II类的事情</t>
        </r>
      </text>
    </comment>
    <comment ref="G66" authorId="0" shapeId="0" xr:uid="{1CE36BFF-FB77-4A10-861B-531C6B055CB0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番茄时间中的小休憩，走一走，歇一会时间</t>
        </r>
      </text>
    </comment>
    <comment ref="G67" authorId="0" shapeId="0" xr:uid="{2B56F237-1A66-48AB-B45D-E8C327727DED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日常吃饭时间</t>
        </r>
      </text>
    </comment>
    <comment ref="G68" authorId="0" shapeId="0" xr:uid="{4C723C45-335C-45E9-8CC9-41F8FC186B03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路上花费的时间
</t>
        </r>
      </text>
    </comment>
    <comment ref="G69" authorId="0" shapeId="0" xr:uid="{BC729815-2E4F-4F1A-9D73-F6AF4AC9EDCA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交流聊天时间
</t>
        </r>
      </text>
    </comment>
    <comment ref="G70" authorId="0" shapeId="0" xr:uid="{49BAAD94-8F74-4719-8D8E-38ACD08C3D60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玩手机时间：看知乎、微博等</t>
        </r>
      </text>
    </comment>
    <comment ref="G72" authorId="0" shapeId="0" xr:uid="{3675ECE2-AD7D-442F-913A-ECC340434810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娱乐、出去玩、电影院看电影、音乐会、展览会等</t>
        </r>
      </text>
    </comment>
    <comment ref="G76" authorId="0" shapeId="0" xr:uid="{0CE1D502-701B-4552-82A4-F3A49ABE3E52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杂事，偶尔做一两次</t>
        </r>
      </text>
    </comment>
    <comment ref="G77" authorId="0" shapeId="0" xr:uid="{8A8046B4-FCA2-4247-B317-2C673153DC71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家务、整理桌面、整理宿舍</t>
        </r>
      </text>
    </comment>
    <comment ref="G78" authorId="0" shapeId="0" xr:uid="{3EF3752F-EB0B-4809-80FA-9ABBAB285AD2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个人卫生，整理自己，收拾自己</t>
        </r>
      </text>
    </comment>
    <comment ref="G79" authorId="0" shapeId="0" xr:uid="{C50CD049-E94E-42D8-A533-8225CB7BC6ED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备份1</t>
        </r>
      </text>
    </comment>
    <comment ref="G80" authorId="0" shapeId="0" xr:uid="{A5F4D43A-6624-47EF-9449-A915852E90E4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备份2
</t>
        </r>
      </text>
    </comment>
    <comment ref="I97" authorId="0" shapeId="0" xr:uid="{68DDC64A-591F-4476-BD6A-9954EED2ECC8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需要加一个图
</t>
        </r>
      </text>
    </comment>
    <comment ref="J97" authorId="0" shapeId="0" xr:uid="{CB71922C-FEF2-4118-81C8-2E005E5B58E2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此处时间分类仍需强化
</t>
        </r>
      </text>
    </comment>
    <comment ref="I98" authorId="0" shapeId="0" xr:uid="{92AD22E5-60D0-4F3B-AF09-7F55BEA4714F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紧急重要：
危机；
迫切问题；
在限定时间内必须完成的任务
</t>
        </r>
      </text>
    </comment>
    <comment ref="I99" authorId="0" shapeId="0" xr:uid="{3593E586-B2D5-4671-8153-AF9F653352B5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重要不紧急：
预防性措施、培养产能的活动；
建立关系；
明确新的发展机会；
制定计划和休闲；</t>
        </r>
      </text>
    </comment>
    <comment ref="I100" authorId="0" shapeId="0" xr:uid="{4FC00B31-C3C2-448C-A565-1E4CAB182D53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紧急不重要：
接待访客、某些电话；
某些信件、某些报告；
某些会议；
迫切需要解决的事务；
公共活动。</t>
        </r>
      </text>
    </comment>
    <comment ref="I101" authorId="0" shapeId="0" xr:uid="{D386397D-D38F-451D-8D56-5D0EA9D50F6D}">
      <text>
        <r>
          <rPr>
            <b/>
            <sz val="9"/>
            <color indexed="81"/>
            <rFont val="宋体"/>
            <family val="3"/>
            <charset val="134"/>
          </rPr>
          <t>AYZP:</t>
        </r>
        <r>
          <rPr>
            <sz val="9"/>
            <color indexed="81"/>
            <rFont val="宋体"/>
            <family val="3"/>
            <charset val="134"/>
          </rPr>
          <t xml:space="preserve">
不重要不紧急：
琐碎忙碌的工作；
某些信件；
某些电话；
消磨时间的活动；
令人愉快的活动。</t>
        </r>
      </text>
    </comment>
  </commentList>
</comments>
</file>

<file path=xl/sharedStrings.xml><?xml version="1.0" encoding="utf-8"?>
<sst xmlns="http://schemas.openxmlformats.org/spreadsheetml/2006/main" count="150" uniqueCount="131">
  <si>
    <t>二级类</t>
    <phoneticPr fontId="3" type="noConversion"/>
  </si>
  <si>
    <t>三级类</t>
    <phoneticPr fontId="3" type="noConversion"/>
  </si>
  <si>
    <t>明细</t>
    <phoneticPr fontId="3" type="noConversion"/>
  </si>
  <si>
    <t>(h)</t>
    <phoneticPr fontId="3" type="noConversion"/>
  </si>
  <si>
    <t>（min）</t>
    <phoneticPr fontId="3" type="noConversion"/>
  </si>
  <si>
    <t>时间</t>
    <phoneticPr fontId="3" type="noConversion"/>
  </si>
  <si>
    <t>日常任务判断</t>
    <phoneticPr fontId="1" type="noConversion"/>
  </si>
  <si>
    <t># 一 日总结记录</t>
    <phoneticPr fontId="1" type="noConversion"/>
  </si>
  <si>
    <t>中心事务</t>
    <phoneticPr fontId="3" type="noConversion"/>
  </si>
  <si>
    <t>中心工作</t>
    <phoneticPr fontId="1" type="noConversion"/>
  </si>
  <si>
    <t>工作</t>
    <phoneticPr fontId="1" type="noConversion"/>
  </si>
  <si>
    <t>听力</t>
  </si>
  <si>
    <t>单词&amp;阅读</t>
  </si>
  <si>
    <t>口语</t>
  </si>
  <si>
    <t>-</t>
  </si>
  <si>
    <t>简书</t>
  </si>
  <si>
    <t>中心事务文档</t>
    <phoneticPr fontId="1" type="noConversion"/>
  </si>
  <si>
    <t>学习强国</t>
  </si>
  <si>
    <t>## 记录闪现的灵感(inspirations):</t>
    <phoneticPr fontId="1" type="noConversion"/>
  </si>
  <si>
    <t>&gt; 没记录</t>
    <phoneticPr fontId="1" type="noConversion"/>
  </si>
  <si>
    <t>总时间</t>
    <phoneticPr fontId="1" type="noConversion"/>
  </si>
  <si>
    <t>## 梦日记：</t>
    <phoneticPr fontId="1" type="noConversion"/>
  </si>
  <si>
    <t>组织工作</t>
    <phoneticPr fontId="3" type="noConversion"/>
  </si>
  <si>
    <t>例会</t>
    <phoneticPr fontId="1" type="noConversion"/>
  </si>
  <si>
    <t>学习时间</t>
    <phoneticPr fontId="1" type="noConversion"/>
  </si>
  <si>
    <t>工作沟通</t>
    <phoneticPr fontId="1" type="noConversion"/>
  </si>
  <si>
    <t>## 一 时间记录</t>
    <phoneticPr fontId="1" type="noConversion"/>
  </si>
  <si>
    <t>可能自我</t>
    <phoneticPr fontId="3" type="noConversion"/>
  </si>
  <si>
    <t>个人品牌</t>
  </si>
  <si>
    <t>bilibili更新</t>
  </si>
  <si>
    <t>时间</t>
    <phoneticPr fontId="1" type="noConversion"/>
  </si>
  <si>
    <t>CSDN&amp;个人博客</t>
  </si>
  <si>
    <t>总工作</t>
    <phoneticPr fontId="1" type="noConversion"/>
  </si>
  <si>
    <t>第I类工作</t>
    <phoneticPr fontId="1" type="noConversion"/>
  </si>
  <si>
    <t>微信公众号</t>
  </si>
  <si>
    <t>自我思考</t>
  </si>
  <si>
    <t xml:space="preserve">  中心工作</t>
    <phoneticPr fontId="1" type="noConversion"/>
  </si>
  <si>
    <t xml:space="preserve">  中心事务文档</t>
    <phoneticPr fontId="1" type="noConversion"/>
  </si>
  <si>
    <t>可能自我文档</t>
    <phoneticPr fontId="1" type="noConversion"/>
  </si>
  <si>
    <t xml:space="preserve">  个人品牌</t>
    <phoneticPr fontId="1" type="noConversion"/>
  </si>
  <si>
    <t xml:space="preserve">  自我思考</t>
    <phoneticPr fontId="1" type="noConversion"/>
  </si>
  <si>
    <t xml:space="preserve">  可能自我文档</t>
    <phoneticPr fontId="1" type="noConversion"/>
  </si>
  <si>
    <t>第II类工作</t>
    <phoneticPr fontId="1" type="noConversion"/>
  </si>
  <si>
    <t>英语能力</t>
    <phoneticPr fontId="3" type="noConversion"/>
  </si>
  <si>
    <t>听力</t>
    <phoneticPr fontId="3" type="noConversion"/>
  </si>
  <si>
    <t>单词&amp;阅读</t>
    <phoneticPr fontId="3" type="noConversion"/>
  </si>
  <si>
    <t>口语</t>
    <phoneticPr fontId="3" type="noConversion"/>
  </si>
  <si>
    <t>编程能力</t>
    <phoneticPr fontId="3" type="noConversion"/>
  </si>
  <si>
    <t>编程工具</t>
    <phoneticPr fontId="3" type="noConversion"/>
  </si>
  <si>
    <t>刷题</t>
    <phoneticPr fontId="1" type="noConversion"/>
  </si>
  <si>
    <t>算法基础视频</t>
    <phoneticPr fontId="1" type="noConversion"/>
  </si>
  <si>
    <t>第III类工作</t>
    <phoneticPr fontId="1" type="noConversion"/>
  </si>
  <si>
    <t>linux视频</t>
    <phoneticPr fontId="1" type="noConversion"/>
  </si>
  <si>
    <t>项目</t>
    <phoneticPr fontId="1" type="noConversion"/>
  </si>
  <si>
    <t>## 二 概述</t>
    <phoneticPr fontId="1" type="noConversion"/>
  </si>
  <si>
    <t>事务工作</t>
    <phoneticPr fontId="1" type="noConversion"/>
  </si>
  <si>
    <t>编程参考书</t>
  </si>
  <si>
    <t>Python</t>
    <phoneticPr fontId="1" type="noConversion"/>
  </si>
  <si>
    <t>linux内核</t>
    <phoneticPr fontId="1" type="noConversion"/>
  </si>
  <si>
    <t>早上，</t>
    <phoneticPr fontId="1" type="noConversion"/>
  </si>
  <si>
    <t>上午，</t>
    <phoneticPr fontId="1" type="noConversion"/>
  </si>
  <si>
    <t>下午，</t>
    <phoneticPr fontId="1" type="noConversion"/>
  </si>
  <si>
    <t>编程文档</t>
    <phoneticPr fontId="3" type="noConversion"/>
  </si>
  <si>
    <t>晚上，</t>
    <phoneticPr fontId="1" type="noConversion"/>
  </si>
  <si>
    <t>—</t>
  </si>
  <si>
    <t>起床</t>
    <phoneticPr fontId="1" type="noConversion"/>
  </si>
  <si>
    <t>阅读能力</t>
    <phoneticPr fontId="3" type="noConversion"/>
  </si>
  <si>
    <t>阅读</t>
    <phoneticPr fontId="3" type="noConversion"/>
  </si>
  <si>
    <t>睡觉</t>
    <phoneticPr fontId="1" type="noConversion"/>
  </si>
  <si>
    <t>阅读文档</t>
    <phoneticPr fontId="1" type="noConversion"/>
  </si>
  <si>
    <t>总计</t>
    <phoneticPr fontId="1" type="noConversion"/>
  </si>
  <si>
    <t>技能</t>
    <phoneticPr fontId="3" type="noConversion"/>
  </si>
  <si>
    <t>摄影</t>
    <phoneticPr fontId="3" type="noConversion"/>
  </si>
  <si>
    <t>煮饭</t>
    <phoneticPr fontId="1" type="noConversion"/>
  </si>
  <si>
    <t>健康</t>
    <phoneticPr fontId="3" type="noConversion"/>
  </si>
  <si>
    <t>锻炼</t>
    <phoneticPr fontId="1" type="noConversion"/>
  </si>
  <si>
    <t>## 三 反思</t>
    <phoneticPr fontId="1" type="noConversion"/>
  </si>
  <si>
    <t>&gt; 今天收获了什么？哪里做的不好？做得不好的原因是什么？以后怎样避免或改进？</t>
    <phoneticPr fontId="1" type="noConversion"/>
  </si>
  <si>
    <t>技能文档</t>
    <phoneticPr fontId="1" type="noConversion"/>
  </si>
  <si>
    <t>### 3.1 今日收获</t>
    <phoneticPr fontId="1" type="noConversion"/>
  </si>
  <si>
    <t>### 3.2 今日不足</t>
    <phoneticPr fontId="1" type="noConversion"/>
  </si>
  <si>
    <t>日常</t>
    <phoneticPr fontId="3" type="noConversion"/>
  </si>
  <si>
    <t>练字</t>
    <phoneticPr fontId="1" type="noConversion"/>
  </si>
  <si>
    <t>学习强国</t>
    <phoneticPr fontId="1" type="noConversion"/>
  </si>
  <si>
    <t>### 3.3 明日改进</t>
    <phoneticPr fontId="1" type="noConversion"/>
  </si>
  <si>
    <t>娱乐</t>
    <phoneticPr fontId="1" type="noConversion"/>
  </si>
  <si>
    <t>手机</t>
    <phoneticPr fontId="1" type="noConversion"/>
  </si>
  <si>
    <t>电影</t>
    <phoneticPr fontId="1" type="noConversion"/>
  </si>
  <si>
    <t>## 附录A 今天学了什么</t>
    <phoneticPr fontId="1" type="noConversion"/>
  </si>
  <si>
    <t>音乐会/展览会/话剧/旅游</t>
    <phoneticPr fontId="1" type="noConversion"/>
  </si>
  <si>
    <t>社交</t>
    <phoneticPr fontId="1" type="noConversion"/>
  </si>
  <si>
    <t>家人聊天</t>
    <phoneticPr fontId="1" type="noConversion"/>
  </si>
  <si>
    <t>朋友聊天</t>
    <phoneticPr fontId="1" type="noConversion"/>
  </si>
  <si>
    <t>同事聊天</t>
    <phoneticPr fontId="1" type="noConversion"/>
  </si>
  <si>
    <t>——</t>
    <phoneticPr fontId="1" type="noConversion"/>
  </si>
  <si>
    <t>杂事</t>
    <phoneticPr fontId="1" type="noConversion"/>
  </si>
  <si>
    <t>干活</t>
    <phoneticPr fontId="1" type="noConversion"/>
  </si>
  <si>
    <t>事务性工作</t>
    <phoneticPr fontId="1" type="noConversion"/>
  </si>
  <si>
    <t>## 附录B 读书笔记(Reading Notes)</t>
    <phoneticPr fontId="1" type="noConversion"/>
  </si>
  <si>
    <t>吃饭</t>
    <phoneticPr fontId="1" type="noConversion"/>
  </si>
  <si>
    <t>早中晚夜宵</t>
    <phoneticPr fontId="1" type="noConversion"/>
  </si>
  <si>
    <t>聚餐</t>
    <phoneticPr fontId="1" type="noConversion"/>
  </si>
  <si>
    <t>交通</t>
    <phoneticPr fontId="1" type="noConversion"/>
  </si>
  <si>
    <t>去上班、回家</t>
    <phoneticPr fontId="1" type="noConversion"/>
  </si>
  <si>
    <t>家务</t>
    <phoneticPr fontId="1" type="noConversion"/>
  </si>
  <si>
    <t>洗漱洗澡</t>
    <phoneticPr fontId="1" type="noConversion"/>
  </si>
  <si>
    <r>
      <t xml:space="preserve"># </t>
    </r>
    <r>
      <rPr>
        <b/>
        <sz val="11"/>
        <color rgb="FFFF0000"/>
        <rFont val="Microsoft YaHei"/>
        <family val="2"/>
        <charset val="134"/>
      </rPr>
      <t>二 问题与收获</t>
    </r>
  </si>
  <si>
    <t>整理打扫</t>
    <phoneticPr fontId="1" type="noConversion"/>
  </si>
  <si>
    <r>
      <t xml:space="preserve">&gt; </t>
    </r>
    <r>
      <rPr>
        <sz val="11"/>
        <color theme="1"/>
        <rFont val="Microsoft YaHei"/>
        <family val="2"/>
        <charset val="134"/>
      </rPr>
      <t>列清单，遇到的问题写下来，通过各种途径找到解决方法（类似于之前的周学习笔记）。每隔一段时间，对照问题，检查自己是否进步和变化。</t>
    </r>
    <phoneticPr fontId="1" type="noConversion"/>
  </si>
  <si>
    <t>时间管理</t>
    <phoneticPr fontId="1" type="noConversion"/>
  </si>
  <si>
    <t>总结计划</t>
    <phoneticPr fontId="1" type="noConversion"/>
  </si>
  <si>
    <t>时间管理方法更新</t>
    <phoneticPr fontId="1" type="noConversion"/>
  </si>
  <si>
    <r>
      <t xml:space="preserve"># </t>
    </r>
    <r>
      <rPr>
        <sz val="11"/>
        <color theme="1"/>
        <rFont val="Microsoft YaHei"/>
        <family val="2"/>
        <charset val="134"/>
      </rPr>
      <t>遇到什么问题</t>
    </r>
    <phoneticPr fontId="1" type="noConversion"/>
  </si>
  <si>
    <t>每日小结</t>
    <phoneticPr fontId="1" type="noConversion"/>
  </si>
  <si>
    <t>天气</t>
    <phoneticPr fontId="1" type="noConversion"/>
  </si>
  <si>
    <t>地点</t>
    <phoneticPr fontId="1" type="noConversion"/>
  </si>
  <si>
    <r>
      <t xml:space="preserve"># </t>
    </r>
    <r>
      <rPr>
        <sz val="11"/>
        <color theme="1"/>
        <rFont val="宋体"/>
        <family val="2"/>
        <charset val="134"/>
      </rPr>
      <t>怎么解决</t>
    </r>
    <phoneticPr fontId="1" type="noConversion"/>
  </si>
  <si>
    <t>天数</t>
    <phoneticPr fontId="1" type="noConversion"/>
  </si>
  <si>
    <t>灵感</t>
    <phoneticPr fontId="1" type="noConversion"/>
  </si>
  <si>
    <t>梦记录</t>
    <phoneticPr fontId="1" type="noConversion"/>
  </si>
  <si>
    <t>概述</t>
    <phoneticPr fontId="1" type="noConversion"/>
  </si>
  <si>
    <t>今日收获</t>
    <phoneticPr fontId="1" type="noConversion"/>
  </si>
  <si>
    <t>今日不足</t>
    <phoneticPr fontId="1" type="noConversion"/>
  </si>
  <si>
    <t>明日改进</t>
    <phoneticPr fontId="1" type="noConversion"/>
  </si>
  <si>
    <t>1天</t>
    <phoneticPr fontId="1" type="noConversion"/>
  </si>
  <si>
    <t>象限</t>
    <phoneticPr fontId="3" type="noConversion"/>
  </si>
  <si>
    <t>内容</t>
    <phoneticPr fontId="1" type="noConversion"/>
  </si>
  <si>
    <t>第I象限</t>
    <phoneticPr fontId="3" type="noConversion"/>
  </si>
  <si>
    <t>第II象限</t>
    <phoneticPr fontId="3" type="noConversion"/>
  </si>
  <si>
    <t>第III象限</t>
    <phoneticPr fontId="3" type="noConversion"/>
  </si>
  <si>
    <t>第IV象限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</si>
</sst>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h:mm;@"/>
    <numFmt numFmtId="177" formatCode="[DBNum1][$-804][h]&quot;时&quot;mm&quot;分&quot;;@"/>
    <numFmt numFmtId="178" formatCode="[h]:mm"/>
    <numFmt numFmtId="179" formatCode="yyyy&quot;年&quot;m&quot;月&quot;d&quot;日&quot;;@"/>
    <numFmt numFmtId="180" formatCode="yyyy\-mm\-dd;@"/>
    <numFmt numFmtId="181" formatCode="[DBNum1][$-804]yyyy&quot;年&quot;m&quot;月&quot;d&quot;日&quot;;@"/>
  </numFmts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color rgb="FF002060"/>
      <name val="等线"/>
      <family val="2"/>
      <scheme val="minor"/>
    </font>
    <font>
      <b/>
      <sz val="11"/>
      <color rgb="FF00206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Calibri"/>
      <family val="2"/>
    </font>
    <font>
      <b/>
      <sz val="11"/>
      <color rgb="FFFF0000"/>
      <name val="Microsoft YaHei"/>
      <family val="2"/>
      <charset val="134"/>
    </font>
    <font>
      <sz val="11"/>
      <color theme="1"/>
      <name val="Calibri"/>
      <family val="2"/>
    </font>
    <font>
      <sz val="11"/>
      <color theme="1"/>
      <name val="Microsoft YaHei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0">
    <xf numFmtId="0" fontId="0" fillId="0" borderId="0" xfId="0"/>
    <xf numFmtId="20" fontId="0" fillId="0" borderId="0" xfId="0" applyNumberFormat="1"/>
    <xf numFmtId="176" fontId="2" fillId="0" borderId="0" xfId="0" applyNumberFormat="1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5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/>
    </xf>
    <xf numFmtId="177" fontId="0" fillId="0" borderId="7" xfId="0" applyNumberFormat="1" applyBorder="1" applyAlignment="1">
      <alignment horizontal="left" vertical="center"/>
    </xf>
    <xf numFmtId="0" fontId="0" fillId="0" borderId="8" xfId="0" applyBorder="1"/>
    <xf numFmtId="178" fontId="0" fillId="0" borderId="9" xfId="0" applyNumberFormat="1" applyBorder="1"/>
    <xf numFmtId="178" fontId="0" fillId="0" borderId="2" xfId="0" applyNumberFormat="1" applyBorder="1"/>
    <xf numFmtId="20" fontId="0" fillId="0" borderId="10" xfId="0" applyNumberFormat="1" applyBorder="1"/>
    <xf numFmtId="179" fontId="0" fillId="0" borderId="7" xfId="0" applyNumberFormat="1" applyBorder="1"/>
    <xf numFmtId="0" fontId="0" fillId="0" borderId="7" xfId="0" applyBorder="1"/>
    <xf numFmtId="0" fontId="0" fillId="0" borderId="11" xfId="0" applyBorder="1"/>
    <xf numFmtId="176" fontId="5" fillId="0" borderId="1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2" xfId="0" applyBorder="1"/>
    <xf numFmtId="177" fontId="0" fillId="0" borderId="0" xfId="0" applyNumberFormat="1" applyAlignment="1">
      <alignment horizontal="left" vertical="center"/>
    </xf>
    <xf numFmtId="0" fontId="0" fillId="0" borderId="1" xfId="0" applyBorder="1"/>
    <xf numFmtId="178" fontId="0" fillId="0" borderId="13" xfId="0" applyNumberFormat="1" applyBorder="1"/>
    <xf numFmtId="0" fontId="0" fillId="0" borderId="14" xfId="0" applyBorder="1"/>
    <xf numFmtId="0" fontId="0" fillId="0" borderId="15" xfId="0" applyBorder="1"/>
    <xf numFmtId="176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6" xfId="0" applyBorder="1"/>
    <xf numFmtId="180" fontId="0" fillId="0" borderId="17" xfId="0" applyNumberFormat="1" applyBorder="1"/>
    <xf numFmtId="176" fontId="0" fillId="0" borderId="17" xfId="0" applyNumberFormat="1" applyBorder="1"/>
    <xf numFmtId="0" fontId="0" fillId="0" borderId="17" xfId="0" applyBorder="1"/>
    <xf numFmtId="20" fontId="0" fillId="0" borderId="17" xfId="0" applyNumberFormat="1" applyBorder="1"/>
    <xf numFmtId="177" fontId="0" fillId="0" borderId="18" xfId="0" applyNumberFormat="1" applyBorder="1"/>
    <xf numFmtId="0" fontId="0" fillId="0" borderId="0" xfId="0" applyAlignment="1">
      <alignment horizontal="left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2" xfId="0" applyFill="1" applyBorder="1" applyAlignment="1">
      <alignment horizontal="left"/>
    </xf>
    <xf numFmtId="0" fontId="0" fillId="2" borderId="23" xfId="0" applyFill="1" applyBorder="1"/>
    <xf numFmtId="178" fontId="0" fillId="0" borderId="0" xfId="0" applyNumberFormat="1"/>
    <xf numFmtId="0" fontId="0" fillId="0" borderId="9" xfId="0" applyBorder="1" applyAlignment="1">
      <alignment horizontal="left"/>
    </xf>
    <xf numFmtId="176" fontId="0" fillId="0" borderId="0" xfId="0" applyNumberFormat="1"/>
    <xf numFmtId="178" fontId="5" fillId="0" borderId="12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5" xfId="0" applyBorder="1" applyAlignment="1">
      <alignment horizontal="left"/>
    </xf>
    <xf numFmtId="178" fontId="0" fillId="0" borderId="24" xfId="0" applyNumberFormat="1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24" xfId="0" applyBorder="1" applyAlignment="1">
      <alignment horizontal="left"/>
    </xf>
    <xf numFmtId="177" fontId="0" fillId="0" borderId="17" xfId="0" applyNumberFormat="1" applyBorder="1" applyAlignment="1">
      <alignment horizontal="left" vertical="center"/>
    </xf>
    <xf numFmtId="0" fontId="0" fillId="0" borderId="26" xfId="0" applyBorder="1"/>
    <xf numFmtId="178" fontId="0" fillId="0" borderId="25" xfId="0" applyNumberFormat="1" applyBorder="1"/>
    <xf numFmtId="0" fontId="0" fillId="0" borderId="27" xfId="0" applyBorder="1"/>
    <xf numFmtId="0" fontId="6" fillId="0" borderId="1" xfId="0" applyFont="1" applyBorder="1"/>
    <xf numFmtId="178" fontId="6" fillId="0" borderId="13" xfId="0" applyNumberFormat="1" applyFont="1" applyBorder="1"/>
    <xf numFmtId="0" fontId="5" fillId="0" borderId="1" xfId="0" applyFont="1" applyBorder="1"/>
    <xf numFmtId="178" fontId="5" fillId="0" borderId="13" xfId="0" applyNumberFormat="1" applyFont="1" applyBorder="1"/>
    <xf numFmtId="0" fontId="7" fillId="0" borderId="1" xfId="0" applyFont="1" applyBorder="1"/>
    <xf numFmtId="178" fontId="7" fillId="0" borderId="13" xfId="0" applyNumberFormat="1" applyFont="1" applyBorder="1"/>
    <xf numFmtId="0" fontId="8" fillId="0" borderId="1" xfId="0" applyFont="1" applyBorder="1"/>
    <xf numFmtId="178" fontId="8" fillId="0" borderId="13" xfId="0" applyNumberFormat="1" applyFont="1" applyBorder="1"/>
    <xf numFmtId="0" fontId="8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76" fontId="8" fillId="0" borderId="12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9" fillId="0" borderId="1" xfId="0" applyFont="1" applyBorder="1"/>
    <xf numFmtId="178" fontId="9" fillId="0" borderId="13" xfId="0" applyNumberFormat="1" applyFont="1" applyBorder="1"/>
    <xf numFmtId="0" fontId="10" fillId="0" borderId="1" xfId="0" applyFont="1" applyBorder="1"/>
    <xf numFmtId="20" fontId="10" fillId="0" borderId="13" xfId="0" applyNumberFormat="1" applyFont="1" applyBorder="1"/>
    <xf numFmtId="0" fontId="11" fillId="0" borderId="1" xfId="0" applyFont="1" applyBorder="1"/>
    <xf numFmtId="20" fontId="11" fillId="0" borderId="13" xfId="0" applyNumberFormat="1" applyFont="1" applyBorder="1"/>
    <xf numFmtId="176" fontId="0" fillId="0" borderId="12" xfId="0" applyNumberFormat="1" applyBorder="1" applyAlignment="1">
      <alignment vertical="center"/>
    </xf>
    <xf numFmtId="20" fontId="0" fillId="0" borderId="13" xfId="0" applyNumberFormat="1" applyBorder="1"/>
    <xf numFmtId="0" fontId="0" fillId="2" borderId="14" xfId="0" applyFill="1" applyBorder="1"/>
    <xf numFmtId="0" fontId="0" fillId="2" borderId="0" xfId="0" applyFill="1"/>
    <xf numFmtId="0" fontId="0" fillId="2" borderId="15" xfId="0" applyFill="1" applyBorder="1"/>
    <xf numFmtId="0" fontId="0" fillId="0" borderId="12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8" xfId="0" applyBorder="1"/>
    <xf numFmtId="0" fontId="0" fillId="0" borderId="24" xfId="0" applyBorder="1" applyAlignment="1">
      <alignment vertical="center"/>
    </xf>
    <xf numFmtId="0" fontId="0" fillId="0" borderId="17" xfId="0" applyBorder="1" applyAlignment="1">
      <alignment vertical="center"/>
    </xf>
    <xf numFmtId="176" fontId="0" fillId="0" borderId="13" xfId="0" applyNumberFormat="1" applyBorder="1"/>
    <xf numFmtId="0" fontId="8" fillId="0" borderId="12" xfId="0" applyFont="1" applyBorder="1" applyAlignment="1">
      <alignment horizontal="center" vertical="center"/>
    </xf>
    <xf numFmtId="176" fontId="0" fillId="0" borderId="25" xfId="0" applyNumberFormat="1" applyBorder="1"/>
    <xf numFmtId="178" fontId="8" fillId="0" borderId="12" xfId="0" applyNumberFormat="1" applyFont="1" applyBorder="1" applyAlignment="1">
      <alignment horizontal="center" vertical="center"/>
    </xf>
    <xf numFmtId="0" fontId="0" fillId="0" borderId="24" xfId="0" applyBorder="1"/>
    <xf numFmtId="46" fontId="0" fillId="0" borderId="0" xfId="0" applyNumberFormat="1"/>
    <xf numFmtId="178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0" xfId="0" applyNumberFormat="1" applyBorder="1"/>
    <xf numFmtId="49" fontId="0" fillId="0" borderId="7" xfId="0" applyNumberFormat="1" applyBorder="1"/>
    <xf numFmtId="49" fontId="0" fillId="0" borderId="11" xfId="0" applyNumberFormat="1" applyBorder="1"/>
    <xf numFmtId="49" fontId="0" fillId="0" borderId="14" xfId="0" applyNumberFormat="1" applyBorder="1"/>
    <xf numFmtId="49" fontId="0" fillId="0" borderId="0" xfId="0" applyNumberFormat="1"/>
    <xf numFmtId="49" fontId="0" fillId="0" borderId="15" xfId="0" applyNumberFormat="1" applyBorder="1"/>
    <xf numFmtId="49" fontId="0" fillId="2" borderId="14" xfId="0" applyNumberFormat="1" applyFill="1" applyBorder="1"/>
    <xf numFmtId="49" fontId="0" fillId="2" borderId="0" xfId="0" applyNumberFormat="1" applyFill="1"/>
    <xf numFmtId="49" fontId="0" fillId="2" borderId="15" xfId="0" applyNumberFormat="1" applyFill="1" applyBorder="1"/>
    <xf numFmtId="20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6" xfId="0" applyBorder="1"/>
    <xf numFmtId="177" fontId="0" fillId="0" borderId="9" xfId="0" applyNumberFormat="1" applyBorder="1" applyAlignment="1">
      <alignment horizontal="left" vertical="center"/>
    </xf>
    <xf numFmtId="0" fontId="0" fillId="0" borderId="13" xfId="0" applyBorder="1"/>
    <xf numFmtId="177" fontId="0" fillId="0" borderId="1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20" fontId="0" fillId="0" borderId="27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0" fontId="12" fillId="0" borderId="2" xfId="0" applyFont="1" applyBorder="1" applyAlignment="1">
      <alignment horizontal="center" vertical="center"/>
    </xf>
    <xf numFmtId="0" fontId="0" fillId="3" borderId="2" xfId="0" quotePrefix="1" applyFill="1" applyBorder="1"/>
    <xf numFmtId="177" fontId="0" fillId="0" borderId="2" xfId="0" applyNumberFormat="1" applyBorder="1" applyAlignment="1">
      <alignment horizontal="left" vertical="center"/>
    </xf>
    <xf numFmtId="20" fontId="0" fillId="0" borderId="2" xfId="0" applyNumberFormat="1" applyBorder="1"/>
    <xf numFmtId="20" fontId="0" fillId="0" borderId="12" xfId="0" quotePrefix="1" applyNumberFormat="1" applyBorder="1" applyAlignment="1">
      <alignment horizontal="center" vertical="center"/>
    </xf>
    <xf numFmtId="14" fontId="0" fillId="0" borderId="0" xfId="0" applyNumberFormat="1"/>
    <xf numFmtId="0" fontId="0" fillId="0" borderId="10" xfId="0" applyBorder="1"/>
    <xf numFmtId="0" fontId="0" fillId="0" borderId="28" xfId="0" applyBorder="1"/>
    <xf numFmtId="0" fontId="0" fillId="0" borderId="22" xfId="0" applyBorder="1"/>
    <xf numFmtId="177" fontId="0" fillId="0" borderId="22" xfId="0" applyNumberFormat="1" applyBorder="1"/>
    <xf numFmtId="178" fontId="0" fillId="0" borderId="27" xfId="0" applyNumberForma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" xfId="0" quotePrefix="1" applyBorder="1"/>
    <xf numFmtId="0" fontId="12" fillId="0" borderId="2" xfId="0" applyFont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15" fillId="0" borderId="14" xfId="0" applyFont="1" applyBorder="1" applyAlignment="1">
      <alignment vertical="center"/>
    </xf>
    <xf numFmtId="0" fontId="0" fillId="0" borderId="22" xfId="0" applyBorder="1" applyAlignment="1">
      <alignment horizontal="left" vertical="center"/>
    </xf>
    <xf numFmtId="49" fontId="0" fillId="0" borderId="28" xfId="0" applyNumberFormat="1" applyBorder="1"/>
    <xf numFmtId="178" fontId="0" fillId="4" borderId="2" xfId="0" applyNumberFormat="1" applyFill="1" applyBorder="1" applyAlignment="1">
      <alignment horizontal="left"/>
    </xf>
    <xf numFmtId="178" fontId="0" fillId="0" borderId="8" xfId="0" applyNumberFormat="1" applyBorder="1"/>
    <xf numFmtId="0" fontId="4" fillId="0" borderId="1" xfId="0" applyFont="1" applyBorder="1"/>
    <xf numFmtId="178" fontId="0" fillId="0" borderId="1" xfId="0" applyNumberFormat="1" applyBorder="1"/>
    <xf numFmtId="178" fontId="0" fillId="0" borderId="26" xfId="0" applyNumberFormat="1" applyBorder="1"/>
    <xf numFmtId="10" fontId="0" fillId="0" borderId="0" xfId="0" applyNumberFormat="1"/>
    <xf numFmtId="178" fontId="0" fillId="0" borderId="0" xfId="0" applyNumberFormat="1" applyAlignment="1">
      <alignment horizontal="left"/>
    </xf>
    <xf numFmtId="177" fontId="0" fillId="0" borderId="0" xfId="0" applyNumberFormat="1"/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5" fillId="0" borderId="10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181" fontId="6" fillId="4" borderId="2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21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20" fontId="0" fillId="0" borderId="28" xfId="0" applyNumberFormat="1" applyBorder="1" applyAlignment="1">
      <alignment horizontal="center"/>
    </xf>
    <xf numFmtId="20" fontId="0" fillId="0" borderId="22" xfId="0" applyNumberForma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19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20" fontId="0" fillId="0" borderId="10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20" fontId="0" fillId="0" borderId="11" xfId="0" applyNumberFormat="1" applyBorder="1" applyAlignment="1">
      <alignment horizontal="center"/>
    </xf>
    <xf numFmtId="20" fontId="0" fillId="0" borderId="14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5" xfId="0" applyNumberFormat="1" applyBorder="1" applyAlignment="1">
      <alignment horizontal="center"/>
    </xf>
    <xf numFmtId="20" fontId="0" fillId="0" borderId="16" xfId="0" applyNumberFormat="1" applyBorder="1" applyAlignment="1">
      <alignment horizontal="center"/>
    </xf>
    <xf numFmtId="20" fontId="0" fillId="0" borderId="17" xfId="0" applyNumberFormat="1" applyBorder="1" applyAlignment="1">
      <alignment horizontal="center"/>
    </xf>
    <xf numFmtId="20" fontId="0" fillId="0" borderId="18" xfId="0" applyNumberFormat="1" applyBorder="1" applyAlignment="1">
      <alignment horizontal="center"/>
    </xf>
  </cellXfs>
  <cellStyles count="1">
    <cellStyle name="常规" xfId="0" builtinId="0"/>
  </cellStyles>
  <dxfs count="6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日模板!$F$97</c:f>
          <c:strCache>
            <c:ptCount val="1"/>
            <c:pt idx="0">
              <c:v>二○二二年八月二十七日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日模板!$N$12</c:f>
              <c:strCache>
                <c:ptCount val="1"/>
                <c:pt idx="0">
                  <c:v>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日模板!$M$15:$M$40</c15:sqref>
                  </c15:fullRef>
                </c:ext>
              </c:extLst>
              <c:f>(日模板!$M$16:$M$18,日模板!$M$20:$M$22,日模板!$M$24:$M$28,日模板!$M$30:$M$32,日模板!$M$34:$M$38)</c:f>
              <c:strCache>
                <c:ptCount val="19"/>
                <c:pt idx="0">
                  <c:v>  中心工作</c:v>
                </c:pt>
                <c:pt idx="1">
                  <c:v>  中心事务文档</c:v>
                </c:pt>
                <c:pt idx="2">
                  <c:v>组织工作</c:v>
                </c:pt>
                <c:pt idx="3">
                  <c:v>  个人品牌</c:v>
                </c:pt>
                <c:pt idx="4">
                  <c:v>  自我思考</c:v>
                </c:pt>
                <c:pt idx="5">
                  <c:v>  可能自我文档</c:v>
                </c:pt>
                <c:pt idx="6">
                  <c:v>英语能力</c:v>
                </c:pt>
                <c:pt idx="7">
                  <c:v>编程能力</c:v>
                </c:pt>
                <c:pt idx="8">
                  <c:v>阅读能力</c:v>
                </c:pt>
                <c:pt idx="9">
                  <c:v>技能</c:v>
                </c:pt>
                <c:pt idx="10">
                  <c:v>日常</c:v>
                </c:pt>
                <c:pt idx="11">
                  <c:v>娱乐</c:v>
                </c:pt>
                <c:pt idx="12">
                  <c:v>社交</c:v>
                </c:pt>
                <c:pt idx="13">
                  <c:v>杂事</c:v>
                </c:pt>
                <c:pt idx="14">
                  <c:v>吃饭</c:v>
                </c:pt>
                <c:pt idx="15">
                  <c:v>睡觉</c:v>
                </c:pt>
                <c:pt idx="16">
                  <c:v>交通</c:v>
                </c:pt>
                <c:pt idx="17">
                  <c:v>家务</c:v>
                </c:pt>
                <c:pt idx="18">
                  <c:v>时间管理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日模板!$N$15:$N$40</c15:sqref>
                  </c15:fullRef>
                </c:ext>
              </c:extLst>
              <c:f>(日模板!$N$16:$N$18,日模板!$N$20:$N$22,日模板!$N$24:$N$28,日模板!$N$30:$N$32,日模板!$N$34:$N$38)</c:f>
              <c:numCache>
                <c:formatCode>[h]:mm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 formatCode="h:mm">
                  <c:v>0</c:v>
                </c:pt>
                <c:pt idx="12" formatCode="h:mm">
                  <c:v>0</c:v>
                </c:pt>
                <c:pt idx="13" formatCode="h:mm">
                  <c:v>0</c:v>
                </c:pt>
                <c:pt idx="14" formatCode="h:mm">
                  <c:v>0</c:v>
                </c:pt>
                <c:pt idx="15" formatCode="h:mm">
                  <c:v>0</c:v>
                </c:pt>
                <c:pt idx="16" formatCode="h:mm">
                  <c:v>0</c:v>
                </c:pt>
                <c:pt idx="17" formatCode="h:mm">
                  <c:v>0</c:v>
                </c:pt>
                <c:pt idx="18" formatCode="h:mm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7-408B-9F2A-E5BCAF032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2425840"/>
        <c:axId val="730585264"/>
      </c:barChart>
      <c:catAx>
        <c:axId val="942425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0585264"/>
        <c:crosses val="autoZero"/>
        <c:auto val="1"/>
        <c:lblAlgn val="ctr"/>
        <c:lblOffset val="100"/>
        <c:noMultiLvlLbl val="0"/>
      </c:catAx>
      <c:valAx>
        <c:axId val="73058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h]:mm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4242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A8-4538-BB1F-9531DD4423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A8-4538-BB1F-9531DD4423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3A8-4538-BB1F-9531DD4423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3A8-4538-BB1F-9531DD4423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日模板!$F$100:$F$103</c:f>
              <c:strCache>
                <c:ptCount val="4"/>
                <c:pt idx="0">
                  <c:v>第I类工作</c:v>
                </c:pt>
                <c:pt idx="1">
                  <c:v>第II类工作</c:v>
                </c:pt>
                <c:pt idx="2">
                  <c:v>第III类工作</c:v>
                </c:pt>
                <c:pt idx="3">
                  <c:v>事务工作</c:v>
                </c:pt>
              </c:strCache>
            </c:strRef>
          </c:cat>
          <c:val>
            <c:numRef>
              <c:f>日模板!$G$100:$G$103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A8-4538-BB1F-9531DD442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1D-44C3-AE9A-D531DF6992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1D-44C3-AE9A-D531DF6992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日模板!$F$100:$F$101</c:f>
              <c:strCache>
                <c:ptCount val="2"/>
                <c:pt idx="0">
                  <c:v>第I类工作</c:v>
                </c:pt>
                <c:pt idx="1">
                  <c:v>第II类工作</c:v>
                </c:pt>
              </c:strCache>
            </c:strRef>
          </c:cat>
          <c:val>
            <c:numRef>
              <c:f>日模板!$G$100:$G$101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1D-44C3-AE9A-D531DF699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8108</xdr:colOff>
      <xdr:row>11</xdr:row>
      <xdr:rowOff>18759</xdr:rowOff>
    </xdr:from>
    <xdr:to>
      <xdr:col>21</xdr:col>
      <xdr:colOff>2395251</xdr:colOff>
      <xdr:row>29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A9D81DC-E453-4706-B785-471BD33A9E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10384</xdr:colOff>
      <xdr:row>39</xdr:row>
      <xdr:rowOff>28980</xdr:rowOff>
    </xdr:from>
    <xdr:to>
      <xdr:col>21</xdr:col>
      <xdr:colOff>2379949</xdr:colOff>
      <xdr:row>50</xdr:row>
      <xdr:rowOff>21650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id="{C3D2629D-4944-4763-AD6A-4E49DC379AE7}"/>
            </a:ext>
          </a:extLst>
        </xdr:cNvPr>
        <xdr:cNvGrpSpPr/>
      </xdr:nvGrpSpPr>
      <xdr:grpSpPr>
        <a:xfrm>
          <a:off x="13964509" y="7458480"/>
          <a:ext cx="6122415" cy="2088170"/>
          <a:chOff x="5414855" y="16909412"/>
          <a:chExt cx="5343524" cy="2533646"/>
        </a:xfrm>
      </xdr:grpSpPr>
      <xdr:graphicFrame macro="">
        <xdr:nvGraphicFramePr>
          <xdr:cNvPr id="4" name="图表 3">
            <a:extLst>
              <a:ext uri="{FF2B5EF4-FFF2-40B4-BE49-F238E27FC236}">
                <a16:creationId xmlns:a16="http://schemas.microsoft.com/office/drawing/2014/main" id="{B9860994-BD26-ECCF-0A28-902D07B88FA8}"/>
              </a:ext>
            </a:extLst>
          </xdr:cNvPr>
          <xdr:cNvGraphicFramePr>
            <a:graphicFrameLocks/>
          </xdr:cNvGraphicFramePr>
        </xdr:nvGraphicFramePr>
        <xdr:xfrm>
          <a:off x="5414855" y="16909412"/>
          <a:ext cx="2724150" cy="25177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683556BA-9802-EF77-5BBF-430048325A3D}"/>
              </a:ext>
            </a:extLst>
          </xdr:cNvPr>
          <xdr:cNvGraphicFramePr>
            <a:graphicFrameLocks/>
          </xdr:cNvGraphicFramePr>
        </xdr:nvGraphicFramePr>
        <xdr:xfrm>
          <a:off x="8177104" y="16912585"/>
          <a:ext cx="2581275" cy="253047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82F9-67E4-4B23-ADFA-D64538103A90}">
  <sheetPr codeName="Sheet87"/>
  <dimension ref="A1:V250"/>
  <sheetViews>
    <sheetView tabSelected="1" workbookViewId="0">
      <pane xSplit="4" topLeftCell="E1" activePane="topRight" state="frozen"/>
      <selection activeCell="D106" sqref="D106"/>
      <selection pane="topRight" sqref="A1:C24"/>
    </sheetView>
  </sheetViews>
  <sheetFormatPr defaultRowHeight="14.25"/>
  <cols>
    <col min="1" max="1" width="10.75" customWidth="1"/>
    <col min="3" max="3" width="8.625" customWidth="1"/>
    <col min="6" max="6" width="9.875" customWidth="1"/>
    <col min="7" max="7" width="14" customWidth="1"/>
    <col min="8" max="8" width="43.125" customWidth="1"/>
    <col min="9" max="9" width="16" style="144" customWidth="1"/>
    <col min="11" max="11" width="9" style="40"/>
    <col min="12" max="12" width="4.75" customWidth="1"/>
    <col min="13" max="13" width="13" customWidth="1"/>
    <col min="16" max="16" width="10.125" customWidth="1"/>
    <col min="17" max="17" width="17.875" customWidth="1"/>
    <col min="18" max="18" width="5.375" customWidth="1"/>
    <col min="19" max="19" width="5.125" customWidth="1"/>
    <col min="20" max="20" width="5.875" customWidth="1"/>
    <col min="21" max="21" width="4.875" customWidth="1"/>
    <col min="22" max="22" width="31.625" customWidth="1"/>
  </cols>
  <sheetData>
    <row r="1" spans="1:22" ht="15">
      <c r="A1" s="1"/>
      <c r="B1" s="2"/>
      <c r="C1" s="3"/>
      <c r="D1" s="3"/>
      <c r="F1" s="4" t="s">
        <v>0</v>
      </c>
      <c r="G1" s="4" t="s">
        <v>1</v>
      </c>
      <c r="H1" s="4" t="s">
        <v>2</v>
      </c>
      <c r="I1" s="5" t="s">
        <v>3</v>
      </c>
      <c r="J1" s="4" t="s">
        <v>4</v>
      </c>
      <c r="K1" s="6" t="s">
        <v>5</v>
      </c>
      <c r="M1" s="7" t="s">
        <v>6</v>
      </c>
      <c r="N1" s="7"/>
      <c r="P1" s="175" t="s">
        <v>7</v>
      </c>
      <c r="Q1" s="176"/>
      <c r="R1" s="176"/>
      <c r="S1" s="176"/>
      <c r="T1" s="176"/>
      <c r="U1" s="176"/>
      <c r="V1" s="177"/>
    </row>
    <row r="2" spans="1:22" ht="15">
      <c r="B2" s="2"/>
      <c r="C2" s="3"/>
      <c r="D2" s="3"/>
      <c r="F2" s="8" t="s">
        <v>8</v>
      </c>
      <c r="G2" s="9" t="s">
        <v>9</v>
      </c>
      <c r="H2" s="10" t="s">
        <v>10</v>
      </c>
      <c r="I2" s="11">
        <f t="shared" ref="I2:I59" si="0">K2</f>
        <v>0</v>
      </c>
      <c r="J2" s="12">
        <f>INT(TEXT(I2,"[m]"))</f>
        <v>0</v>
      </c>
      <c r="K2" s="13">
        <f>SUMIF($C$2:$C$101,"*1-中心事务-工作*",$D$2:$D$101)+SUMIF($C$2:$C$101,"*1-中心事务-上班*",$D$2:$D$101)</f>
        <v>0</v>
      </c>
      <c r="M2" s="7" t="s">
        <v>11</v>
      </c>
      <c r="N2" s="14">
        <f>SUMIF($C$2:$C$102,"2-英语1-听力",$D$2:$D$102)</f>
        <v>0</v>
      </c>
      <c r="P2" s="15">
        <f>A3</f>
        <v>0</v>
      </c>
      <c r="Q2" s="16">
        <f ca="1">F97</f>
        <v>44800</v>
      </c>
      <c r="R2" s="17"/>
      <c r="S2" s="17"/>
      <c r="T2" s="17"/>
      <c r="U2" s="17"/>
      <c r="V2" s="18"/>
    </row>
    <row r="3" spans="1:22" ht="15">
      <c r="A3" s="1"/>
      <c r="B3" s="2"/>
      <c r="C3" s="3"/>
      <c r="D3" s="3"/>
      <c r="F3" s="19">
        <f>SUM(K2:K8)</f>
        <v>0</v>
      </c>
      <c r="G3" s="20"/>
      <c r="H3" s="21"/>
      <c r="I3" s="22">
        <f t="shared" si="0"/>
        <v>0</v>
      </c>
      <c r="J3" s="23">
        <f t="shared" ref="J3:J59" si="1">INT(TEXT(I3,"[m]"))</f>
        <v>0</v>
      </c>
      <c r="K3" s="24"/>
      <c r="M3" s="7" t="s">
        <v>12</v>
      </c>
      <c r="N3" s="14">
        <f>SUMIF($C$2:$C$102,"2-英语2-阅读",$D$2:$D$102)+SUMIF($C$2:$C$102,"2-英语2-单词",$D$2:$D$102)</f>
        <v>0</v>
      </c>
      <c r="P3" s="25">
        <f>A2</f>
        <v>0</v>
      </c>
      <c r="V3" s="26"/>
    </row>
    <row r="4" spans="1:22" ht="15">
      <c r="B4" s="2"/>
      <c r="C4" s="3"/>
      <c r="D4" s="3"/>
      <c r="F4" s="27"/>
      <c r="G4" s="20"/>
      <c r="H4" s="28"/>
      <c r="I4" s="22">
        <f t="shared" si="0"/>
        <v>0</v>
      </c>
      <c r="J4" s="23">
        <f t="shared" si="1"/>
        <v>0</v>
      </c>
      <c r="K4" s="24"/>
      <c r="M4" s="7" t="s">
        <v>13</v>
      </c>
      <c r="N4" s="14">
        <f>SUMIF($C$2:$C$102,"2-英语3-口语",$D$2:$D$102)</f>
        <v>0</v>
      </c>
      <c r="P4" s="29" t="str">
        <f ca="1">TEXT(Q2,"AAAA")</f>
        <v>星期六</v>
      </c>
      <c r="Q4" s="30">
        <f ca="1">Q2</f>
        <v>44800</v>
      </c>
      <c r="R4" s="31">
        <f>F55</f>
        <v>0</v>
      </c>
      <c r="S4" s="32" t="s">
        <v>14</v>
      </c>
      <c r="T4" s="33" t="e">
        <f>F56</f>
        <v>#N/A</v>
      </c>
      <c r="U4" s="33">
        <f>A1</f>
        <v>0</v>
      </c>
      <c r="V4" s="34">
        <f>J64</f>
        <v>0</v>
      </c>
    </row>
    <row r="5" spans="1:22" ht="15">
      <c r="A5" s="1"/>
      <c r="B5" s="2"/>
      <c r="C5" s="3"/>
      <c r="D5" s="3"/>
      <c r="F5" s="27"/>
      <c r="G5" s="20"/>
      <c r="H5" s="28"/>
      <c r="I5" s="22">
        <f t="shared" si="0"/>
        <v>0</v>
      </c>
      <c r="J5" s="23">
        <f t="shared" si="1"/>
        <v>0</v>
      </c>
      <c r="K5" s="24"/>
      <c r="M5" s="7" t="s">
        <v>15</v>
      </c>
      <c r="N5" s="14">
        <f>SUMIF($C$2:$C$102,"*简书*",$D$2:$D$102)</f>
        <v>0</v>
      </c>
      <c r="P5" s="25"/>
      <c r="V5" s="26"/>
    </row>
    <row r="6" spans="1:22" ht="15">
      <c r="B6" s="2"/>
      <c r="C6" s="3"/>
      <c r="D6" s="3"/>
      <c r="F6" s="27"/>
      <c r="G6" s="35" t="s">
        <v>16</v>
      </c>
      <c r="H6" s="28"/>
      <c r="I6" s="22">
        <f t="shared" si="0"/>
        <v>0</v>
      </c>
      <c r="J6" s="23">
        <f t="shared" si="1"/>
        <v>0</v>
      </c>
      <c r="K6" s="24"/>
      <c r="M6" s="7" t="s">
        <v>17</v>
      </c>
      <c r="N6" s="14">
        <f>SUMIF($C$2:$C$102,"*日常-学习强国*",$D$2:$D$102)</f>
        <v>0</v>
      </c>
      <c r="P6" s="178" t="s">
        <v>18</v>
      </c>
      <c r="Q6" s="179"/>
      <c r="R6" s="179"/>
      <c r="S6" s="179"/>
      <c r="T6" s="179"/>
      <c r="U6" s="179"/>
      <c r="V6" s="180"/>
    </row>
    <row r="7" spans="1:22" ht="15">
      <c r="A7" s="1"/>
      <c r="B7" s="2"/>
      <c r="C7" s="3"/>
      <c r="D7" s="3"/>
      <c r="F7" s="27"/>
      <c r="G7" s="35"/>
      <c r="H7" s="28"/>
      <c r="I7" s="22">
        <f t="shared" si="0"/>
        <v>0</v>
      </c>
      <c r="J7" s="23">
        <f t="shared" si="1"/>
        <v>0</v>
      </c>
      <c r="K7" s="24"/>
      <c r="P7" s="36" t="s">
        <v>19</v>
      </c>
      <c r="Q7" s="37"/>
      <c r="R7" s="38"/>
      <c r="S7" s="37"/>
      <c r="T7" s="37"/>
      <c r="U7" s="37"/>
      <c r="V7" s="39"/>
    </row>
    <row r="8" spans="1:22" ht="15">
      <c r="B8" s="2"/>
      <c r="C8" s="3"/>
      <c r="D8" s="3"/>
      <c r="F8" s="27"/>
      <c r="G8" s="35"/>
      <c r="H8" s="28"/>
      <c r="I8" s="22">
        <f>K8</f>
        <v>0</v>
      </c>
      <c r="J8" s="23">
        <f>INT(TEXT(I8,"[m]"))</f>
        <v>0</v>
      </c>
      <c r="K8" s="24"/>
      <c r="M8" t="s">
        <v>20</v>
      </c>
      <c r="N8" s="40">
        <f>H98</f>
        <v>0</v>
      </c>
      <c r="P8" s="178" t="s">
        <v>21</v>
      </c>
      <c r="Q8" s="179"/>
      <c r="R8" s="179"/>
      <c r="S8" s="179"/>
      <c r="T8" s="179"/>
      <c r="U8" s="179"/>
      <c r="V8" s="180"/>
    </row>
    <row r="9" spans="1:22" ht="15">
      <c r="A9" s="1"/>
      <c r="B9" s="2"/>
      <c r="C9" s="3"/>
      <c r="D9" s="3"/>
      <c r="F9" s="8" t="s">
        <v>22</v>
      </c>
      <c r="G9" s="41" t="s">
        <v>23</v>
      </c>
      <c r="H9" s="10"/>
      <c r="I9" s="11">
        <f t="shared" ref="I9:I24" si="2">K9</f>
        <v>0</v>
      </c>
      <c r="J9" s="12">
        <f t="shared" ref="J9:J24" si="3">INT(TEXT(I9,"[m]"))</f>
        <v>0</v>
      </c>
      <c r="K9" s="13">
        <f>SUMIF($C$2:$C$101,"*组织工作*",$D$2:$D$101)</f>
        <v>0</v>
      </c>
      <c r="M9" t="s">
        <v>24</v>
      </c>
      <c r="N9" s="42">
        <f>J64</f>
        <v>0</v>
      </c>
      <c r="P9" s="36">
        <f>A4</f>
        <v>0</v>
      </c>
      <c r="Q9" s="37"/>
      <c r="R9" s="37"/>
      <c r="S9" s="37"/>
      <c r="T9" s="37"/>
      <c r="U9" s="37"/>
      <c r="V9" s="39"/>
    </row>
    <row r="10" spans="1:22" ht="15">
      <c r="B10" s="2"/>
      <c r="C10" s="3"/>
      <c r="D10" s="3"/>
      <c r="E10" s="42"/>
      <c r="F10" s="43">
        <f>SUM(K9:K11)</f>
        <v>0</v>
      </c>
      <c r="G10" s="44" t="s">
        <v>25</v>
      </c>
      <c r="H10" s="28"/>
      <c r="I10" s="22">
        <f t="shared" si="2"/>
        <v>0</v>
      </c>
      <c r="J10" s="23">
        <f t="shared" si="3"/>
        <v>0</v>
      </c>
      <c r="K10" s="24"/>
      <c r="P10" s="45"/>
      <c r="Q10" s="46"/>
      <c r="R10" s="46"/>
      <c r="S10" s="46"/>
      <c r="T10" s="46"/>
      <c r="U10" s="46"/>
      <c r="V10" s="47"/>
    </row>
    <row r="11" spans="1:22" ht="15">
      <c r="A11" s="1"/>
      <c r="B11" s="2"/>
      <c r="C11" s="3"/>
      <c r="D11" s="3"/>
      <c r="F11" s="48"/>
      <c r="G11" s="49"/>
      <c r="H11" s="50"/>
      <c r="I11" s="51">
        <f t="shared" si="2"/>
        <v>0</v>
      </c>
      <c r="J11" s="52">
        <f t="shared" si="3"/>
        <v>0</v>
      </c>
      <c r="K11" s="53"/>
      <c r="P11" s="178" t="s">
        <v>26</v>
      </c>
      <c r="Q11" s="179"/>
      <c r="R11" s="179"/>
      <c r="S11" s="179"/>
      <c r="T11" s="179"/>
      <c r="U11" s="179"/>
      <c r="V11" s="180"/>
    </row>
    <row r="12" spans="1:22" ht="15">
      <c r="B12" s="2"/>
      <c r="C12" s="3"/>
      <c r="D12" s="3"/>
      <c r="F12" s="8" t="s">
        <v>27</v>
      </c>
      <c r="G12" s="41" t="s">
        <v>28</v>
      </c>
      <c r="H12" s="10" t="s">
        <v>29</v>
      </c>
      <c r="I12" s="11">
        <f t="shared" si="2"/>
        <v>0</v>
      </c>
      <c r="J12" s="12">
        <f t="shared" si="3"/>
        <v>0</v>
      </c>
      <c r="K12" s="13">
        <f>SUMIF($C$2:$C$101,"*bilibili更新*",$D$2:$D$101)</f>
        <v>0</v>
      </c>
      <c r="M12" s="7"/>
      <c r="N12" s="54" t="s">
        <v>30</v>
      </c>
      <c r="P12" s="181"/>
      <c r="Q12" s="182"/>
      <c r="R12" s="182"/>
      <c r="S12" s="182"/>
      <c r="T12" s="182"/>
      <c r="U12" s="182"/>
      <c r="V12" s="183"/>
    </row>
    <row r="13" spans="1:22" ht="15">
      <c r="A13" s="1"/>
      <c r="B13" s="2"/>
      <c r="C13" s="3"/>
      <c r="D13" s="3"/>
      <c r="F13" s="43">
        <f>SUM(K12:K24)</f>
        <v>0</v>
      </c>
      <c r="G13" s="46"/>
      <c r="H13" s="28" t="s">
        <v>31</v>
      </c>
      <c r="I13" s="22">
        <f t="shared" si="2"/>
        <v>0</v>
      </c>
      <c r="J13" s="23">
        <f t="shared" si="3"/>
        <v>0</v>
      </c>
      <c r="K13" s="24">
        <f>SUMIF($C$2:$C$101,"*CSDN*",$D$2:$D$101)+SUMIF($C$2:$C$101,"*个人博客*",$D$2:$D$101)</f>
        <v>0</v>
      </c>
      <c r="M13" s="55" t="s">
        <v>32</v>
      </c>
      <c r="N13" s="56">
        <f>SUM(K2:K63)</f>
        <v>0</v>
      </c>
      <c r="P13" s="184"/>
      <c r="Q13" s="185"/>
      <c r="R13" s="185"/>
      <c r="S13" s="185"/>
      <c r="T13" s="185"/>
      <c r="U13" s="185"/>
      <c r="V13" s="186"/>
    </row>
    <row r="14" spans="1:22" ht="15">
      <c r="B14" s="2"/>
      <c r="C14" s="3"/>
      <c r="D14" s="3"/>
      <c r="F14" s="43"/>
      <c r="G14" s="46"/>
      <c r="H14" s="28" t="s">
        <v>15</v>
      </c>
      <c r="I14" s="22">
        <f t="shared" si="2"/>
        <v>0</v>
      </c>
      <c r="J14" s="23">
        <f t="shared" si="3"/>
        <v>0</v>
      </c>
      <c r="K14" s="24">
        <f>SUMIF($C$2:$C$101,"*简书*",$D$2:$D$101)</f>
        <v>0</v>
      </c>
      <c r="M14" s="55" t="s">
        <v>33</v>
      </c>
      <c r="N14" s="56">
        <f>SUM(K2:K24)</f>
        <v>0</v>
      </c>
      <c r="P14" s="184"/>
      <c r="Q14" s="185"/>
      <c r="R14" s="185"/>
      <c r="S14" s="185"/>
      <c r="T14" s="185"/>
      <c r="U14" s="185"/>
      <c r="V14" s="186"/>
    </row>
    <row r="15" spans="1:22" ht="15">
      <c r="A15" s="1"/>
      <c r="B15" s="2"/>
      <c r="C15" s="3"/>
      <c r="D15" s="3"/>
      <c r="F15" s="43"/>
      <c r="G15" s="46"/>
      <c r="H15" s="28" t="s">
        <v>34</v>
      </c>
      <c r="I15" s="22">
        <f t="shared" si="2"/>
        <v>0</v>
      </c>
      <c r="J15" s="23">
        <f t="shared" si="3"/>
        <v>0</v>
      </c>
      <c r="K15" s="24">
        <f>SUMIF($C$2:$C$101,"*公众号*",$D$2:$D$101)</f>
        <v>0</v>
      </c>
      <c r="M15" s="57" t="str">
        <f>F2</f>
        <v>中心事务</v>
      </c>
      <c r="N15" s="58">
        <f>SUM(K2:K8)</f>
        <v>0</v>
      </c>
      <c r="P15" s="184"/>
      <c r="Q15" s="185"/>
      <c r="R15" s="185"/>
      <c r="S15" s="185"/>
      <c r="T15" s="185"/>
      <c r="U15" s="185"/>
      <c r="V15" s="186"/>
    </row>
    <row r="16" spans="1:22" ht="15">
      <c r="B16" s="2"/>
      <c r="C16" s="3"/>
      <c r="D16" s="3"/>
      <c r="E16" s="42"/>
      <c r="F16" s="43"/>
      <c r="G16" s="46" t="s">
        <v>35</v>
      </c>
      <c r="H16" s="28"/>
      <c r="I16" s="22">
        <f t="shared" si="2"/>
        <v>0</v>
      </c>
      <c r="J16" s="23">
        <f t="shared" si="3"/>
        <v>0</v>
      </c>
      <c r="K16" s="24"/>
      <c r="M16" s="57" t="s">
        <v>36</v>
      </c>
      <c r="N16" s="58">
        <f>SUM(K2:K5)</f>
        <v>0</v>
      </c>
      <c r="P16" s="184"/>
      <c r="Q16" s="185"/>
      <c r="R16" s="185"/>
      <c r="S16" s="185"/>
      <c r="T16" s="185"/>
      <c r="U16" s="185"/>
      <c r="V16" s="186"/>
    </row>
    <row r="17" spans="1:22" ht="15">
      <c r="A17" s="1"/>
      <c r="B17" s="2"/>
      <c r="C17" s="3"/>
      <c r="D17" s="3"/>
      <c r="F17" s="43"/>
      <c r="G17" s="46"/>
      <c r="H17" s="28"/>
      <c r="I17" s="22">
        <f t="shared" si="2"/>
        <v>0</v>
      </c>
      <c r="J17" s="23">
        <f t="shared" si="3"/>
        <v>0</v>
      </c>
      <c r="K17" s="24"/>
      <c r="M17" s="57" t="s">
        <v>37</v>
      </c>
      <c r="N17" s="58">
        <f>SUM(K6:K8)</f>
        <v>0</v>
      </c>
      <c r="P17" s="184"/>
      <c r="Q17" s="185"/>
      <c r="R17" s="185"/>
      <c r="S17" s="185"/>
      <c r="T17" s="185"/>
      <c r="U17" s="185"/>
      <c r="V17" s="186"/>
    </row>
    <row r="18" spans="1:22" ht="15">
      <c r="B18" s="2"/>
      <c r="C18" s="3"/>
      <c r="D18" s="3"/>
      <c r="F18" s="43"/>
      <c r="G18" s="46"/>
      <c r="H18" s="28"/>
      <c r="I18" s="22">
        <f t="shared" si="2"/>
        <v>0</v>
      </c>
      <c r="J18" s="23">
        <f t="shared" si="3"/>
        <v>0</v>
      </c>
      <c r="K18" s="24"/>
      <c r="M18" s="57" t="str">
        <f>F9</f>
        <v>组织工作</v>
      </c>
      <c r="N18" s="58">
        <f>SUM(K9:K11)</f>
        <v>0</v>
      </c>
      <c r="P18" s="184"/>
      <c r="Q18" s="185"/>
      <c r="R18" s="185"/>
      <c r="S18" s="185"/>
      <c r="T18" s="185"/>
      <c r="U18" s="185"/>
      <c r="V18" s="186"/>
    </row>
    <row r="19" spans="1:22" ht="15">
      <c r="A19" s="1"/>
      <c r="B19" s="2"/>
      <c r="C19" s="3"/>
      <c r="D19" s="3"/>
      <c r="F19" s="43"/>
      <c r="G19" s="46" t="s">
        <v>38</v>
      </c>
      <c r="H19" s="28"/>
      <c r="I19" s="22">
        <f t="shared" si="2"/>
        <v>0</v>
      </c>
      <c r="J19" s="23">
        <f t="shared" si="3"/>
        <v>0</v>
      </c>
      <c r="K19" s="24"/>
      <c r="M19" s="57" t="str">
        <f>F12</f>
        <v>可能自我</v>
      </c>
      <c r="N19" s="58">
        <f>SUM(K12:K24)</f>
        <v>0</v>
      </c>
      <c r="P19" s="184"/>
      <c r="Q19" s="185"/>
      <c r="R19" s="185"/>
      <c r="S19" s="185"/>
      <c r="T19" s="185"/>
      <c r="U19" s="185"/>
      <c r="V19" s="186"/>
    </row>
    <row r="20" spans="1:22" ht="15">
      <c r="B20" s="2"/>
      <c r="C20" s="3"/>
      <c r="D20" s="3"/>
      <c r="F20" s="43"/>
      <c r="G20" s="46"/>
      <c r="H20" s="28"/>
      <c r="I20" s="22">
        <f t="shared" si="2"/>
        <v>0</v>
      </c>
      <c r="J20" s="23">
        <f t="shared" si="3"/>
        <v>0</v>
      </c>
      <c r="K20" s="24"/>
      <c r="M20" s="57" t="s">
        <v>39</v>
      </c>
      <c r="N20" s="58">
        <f>SUM(K12:K15)</f>
        <v>0</v>
      </c>
      <c r="P20" s="184"/>
      <c r="Q20" s="185"/>
      <c r="R20" s="185"/>
      <c r="S20" s="185"/>
      <c r="T20" s="185"/>
      <c r="U20" s="185"/>
      <c r="V20" s="186"/>
    </row>
    <row r="21" spans="1:22" ht="15">
      <c r="A21" s="1"/>
      <c r="B21" s="2"/>
      <c r="C21" s="3"/>
      <c r="D21" s="3"/>
      <c r="F21" s="43"/>
      <c r="G21" s="46"/>
      <c r="H21" s="28"/>
      <c r="I21" s="22">
        <f t="shared" si="2"/>
        <v>0</v>
      </c>
      <c r="J21" s="23">
        <f t="shared" si="3"/>
        <v>0</v>
      </c>
      <c r="K21" s="24"/>
      <c r="M21" s="57" t="s">
        <v>40</v>
      </c>
      <c r="N21" s="58">
        <f>SUM(K16:K18)</f>
        <v>0</v>
      </c>
      <c r="P21" s="184"/>
      <c r="Q21" s="185"/>
      <c r="R21" s="185"/>
      <c r="S21" s="185"/>
      <c r="T21" s="185"/>
      <c r="U21" s="185"/>
      <c r="V21" s="186"/>
    </row>
    <row r="22" spans="1:22" ht="15">
      <c r="B22" s="2"/>
      <c r="C22" s="3"/>
      <c r="D22" s="3"/>
      <c r="F22" s="43"/>
      <c r="G22" s="46"/>
      <c r="H22" s="28"/>
      <c r="I22" s="22">
        <f t="shared" si="2"/>
        <v>0</v>
      </c>
      <c r="J22" s="23">
        <f t="shared" si="3"/>
        <v>0</v>
      </c>
      <c r="K22" s="24"/>
      <c r="M22" s="57" t="s">
        <v>41</v>
      </c>
      <c r="N22" s="58">
        <f>SUM(K19:K24)</f>
        <v>0</v>
      </c>
      <c r="P22" s="184"/>
      <c r="Q22" s="185"/>
      <c r="R22" s="185"/>
      <c r="S22" s="185"/>
      <c r="T22" s="185"/>
      <c r="U22" s="185"/>
      <c r="V22" s="186"/>
    </row>
    <row r="23" spans="1:22" ht="15">
      <c r="A23" s="1"/>
      <c r="B23" s="2"/>
      <c r="C23" s="3"/>
      <c r="D23" s="3"/>
      <c r="F23" s="43"/>
      <c r="G23" s="46"/>
      <c r="H23" s="28"/>
      <c r="I23" s="22">
        <f t="shared" si="2"/>
        <v>0</v>
      </c>
      <c r="J23" s="23">
        <f t="shared" si="3"/>
        <v>0</v>
      </c>
      <c r="K23" s="24"/>
      <c r="M23" s="59" t="s">
        <v>42</v>
      </c>
      <c r="N23" s="60">
        <f>SUM(K25:K63)</f>
        <v>0</v>
      </c>
      <c r="P23" s="184"/>
      <c r="Q23" s="185"/>
      <c r="R23" s="185"/>
      <c r="S23" s="185"/>
      <c r="T23" s="185"/>
      <c r="U23" s="185"/>
      <c r="V23" s="186"/>
    </row>
    <row r="24" spans="1:22" ht="15">
      <c r="B24" s="2"/>
      <c r="C24" s="3"/>
      <c r="D24" s="3"/>
      <c r="F24" s="43"/>
      <c r="G24" s="46"/>
      <c r="H24" s="28"/>
      <c r="I24" s="22">
        <f t="shared" si="2"/>
        <v>0</v>
      </c>
      <c r="J24" s="23">
        <f t="shared" si="3"/>
        <v>0</v>
      </c>
      <c r="K24" s="24"/>
      <c r="M24" s="61" t="str">
        <f>F25</f>
        <v>英语能力</v>
      </c>
      <c r="N24" s="62">
        <f>SUM(K25:K27)</f>
        <v>0</v>
      </c>
      <c r="P24" s="184"/>
      <c r="Q24" s="185"/>
      <c r="R24" s="185"/>
      <c r="S24" s="185"/>
      <c r="T24" s="185"/>
      <c r="U24" s="185"/>
      <c r="V24" s="186"/>
    </row>
    <row r="25" spans="1:22" ht="15">
      <c r="A25" s="1"/>
      <c r="B25" s="2"/>
      <c r="C25" s="3"/>
      <c r="D25" s="3"/>
      <c r="F25" s="63" t="s">
        <v>43</v>
      </c>
      <c r="G25" s="64" t="s">
        <v>44</v>
      </c>
      <c r="H25" s="65"/>
      <c r="I25" s="11">
        <f t="shared" si="0"/>
        <v>0</v>
      </c>
      <c r="J25" s="12">
        <f t="shared" si="1"/>
        <v>0</v>
      </c>
      <c r="K25" s="13">
        <f>SUMIF($C$2:$C$101,"2-英语1-听力",$D$2:$D$101)</f>
        <v>0</v>
      </c>
      <c r="M25" s="61" t="str">
        <f>F28</f>
        <v>编程能力</v>
      </c>
      <c r="N25" s="62">
        <f>SUM(K28:K43)</f>
        <v>0</v>
      </c>
      <c r="P25" s="184"/>
      <c r="Q25" s="185"/>
      <c r="R25" s="185"/>
      <c r="S25" s="185"/>
      <c r="T25" s="185"/>
      <c r="U25" s="185"/>
      <c r="V25" s="186"/>
    </row>
    <row r="26" spans="1:22" ht="15">
      <c r="B26" s="2"/>
      <c r="C26" s="3"/>
      <c r="D26" s="3"/>
      <c r="F26" s="66">
        <f>SUM(K25:K27)</f>
        <v>0</v>
      </c>
      <c r="G26" s="67" t="s">
        <v>45</v>
      </c>
      <c r="H26" s="68"/>
      <c r="I26" s="22">
        <f t="shared" si="0"/>
        <v>0</v>
      </c>
      <c r="J26" s="23">
        <f t="shared" si="1"/>
        <v>0</v>
      </c>
      <c r="K26" s="24">
        <f>SUMIF($C$2:$C$101,"2-英语2-阅读",$D$2:$D$101)+SUMIF($C$2:$C$101,"2-英语2-单词",$D$2:$D$101)</f>
        <v>0</v>
      </c>
      <c r="M26" s="61" t="str">
        <f>F44</f>
        <v>阅读能力</v>
      </c>
      <c r="N26" s="62">
        <f>SUM(K44:K47)</f>
        <v>0</v>
      </c>
      <c r="P26" s="184"/>
      <c r="Q26" s="185"/>
      <c r="R26" s="185"/>
      <c r="S26" s="185"/>
      <c r="T26" s="185"/>
      <c r="U26" s="185"/>
      <c r="V26" s="186"/>
    </row>
    <row r="27" spans="1:22" ht="15">
      <c r="A27" s="1"/>
      <c r="B27" s="2"/>
      <c r="C27" s="3"/>
      <c r="D27" s="3"/>
      <c r="F27" s="69"/>
      <c r="G27" s="70" t="s">
        <v>46</v>
      </c>
      <c r="H27" s="71"/>
      <c r="I27" s="51">
        <f t="shared" si="0"/>
        <v>0</v>
      </c>
      <c r="J27" s="52">
        <f t="shared" si="1"/>
        <v>0</v>
      </c>
      <c r="K27" s="53">
        <f>SUMIF($C$2:$C$101,"2-英语3-口语",$D$2:$D$101)</f>
        <v>0</v>
      </c>
      <c r="M27" s="61" t="str">
        <f>F48</f>
        <v>技能</v>
      </c>
      <c r="N27" s="62">
        <f>SUM(K48:K59)</f>
        <v>0</v>
      </c>
      <c r="P27" s="184"/>
      <c r="Q27" s="185"/>
      <c r="R27" s="185"/>
      <c r="S27" s="185"/>
      <c r="T27" s="185"/>
      <c r="U27" s="185"/>
      <c r="V27" s="186"/>
    </row>
    <row r="28" spans="1:22" ht="15">
      <c r="B28" s="2"/>
      <c r="C28" s="3"/>
      <c r="D28" s="3"/>
      <c r="F28" s="63" t="s">
        <v>47</v>
      </c>
      <c r="G28" s="9" t="s">
        <v>48</v>
      </c>
      <c r="H28" s="65" t="s">
        <v>49</v>
      </c>
      <c r="I28" s="11">
        <f t="shared" si="0"/>
        <v>0</v>
      </c>
      <c r="J28" s="12">
        <f t="shared" si="1"/>
        <v>0</v>
      </c>
      <c r="K28" s="13">
        <f>SUMIF($C$2:$C$101,"2-编程工具-刷题",$D$2:$D$101)</f>
        <v>0</v>
      </c>
      <c r="M28" s="61" t="str">
        <f>F60</f>
        <v>日常</v>
      </c>
      <c r="N28" s="62">
        <f>SUM(K60:K63)</f>
        <v>0</v>
      </c>
      <c r="P28" s="184"/>
      <c r="Q28" s="185"/>
      <c r="R28" s="185"/>
      <c r="S28" s="185"/>
      <c r="T28" s="185"/>
      <c r="U28" s="185"/>
      <c r="V28" s="186"/>
    </row>
    <row r="29" spans="1:22" ht="15">
      <c r="A29" s="1"/>
      <c r="B29" s="2"/>
      <c r="C29" s="3"/>
      <c r="D29" s="3"/>
      <c r="F29" s="66">
        <f>SUM(K28:K43)</f>
        <v>0</v>
      </c>
      <c r="G29" s="20"/>
      <c r="H29" s="68" t="s">
        <v>50</v>
      </c>
      <c r="I29" s="22">
        <f t="shared" si="0"/>
        <v>0</v>
      </c>
      <c r="J29" s="23">
        <f t="shared" si="1"/>
        <v>0</v>
      </c>
      <c r="K29" s="24"/>
      <c r="M29" s="72" t="s">
        <v>51</v>
      </c>
      <c r="N29" s="73">
        <f>SUM(K66:K73)</f>
        <v>0</v>
      </c>
      <c r="P29" s="184"/>
      <c r="Q29" s="185"/>
      <c r="R29" s="185"/>
      <c r="S29" s="185"/>
      <c r="T29" s="185"/>
      <c r="U29" s="185"/>
      <c r="V29" s="186"/>
    </row>
    <row r="30" spans="1:22" ht="15">
      <c r="B30" s="2"/>
      <c r="C30" s="3"/>
      <c r="D30" s="3"/>
      <c r="F30" s="27"/>
      <c r="G30" s="20"/>
      <c r="H30" s="68" t="s">
        <v>52</v>
      </c>
      <c r="I30" s="22">
        <f t="shared" si="0"/>
        <v>0</v>
      </c>
      <c r="J30" s="23">
        <f t="shared" si="1"/>
        <v>0</v>
      </c>
      <c r="K30" s="24">
        <f>SUMIF($C$2:$C$101,"2-编程工具-linux视频*",$D$2:$D$101)</f>
        <v>0</v>
      </c>
      <c r="M30" s="74" t="str">
        <f>G66</f>
        <v>娱乐</v>
      </c>
      <c r="N30" s="75">
        <f>SUM(K66:K68)</f>
        <v>0</v>
      </c>
      <c r="P30" s="187"/>
      <c r="Q30" s="188"/>
      <c r="R30" s="188"/>
      <c r="S30" s="188"/>
      <c r="T30" s="188"/>
      <c r="U30" s="188"/>
      <c r="V30" s="189"/>
    </row>
    <row r="31" spans="1:22" ht="15">
      <c r="A31" s="1"/>
      <c r="B31" s="2"/>
      <c r="C31" s="3"/>
      <c r="D31" s="3"/>
      <c r="F31" s="27"/>
      <c r="G31" s="20"/>
      <c r="H31" s="68" t="s">
        <v>53</v>
      </c>
      <c r="I31" s="22">
        <f t="shared" si="0"/>
        <v>0</v>
      </c>
      <c r="J31" s="23">
        <f t="shared" si="1"/>
        <v>0</v>
      </c>
      <c r="K31" s="24">
        <f>SUMIF($C$2:$C$101,"2-编程工具-项目*",$D$2:$D$101)</f>
        <v>0</v>
      </c>
      <c r="M31" s="74" t="str">
        <f>G69</f>
        <v>社交</v>
      </c>
      <c r="N31" s="75">
        <f>SUM(K69:K71)</f>
        <v>0</v>
      </c>
      <c r="P31" s="178" t="s">
        <v>54</v>
      </c>
      <c r="Q31" s="179"/>
      <c r="R31" s="179"/>
      <c r="S31" s="179"/>
      <c r="T31" s="179"/>
      <c r="U31" s="179"/>
      <c r="V31" s="180"/>
    </row>
    <row r="32" spans="1:22" ht="15">
      <c r="B32" s="2"/>
      <c r="C32" s="3"/>
      <c r="D32" s="3"/>
      <c r="F32" s="27"/>
      <c r="G32" s="20"/>
      <c r="H32" s="68"/>
      <c r="I32" s="22">
        <f t="shared" si="0"/>
        <v>0</v>
      </c>
      <c r="J32" s="23">
        <f t="shared" si="1"/>
        <v>0</v>
      </c>
      <c r="K32" s="24"/>
      <c r="M32" s="74" t="str">
        <f>G72</f>
        <v>杂事</v>
      </c>
      <c r="N32" s="75">
        <f>SUM(K72)</f>
        <v>0</v>
      </c>
      <c r="P32" s="155"/>
      <c r="Q32" s="156"/>
      <c r="R32" s="156"/>
      <c r="S32" s="156"/>
      <c r="T32" s="156"/>
      <c r="U32" s="156"/>
      <c r="V32" s="157"/>
    </row>
    <row r="33" spans="1:22" ht="15">
      <c r="A33" s="1"/>
      <c r="B33" s="2"/>
      <c r="C33" s="3"/>
      <c r="D33" s="3"/>
      <c r="F33" s="21"/>
      <c r="G33" s="35"/>
      <c r="H33" s="68"/>
      <c r="I33" s="22">
        <f t="shared" si="0"/>
        <v>0</v>
      </c>
      <c r="J33" s="23">
        <f t="shared" si="1"/>
        <v>0</v>
      </c>
      <c r="K33" s="24"/>
      <c r="M33" s="76" t="s">
        <v>55</v>
      </c>
      <c r="N33" s="77">
        <f>SUM(K76:K83)</f>
        <v>0</v>
      </c>
      <c r="P33" s="158"/>
      <c r="Q33" s="159"/>
      <c r="R33" s="159"/>
      <c r="S33" s="159"/>
      <c r="T33" s="159"/>
      <c r="U33" s="159"/>
      <c r="V33" s="160"/>
    </row>
    <row r="34" spans="1:22" ht="15">
      <c r="B34" s="2"/>
      <c r="C34" s="3"/>
      <c r="D34" s="3"/>
      <c r="F34" s="78"/>
      <c r="G34" s="20" t="s">
        <v>56</v>
      </c>
      <c r="H34" s="68" t="s">
        <v>57</v>
      </c>
      <c r="I34" s="22">
        <f t="shared" si="0"/>
        <v>0</v>
      </c>
      <c r="J34" s="23">
        <f t="shared" si="1"/>
        <v>0</v>
      </c>
      <c r="K34" s="24">
        <f>SUMIF($C$2:$C$101,"2-编程参考书-python*",$D$2:$D$101)</f>
        <v>0</v>
      </c>
      <c r="M34" s="23" t="str">
        <f>G76</f>
        <v>吃饭</v>
      </c>
      <c r="N34" s="79">
        <f>SUM(K76:K77)</f>
        <v>0</v>
      </c>
      <c r="P34" s="158"/>
      <c r="Q34" s="159"/>
      <c r="R34" s="159"/>
      <c r="S34" s="159"/>
      <c r="T34" s="159"/>
      <c r="U34" s="159"/>
      <c r="V34" s="160"/>
    </row>
    <row r="35" spans="1:22" ht="15">
      <c r="A35" s="1"/>
      <c r="B35" s="2"/>
      <c r="C35" s="3"/>
      <c r="D35" s="3"/>
      <c r="F35" s="78"/>
      <c r="G35" s="20"/>
      <c r="H35" s="68" t="s">
        <v>58</v>
      </c>
      <c r="I35" s="22">
        <f t="shared" si="0"/>
        <v>0</v>
      </c>
      <c r="J35" s="23">
        <f t="shared" si="1"/>
        <v>0</v>
      </c>
      <c r="K35" s="24"/>
      <c r="M35" s="23" t="str">
        <f>G78</f>
        <v>睡觉</v>
      </c>
      <c r="N35" s="79">
        <f>SUM(K78)</f>
        <v>0</v>
      </c>
      <c r="P35" s="80" t="s">
        <v>59</v>
      </c>
      <c r="Q35" s="81"/>
      <c r="R35" s="81"/>
      <c r="S35" s="81"/>
      <c r="T35" s="81"/>
      <c r="U35" s="81"/>
      <c r="V35" s="82"/>
    </row>
    <row r="36" spans="1:22" ht="15">
      <c r="B36" s="2"/>
      <c r="C36" s="3"/>
      <c r="D36" s="3"/>
      <c r="F36" s="78"/>
      <c r="G36" s="20"/>
      <c r="H36" s="68"/>
      <c r="I36" s="22">
        <f t="shared" si="0"/>
        <v>0</v>
      </c>
      <c r="J36" s="23">
        <f t="shared" si="1"/>
        <v>0</v>
      </c>
      <c r="K36" s="24"/>
      <c r="M36" s="23" t="str">
        <f>G79</f>
        <v>交通</v>
      </c>
      <c r="N36" s="79">
        <f>SUM(K79)</f>
        <v>0</v>
      </c>
      <c r="P36" s="80" t="s">
        <v>60</v>
      </c>
      <c r="Q36" s="81"/>
      <c r="R36" s="81"/>
      <c r="S36" s="81"/>
      <c r="T36" s="81"/>
      <c r="U36" s="81"/>
      <c r="V36" s="82"/>
    </row>
    <row r="37" spans="1:22" ht="15">
      <c r="A37" s="1"/>
      <c r="B37" s="2"/>
      <c r="C37" s="3"/>
      <c r="D37" s="3"/>
      <c r="F37" s="83"/>
      <c r="H37" s="68"/>
      <c r="I37" s="22">
        <f t="shared" si="0"/>
        <v>0</v>
      </c>
      <c r="J37" s="23">
        <f t="shared" si="1"/>
        <v>0</v>
      </c>
      <c r="K37" s="24"/>
      <c r="M37" s="23" t="str">
        <f>G80</f>
        <v>家务</v>
      </c>
      <c r="N37" s="79">
        <f>SUM(K80:K81)</f>
        <v>0</v>
      </c>
      <c r="P37" s="80" t="s">
        <v>61</v>
      </c>
      <c r="Q37" s="81"/>
      <c r="R37" s="81"/>
      <c r="S37" s="81"/>
      <c r="T37" s="81"/>
      <c r="U37" s="81"/>
      <c r="V37" s="82"/>
    </row>
    <row r="38" spans="1:22" ht="15">
      <c r="B38" s="2"/>
      <c r="C38" s="3"/>
      <c r="D38" s="3"/>
      <c r="F38" s="83"/>
      <c r="G38" s="20" t="s">
        <v>62</v>
      </c>
      <c r="H38" s="68"/>
      <c r="I38" s="22">
        <f t="shared" si="0"/>
        <v>0</v>
      </c>
      <c r="J38" s="23">
        <f t="shared" si="1"/>
        <v>0</v>
      </c>
      <c r="K38" s="24"/>
      <c r="M38" s="23" t="str">
        <f>G82</f>
        <v>时间管理</v>
      </c>
      <c r="N38" s="79">
        <f>SUM(K82:K83)</f>
        <v>0</v>
      </c>
      <c r="P38" s="80" t="s">
        <v>63</v>
      </c>
      <c r="Q38" s="81"/>
      <c r="R38" s="81"/>
      <c r="S38" s="81"/>
      <c r="T38" s="81"/>
      <c r="U38" s="81"/>
      <c r="V38" s="82"/>
    </row>
    <row r="39" spans="1:22" ht="15">
      <c r="A39" s="1"/>
      <c r="B39" s="2"/>
      <c r="C39" s="3"/>
      <c r="D39" s="3"/>
      <c r="F39" s="83"/>
      <c r="G39" s="20"/>
      <c r="H39" s="68"/>
      <c r="I39" s="22">
        <f t="shared" si="0"/>
        <v>0</v>
      </c>
      <c r="J39" s="23">
        <f t="shared" si="1"/>
        <v>0</v>
      </c>
      <c r="K39" s="24"/>
      <c r="M39" s="84" t="s">
        <v>64</v>
      </c>
      <c r="N39" s="79"/>
      <c r="P39" s="29"/>
      <c r="Q39" s="32"/>
      <c r="R39" s="32"/>
      <c r="S39" s="32"/>
      <c r="T39" s="32"/>
      <c r="U39" s="32"/>
      <c r="V39" s="85"/>
    </row>
    <row r="40" spans="1:22" ht="15">
      <c r="B40" s="2"/>
      <c r="C40" s="3"/>
      <c r="D40" s="3"/>
      <c r="F40" s="83"/>
      <c r="G40" s="20"/>
      <c r="H40" s="68"/>
      <c r="I40" s="22">
        <f t="shared" si="0"/>
        <v>0</v>
      </c>
      <c r="J40" s="23">
        <f t="shared" si="1"/>
        <v>0</v>
      </c>
      <c r="K40" s="24"/>
      <c r="M40" s="84" t="s">
        <v>64</v>
      </c>
      <c r="N40" s="79"/>
      <c r="P40" s="161"/>
      <c r="Q40" s="162"/>
      <c r="R40" s="162"/>
      <c r="S40" s="162"/>
      <c r="T40" s="162"/>
      <c r="U40" s="162"/>
      <c r="V40" s="163"/>
    </row>
    <row r="41" spans="1:22" ht="15">
      <c r="A41" s="1"/>
      <c r="B41" s="2"/>
      <c r="C41" s="3"/>
      <c r="D41" s="3"/>
      <c r="F41" s="83"/>
      <c r="G41" s="20"/>
      <c r="H41" s="68"/>
      <c r="I41" s="22">
        <f t="shared" si="0"/>
        <v>0</v>
      </c>
      <c r="J41" s="23">
        <f t="shared" si="1"/>
        <v>0</v>
      </c>
      <c r="K41" s="24"/>
      <c r="M41" s="84" t="s">
        <v>64</v>
      </c>
      <c r="N41" s="79"/>
      <c r="P41" s="164"/>
      <c r="Q41" s="165"/>
      <c r="R41" s="165"/>
      <c r="S41" s="165"/>
      <c r="T41" s="165"/>
      <c r="U41" s="165"/>
      <c r="V41" s="166"/>
    </row>
    <row r="42" spans="1:22" ht="15">
      <c r="B42" s="2"/>
      <c r="C42" s="3"/>
      <c r="D42" s="3"/>
      <c r="F42" s="83"/>
      <c r="G42" s="20"/>
      <c r="H42" s="68"/>
      <c r="I42" s="22">
        <f t="shared" si="0"/>
        <v>0</v>
      </c>
      <c r="J42" s="23">
        <f t="shared" si="1"/>
        <v>0</v>
      </c>
      <c r="K42" s="24"/>
      <c r="M42" s="84" t="s">
        <v>64</v>
      </c>
      <c r="N42" s="79"/>
      <c r="P42" s="164"/>
      <c r="Q42" s="165"/>
      <c r="R42" s="165"/>
      <c r="S42" s="165"/>
      <c r="T42" s="165"/>
      <c r="U42" s="165"/>
      <c r="V42" s="166"/>
    </row>
    <row r="43" spans="1:22" ht="15">
      <c r="A43" s="1"/>
      <c r="B43" s="2"/>
      <c r="C43" s="3"/>
      <c r="D43" s="3"/>
      <c r="F43" s="86"/>
      <c r="G43" s="87"/>
      <c r="H43" s="71"/>
      <c r="I43" s="51">
        <f t="shared" si="0"/>
        <v>0</v>
      </c>
      <c r="J43" s="52">
        <f t="shared" si="1"/>
        <v>0</v>
      </c>
      <c r="K43" s="53"/>
      <c r="M43" s="23" t="s">
        <v>65</v>
      </c>
      <c r="N43" s="88">
        <f>F55</f>
        <v>0</v>
      </c>
      <c r="P43" s="164"/>
      <c r="Q43" s="165"/>
      <c r="R43" s="165"/>
      <c r="S43" s="165"/>
      <c r="T43" s="165"/>
      <c r="U43" s="165"/>
      <c r="V43" s="166"/>
    </row>
    <row r="44" spans="1:22" ht="15">
      <c r="B44" s="2"/>
      <c r="C44" s="3"/>
      <c r="D44" s="3"/>
      <c r="F44" s="89" t="s">
        <v>66</v>
      </c>
      <c r="G44" s="67" t="s">
        <v>67</v>
      </c>
      <c r="H44" s="65"/>
      <c r="I44" s="11">
        <f t="shared" si="0"/>
        <v>0</v>
      </c>
      <c r="J44" s="12">
        <f t="shared" si="1"/>
        <v>0</v>
      </c>
      <c r="K44" s="13">
        <f>SUMIF($C$2:$C$101,"2-阅读1*",$D$2:$D$101)</f>
        <v>0</v>
      </c>
      <c r="M44" s="52" t="s">
        <v>68</v>
      </c>
      <c r="N44" s="90" t="e">
        <f>F56</f>
        <v>#N/A</v>
      </c>
      <c r="P44" s="164"/>
      <c r="Q44" s="165"/>
      <c r="R44" s="165"/>
      <c r="S44" s="165"/>
      <c r="T44" s="165"/>
      <c r="U44" s="165"/>
      <c r="V44" s="166"/>
    </row>
    <row r="45" spans="1:22" ht="15">
      <c r="A45" s="1"/>
      <c r="B45" s="2"/>
      <c r="C45" s="3"/>
      <c r="D45" s="3"/>
      <c r="F45" s="91">
        <f>SUM(K44:K47)</f>
        <v>0</v>
      </c>
      <c r="G45" s="67"/>
      <c r="H45" s="68"/>
      <c r="I45" s="22">
        <f t="shared" si="0"/>
        <v>0</v>
      </c>
      <c r="J45" s="23">
        <f t="shared" si="1"/>
        <v>0</v>
      </c>
      <c r="K45" s="24">
        <f>SUMIF($C$2:$C$101,"2-阅读2*",$D$2:$D$101)</f>
        <v>0</v>
      </c>
      <c r="M45" s="21" t="s">
        <v>24</v>
      </c>
      <c r="N45" s="24">
        <f>N14+N23</f>
        <v>0</v>
      </c>
      <c r="P45" s="164"/>
      <c r="Q45" s="165"/>
      <c r="R45" s="165"/>
      <c r="S45" s="165"/>
      <c r="T45" s="165"/>
      <c r="U45" s="165"/>
      <c r="V45" s="166"/>
    </row>
    <row r="46" spans="1:22" ht="15">
      <c r="B46" s="2"/>
      <c r="C46" s="3"/>
      <c r="D46" s="3"/>
      <c r="F46" s="91"/>
      <c r="G46" s="67" t="s">
        <v>69</v>
      </c>
      <c r="H46" s="68"/>
      <c r="I46" s="22">
        <f t="shared" si="0"/>
        <v>0</v>
      </c>
      <c r="J46" s="23">
        <f t="shared" si="1"/>
        <v>0</v>
      </c>
      <c r="K46" s="24"/>
      <c r="M46" s="92" t="s">
        <v>70</v>
      </c>
      <c r="N46" s="53">
        <f>N14+N23+N29+N33</f>
        <v>0</v>
      </c>
      <c r="P46" s="164"/>
      <c r="Q46" s="165"/>
      <c r="R46" s="165"/>
      <c r="S46" s="165"/>
      <c r="T46" s="165"/>
      <c r="U46" s="165"/>
      <c r="V46" s="166"/>
    </row>
    <row r="47" spans="1:22" ht="15">
      <c r="A47" s="93"/>
      <c r="B47" s="2"/>
      <c r="C47" s="3"/>
      <c r="D47" s="3"/>
      <c r="F47" s="94"/>
      <c r="G47" s="67"/>
      <c r="H47" s="71"/>
      <c r="I47" s="51">
        <f t="shared" si="0"/>
        <v>0</v>
      </c>
      <c r="J47" s="52">
        <f t="shared" si="1"/>
        <v>0</v>
      </c>
      <c r="K47" s="53"/>
      <c r="P47" s="164"/>
      <c r="Q47" s="165"/>
      <c r="R47" s="165"/>
      <c r="S47" s="165"/>
      <c r="T47" s="165"/>
      <c r="U47" s="165"/>
      <c r="V47" s="166"/>
    </row>
    <row r="48" spans="1:22" ht="15">
      <c r="B48" s="2"/>
      <c r="C48" s="3"/>
      <c r="D48" s="3"/>
      <c r="F48" s="63" t="s">
        <v>71</v>
      </c>
      <c r="G48" s="64" t="s">
        <v>72</v>
      </c>
      <c r="H48" s="65"/>
      <c r="I48" s="11">
        <f t="shared" si="0"/>
        <v>0</v>
      </c>
      <c r="J48" s="12">
        <f t="shared" si="1"/>
        <v>0</v>
      </c>
      <c r="K48" s="13">
        <f>SUMIF($C$2:$C$101,"2-技能-摄影*",$D$2:$D$101)</f>
        <v>0</v>
      </c>
      <c r="P48" s="164"/>
      <c r="Q48" s="165"/>
      <c r="R48" s="165"/>
      <c r="S48" s="165"/>
      <c r="T48" s="165"/>
      <c r="U48" s="165"/>
      <c r="V48" s="166"/>
    </row>
    <row r="49" spans="2:22" ht="15">
      <c r="B49" s="2"/>
      <c r="C49" s="3"/>
      <c r="D49" s="3"/>
      <c r="F49" s="91">
        <f>SUM(K48:K59)</f>
        <v>0</v>
      </c>
      <c r="G49" s="67" t="s">
        <v>73</v>
      </c>
      <c r="H49" s="68"/>
      <c r="I49" s="22">
        <f t="shared" si="0"/>
        <v>0</v>
      </c>
      <c r="J49" s="23">
        <f t="shared" si="1"/>
        <v>0</v>
      </c>
      <c r="K49" s="24">
        <f>SUMIF($C$2:$C$101,"2-技能-煮饭*",$D$2:$D$101)</f>
        <v>0</v>
      </c>
      <c r="P49" s="164"/>
      <c r="Q49" s="165"/>
      <c r="R49" s="165"/>
      <c r="S49" s="165"/>
      <c r="T49" s="165"/>
      <c r="U49" s="165"/>
      <c r="V49" s="166"/>
    </row>
    <row r="50" spans="2:22" ht="15">
      <c r="B50" s="2"/>
      <c r="C50" s="3"/>
      <c r="D50" s="3"/>
      <c r="F50" s="94"/>
      <c r="G50" s="67"/>
      <c r="H50" s="68"/>
      <c r="I50" s="22">
        <f t="shared" si="0"/>
        <v>0</v>
      </c>
      <c r="J50" s="23">
        <f t="shared" si="1"/>
        <v>0</v>
      </c>
      <c r="K50" s="24"/>
      <c r="P50" s="167"/>
      <c r="Q50" s="168"/>
      <c r="R50" s="168"/>
      <c r="S50" s="168"/>
      <c r="T50" s="168"/>
      <c r="U50" s="168"/>
      <c r="V50" s="169"/>
    </row>
    <row r="51" spans="2:22" ht="15">
      <c r="B51" s="2"/>
      <c r="C51" s="3"/>
      <c r="D51" s="3"/>
      <c r="F51" s="27"/>
      <c r="G51" s="67" t="s">
        <v>74</v>
      </c>
      <c r="H51" s="68" t="s">
        <v>75</v>
      </c>
      <c r="I51" s="22">
        <f t="shared" si="0"/>
        <v>0</v>
      </c>
      <c r="J51" s="23">
        <f t="shared" si="1"/>
        <v>0</v>
      </c>
      <c r="K51" s="24">
        <f>SUMIF($C$2:$C$101,"*锻炼*",$D$2:$D$101)</f>
        <v>0</v>
      </c>
      <c r="P51" s="25"/>
      <c r="V51" s="26"/>
    </row>
    <row r="52" spans="2:22" ht="15">
      <c r="B52" s="2"/>
      <c r="C52" s="3"/>
      <c r="D52" s="3"/>
      <c r="F52" s="27"/>
      <c r="G52" s="67"/>
      <c r="H52" s="68"/>
      <c r="I52" s="22">
        <f t="shared" si="0"/>
        <v>0</v>
      </c>
      <c r="J52" s="23">
        <f t="shared" si="1"/>
        <v>0</v>
      </c>
      <c r="K52" s="24"/>
      <c r="P52" s="170" t="s">
        <v>76</v>
      </c>
      <c r="Q52" s="171"/>
      <c r="R52" s="171"/>
      <c r="S52" s="171"/>
      <c r="T52" s="171"/>
      <c r="U52" s="171"/>
      <c r="V52" s="172"/>
    </row>
    <row r="53" spans="2:22" ht="15">
      <c r="B53" s="2"/>
      <c r="C53" s="3"/>
      <c r="D53" s="3"/>
      <c r="F53" s="95" t="s">
        <v>65</v>
      </c>
      <c r="G53" s="67"/>
      <c r="H53" s="68"/>
      <c r="I53" s="22">
        <f t="shared" si="0"/>
        <v>0</v>
      </c>
      <c r="J53" s="23">
        <f t="shared" si="1"/>
        <v>0</v>
      </c>
      <c r="K53" s="24"/>
      <c r="P53" s="96" t="s">
        <v>77</v>
      </c>
      <c r="Q53" s="97"/>
      <c r="R53" s="97"/>
      <c r="S53" s="97"/>
      <c r="T53" s="97"/>
      <c r="U53" s="97"/>
      <c r="V53" s="98"/>
    </row>
    <row r="54" spans="2:22" ht="15">
      <c r="B54" s="2"/>
      <c r="C54" s="3"/>
      <c r="D54" s="3"/>
      <c r="F54" s="95" t="s">
        <v>68</v>
      </c>
      <c r="G54" s="67" t="s">
        <v>78</v>
      </c>
      <c r="H54" s="68"/>
      <c r="I54" s="22">
        <f t="shared" si="0"/>
        <v>0</v>
      </c>
      <c r="J54" s="23">
        <f t="shared" si="1"/>
        <v>0</v>
      </c>
      <c r="K54" s="24"/>
      <c r="P54" s="99" t="s">
        <v>79</v>
      </c>
      <c r="Q54" s="100"/>
      <c r="R54" s="100"/>
      <c r="S54" s="100"/>
      <c r="T54" s="100"/>
      <c r="U54" s="100"/>
      <c r="V54" s="101"/>
    </row>
    <row r="55" spans="2:22" ht="15">
      <c r="B55" s="2"/>
      <c r="C55" s="3"/>
      <c r="D55" s="3"/>
      <c r="F55" s="27">
        <f t="array" ref="F55">INDEX($B$5:$B$300,MATCH(TRUE,$B$5:$B$300&lt;&gt;" ",))</f>
        <v>0</v>
      </c>
      <c r="G55" s="67"/>
      <c r="H55" s="68"/>
      <c r="I55" s="22">
        <f t="shared" si="0"/>
        <v>0</v>
      </c>
      <c r="J55" s="23">
        <f t="shared" si="1"/>
        <v>0</v>
      </c>
      <c r="K55" s="24"/>
      <c r="P55" s="102"/>
      <c r="Q55" s="103"/>
      <c r="R55" s="103"/>
      <c r="S55" s="103"/>
      <c r="T55" s="103"/>
      <c r="U55" s="103"/>
      <c r="V55" s="104"/>
    </row>
    <row r="56" spans="2:22" ht="15">
      <c r="B56" s="2"/>
      <c r="C56" s="3"/>
      <c r="D56" s="3"/>
      <c r="F56" s="105" t="e">
        <f>LOOKUP(9E+307,A:A)</f>
        <v>#N/A</v>
      </c>
      <c r="G56" s="67"/>
      <c r="H56" s="68"/>
      <c r="I56" s="22">
        <f t="shared" si="0"/>
        <v>0</v>
      </c>
      <c r="J56" s="23">
        <f t="shared" si="1"/>
        <v>0</v>
      </c>
      <c r="K56" s="24"/>
      <c r="P56" s="102"/>
      <c r="Q56" s="103"/>
      <c r="R56" s="103"/>
      <c r="S56" s="103"/>
      <c r="T56" s="103"/>
      <c r="U56" s="103"/>
      <c r="V56" s="104"/>
    </row>
    <row r="57" spans="2:22" ht="15">
      <c r="B57" s="2"/>
      <c r="C57" s="3"/>
      <c r="D57" s="3"/>
      <c r="F57" s="95"/>
      <c r="G57" s="67"/>
      <c r="H57" s="68"/>
      <c r="I57" s="22">
        <f t="shared" si="0"/>
        <v>0</v>
      </c>
      <c r="J57" s="23">
        <f t="shared" si="1"/>
        <v>0</v>
      </c>
      <c r="K57" s="24"/>
      <c r="P57" s="99"/>
      <c r="Q57" s="100"/>
      <c r="R57" s="100"/>
      <c r="S57" s="100"/>
      <c r="T57" s="100"/>
      <c r="U57" s="100"/>
      <c r="V57" s="101"/>
    </row>
    <row r="58" spans="2:22" ht="15">
      <c r="B58" s="2"/>
      <c r="C58" s="3"/>
      <c r="D58" s="3"/>
      <c r="F58" s="21"/>
      <c r="G58" s="67"/>
      <c r="H58" s="68"/>
      <c r="I58" s="22">
        <f>K58</f>
        <v>0</v>
      </c>
      <c r="J58" s="23">
        <f>INT(TEXT(I58,"[m]"))</f>
        <v>0</v>
      </c>
      <c r="K58" s="24"/>
      <c r="P58" s="99" t="s">
        <v>80</v>
      </c>
      <c r="Q58" s="100"/>
      <c r="R58" s="100"/>
      <c r="S58" s="100"/>
      <c r="T58" s="100"/>
      <c r="U58" s="100"/>
      <c r="V58" s="101"/>
    </row>
    <row r="59" spans="2:22" ht="15">
      <c r="B59" s="2"/>
      <c r="C59" s="3"/>
      <c r="D59" s="3"/>
      <c r="F59" s="95"/>
      <c r="G59" s="106"/>
      <c r="H59" s="71"/>
      <c r="I59" s="51">
        <f t="shared" si="0"/>
        <v>0</v>
      </c>
      <c r="J59" s="23">
        <f t="shared" si="1"/>
        <v>0</v>
      </c>
      <c r="K59" s="53"/>
      <c r="P59" s="102"/>
      <c r="Q59" s="103"/>
      <c r="R59" s="103"/>
      <c r="S59" s="103"/>
      <c r="T59" s="103"/>
      <c r="U59" s="103"/>
      <c r="V59" s="104"/>
    </row>
    <row r="60" spans="2:22" ht="15">
      <c r="B60" s="2"/>
      <c r="C60" s="3"/>
      <c r="D60" s="3"/>
      <c r="F60" s="63" t="s">
        <v>81</v>
      </c>
      <c r="G60" s="64" t="s">
        <v>82</v>
      </c>
      <c r="H60" s="107"/>
      <c r="I60" s="108">
        <f>K60</f>
        <v>0</v>
      </c>
      <c r="J60" s="12">
        <f>INT(TEXT(I60,"[m]"))</f>
        <v>0</v>
      </c>
      <c r="K60" s="13">
        <f>SUMIF($C$2:$C$101,"*日常-练字*",$D$2:$D$101)</f>
        <v>0</v>
      </c>
      <c r="P60" s="102"/>
      <c r="Q60" s="103"/>
      <c r="R60" s="103"/>
      <c r="S60" s="103"/>
      <c r="T60" s="103"/>
      <c r="U60" s="103"/>
      <c r="V60" s="104"/>
    </row>
    <row r="61" spans="2:22" ht="15">
      <c r="B61" s="2"/>
      <c r="C61" s="3"/>
      <c r="D61" s="3"/>
      <c r="F61" s="66">
        <f>SUM(K60:K63)</f>
        <v>0</v>
      </c>
      <c r="G61" s="109" t="s">
        <v>83</v>
      </c>
      <c r="H61" s="21"/>
      <c r="I61" s="110">
        <f>K61</f>
        <v>0</v>
      </c>
      <c r="J61" s="23">
        <f>INT(TEXT(I61,"[m]"))</f>
        <v>0</v>
      </c>
      <c r="K61" s="24">
        <f>SUMIF($C$2:$C$101,"*日常-学习强国*",$D$2:$D$101)</f>
        <v>0</v>
      </c>
      <c r="P61" s="99"/>
      <c r="Q61" s="100"/>
      <c r="R61" s="100"/>
      <c r="S61" s="100"/>
      <c r="T61" s="100"/>
      <c r="U61" s="100"/>
      <c r="V61" s="101"/>
    </row>
    <row r="62" spans="2:22" ht="15">
      <c r="B62" s="2"/>
      <c r="C62" s="3"/>
      <c r="D62" s="3"/>
      <c r="F62" s="95"/>
      <c r="G62" s="67"/>
      <c r="H62" s="21"/>
      <c r="I62" s="110">
        <f>K62</f>
        <v>0</v>
      </c>
      <c r="J62" s="23">
        <f>INT(TEXT(I62,"[m]"))</f>
        <v>0</v>
      </c>
      <c r="K62" s="24"/>
      <c r="P62" s="99" t="s">
        <v>84</v>
      </c>
      <c r="Q62" s="100"/>
      <c r="R62" s="100"/>
      <c r="S62" s="100"/>
      <c r="T62" s="100"/>
      <c r="U62" s="100"/>
      <c r="V62" s="101"/>
    </row>
    <row r="63" spans="2:22" ht="15">
      <c r="B63" s="2"/>
      <c r="C63" s="3"/>
      <c r="D63" s="3"/>
      <c r="F63" s="69"/>
      <c r="G63" s="49"/>
      <c r="H63" s="50"/>
      <c r="I63" s="51">
        <f>K63</f>
        <v>0</v>
      </c>
      <c r="J63" s="52">
        <f>INT(TEXT(I63,"[m]"))</f>
        <v>0</v>
      </c>
      <c r="K63" s="53"/>
      <c r="P63" s="102"/>
      <c r="Q63" s="103"/>
      <c r="R63" s="103"/>
      <c r="S63" s="103"/>
      <c r="T63" s="103"/>
      <c r="U63" s="103"/>
      <c r="V63" s="104"/>
    </row>
    <row r="64" spans="2:22" ht="15">
      <c r="B64" s="2"/>
      <c r="C64" s="3"/>
      <c r="D64" s="3"/>
      <c r="F64" s="111"/>
      <c r="I64" s="22"/>
      <c r="J64" s="42">
        <f>SUM(K2:K63)</f>
        <v>0</v>
      </c>
      <c r="P64" s="102"/>
      <c r="Q64" s="103"/>
      <c r="R64" s="103"/>
      <c r="S64" s="103"/>
      <c r="T64" s="103"/>
      <c r="U64" s="103"/>
      <c r="V64" s="104"/>
    </row>
    <row r="65" spans="2:22" ht="15">
      <c r="B65" s="2"/>
      <c r="C65" s="3"/>
      <c r="D65" s="3"/>
      <c r="F65" s="112" t="s">
        <v>51</v>
      </c>
      <c r="G65" s="173"/>
      <c r="H65" s="174"/>
      <c r="I65" s="174"/>
      <c r="J65" s="174"/>
      <c r="K65" s="113"/>
      <c r="P65" s="114"/>
      <c r="Q65" s="115"/>
      <c r="R65" s="115"/>
      <c r="S65" s="115"/>
      <c r="T65" s="115"/>
      <c r="U65" s="115"/>
      <c r="V65" s="116"/>
    </row>
    <row r="66" spans="2:22" ht="15">
      <c r="B66" s="2"/>
      <c r="C66" s="3"/>
      <c r="D66" s="3"/>
      <c r="F66" s="94">
        <f>SUM(K66:K78)</f>
        <v>0</v>
      </c>
      <c r="G66" s="117" t="s">
        <v>85</v>
      </c>
      <c r="H66" s="118" t="s">
        <v>86</v>
      </c>
      <c r="I66" s="119">
        <f t="shared" ref="I66:I72" si="4">K66</f>
        <v>0</v>
      </c>
      <c r="J66" s="7">
        <f t="shared" ref="J66:J72" si="5">INT(TEXT(I66,"[m]"))</f>
        <v>0</v>
      </c>
      <c r="K66" s="120">
        <f>SUMIF($C$2:$C$101,"*手机*",$D$2:$D$101)</f>
        <v>0</v>
      </c>
      <c r="P66" s="25"/>
      <c r="V66" s="26"/>
    </row>
    <row r="67" spans="2:22" ht="15">
      <c r="B67" s="2"/>
      <c r="C67" s="3"/>
      <c r="D67" s="3"/>
      <c r="F67" s="121"/>
      <c r="G67" s="117"/>
      <c r="H67" s="118" t="s">
        <v>87</v>
      </c>
      <c r="I67" s="119">
        <f t="shared" si="4"/>
        <v>0</v>
      </c>
      <c r="J67" s="7">
        <f t="shared" si="5"/>
        <v>0</v>
      </c>
      <c r="K67" s="120">
        <f>SUMIF($C$2:$C$101,"*电影*",$D$2:$D$101)</f>
        <v>0</v>
      </c>
      <c r="M67" s="122"/>
      <c r="P67" s="170" t="s">
        <v>88</v>
      </c>
      <c r="Q67" s="171"/>
      <c r="R67" s="171"/>
      <c r="S67" s="171"/>
      <c r="T67" s="171"/>
      <c r="U67" s="171"/>
      <c r="V67" s="172"/>
    </row>
    <row r="68" spans="2:22" ht="15">
      <c r="B68" s="2"/>
      <c r="C68" s="3"/>
      <c r="D68" s="3"/>
      <c r="F68" s="95"/>
      <c r="G68" s="117"/>
      <c r="H68" s="118" t="s">
        <v>89</v>
      </c>
      <c r="I68" s="119">
        <f t="shared" si="4"/>
        <v>0</v>
      </c>
      <c r="J68" s="7">
        <f t="shared" si="5"/>
        <v>0</v>
      </c>
      <c r="K68" s="120">
        <f>SUMIF($C$2:$C$101,"*音乐会*",$D$2:$D$101)+SUMIF($C$2:$C$101,"*展览会*",$D$2:$D$101)+SUMIF($C$2:$C$101,"*话剧*",$D$2:$D$101)++SUMIF($C$2:$C$101,"*旅游*",$D$2:$D$101)</f>
        <v>0</v>
      </c>
      <c r="P68" s="123"/>
      <c r="Q68" s="17"/>
      <c r="R68" s="17"/>
      <c r="S68" s="17"/>
      <c r="T68" s="17"/>
      <c r="U68" s="17"/>
      <c r="V68" s="18"/>
    </row>
    <row r="69" spans="2:22" ht="15">
      <c r="B69" s="2"/>
      <c r="C69" s="3"/>
      <c r="D69" s="3"/>
      <c r="F69" s="95"/>
      <c r="G69" s="117" t="s">
        <v>90</v>
      </c>
      <c r="H69" s="118" t="s">
        <v>91</v>
      </c>
      <c r="I69" s="119">
        <f t="shared" si="4"/>
        <v>0</v>
      </c>
      <c r="J69" s="7">
        <f t="shared" si="5"/>
        <v>0</v>
      </c>
      <c r="K69" s="120">
        <f>SUMIF($C$2:$C$101,"社交-家人*",$D$2:$D$101)</f>
        <v>0</v>
      </c>
      <c r="P69" s="25"/>
      <c r="V69" s="26"/>
    </row>
    <row r="70" spans="2:22" ht="15">
      <c r="B70" s="2"/>
      <c r="C70" s="3"/>
      <c r="D70" s="3"/>
      <c r="F70" s="95"/>
      <c r="G70" s="117"/>
      <c r="H70" s="118" t="s">
        <v>92</v>
      </c>
      <c r="I70" s="119">
        <f t="shared" si="4"/>
        <v>0</v>
      </c>
      <c r="J70" s="7">
        <f t="shared" si="5"/>
        <v>0</v>
      </c>
      <c r="K70" s="120">
        <f>SUMIF($C$2:$C$101,"社交-朋友*",$D$2:$D$101)</f>
        <v>0</v>
      </c>
      <c r="P70" s="25"/>
      <c r="V70" s="26"/>
    </row>
    <row r="71" spans="2:22" ht="15">
      <c r="B71" s="2"/>
      <c r="C71" s="3"/>
      <c r="D71" s="3"/>
      <c r="F71" s="95"/>
      <c r="G71" s="117"/>
      <c r="H71" s="118" t="s">
        <v>93</v>
      </c>
      <c r="I71" s="119">
        <f t="shared" si="4"/>
        <v>0</v>
      </c>
      <c r="J71" s="7">
        <f t="shared" si="5"/>
        <v>0</v>
      </c>
      <c r="K71" s="120">
        <f>SUMIF($C$2:$C$101,"社交-同事*",$D$2:$D$101)</f>
        <v>0</v>
      </c>
      <c r="P71" s="25"/>
      <c r="V71" s="26"/>
    </row>
    <row r="72" spans="2:22" ht="15">
      <c r="B72" s="2"/>
      <c r="C72" s="3"/>
      <c r="D72" s="3"/>
      <c r="F72" s="95" t="s">
        <v>94</v>
      </c>
      <c r="G72" s="117" t="s">
        <v>95</v>
      </c>
      <c r="H72" s="118" t="s">
        <v>96</v>
      </c>
      <c r="I72" s="119">
        <f t="shared" si="4"/>
        <v>0</v>
      </c>
      <c r="J72" s="7">
        <f t="shared" si="5"/>
        <v>0</v>
      </c>
      <c r="K72" s="120">
        <f>SUMIF($C$2:$C$101,"杂*",$D$2:D101)</f>
        <v>0</v>
      </c>
      <c r="P72" s="25"/>
      <c r="V72" s="26"/>
    </row>
    <row r="73" spans="2:22" ht="15">
      <c r="B73" s="2"/>
      <c r="C73" s="3"/>
      <c r="D73" s="3"/>
      <c r="F73" s="69" t="s">
        <v>94</v>
      </c>
      <c r="G73" s="117"/>
      <c r="H73" s="118"/>
      <c r="I73" s="119"/>
      <c r="J73" s="7"/>
      <c r="K73" s="120"/>
      <c r="P73" s="25"/>
      <c r="V73" s="26"/>
    </row>
    <row r="74" spans="2:22" ht="15">
      <c r="B74" s="2"/>
      <c r="C74" s="3"/>
      <c r="D74" s="3"/>
      <c r="F74" s="111" t="s">
        <v>94</v>
      </c>
      <c r="I74"/>
      <c r="K74"/>
      <c r="P74" s="25"/>
      <c r="V74" s="26"/>
    </row>
    <row r="75" spans="2:22" ht="15">
      <c r="B75" s="2"/>
      <c r="C75" s="3"/>
      <c r="D75" s="3"/>
      <c r="F75" s="7" t="s">
        <v>97</v>
      </c>
      <c r="G75" s="124"/>
      <c r="H75" s="125"/>
      <c r="I75" s="126"/>
      <c r="J75" s="125"/>
      <c r="K75" s="127"/>
      <c r="P75" s="170" t="s">
        <v>98</v>
      </c>
      <c r="Q75" s="171"/>
      <c r="R75" s="171"/>
      <c r="S75" s="171"/>
      <c r="T75" s="171"/>
      <c r="U75" s="171"/>
      <c r="V75" s="172"/>
    </row>
    <row r="76" spans="2:22" ht="15">
      <c r="B76" s="2"/>
      <c r="C76" s="3"/>
      <c r="D76" s="3"/>
      <c r="F76" s="12"/>
      <c r="G76" s="7" t="s">
        <v>99</v>
      </c>
      <c r="H76" s="7" t="s">
        <v>100</v>
      </c>
      <c r="I76" s="119">
        <f t="shared" ref="I76:I83" si="6">K76</f>
        <v>0</v>
      </c>
      <c r="J76" s="7">
        <f t="shared" ref="J76:J83" si="7">INT(TEXT(I76,"[m]"))</f>
        <v>0</v>
      </c>
      <c r="K76" s="120">
        <f>SUMIF($C$2:$C$101,"饭*",$D$2:$D$101)</f>
        <v>0</v>
      </c>
      <c r="P76" s="25"/>
      <c r="V76" s="26"/>
    </row>
    <row r="77" spans="2:22" ht="15.75" thickBot="1">
      <c r="B77" s="2"/>
      <c r="C77" s="3"/>
      <c r="D77" s="3"/>
      <c r="F77" s="23"/>
      <c r="G77" s="7"/>
      <c r="H77" s="7" t="s">
        <v>101</v>
      </c>
      <c r="I77" s="119">
        <f t="shared" si="6"/>
        <v>0</v>
      </c>
      <c r="J77" s="7">
        <f t="shared" si="7"/>
        <v>0</v>
      </c>
      <c r="K77" s="120">
        <f>SUMIF($C$2:$C$101,"聚餐*",$D$2:D101)</f>
        <v>0</v>
      </c>
      <c r="P77" s="128"/>
      <c r="Q77" s="129"/>
      <c r="R77" s="129"/>
      <c r="S77" s="129"/>
      <c r="T77" s="129"/>
      <c r="U77" s="129"/>
      <c r="V77" s="130"/>
    </row>
    <row r="78" spans="2:22" ht="15">
      <c r="B78" s="2"/>
      <c r="C78" s="3"/>
      <c r="D78" s="3"/>
      <c r="F78" s="23"/>
      <c r="G78" s="7" t="s">
        <v>68</v>
      </c>
      <c r="H78" s="7"/>
      <c r="I78" s="119">
        <f t="shared" si="6"/>
        <v>0</v>
      </c>
      <c r="J78" s="7">
        <f t="shared" si="7"/>
        <v>0</v>
      </c>
      <c r="K78" s="120">
        <f>SUMIF($C$2:$C$101,"睡觉*",$D$2:D101)</f>
        <v>0</v>
      </c>
    </row>
    <row r="79" spans="2:22" ht="15.75" thickBot="1">
      <c r="B79" s="2"/>
      <c r="C79" s="3"/>
      <c r="D79" s="3"/>
      <c r="F79" s="23"/>
      <c r="G79" s="7" t="s">
        <v>102</v>
      </c>
      <c r="H79" s="7" t="s">
        <v>103</v>
      </c>
      <c r="I79" s="119">
        <f t="shared" si="6"/>
        <v>0</v>
      </c>
      <c r="J79" s="7">
        <f t="shared" si="7"/>
        <v>0</v>
      </c>
      <c r="K79" s="120">
        <f>SUMIF($C$2:$C$101,"交通*",$D$2:D102)</f>
        <v>0</v>
      </c>
    </row>
    <row r="80" spans="2:22" ht="15">
      <c r="B80" s="2"/>
      <c r="C80" s="3"/>
      <c r="D80" s="3"/>
      <c r="F80" s="4"/>
      <c r="G80" s="7" t="s">
        <v>104</v>
      </c>
      <c r="H80" s="7" t="s">
        <v>105</v>
      </c>
      <c r="I80" s="119">
        <f t="shared" si="6"/>
        <v>0</v>
      </c>
      <c r="J80" s="7">
        <f t="shared" si="7"/>
        <v>0</v>
      </c>
      <c r="K80" s="120">
        <f>SUMIF($C$2:$C$101,"*洗漱*",$D$2:D103)+SUMIF($C$2:$C$101,"*洗澡*",$D$2:D103)</f>
        <v>0</v>
      </c>
      <c r="P80" s="145" t="s">
        <v>106</v>
      </c>
      <c r="Q80" s="146"/>
      <c r="R80" s="146"/>
      <c r="S80" s="146"/>
      <c r="T80" s="146"/>
      <c r="U80" s="146"/>
      <c r="V80" s="147"/>
    </row>
    <row r="81" spans="2:22" ht="15">
      <c r="B81" s="2"/>
      <c r="C81" s="3"/>
      <c r="D81" s="3"/>
      <c r="F81" s="4"/>
      <c r="G81" s="117"/>
      <c r="H81" s="131" t="s">
        <v>107</v>
      </c>
      <c r="I81" s="119">
        <f t="shared" si="6"/>
        <v>0</v>
      </c>
      <c r="J81" s="7">
        <f t="shared" si="7"/>
        <v>0</v>
      </c>
      <c r="K81" s="120">
        <f>SUMIF($C$2:$C$101,"家务-整理*",$D$2:D104)+SUMIF($C$2:$C$101,"家务-打扫*",$D$2:D104)</f>
        <v>0</v>
      </c>
      <c r="P81" s="148" t="s">
        <v>108</v>
      </c>
      <c r="Q81" s="149"/>
      <c r="R81" s="149"/>
      <c r="S81" s="149"/>
      <c r="T81" s="149"/>
      <c r="U81" s="149"/>
      <c r="V81" s="150"/>
    </row>
    <row r="82" spans="2:22" ht="15">
      <c r="B82" s="2"/>
      <c r="C82" s="3"/>
      <c r="D82" s="3"/>
      <c r="F82" s="4"/>
      <c r="G82" s="132" t="s">
        <v>109</v>
      </c>
      <c r="H82" s="131" t="s">
        <v>110</v>
      </c>
      <c r="I82" s="119">
        <f t="shared" si="6"/>
        <v>0</v>
      </c>
      <c r="J82" s="7">
        <f t="shared" si="7"/>
        <v>0</v>
      </c>
      <c r="K82" s="120">
        <f>SUMIF($C$2:$C$101,"时间管理-*",$D$2:D105)</f>
        <v>0</v>
      </c>
      <c r="P82" s="151"/>
      <c r="Q82" s="152"/>
      <c r="R82" s="152"/>
      <c r="S82" s="152"/>
      <c r="T82" s="152"/>
      <c r="U82" s="152"/>
      <c r="V82" s="153"/>
    </row>
    <row r="83" spans="2:22" ht="16.5">
      <c r="B83" s="2"/>
      <c r="C83" s="3"/>
      <c r="D83" s="3"/>
      <c r="F83" s="133"/>
      <c r="G83" s="117"/>
      <c r="H83" s="131" t="s">
        <v>111</v>
      </c>
      <c r="I83" s="119">
        <f t="shared" si="6"/>
        <v>0</v>
      </c>
      <c r="J83" s="7">
        <f t="shared" si="7"/>
        <v>0</v>
      </c>
      <c r="K83" s="120">
        <f>SUMIF($C$2:$C$101,"时间管理方法更新*",$D$2:D106)</f>
        <v>0</v>
      </c>
      <c r="P83" s="134" t="s">
        <v>112</v>
      </c>
      <c r="V83" s="26"/>
    </row>
    <row r="84" spans="2:22" ht="15">
      <c r="B84" s="2"/>
      <c r="C84" s="3"/>
      <c r="D84" s="3"/>
      <c r="F84" s="111" t="s">
        <v>94</v>
      </c>
      <c r="I84" s="22"/>
      <c r="J84" s="42"/>
      <c r="P84" s="134"/>
      <c r="V84" s="26"/>
    </row>
    <row r="85" spans="2:22" ht="15">
      <c r="B85" s="2"/>
      <c r="C85" s="3"/>
      <c r="D85" s="3"/>
      <c r="F85" s="112" t="s">
        <v>113</v>
      </c>
      <c r="G85" s="125"/>
      <c r="H85" s="125"/>
      <c r="I85" s="135"/>
      <c r="J85" s="125"/>
      <c r="K85" s="54"/>
      <c r="P85" s="134"/>
      <c r="V85" s="26"/>
    </row>
    <row r="86" spans="2:22" ht="15">
      <c r="B86" s="2"/>
      <c r="C86" s="3"/>
      <c r="D86" s="3"/>
      <c r="F86" s="4" t="s">
        <v>114</v>
      </c>
      <c r="G86" s="124">
        <f>U4</f>
        <v>0</v>
      </c>
      <c r="H86" s="125"/>
      <c r="I86" s="135"/>
      <c r="J86" s="125"/>
      <c r="K86" s="54"/>
      <c r="P86" s="134"/>
      <c r="V86" s="26"/>
    </row>
    <row r="87" spans="2:22" ht="15">
      <c r="B87" s="2"/>
      <c r="C87" s="3"/>
      <c r="D87" s="3"/>
      <c r="F87" s="4" t="s">
        <v>115</v>
      </c>
      <c r="G87" s="124">
        <f>P3</f>
        <v>0</v>
      </c>
      <c r="H87" s="125"/>
      <c r="I87" s="135"/>
      <c r="J87" s="125"/>
      <c r="K87" s="54"/>
      <c r="P87" s="134" t="s">
        <v>116</v>
      </c>
      <c r="V87" s="26"/>
    </row>
    <row r="88" spans="2:22" ht="15">
      <c r="B88" s="2"/>
      <c r="C88" s="3"/>
      <c r="D88" s="3"/>
      <c r="F88" s="4" t="s">
        <v>117</v>
      </c>
      <c r="G88" s="124">
        <f>P2</f>
        <v>0</v>
      </c>
      <c r="H88" s="125"/>
      <c r="I88" s="135"/>
      <c r="J88" s="125"/>
      <c r="K88" s="54"/>
      <c r="P88" s="134"/>
      <c r="V88" s="26"/>
    </row>
    <row r="89" spans="2:22" ht="15">
      <c r="B89" s="2"/>
      <c r="C89" s="3"/>
      <c r="D89" s="3"/>
      <c r="F89" s="4" t="s">
        <v>118</v>
      </c>
      <c r="G89" s="124" t="str">
        <f>P7</f>
        <v>&gt; 没记录</v>
      </c>
      <c r="H89" s="125"/>
      <c r="I89" s="135"/>
      <c r="J89" s="125"/>
      <c r="K89" s="54"/>
      <c r="P89" s="134"/>
      <c r="V89" s="26"/>
    </row>
    <row r="90" spans="2:22" ht="15">
      <c r="B90" s="2"/>
      <c r="C90" s="3"/>
      <c r="D90" s="3"/>
      <c r="F90" s="4" t="s">
        <v>119</v>
      </c>
      <c r="G90" s="124">
        <f>P9</f>
        <v>0</v>
      </c>
      <c r="H90" s="125"/>
      <c r="I90" s="135"/>
      <c r="J90" s="125"/>
      <c r="K90" s="54"/>
      <c r="P90" s="134"/>
      <c r="V90" s="26"/>
    </row>
    <row r="91" spans="2:22" ht="15">
      <c r="B91" s="2"/>
      <c r="C91" s="3"/>
      <c r="D91" s="3"/>
      <c r="F91" s="4" t="s">
        <v>120</v>
      </c>
      <c r="G91" s="124">
        <f>P32</f>
        <v>0</v>
      </c>
      <c r="H91" s="125"/>
      <c r="I91" s="135"/>
      <c r="J91" s="125"/>
      <c r="K91" s="54"/>
      <c r="P91" s="134"/>
      <c r="V91" s="26"/>
    </row>
    <row r="92" spans="2:22" ht="15">
      <c r="B92" s="2"/>
      <c r="C92" s="3"/>
      <c r="D92" s="3"/>
      <c r="F92" s="4" t="s">
        <v>121</v>
      </c>
      <c r="G92" s="136">
        <f>P55</f>
        <v>0</v>
      </c>
      <c r="H92" s="125">
        <f>P56</f>
        <v>0</v>
      </c>
      <c r="I92" s="135"/>
      <c r="J92" s="125"/>
      <c r="K92" s="54"/>
      <c r="P92" s="134"/>
      <c r="V92" s="26"/>
    </row>
    <row r="93" spans="2:22" ht="15">
      <c r="B93" s="2"/>
      <c r="C93" s="3"/>
      <c r="D93" s="3"/>
      <c r="F93" s="4" t="s">
        <v>122</v>
      </c>
      <c r="G93" s="124">
        <f>P59</f>
        <v>0</v>
      </c>
      <c r="H93" s="125">
        <f>P60</f>
        <v>0</v>
      </c>
      <c r="I93" s="135"/>
      <c r="J93" s="125"/>
      <c r="K93" s="54"/>
      <c r="P93" s="25"/>
      <c r="V93" s="26"/>
    </row>
    <row r="94" spans="2:22" ht="15">
      <c r="B94" s="2"/>
      <c r="C94" s="3"/>
      <c r="D94" s="3"/>
      <c r="F94" s="133" t="s">
        <v>123</v>
      </c>
      <c r="G94" s="124">
        <f>P63</f>
        <v>0</v>
      </c>
      <c r="H94" s="125">
        <f>P64</f>
        <v>0</v>
      </c>
      <c r="I94" s="135"/>
      <c r="J94" s="125"/>
      <c r="K94" s="54"/>
      <c r="P94" s="25"/>
      <c r="V94" s="26"/>
    </row>
    <row r="95" spans="2:22" ht="15.75" thickBot="1">
      <c r="B95" s="2"/>
      <c r="C95" s="3"/>
      <c r="D95" s="3"/>
      <c r="F95" s="111"/>
      <c r="G95" s="1"/>
      <c r="I95" s="22"/>
      <c r="J95" s="42"/>
      <c r="P95" s="128"/>
      <c r="Q95" s="129"/>
      <c r="R95" s="129"/>
      <c r="S95" s="129"/>
      <c r="T95" s="129"/>
      <c r="U95" s="129"/>
      <c r="V95" s="130"/>
    </row>
    <row r="96" spans="2:22" ht="15">
      <c r="B96" s="2"/>
      <c r="C96" s="3"/>
      <c r="D96" s="3"/>
      <c r="F96" s="111"/>
      <c r="I96" s="22"/>
      <c r="J96" s="42"/>
    </row>
    <row r="97" spans="2:11" ht="15">
      <c r="B97" s="2"/>
      <c r="C97" s="3"/>
      <c r="D97" s="3"/>
      <c r="F97" s="154">
        <f ca="1">TODAY()-1</f>
        <v>44800</v>
      </c>
      <c r="G97" s="154"/>
      <c r="H97" s="7" t="s">
        <v>124</v>
      </c>
      <c r="I97" s="7" t="s">
        <v>125</v>
      </c>
      <c r="J97" s="54" t="s">
        <v>5</v>
      </c>
      <c r="K97" s="7" t="s">
        <v>126</v>
      </c>
    </row>
    <row r="98" spans="2:11" ht="15">
      <c r="B98" s="2"/>
      <c r="C98" s="3"/>
      <c r="D98" s="3"/>
      <c r="F98" s="7" t="s">
        <v>20</v>
      </c>
      <c r="G98" s="7">
        <f>24*60*INT(LEFT(H97,1))</f>
        <v>1440</v>
      </c>
      <c r="H98" s="137">
        <f>SUM(H100:H103)</f>
        <v>0</v>
      </c>
      <c r="I98" s="23" t="s">
        <v>127</v>
      </c>
      <c r="J98" s="138">
        <f>H100</f>
        <v>0</v>
      </c>
      <c r="K98" s="12"/>
    </row>
    <row r="99" spans="2:11" ht="15">
      <c r="B99" s="2"/>
      <c r="C99" s="3"/>
      <c r="D99" s="3"/>
      <c r="F99" s="7" t="s">
        <v>24</v>
      </c>
      <c r="G99" s="7">
        <f>SUM(J2:J63)</f>
        <v>0</v>
      </c>
      <c r="H99" s="137">
        <f>SUM(K2:K63)</f>
        <v>0</v>
      </c>
      <c r="I99" s="139" t="s">
        <v>128</v>
      </c>
      <c r="J99" s="140">
        <f>H101</f>
        <v>0</v>
      </c>
      <c r="K99" s="23"/>
    </row>
    <row r="100" spans="2:11" ht="15">
      <c r="B100" s="2"/>
      <c r="C100" s="3"/>
      <c r="D100" s="3"/>
      <c r="F100" s="7" t="s">
        <v>33</v>
      </c>
      <c r="G100" s="7">
        <f>SUM(J2:J24)</f>
        <v>0</v>
      </c>
      <c r="H100" s="137">
        <f>SUM(K2:K24)</f>
        <v>0</v>
      </c>
      <c r="I100" s="23" t="s">
        <v>129</v>
      </c>
      <c r="J100" s="140">
        <f>H102</f>
        <v>0</v>
      </c>
      <c r="K100" s="23"/>
    </row>
    <row r="101" spans="2:11" ht="15">
      <c r="B101" s="2"/>
      <c r="C101" s="3"/>
      <c r="D101" s="3"/>
      <c r="F101" s="7" t="s">
        <v>42</v>
      </c>
      <c r="G101" s="7">
        <f>SUM(J25:J63)</f>
        <v>0</v>
      </c>
      <c r="H101" s="137">
        <f>SUM(K25:K63)</f>
        <v>0</v>
      </c>
      <c r="I101" s="52" t="s">
        <v>130</v>
      </c>
      <c r="J101" s="141">
        <f>H103</f>
        <v>0</v>
      </c>
      <c r="K101" s="52"/>
    </row>
    <row r="102" spans="2:11" ht="15">
      <c r="B102" s="2"/>
      <c r="C102" s="3"/>
      <c r="D102" s="3"/>
      <c r="F102" s="7" t="s">
        <v>51</v>
      </c>
      <c r="G102" s="7">
        <f>SUM(J66:J73)</f>
        <v>0</v>
      </c>
      <c r="H102" s="137">
        <f>SUM(K66:K73)</f>
        <v>0</v>
      </c>
      <c r="I102"/>
      <c r="K102"/>
    </row>
    <row r="103" spans="2:11" ht="15">
      <c r="B103" s="2"/>
      <c r="C103" s="3"/>
      <c r="D103" s="3"/>
      <c r="F103" s="7" t="s">
        <v>55</v>
      </c>
      <c r="G103" s="7">
        <f>SUM(J76:J83)</f>
        <v>0</v>
      </c>
      <c r="H103" s="137">
        <f>SUM(K76:K83)</f>
        <v>0</v>
      </c>
      <c r="I103"/>
      <c r="K103" s="142"/>
    </row>
    <row r="104" spans="2:11" ht="15">
      <c r="B104" s="2"/>
      <c r="C104" s="3"/>
      <c r="D104" s="3"/>
      <c r="H104" s="143"/>
      <c r="I104" s="22"/>
      <c r="J104" s="42"/>
    </row>
    <row r="105" spans="2:11" ht="15">
      <c r="B105" s="2"/>
      <c r="C105" s="3"/>
      <c r="D105" s="3"/>
      <c r="F105" s="111"/>
      <c r="I105" s="22"/>
      <c r="J105" s="42"/>
    </row>
    <row r="106" spans="2:11" ht="15">
      <c r="B106" s="2"/>
      <c r="C106" s="3"/>
      <c r="D106" s="3"/>
      <c r="I106" s="22"/>
      <c r="J106" s="42"/>
    </row>
    <row r="107" spans="2:11" ht="15">
      <c r="B107" s="2"/>
      <c r="C107" s="3"/>
      <c r="D107" s="3"/>
      <c r="I107" s="22"/>
      <c r="J107" s="42"/>
    </row>
    <row r="108" spans="2:11" ht="15">
      <c r="B108" s="2"/>
      <c r="C108" s="3"/>
      <c r="D108" s="3"/>
      <c r="I108" s="22"/>
      <c r="J108" s="42"/>
    </row>
    <row r="109" spans="2:11" ht="15">
      <c r="B109" s="2"/>
      <c r="C109" s="3"/>
      <c r="D109" s="3"/>
      <c r="I109" s="22"/>
      <c r="J109" s="42"/>
    </row>
    <row r="110" spans="2:11" ht="15">
      <c r="B110" s="2"/>
      <c r="C110" s="3"/>
      <c r="D110" s="3"/>
      <c r="I110" s="22"/>
      <c r="J110" s="42"/>
    </row>
    <row r="111" spans="2:11" ht="15">
      <c r="B111" s="2"/>
      <c r="C111" s="3"/>
      <c r="D111" s="3"/>
      <c r="G111" s="40"/>
    </row>
    <row r="112" spans="2:11" ht="15">
      <c r="B112" s="2"/>
      <c r="C112" s="3"/>
      <c r="D112" s="3"/>
    </row>
    <row r="113" spans="2:4" ht="15">
      <c r="B113" s="2"/>
      <c r="C113" s="3"/>
      <c r="D113" s="3"/>
    </row>
    <row r="114" spans="2:4" ht="15">
      <c r="B114" s="2"/>
      <c r="C114" s="3"/>
      <c r="D114" s="3"/>
    </row>
    <row r="115" spans="2:4" ht="15">
      <c r="B115" s="2"/>
      <c r="C115" s="3"/>
      <c r="D115" s="3"/>
    </row>
    <row r="116" spans="2:4" ht="15">
      <c r="B116" s="2"/>
      <c r="C116" s="3"/>
      <c r="D116" s="3"/>
    </row>
    <row r="117" spans="2:4" ht="15">
      <c r="B117" s="2"/>
      <c r="C117" s="3"/>
      <c r="D117" s="3"/>
    </row>
    <row r="118" spans="2:4" ht="15">
      <c r="B118" s="2"/>
      <c r="C118" s="3"/>
      <c r="D118" s="3"/>
    </row>
    <row r="119" spans="2:4" ht="15">
      <c r="B119" s="2"/>
      <c r="C119" s="3"/>
      <c r="D119" s="3"/>
    </row>
    <row r="120" spans="2:4" ht="15">
      <c r="B120" s="2"/>
      <c r="C120" s="3"/>
      <c r="D120" s="3"/>
    </row>
    <row r="121" spans="2:4" ht="15">
      <c r="B121" s="2"/>
      <c r="C121" s="3"/>
      <c r="D121" s="3"/>
    </row>
    <row r="122" spans="2:4" ht="15">
      <c r="B122" s="2"/>
      <c r="C122" s="3"/>
      <c r="D122" s="3"/>
    </row>
    <row r="123" spans="2:4" ht="15">
      <c r="B123" s="2"/>
      <c r="C123" s="3"/>
      <c r="D123" s="3"/>
    </row>
    <row r="124" spans="2:4" ht="15">
      <c r="B124" s="2"/>
      <c r="C124" s="3"/>
      <c r="D124" s="3"/>
    </row>
    <row r="125" spans="2:4" ht="15">
      <c r="B125" s="2"/>
      <c r="C125" s="3"/>
      <c r="D125" s="3"/>
    </row>
    <row r="126" spans="2:4" ht="15">
      <c r="B126" s="2"/>
      <c r="C126" s="3"/>
      <c r="D126" s="3"/>
    </row>
    <row r="127" spans="2:4" ht="15">
      <c r="B127" s="2"/>
      <c r="C127" s="3"/>
      <c r="D127" s="3"/>
    </row>
    <row r="128" spans="2:4" ht="15">
      <c r="B128" s="2"/>
      <c r="C128" s="3"/>
      <c r="D128" s="3"/>
    </row>
    <row r="129" spans="2:4" ht="15">
      <c r="B129" s="2"/>
      <c r="C129" s="3"/>
      <c r="D129" s="3"/>
    </row>
    <row r="130" spans="2:4" ht="15">
      <c r="B130" s="2"/>
      <c r="C130" s="3"/>
      <c r="D130" s="3"/>
    </row>
    <row r="131" spans="2:4" ht="15">
      <c r="B131" s="2"/>
      <c r="C131" s="3"/>
      <c r="D131" s="3"/>
    </row>
    <row r="132" spans="2:4" ht="15">
      <c r="B132" s="2"/>
      <c r="C132" s="3"/>
      <c r="D132" s="3"/>
    </row>
    <row r="133" spans="2:4" ht="15">
      <c r="B133" s="2"/>
      <c r="C133" s="3"/>
      <c r="D133" s="3"/>
    </row>
    <row r="134" spans="2:4" ht="15">
      <c r="B134" s="2"/>
      <c r="C134" s="3"/>
      <c r="D134" s="3"/>
    </row>
    <row r="135" spans="2:4" ht="15">
      <c r="B135" s="2"/>
      <c r="C135" s="3"/>
      <c r="D135" s="3"/>
    </row>
    <row r="136" spans="2:4" ht="15">
      <c r="B136" s="2"/>
      <c r="C136" s="3"/>
      <c r="D136" s="3"/>
    </row>
    <row r="137" spans="2:4" ht="15">
      <c r="B137" s="2"/>
      <c r="C137" s="3"/>
      <c r="D137" s="3"/>
    </row>
    <row r="138" spans="2:4" ht="15">
      <c r="B138" s="2"/>
      <c r="C138" s="3"/>
      <c r="D138" s="3"/>
    </row>
    <row r="139" spans="2:4" ht="15">
      <c r="B139" s="2"/>
      <c r="C139" s="3"/>
      <c r="D139" s="3"/>
    </row>
    <row r="140" spans="2:4" ht="15">
      <c r="B140" s="2"/>
      <c r="C140" s="3"/>
      <c r="D140" s="3"/>
    </row>
    <row r="141" spans="2:4" ht="15">
      <c r="B141" s="2"/>
      <c r="C141" s="3"/>
      <c r="D141" s="3"/>
    </row>
    <row r="142" spans="2:4" ht="15">
      <c r="B142" s="2"/>
      <c r="C142" s="3"/>
      <c r="D142" s="3"/>
    </row>
    <row r="143" spans="2:4" ht="15">
      <c r="B143" s="2"/>
      <c r="C143" s="3"/>
      <c r="D143" s="3"/>
    </row>
    <row r="144" spans="2:4" ht="15">
      <c r="B144" s="2"/>
      <c r="C144" s="3"/>
      <c r="D144" s="3"/>
    </row>
    <row r="145" spans="2:4" ht="15">
      <c r="B145" s="2"/>
      <c r="C145" s="3"/>
      <c r="D145" s="3"/>
    </row>
    <row r="146" spans="2:4" ht="15">
      <c r="B146" s="2"/>
      <c r="C146" s="3"/>
      <c r="D146" s="3"/>
    </row>
    <row r="147" spans="2:4" ht="15">
      <c r="B147" s="2"/>
      <c r="C147" s="3"/>
      <c r="D147" s="3"/>
    </row>
    <row r="148" spans="2:4" ht="15">
      <c r="B148" s="2"/>
      <c r="C148" s="3"/>
      <c r="D148" s="3"/>
    </row>
    <row r="149" spans="2:4" ht="15">
      <c r="B149" s="2"/>
      <c r="C149" s="3"/>
      <c r="D149" s="3"/>
    </row>
    <row r="150" spans="2:4" ht="15">
      <c r="B150" s="2"/>
      <c r="C150" s="3"/>
      <c r="D150" s="3"/>
    </row>
    <row r="151" spans="2:4" ht="15">
      <c r="B151" s="2"/>
      <c r="C151" s="3"/>
      <c r="D151" s="3"/>
    </row>
    <row r="152" spans="2:4" ht="15">
      <c r="B152" s="2"/>
      <c r="C152" s="3"/>
      <c r="D152" s="3"/>
    </row>
    <row r="153" spans="2:4" ht="15">
      <c r="B153" s="2"/>
      <c r="C153" s="3"/>
      <c r="D153" s="3"/>
    </row>
    <row r="154" spans="2:4" ht="15">
      <c r="B154" s="2"/>
      <c r="C154" s="3"/>
      <c r="D154" s="3"/>
    </row>
    <row r="155" spans="2:4" ht="15">
      <c r="B155" s="2"/>
      <c r="C155" s="3"/>
      <c r="D155" s="3"/>
    </row>
    <row r="156" spans="2:4" ht="15">
      <c r="B156" s="2"/>
      <c r="C156" s="3"/>
      <c r="D156" s="3"/>
    </row>
    <row r="157" spans="2:4" ht="15">
      <c r="B157" s="2"/>
      <c r="C157" s="3"/>
      <c r="D157" s="3"/>
    </row>
    <row r="158" spans="2:4" ht="15">
      <c r="B158" s="2"/>
      <c r="C158" s="3"/>
      <c r="D158" s="3"/>
    </row>
    <row r="159" spans="2:4" ht="15">
      <c r="B159" s="2"/>
      <c r="C159" s="3"/>
      <c r="D159" s="3"/>
    </row>
    <row r="160" spans="2:4" ht="15">
      <c r="B160" s="2"/>
      <c r="C160" s="3"/>
      <c r="D160" s="3"/>
    </row>
    <row r="161" spans="2:4" ht="15">
      <c r="B161" s="2"/>
      <c r="C161" s="3"/>
      <c r="D161" s="3"/>
    </row>
    <row r="162" spans="2:4" ht="15">
      <c r="B162" s="2"/>
      <c r="C162" s="3"/>
      <c r="D162" s="3"/>
    </row>
    <row r="163" spans="2:4" ht="15">
      <c r="B163" s="2"/>
      <c r="C163" s="3"/>
      <c r="D163" s="3"/>
    </row>
    <row r="164" spans="2:4" ht="15">
      <c r="B164" s="2"/>
      <c r="C164" s="3"/>
      <c r="D164" s="3"/>
    </row>
    <row r="165" spans="2:4" ht="15">
      <c r="B165" s="2"/>
      <c r="C165" s="3"/>
      <c r="D165" s="3"/>
    </row>
    <row r="166" spans="2:4" ht="15">
      <c r="B166" s="2"/>
      <c r="C166" s="3"/>
      <c r="D166" s="3"/>
    </row>
    <row r="167" spans="2:4" ht="15">
      <c r="B167" s="2"/>
      <c r="C167" s="3"/>
      <c r="D167" s="3"/>
    </row>
    <row r="168" spans="2:4" ht="15">
      <c r="B168" s="2"/>
      <c r="C168" s="3"/>
      <c r="D168" s="3"/>
    </row>
    <row r="169" spans="2:4" ht="15">
      <c r="B169" s="2"/>
      <c r="C169" s="3"/>
      <c r="D169" s="3"/>
    </row>
    <row r="170" spans="2:4" ht="15">
      <c r="B170" s="2"/>
      <c r="C170" s="3"/>
      <c r="D170" s="3"/>
    </row>
    <row r="171" spans="2:4" ht="15">
      <c r="B171" s="2"/>
      <c r="C171" s="3"/>
      <c r="D171" s="3"/>
    </row>
    <row r="172" spans="2:4" ht="15">
      <c r="B172" s="2"/>
      <c r="C172" s="3"/>
      <c r="D172" s="3"/>
    </row>
    <row r="173" spans="2:4" ht="15">
      <c r="B173" s="2"/>
      <c r="C173" s="3"/>
      <c r="D173" s="3"/>
    </row>
    <row r="174" spans="2:4" ht="15">
      <c r="B174" s="2"/>
      <c r="C174" s="3"/>
      <c r="D174" s="3"/>
    </row>
    <row r="175" spans="2:4" ht="15">
      <c r="B175" s="2"/>
      <c r="C175" s="3"/>
      <c r="D175" s="3"/>
    </row>
    <row r="176" spans="2:4" ht="15">
      <c r="B176" s="2"/>
      <c r="C176" s="3"/>
      <c r="D176" s="3"/>
    </row>
    <row r="177" spans="2:4" ht="15">
      <c r="B177" s="2"/>
      <c r="C177" s="3"/>
      <c r="D177" s="3"/>
    </row>
    <row r="178" spans="2:4" ht="15">
      <c r="B178" s="2"/>
      <c r="C178" s="3"/>
      <c r="D178" s="3"/>
    </row>
    <row r="179" spans="2:4" ht="15">
      <c r="B179" s="2"/>
      <c r="C179" s="3"/>
      <c r="D179" s="3"/>
    </row>
    <row r="180" spans="2:4" ht="15">
      <c r="B180" s="2"/>
      <c r="C180" s="3"/>
      <c r="D180" s="3"/>
    </row>
    <row r="181" spans="2:4" ht="15">
      <c r="B181" s="2"/>
      <c r="C181" s="3"/>
      <c r="D181" s="3"/>
    </row>
    <row r="182" spans="2:4" ht="15">
      <c r="B182" s="2"/>
      <c r="C182" s="3"/>
      <c r="D182" s="3"/>
    </row>
    <row r="183" spans="2:4" ht="15">
      <c r="B183" s="2"/>
      <c r="C183" s="3"/>
      <c r="D183" s="3"/>
    </row>
    <row r="184" spans="2:4" ht="15">
      <c r="B184" s="2"/>
      <c r="C184" s="3"/>
      <c r="D184" s="3"/>
    </row>
    <row r="185" spans="2:4" ht="15">
      <c r="B185" s="2"/>
      <c r="C185" s="3"/>
      <c r="D185" s="3"/>
    </row>
    <row r="186" spans="2:4" ht="15">
      <c r="B186" s="2"/>
      <c r="C186" s="3"/>
      <c r="D186" s="3"/>
    </row>
    <row r="187" spans="2:4" ht="15">
      <c r="B187" s="2"/>
      <c r="C187" s="3"/>
      <c r="D187" s="3"/>
    </row>
    <row r="188" spans="2:4" ht="15">
      <c r="B188" s="2"/>
      <c r="C188" s="3"/>
      <c r="D188" s="3"/>
    </row>
    <row r="189" spans="2:4" ht="15">
      <c r="B189" s="2"/>
      <c r="C189" s="3"/>
      <c r="D189" s="3"/>
    </row>
    <row r="190" spans="2:4" ht="15">
      <c r="B190" s="2"/>
      <c r="C190" s="3"/>
      <c r="D190" s="3"/>
    </row>
    <row r="191" spans="2:4" ht="15">
      <c r="B191" s="2"/>
      <c r="C191" s="3"/>
      <c r="D191" s="3"/>
    </row>
    <row r="192" spans="2:4" ht="15">
      <c r="B192" s="2"/>
      <c r="C192" s="3"/>
      <c r="D192" s="3"/>
    </row>
    <row r="193" spans="2:4" ht="15">
      <c r="B193" s="2"/>
      <c r="C193" s="3"/>
      <c r="D193" s="3"/>
    </row>
    <row r="194" spans="2:4" ht="15">
      <c r="B194" s="2"/>
      <c r="C194" s="3"/>
      <c r="D194" s="3"/>
    </row>
    <row r="195" spans="2:4" ht="15">
      <c r="B195" s="2"/>
      <c r="C195" s="3"/>
      <c r="D195" s="3"/>
    </row>
    <row r="196" spans="2:4" ht="15">
      <c r="B196" s="2"/>
      <c r="C196" s="3"/>
      <c r="D196" s="3"/>
    </row>
    <row r="197" spans="2:4" ht="15">
      <c r="B197" s="2"/>
      <c r="C197" s="3"/>
      <c r="D197" s="3"/>
    </row>
    <row r="198" spans="2:4" ht="15">
      <c r="B198" s="2"/>
      <c r="C198" s="3"/>
      <c r="D198" s="3"/>
    </row>
    <row r="199" spans="2:4" ht="15">
      <c r="B199" s="2"/>
      <c r="C199" s="3"/>
      <c r="D199" s="3"/>
    </row>
    <row r="200" spans="2:4" ht="15">
      <c r="B200" s="2"/>
      <c r="C200" s="3"/>
      <c r="D200" s="3"/>
    </row>
    <row r="201" spans="2:4" ht="15">
      <c r="B201" s="2"/>
      <c r="C201" s="3"/>
      <c r="D201" s="3"/>
    </row>
    <row r="202" spans="2:4" ht="15">
      <c r="B202" s="2"/>
      <c r="C202" s="3"/>
      <c r="D202" s="3"/>
    </row>
    <row r="203" spans="2:4" ht="15">
      <c r="B203" s="2"/>
      <c r="C203" s="3"/>
      <c r="D203" s="3"/>
    </row>
    <row r="204" spans="2:4" ht="15">
      <c r="B204" s="2"/>
      <c r="C204" s="3"/>
      <c r="D204" s="3"/>
    </row>
    <row r="205" spans="2:4" ht="15">
      <c r="B205" s="2"/>
      <c r="C205" s="3"/>
      <c r="D205" s="3"/>
    </row>
    <row r="206" spans="2:4" ht="15">
      <c r="B206" s="2"/>
      <c r="C206" s="3"/>
      <c r="D206" s="3"/>
    </row>
    <row r="207" spans="2:4" ht="15">
      <c r="B207" s="2"/>
      <c r="C207" s="3"/>
      <c r="D207" s="3"/>
    </row>
    <row r="208" spans="2:4" ht="15">
      <c r="B208" s="2"/>
      <c r="C208" s="3"/>
      <c r="D208" s="3"/>
    </row>
    <row r="209" spans="2:4" ht="15">
      <c r="B209" s="2"/>
      <c r="C209" s="3"/>
      <c r="D209" s="3"/>
    </row>
    <row r="210" spans="2:4" ht="15">
      <c r="B210" s="2"/>
      <c r="C210" s="3"/>
      <c r="D210" s="3"/>
    </row>
    <row r="211" spans="2:4" ht="15">
      <c r="B211" s="2"/>
      <c r="C211" s="3"/>
      <c r="D211" s="3"/>
    </row>
    <row r="212" spans="2:4" ht="15">
      <c r="B212" s="2"/>
      <c r="C212" s="3"/>
      <c r="D212" s="3"/>
    </row>
    <row r="213" spans="2:4" ht="15">
      <c r="B213" s="2"/>
      <c r="C213" s="3"/>
      <c r="D213" s="3"/>
    </row>
    <row r="214" spans="2:4" ht="15">
      <c r="B214" s="2"/>
      <c r="C214" s="3"/>
      <c r="D214" s="3"/>
    </row>
    <row r="215" spans="2:4" ht="15">
      <c r="B215" s="2"/>
      <c r="C215" s="3"/>
      <c r="D215" s="3"/>
    </row>
    <row r="216" spans="2:4" ht="15">
      <c r="B216" s="2"/>
      <c r="C216" s="3"/>
      <c r="D216" s="3"/>
    </row>
    <row r="217" spans="2:4" ht="15">
      <c r="B217" s="2"/>
      <c r="C217" s="3"/>
      <c r="D217" s="3"/>
    </row>
    <row r="218" spans="2:4" ht="15">
      <c r="B218" s="2"/>
      <c r="C218" s="3"/>
      <c r="D218" s="3"/>
    </row>
    <row r="219" spans="2:4" ht="15">
      <c r="B219" s="2"/>
      <c r="C219" s="3"/>
      <c r="D219" s="3"/>
    </row>
    <row r="220" spans="2:4" ht="15">
      <c r="B220" s="2"/>
      <c r="C220" s="3"/>
      <c r="D220" s="3"/>
    </row>
    <row r="221" spans="2:4" ht="15">
      <c r="B221" s="2"/>
      <c r="C221" s="3"/>
      <c r="D221" s="3"/>
    </row>
    <row r="222" spans="2:4" ht="15">
      <c r="B222" s="2"/>
      <c r="C222" s="3"/>
      <c r="D222" s="3"/>
    </row>
    <row r="223" spans="2:4" ht="15">
      <c r="B223" s="2"/>
      <c r="C223" s="3"/>
      <c r="D223" s="3"/>
    </row>
    <row r="224" spans="2:4" ht="15">
      <c r="B224" s="2"/>
      <c r="C224" s="3"/>
      <c r="D224" s="3"/>
    </row>
    <row r="225" spans="2:4" ht="15">
      <c r="B225" s="2"/>
      <c r="C225" s="3"/>
      <c r="D225" s="3"/>
    </row>
    <row r="226" spans="2:4" ht="15">
      <c r="B226" s="2"/>
      <c r="C226" s="3"/>
      <c r="D226" s="3"/>
    </row>
    <row r="227" spans="2:4" ht="15">
      <c r="B227" s="2"/>
      <c r="C227" s="3"/>
      <c r="D227" s="3"/>
    </row>
    <row r="228" spans="2:4" ht="15">
      <c r="B228" s="2"/>
      <c r="C228" s="3"/>
      <c r="D228" s="3"/>
    </row>
    <row r="229" spans="2:4" ht="15">
      <c r="B229" s="2"/>
      <c r="C229" s="3"/>
      <c r="D229" s="3"/>
    </row>
    <row r="230" spans="2:4" ht="15">
      <c r="B230" s="2"/>
      <c r="C230" s="3"/>
      <c r="D230" s="3"/>
    </row>
    <row r="231" spans="2:4" ht="15">
      <c r="B231" s="2"/>
      <c r="C231" s="3"/>
      <c r="D231" s="3"/>
    </row>
    <row r="232" spans="2:4" ht="15">
      <c r="B232" s="2"/>
      <c r="C232" s="3"/>
      <c r="D232" s="3"/>
    </row>
    <row r="233" spans="2:4" ht="15">
      <c r="B233" s="2"/>
      <c r="C233" s="3"/>
      <c r="D233" s="3"/>
    </row>
    <row r="234" spans="2:4" ht="15">
      <c r="B234" s="2"/>
      <c r="C234" s="3"/>
      <c r="D234" s="3"/>
    </row>
    <row r="235" spans="2:4" ht="15">
      <c r="B235" s="2"/>
      <c r="C235" s="3"/>
      <c r="D235" s="3"/>
    </row>
    <row r="236" spans="2:4" ht="15">
      <c r="B236" s="2"/>
      <c r="C236" s="3"/>
      <c r="D236" s="3"/>
    </row>
    <row r="237" spans="2:4" ht="15">
      <c r="B237" s="2"/>
      <c r="C237" s="3"/>
      <c r="D237" s="3"/>
    </row>
    <row r="238" spans="2:4" ht="15">
      <c r="B238" s="2"/>
      <c r="C238" s="3"/>
      <c r="D238" s="3"/>
    </row>
    <row r="239" spans="2:4" ht="15">
      <c r="B239" s="2"/>
      <c r="C239" s="3"/>
      <c r="D239" s="3"/>
    </row>
    <row r="240" spans="2:4" ht="15">
      <c r="B240" s="2"/>
      <c r="C240" s="3"/>
      <c r="D240" s="3"/>
    </row>
    <row r="241" spans="2:4" ht="15">
      <c r="B241" s="2"/>
      <c r="C241" s="3"/>
      <c r="D241" s="3"/>
    </row>
    <row r="242" spans="2:4" ht="15">
      <c r="B242" s="2"/>
      <c r="C242" s="3"/>
      <c r="D242" s="3"/>
    </row>
    <row r="243" spans="2:4" ht="15">
      <c r="B243" s="2"/>
      <c r="C243" s="3"/>
      <c r="D243" s="3"/>
    </row>
    <row r="244" spans="2:4" ht="15">
      <c r="B244" s="2"/>
      <c r="C244" s="3"/>
      <c r="D244" s="3"/>
    </row>
    <row r="245" spans="2:4" ht="15">
      <c r="B245" s="2"/>
      <c r="C245" s="3"/>
      <c r="D245" s="3"/>
    </row>
    <row r="246" spans="2:4" ht="15">
      <c r="B246" s="2"/>
      <c r="C246" s="3"/>
      <c r="D246" s="3"/>
    </row>
    <row r="247" spans="2:4" ht="15">
      <c r="B247" s="2"/>
      <c r="C247" s="3"/>
      <c r="D247" s="3"/>
    </row>
    <row r="248" spans="2:4" ht="15">
      <c r="B248" s="2"/>
      <c r="C248" s="3"/>
      <c r="D248" s="3"/>
    </row>
    <row r="249" spans="2:4" ht="15">
      <c r="B249" s="2"/>
      <c r="C249" s="3"/>
      <c r="D249" s="3"/>
    </row>
    <row r="250" spans="2:4" ht="15">
      <c r="B250" s="2"/>
      <c r="C250" s="3"/>
      <c r="D250" s="3"/>
    </row>
  </sheetData>
  <mergeCells count="15">
    <mergeCell ref="P31:V31"/>
    <mergeCell ref="P1:V1"/>
    <mergeCell ref="P6:V6"/>
    <mergeCell ref="P8:V8"/>
    <mergeCell ref="P11:V11"/>
    <mergeCell ref="P12:V30"/>
    <mergeCell ref="P80:V80"/>
    <mergeCell ref="P81:V82"/>
    <mergeCell ref="F97:G97"/>
    <mergeCell ref="P32:V34"/>
    <mergeCell ref="P40:V50"/>
    <mergeCell ref="P52:V52"/>
    <mergeCell ref="G65:J65"/>
    <mergeCell ref="P67:V67"/>
    <mergeCell ref="P75:V75"/>
  </mergeCells>
  <phoneticPr fontId="1" type="noConversion"/>
  <conditionalFormatting sqref="N2">
    <cfRule type="expression" dxfId="5" priority="6">
      <formula>$N$2&lt;=0</formula>
    </cfRule>
  </conditionalFormatting>
  <conditionalFormatting sqref="N3">
    <cfRule type="expression" dxfId="4" priority="5">
      <formula>$N$3&lt;=0</formula>
    </cfRule>
  </conditionalFormatting>
  <conditionalFormatting sqref="N4">
    <cfRule type="expression" dxfId="3" priority="4">
      <formula>$N$4&lt;=0</formula>
    </cfRule>
  </conditionalFormatting>
  <conditionalFormatting sqref="N5">
    <cfRule type="expression" dxfId="2" priority="3">
      <formula>$N$5&lt;=0</formula>
    </cfRule>
  </conditionalFormatting>
  <conditionalFormatting sqref="N6">
    <cfRule type="expression" dxfId="1" priority="2">
      <formula>$N$6&lt;=0</formula>
    </cfRule>
  </conditionalFormatting>
  <conditionalFormatting sqref="N8">
    <cfRule type="expression" dxfId="0" priority="1">
      <formula>$N$8&lt;&gt;1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AYZP</dc:creator>
  <cp:lastModifiedBy>AYZP</cp:lastModifiedBy>
  <dcterms:created xsi:type="dcterms:W3CDTF">2022-08-28T10:46:09Z</dcterms:created>
  <dcterms:modified xsi:type="dcterms:W3CDTF">2022-08-28T10:48:56Z</dcterms:modified>
</cp:coreProperties>
</file>