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-project\TimerCRY\timercry\5-TR4A\Codes\data\"/>
    </mc:Choice>
  </mc:AlternateContent>
  <xr:revisionPtr revIDLastSave="0" documentId="8_{1C87D3A2-D2AD-4A62-87B6-D82A37E835C7}" xr6:coauthVersionLast="47" xr6:coauthVersionMax="47" xr10:uidLastSave="{00000000-0000-0000-0000-000000000000}"/>
  <bookViews>
    <workbookView xWindow="-120" yWindow="-120" windowWidth="29040" windowHeight="17640" xr2:uid="{40D79471-D0F1-4932-9FDB-293697833C2F}"/>
  </bookViews>
  <sheets>
    <sheet name="周总结模板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53" i="1" l="1"/>
  <c r="Z152" i="1"/>
  <c r="AB151" i="1"/>
  <c r="Z151" i="1"/>
  <c r="AB150" i="1"/>
  <c r="AA150" i="1"/>
  <c r="Z150" i="1"/>
  <c r="F89" i="1"/>
  <c r="E89" i="1"/>
  <c r="Z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F84" i="1"/>
  <c r="E84" i="1"/>
  <c r="H83" i="1"/>
  <c r="F83" i="1"/>
  <c r="E83" i="1"/>
  <c r="H82" i="1"/>
  <c r="E82" i="1"/>
  <c r="F82" i="1" s="1"/>
  <c r="H81" i="1"/>
  <c r="F81" i="1"/>
  <c r="E81" i="1"/>
  <c r="A81" i="1"/>
  <c r="H80" i="1"/>
  <c r="F80" i="1"/>
  <c r="E80" i="1"/>
  <c r="F78" i="1"/>
  <c r="E78" i="1"/>
  <c r="AG77" i="1"/>
  <c r="AF77" i="1"/>
  <c r="AE77" i="1"/>
  <c r="AD77" i="1"/>
  <c r="AC77" i="1"/>
  <c r="AB77" i="1"/>
  <c r="AA77" i="1"/>
  <c r="H77" i="1"/>
  <c r="F77" i="1"/>
  <c r="E77" i="1"/>
  <c r="AG76" i="1"/>
  <c r="AF76" i="1"/>
  <c r="AE76" i="1"/>
  <c r="AD76" i="1"/>
  <c r="AC76" i="1"/>
  <c r="AB76" i="1"/>
  <c r="AA76" i="1"/>
  <c r="H76" i="1"/>
  <c r="F76" i="1"/>
  <c r="E76" i="1"/>
  <c r="AG75" i="1"/>
  <c r="AF75" i="1"/>
  <c r="AE75" i="1"/>
  <c r="AD75" i="1"/>
  <c r="AC75" i="1"/>
  <c r="AB75" i="1"/>
  <c r="AA75" i="1"/>
  <c r="H75" i="1"/>
  <c r="F75" i="1"/>
  <c r="E75" i="1"/>
  <c r="H74" i="1"/>
  <c r="E74" i="1"/>
  <c r="F74" i="1" s="1"/>
  <c r="AG73" i="1"/>
  <c r="AF73" i="1"/>
  <c r="AE73" i="1"/>
  <c r="AD73" i="1"/>
  <c r="AC73" i="1"/>
  <c r="AB73" i="1"/>
  <c r="AA73" i="1"/>
  <c r="H73" i="1"/>
  <c r="E73" i="1"/>
  <c r="F73" i="1" s="1"/>
  <c r="AG72" i="1"/>
  <c r="AF72" i="1"/>
  <c r="AE72" i="1"/>
  <c r="AD72" i="1"/>
  <c r="AC72" i="1"/>
  <c r="AB72" i="1"/>
  <c r="AA72" i="1"/>
  <c r="H72" i="1"/>
  <c r="E72" i="1"/>
  <c r="F72" i="1" s="1"/>
  <c r="A72" i="1"/>
  <c r="AG71" i="1"/>
  <c r="AF71" i="1"/>
  <c r="AE71" i="1"/>
  <c r="AD71" i="1"/>
  <c r="AC71" i="1"/>
  <c r="AB71" i="1"/>
  <c r="AA71" i="1"/>
  <c r="H71" i="1"/>
  <c r="F71" i="1"/>
  <c r="E71" i="1"/>
  <c r="AG69" i="1"/>
  <c r="AF69" i="1"/>
  <c r="AE69" i="1"/>
  <c r="AD69" i="1"/>
  <c r="AC69" i="1"/>
  <c r="AB69" i="1"/>
  <c r="AA69" i="1"/>
  <c r="E69" i="1"/>
  <c r="F69" i="1" s="1"/>
  <c r="AG68" i="1"/>
  <c r="AF68" i="1"/>
  <c r="AE68" i="1"/>
  <c r="AD68" i="1"/>
  <c r="AC68" i="1"/>
  <c r="AB68" i="1"/>
  <c r="AA68" i="1"/>
  <c r="F68" i="1"/>
  <c r="E68" i="1"/>
  <c r="AG67" i="1"/>
  <c r="AF67" i="1"/>
  <c r="AE67" i="1"/>
  <c r="AD67" i="1"/>
  <c r="AC67" i="1"/>
  <c r="AB67" i="1"/>
  <c r="AA67" i="1"/>
  <c r="H67" i="1"/>
  <c r="F67" i="1"/>
  <c r="E67" i="1"/>
  <c r="H66" i="1"/>
  <c r="E66" i="1"/>
  <c r="F66" i="1" s="1"/>
  <c r="J19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AG58" i="1"/>
  <c r="AF58" i="1"/>
  <c r="AE58" i="1"/>
  <c r="AD58" i="1"/>
  <c r="AC58" i="1"/>
  <c r="AB58" i="1"/>
  <c r="AA58" i="1"/>
  <c r="E58" i="1"/>
  <c r="F58" i="1" s="1"/>
  <c r="AG57" i="1"/>
  <c r="AF57" i="1"/>
  <c r="AE57" i="1"/>
  <c r="AD57" i="1"/>
  <c r="AC57" i="1"/>
  <c r="AB57" i="1"/>
  <c r="AA57" i="1"/>
  <c r="E57" i="1"/>
  <c r="F57" i="1" s="1"/>
  <c r="AG56" i="1"/>
  <c r="AF56" i="1"/>
  <c r="AE56" i="1"/>
  <c r="AD56" i="1"/>
  <c r="AC56" i="1"/>
  <c r="AB56" i="1"/>
  <c r="AA56" i="1"/>
  <c r="H56" i="1"/>
  <c r="F56" i="1"/>
  <c r="E56" i="1"/>
  <c r="AE55" i="1"/>
  <c r="H55" i="1"/>
  <c r="E55" i="1"/>
  <c r="F55" i="1" s="1"/>
  <c r="J54" i="1"/>
  <c r="H54" i="1"/>
  <c r="E54" i="1"/>
  <c r="F54" i="1" s="1"/>
  <c r="H53" i="1"/>
  <c r="F53" i="1"/>
  <c r="E53" i="1"/>
  <c r="F52" i="1"/>
  <c r="E52" i="1"/>
  <c r="J51" i="1"/>
  <c r="E51" i="1"/>
  <c r="F51" i="1" s="1"/>
  <c r="J50" i="1"/>
  <c r="F50" i="1"/>
  <c r="E50" i="1"/>
  <c r="J49" i="1"/>
  <c r="E49" i="1"/>
  <c r="F49" i="1" s="1"/>
  <c r="J48" i="1"/>
  <c r="F48" i="1"/>
  <c r="E48" i="1"/>
  <c r="X47" i="1"/>
  <c r="AB153" i="1" s="1"/>
  <c r="W47" i="1"/>
  <c r="AA153" i="1" s="1"/>
  <c r="J47" i="1"/>
  <c r="H47" i="1"/>
  <c r="E47" i="1"/>
  <c r="F47" i="1" s="1"/>
  <c r="J17" i="1" s="1"/>
  <c r="X46" i="1"/>
  <c r="AB152" i="1" s="1"/>
  <c r="W46" i="1"/>
  <c r="AA152" i="1" s="1"/>
  <c r="E46" i="1"/>
  <c r="F46" i="1" s="1"/>
  <c r="X45" i="1"/>
  <c r="W45" i="1"/>
  <c r="AA151" i="1" s="1"/>
  <c r="T45" i="1"/>
  <c r="P45" i="1"/>
  <c r="S45" i="1" s="1"/>
  <c r="AD31" i="1" s="1"/>
  <c r="E45" i="1"/>
  <c r="F45" i="1" s="1"/>
  <c r="O44" i="1"/>
  <c r="F44" i="1"/>
  <c r="E44" i="1"/>
  <c r="E43" i="1"/>
  <c r="F43" i="1" s="1"/>
  <c r="F42" i="1"/>
  <c r="E42" i="1"/>
  <c r="E41" i="1"/>
  <c r="F41" i="1" s="1"/>
  <c r="V40" i="1"/>
  <c r="AD10" i="1" s="1"/>
  <c r="Q40" i="1"/>
  <c r="AD5" i="1" s="1"/>
  <c r="F40" i="1"/>
  <c r="E40" i="1"/>
  <c r="V39" i="1"/>
  <c r="U39" i="1"/>
  <c r="T39" i="1"/>
  <c r="S39" i="1"/>
  <c r="R39" i="1"/>
  <c r="W39" i="1" s="1"/>
  <c r="Q39" i="1"/>
  <c r="P39" i="1"/>
  <c r="X39" i="1" s="1"/>
  <c r="Q50" i="1" s="1"/>
  <c r="AB35" i="1" s="1"/>
  <c r="E39" i="1"/>
  <c r="F39" i="1" s="1"/>
  <c r="V38" i="1"/>
  <c r="U38" i="1"/>
  <c r="T38" i="1"/>
  <c r="S38" i="1"/>
  <c r="R38" i="1"/>
  <c r="Q38" i="1"/>
  <c r="W38" i="1" s="1"/>
  <c r="P38" i="1"/>
  <c r="X38" i="1" s="1"/>
  <c r="Q49" i="1" s="1"/>
  <c r="F38" i="1"/>
  <c r="E38" i="1"/>
  <c r="V37" i="1"/>
  <c r="U37" i="1"/>
  <c r="T37" i="1"/>
  <c r="S37" i="1"/>
  <c r="S40" i="1" s="1"/>
  <c r="AD7" i="1" s="1"/>
  <c r="R37" i="1"/>
  <c r="W37" i="1" s="1"/>
  <c r="Q37" i="1"/>
  <c r="P37" i="1"/>
  <c r="X37" i="1" s="1"/>
  <c r="Q48" i="1" s="1"/>
  <c r="AB34" i="1" s="1"/>
  <c r="F37" i="1"/>
  <c r="E37" i="1"/>
  <c r="V36" i="1"/>
  <c r="U36" i="1"/>
  <c r="U40" i="1" s="1"/>
  <c r="AD9" i="1" s="1"/>
  <c r="T36" i="1"/>
  <c r="T40" i="1" s="1"/>
  <c r="AD8" i="1" s="1"/>
  <c r="S36" i="1"/>
  <c r="R36" i="1"/>
  <c r="R40" i="1" s="1"/>
  <c r="AD6" i="1" s="1"/>
  <c r="Q36" i="1"/>
  <c r="P36" i="1"/>
  <c r="X36" i="1" s="1"/>
  <c r="Q47" i="1" s="1"/>
  <c r="E36" i="1"/>
  <c r="F36" i="1" s="1"/>
  <c r="AC35" i="1"/>
  <c r="Z35" i="1"/>
  <c r="E35" i="1"/>
  <c r="F35" i="1" s="1"/>
  <c r="AC34" i="1"/>
  <c r="Z34" i="1"/>
  <c r="W34" i="1"/>
  <c r="E34" i="1"/>
  <c r="F34" i="1" s="1"/>
  <c r="AC33" i="1"/>
  <c r="Z33" i="1"/>
  <c r="W33" i="1"/>
  <c r="J33" i="1"/>
  <c r="L33" i="1" s="1"/>
  <c r="I33" i="1"/>
  <c r="F33" i="1"/>
  <c r="E33" i="1"/>
  <c r="AC32" i="1"/>
  <c r="Z32" i="1"/>
  <c r="J32" i="1"/>
  <c r="K32" i="1" s="1"/>
  <c r="I32" i="1"/>
  <c r="H32" i="1"/>
  <c r="F32" i="1"/>
  <c r="E32" i="1"/>
  <c r="AE31" i="1"/>
  <c r="AC31" i="1"/>
  <c r="AA31" i="1"/>
  <c r="Z31" i="1"/>
  <c r="K31" i="1"/>
  <c r="J31" i="1"/>
  <c r="L31" i="1" s="1"/>
  <c r="I31" i="1"/>
  <c r="H31" i="1"/>
  <c r="F31" i="1"/>
  <c r="E31" i="1"/>
  <c r="AE30" i="1"/>
  <c r="AD30" i="1"/>
  <c r="AC30" i="1"/>
  <c r="AB30" i="1"/>
  <c r="Z30" i="1"/>
  <c r="J30" i="1"/>
  <c r="L30" i="1" s="1"/>
  <c r="I30" i="1"/>
  <c r="H30" i="1"/>
  <c r="E30" i="1"/>
  <c r="F30" i="1" s="1"/>
  <c r="J29" i="1"/>
  <c r="L29" i="1" s="1"/>
  <c r="I29" i="1"/>
  <c r="X28" i="1"/>
  <c r="W28" i="1"/>
  <c r="O28" i="1"/>
  <c r="E28" i="1"/>
  <c r="F28" i="1" s="1"/>
  <c r="X27" i="1"/>
  <c r="W27" i="1"/>
  <c r="O27" i="1"/>
  <c r="F27" i="1"/>
  <c r="E27" i="1"/>
  <c r="X26" i="1"/>
  <c r="W26" i="1"/>
  <c r="O26" i="1"/>
  <c r="E26" i="1"/>
  <c r="F26" i="1" s="1"/>
  <c r="X25" i="1"/>
  <c r="W25" i="1"/>
  <c r="O25" i="1"/>
  <c r="K25" i="1"/>
  <c r="J25" i="1"/>
  <c r="L25" i="1" s="1"/>
  <c r="E25" i="1"/>
  <c r="F25" i="1" s="1"/>
  <c r="X24" i="1"/>
  <c r="W24" i="1"/>
  <c r="O24" i="1"/>
  <c r="L24" i="1"/>
  <c r="J24" i="1"/>
  <c r="K24" i="1" s="1"/>
  <c r="M24" i="1" s="1"/>
  <c r="I24" i="1"/>
  <c r="F24" i="1"/>
  <c r="J11" i="1" s="1"/>
  <c r="E24" i="1"/>
  <c r="X23" i="1"/>
  <c r="P58" i="1" s="1"/>
  <c r="W23" i="1"/>
  <c r="O23" i="1"/>
  <c r="L23" i="1"/>
  <c r="K23" i="1"/>
  <c r="M23" i="1" s="1"/>
  <c r="J23" i="1"/>
  <c r="J22" i="1" s="1"/>
  <c r="I23" i="1"/>
  <c r="F23" i="1"/>
  <c r="E23" i="1"/>
  <c r="X22" i="1"/>
  <c r="W22" i="1"/>
  <c r="F22" i="1"/>
  <c r="E22" i="1"/>
  <c r="X21" i="1"/>
  <c r="P57" i="1" s="1"/>
  <c r="W21" i="1"/>
  <c r="E21" i="1"/>
  <c r="F21" i="1" s="1"/>
  <c r="J10" i="1" s="1"/>
  <c r="X20" i="1"/>
  <c r="W20" i="1"/>
  <c r="O20" i="1"/>
  <c r="E20" i="1"/>
  <c r="F20" i="1" s="1"/>
  <c r="X19" i="1"/>
  <c r="W19" i="1"/>
  <c r="O19" i="1"/>
  <c r="H19" i="1"/>
  <c r="E19" i="1"/>
  <c r="F19" i="1" s="1"/>
  <c r="X18" i="1"/>
  <c r="W18" i="1"/>
  <c r="O18" i="1"/>
  <c r="H18" i="1"/>
  <c r="F18" i="1"/>
  <c r="E18" i="1"/>
  <c r="X17" i="1"/>
  <c r="W17" i="1"/>
  <c r="O17" i="1"/>
  <c r="H17" i="1"/>
  <c r="E17" i="1"/>
  <c r="F17" i="1" s="1"/>
  <c r="B17" i="1"/>
  <c r="X16" i="1"/>
  <c r="W16" i="1"/>
  <c r="O16" i="1"/>
  <c r="H16" i="1"/>
  <c r="F16" i="1"/>
  <c r="E16" i="1"/>
  <c r="X15" i="1"/>
  <c r="W15" i="1"/>
  <c r="O15" i="1"/>
  <c r="E15" i="1"/>
  <c r="F15" i="1" s="1"/>
  <c r="X14" i="1"/>
  <c r="P56" i="1" s="1"/>
  <c r="W14" i="1"/>
  <c r="O14" i="1"/>
  <c r="E14" i="1"/>
  <c r="F14" i="1" s="1"/>
  <c r="B14" i="1"/>
  <c r="X13" i="1"/>
  <c r="W13" i="1"/>
  <c r="O13" i="1"/>
  <c r="F13" i="1"/>
  <c r="E13" i="1"/>
  <c r="X12" i="1"/>
  <c r="W12" i="1"/>
  <c r="O12" i="1"/>
  <c r="E12" i="1"/>
  <c r="F12" i="1" s="1"/>
  <c r="X11" i="1"/>
  <c r="W11" i="1"/>
  <c r="O11" i="1"/>
  <c r="F11" i="1"/>
  <c r="E11" i="1"/>
  <c r="AE10" i="1"/>
  <c r="AC10" i="1"/>
  <c r="AB10" i="1"/>
  <c r="AA10" i="1"/>
  <c r="Z10" i="1"/>
  <c r="X10" i="1"/>
  <c r="W10" i="1"/>
  <c r="O10" i="1"/>
  <c r="E10" i="1"/>
  <c r="F10" i="1" s="1"/>
  <c r="AE9" i="1"/>
  <c r="AC9" i="1"/>
  <c r="AB9" i="1"/>
  <c r="AA9" i="1"/>
  <c r="Z9" i="1"/>
  <c r="X9" i="1"/>
  <c r="W9" i="1"/>
  <c r="O9" i="1"/>
  <c r="F9" i="1"/>
  <c r="E9" i="1"/>
  <c r="AE8" i="1"/>
  <c r="AC8" i="1"/>
  <c r="AB8" i="1"/>
  <c r="AA8" i="1"/>
  <c r="Z8" i="1"/>
  <c r="X8" i="1"/>
  <c r="W8" i="1"/>
  <c r="O8" i="1"/>
  <c r="F8" i="1"/>
  <c r="E8" i="1"/>
  <c r="AE7" i="1"/>
  <c r="AC7" i="1"/>
  <c r="AB7" i="1"/>
  <c r="AA7" i="1"/>
  <c r="Z7" i="1"/>
  <c r="X7" i="1"/>
  <c r="W7" i="1"/>
  <c r="O7" i="1"/>
  <c r="E7" i="1"/>
  <c r="F7" i="1" s="1"/>
  <c r="AE6" i="1"/>
  <c r="AC6" i="1"/>
  <c r="AB6" i="1"/>
  <c r="AA6" i="1"/>
  <c r="Z6" i="1"/>
  <c r="X6" i="1"/>
  <c r="W6" i="1"/>
  <c r="O6" i="1"/>
  <c r="E6" i="1"/>
  <c r="F6" i="1" s="1"/>
  <c r="AE5" i="1"/>
  <c r="AC5" i="1"/>
  <c r="AB5" i="1"/>
  <c r="AA5" i="1"/>
  <c r="Z5" i="1"/>
  <c r="X5" i="1"/>
  <c r="P55" i="1" s="1"/>
  <c r="W5" i="1"/>
  <c r="O5" i="1"/>
  <c r="F5" i="1"/>
  <c r="E5" i="1"/>
  <c r="AE4" i="1"/>
  <c r="AC4" i="1"/>
  <c r="AB4" i="1"/>
  <c r="AA4" i="1"/>
  <c r="Z4" i="1"/>
  <c r="X4" i="1"/>
  <c r="W4" i="1"/>
  <c r="O4" i="1"/>
  <c r="E4" i="1"/>
  <c r="F4" i="1" s="1"/>
  <c r="B4" i="1"/>
  <c r="X3" i="1"/>
  <c r="W3" i="1"/>
  <c r="O3" i="1"/>
  <c r="H3" i="1"/>
  <c r="E3" i="1"/>
  <c r="F3" i="1" s="1"/>
  <c r="V2" i="1"/>
  <c r="AG55" i="1" s="1"/>
  <c r="U2" i="1"/>
  <c r="AF55" i="1" s="1"/>
  <c r="T2" i="1"/>
  <c r="S2" i="1"/>
  <c r="AD55" i="1" s="1"/>
  <c r="R2" i="1"/>
  <c r="AC55" i="1" s="1"/>
  <c r="Q2" i="1"/>
  <c r="AB55" i="1" s="1"/>
  <c r="P2" i="1"/>
  <c r="AA55" i="1" s="1"/>
  <c r="Z1" i="1"/>
  <c r="O1" i="1"/>
  <c r="K11" i="1" l="1"/>
  <c r="M11" i="1" s="1"/>
  <c r="L11" i="1"/>
  <c r="J6" i="1"/>
  <c r="L22" i="1"/>
  <c r="K22" i="1"/>
  <c r="P49" i="1"/>
  <c r="M25" i="1"/>
  <c r="K17" i="1"/>
  <c r="L17" i="1"/>
  <c r="M31" i="1"/>
  <c r="J9" i="1"/>
  <c r="J15" i="1"/>
  <c r="J14" i="1"/>
  <c r="L19" i="1"/>
  <c r="K19" i="1"/>
  <c r="J4" i="1"/>
  <c r="J3" i="1"/>
  <c r="J1" i="1"/>
  <c r="J5" i="1"/>
  <c r="J8" i="1"/>
  <c r="Q45" i="1"/>
  <c r="AB31" i="1" s="1"/>
  <c r="AB33" i="1"/>
  <c r="J18" i="1"/>
  <c r="J7" i="1"/>
  <c r="L10" i="1"/>
  <c r="K10" i="1"/>
  <c r="M10" i="1" s="1"/>
  <c r="J16" i="1"/>
  <c r="L32" i="1"/>
  <c r="M32" i="1" s="1"/>
  <c r="W36" i="1"/>
  <c r="P40" i="1"/>
  <c r="J28" i="1"/>
  <c r="K29" i="1"/>
  <c r="M29" i="1" s="1"/>
  <c r="K30" i="1"/>
  <c r="M30" i="1" s="1"/>
  <c r="K33" i="1"/>
  <c r="M33" i="1" s="1"/>
  <c r="M17" i="1" l="1"/>
  <c r="L16" i="1"/>
  <c r="K16" i="1"/>
  <c r="M16" i="1" s="1"/>
  <c r="L5" i="1"/>
  <c r="K5" i="1"/>
  <c r="M5" i="1" s="1"/>
  <c r="L15" i="1"/>
  <c r="K15" i="1"/>
  <c r="M15" i="1" s="1"/>
  <c r="K14" i="1"/>
  <c r="M14" i="1" s="1"/>
  <c r="P48" i="1"/>
  <c r="L14" i="1"/>
  <c r="L1" i="1"/>
  <c r="K1" i="1"/>
  <c r="T49" i="1"/>
  <c r="S49" i="1"/>
  <c r="L8" i="1"/>
  <c r="K8" i="1"/>
  <c r="M8" i="1" s="1"/>
  <c r="L3" i="1"/>
  <c r="P47" i="1"/>
  <c r="K3" i="1"/>
  <c r="M3" i="1" s="1"/>
  <c r="M22" i="1"/>
  <c r="L28" i="1"/>
  <c r="K28" i="1"/>
  <c r="P50" i="1"/>
  <c r="K7" i="1"/>
  <c r="M7" i="1" s="1"/>
  <c r="L7" i="1"/>
  <c r="L4" i="1"/>
  <c r="K4" i="1"/>
  <c r="M4" i="1" s="1"/>
  <c r="K9" i="1"/>
  <c r="L9" i="1"/>
  <c r="W40" i="1"/>
  <c r="AD4" i="1"/>
  <c r="X40" i="1"/>
  <c r="Q46" i="1" s="1"/>
  <c r="AB32" i="1" s="1"/>
  <c r="I38" i="1"/>
  <c r="I39" i="1" s="1"/>
  <c r="I40" i="1" s="1"/>
  <c r="I41" i="1" s="1"/>
  <c r="I42" i="1" s="1"/>
  <c r="I43" i="1" s="1"/>
  <c r="I44" i="1" s="1"/>
  <c r="K18" i="1"/>
  <c r="L18" i="1"/>
  <c r="L6" i="1"/>
  <c r="K6" i="1"/>
  <c r="M6" i="1" s="1"/>
  <c r="M19" i="1"/>
  <c r="T50" i="1" l="1"/>
  <c r="AE35" i="1" s="1"/>
  <c r="S50" i="1"/>
  <c r="AD35" i="1" s="1"/>
  <c r="Z87" i="1" s="1"/>
  <c r="AA35" i="1"/>
  <c r="M28" i="1"/>
  <c r="M9" i="1"/>
  <c r="M1" i="1"/>
  <c r="M18" i="1"/>
  <c r="T47" i="1"/>
  <c r="AE33" i="1" s="1"/>
  <c r="AA33" i="1"/>
  <c r="S47" i="1"/>
  <c r="AD33" i="1" s="1"/>
  <c r="P46" i="1"/>
  <c r="T48" i="1"/>
  <c r="AE34" i="1" s="1"/>
  <c r="S48" i="1"/>
  <c r="AD34" i="1" s="1"/>
  <c r="Z86" i="1" s="1"/>
  <c r="AA34" i="1"/>
  <c r="T46" i="1" l="1"/>
  <c r="AE32" i="1" s="1"/>
  <c r="AA32" i="1"/>
  <c r="S46" i="1"/>
  <c r="AD32" i="1" s="1"/>
  <c r="Z85" i="1"/>
  <c r="Z8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AYZP</author>
  </authors>
  <commentList>
    <comment ref="A1" authorId="0" shapeId="0" xr:uid="{157E1DB0-97D2-4110-923B-1BD7C589285F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修改这个标题，所有图标标题都会跟着变
</t>
        </r>
      </text>
    </comment>
    <comment ref="M1" authorId="0" shapeId="0" xr:uid="{EF90D05D-23DD-416C-8496-43B84229D5EE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这里用复杂公式的原因是为了便于月总结复制到“周总结数据-过渡区”</t>
        </r>
      </text>
    </comment>
    <comment ref="G2" authorId="0" shapeId="0" xr:uid="{AC95A96A-A260-4F22-A4F2-50DE5FCEDFEE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注意存在，时间如果超过24h就会归0的现象，应该怎么做？</t>
        </r>
      </text>
    </comment>
    <comment ref="C8" authorId="0" shapeId="0" xr:uid="{344038EF-6AD7-4C55-BE3B-154AF289FBD2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[2021-1-23] 将“科研文档”改成“中心事务文档”</t>
        </r>
      </text>
    </comment>
    <comment ref="B16" authorId="0" shapeId="0" xr:uid="{DBA896AC-0654-44A7-B951-FFB2D2C43F84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[2021-1-23]将“附加工作”改为“自我工作”</t>
        </r>
      </text>
    </comment>
    <comment ref="D20" authorId="0" shapeId="0" xr:uid="{736E6064-07B5-4EA8-8721-35F3C7CBE782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记录用于更新时间管理方法的时间；</t>
        </r>
      </text>
    </comment>
    <comment ref="C47" authorId="0" shapeId="0" xr:uid="{1EA7C0D5-FDC3-45B3-99FE-B083430D8669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详细记录书籍看了多少页</t>
        </r>
      </text>
    </comment>
    <comment ref="O53" authorId="0" shapeId="0" xr:uid="{038F7735-F277-45A5-A554-66864894D437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象限时间分类需要不断调整
</t>
        </r>
      </text>
    </comment>
    <comment ref="O54" authorId="0" shapeId="0" xr:uid="{E06DA3F4-A1F2-4F63-A010-BA5CC928CA57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需要加一个图
</t>
        </r>
      </text>
    </comment>
    <comment ref="P54" authorId="0" shapeId="0" xr:uid="{E9263D06-2313-4644-94F3-965A32B494AF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此处时间分类仍需强化
</t>
        </r>
      </text>
    </comment>
    <comment ref="O55" authorId="0" shapeId="0" xr:uid="{11D326D5-8AE2-4DBF-8D6B-DAC796146670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紧急重要：
危机；
迫切问题；
在限定时间内必须完成的任务
</t>
        </r>
      </text>
    </comment>
    <comment ref="O56" authorId="0" shapeId="0" xr:uid="{6E914282-312F-476C-AD47-9498090302BE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重要不紧急：
预防性措施、培养产能的活动；
建立关系；
明确新的发展机会；
制定计划和休闲；</t>
        </r>
      </text>
    </comment>
    <comment ref="T56" authorId="0" shapeId="0" xr:uid="{987D10C9-513F-4233-917F-42ED58BFB2BE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[2021-1-24]没有细分阅读</t>
        </r>
      </text>
    </comment>
    <comment ref="O57" authorId="0" shapeId="0" xr:uid="{3A45C730-B81C-406A-80F2-D2D3FA03124B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紧急不重要：
接待访客、某些电话；
某些信件、某些报告；
某些会议；
迫切需要解决的事务；
公共活动。</t>
        </r>
      </text>
    </comment>
    <comment ref="O58" authorId="0" shapeId="0" xr:uid="{579B8F8B-A836-4D50-92C1-EF9F1731120B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不重要不紧急：
琐碎忙碌的工作；
某些信件；
某些电话；
消磨时间的活动；
令人愉快的活动。</t>
        </r>
      </text>
    </comment>
    <comment ref="R58" authorId="0" shapeId="0" xr:uid="{0CF5CC07-23B3-4502-B564-8FA9634BCD4C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[2021-1-24]没有细分阅读</t>
        </r>
      </text>
    </comment>
    <comment ref="C91" authorId="0" shapeId="0" xr:uid="{402812B2-A462-4B86-8215-E75138E650CB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支表内容可以升档到分表内容
</t>
        </r>
      </text>
    </comment>
    <comment ref="D91" authorId="0" shapeId="0" xr:uid="{E327DE3D-21EF-47FB-B0D9-584A78E400B8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多做第二象限重要不紧急的事情
</t>
        </r>
      </text>
    </comment>
    <comment ref="G91" authorId="0" shapeId="0" xr:uid="{B2636BBA-F467-4402-8310-C72D0E6A5680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注意存在，时间如果超过24h就会归0的现象，应该怎么做？
设置单元格式，自定义，[h]:mm</t>
        </r>
      </text>
    </comment>
    <comment ref="C96" authorId="0" shapeId="0" xr:uid="{CE8DABBF-2BE9-4A15-B044-0727B794C95E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[2021-1-23] 将“科研文档”改成“中心事务文档”</t>
        </r>
      </text>
    </comment>
    <comment ref="B102" authorId="0" shapeId="0" xr:uid="{05423D7D-B8D9-425E-ADBE-50B16DD09705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[2021-1-23]将“附加工作”改为“自我工作”</t>
        </r>
      </text>
    </comment>
    <comment ref="C124" authorId="0" shapeId="0" xr:uid="{2346B22A-EDA5-4EB8-A47C-FF37CFF65A0E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工作编程相关书籍</t>
        </r>
      </text>
    </comment>
    <comment ref="B134" authorId="0" shapeId="0" xr:uid="{44533A22-7675-4F3E-BF49-77F6C55252BF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阅读：
小说
技能相关书籍
</t>
        </r>
      </text>
    </comment>
    <comment ref="C134" authorId="0" shapeId="0" xr:uid="{A81362C5-D0D5-420E-B6CD-C9E195777308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详细记录看小说的时间；看每项书的时间。</t>
        </r>
      </text>
    </comment>
    <comment ref="B155" authorId="0" shapeId="0" xr:uid="{B30BE8FE-C8F0-44CC-B17A-75168508ABDE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如果有什么持续做有意义的事就可以升级为地I类或第II类的事情</t>
        </r>
      </text>
    </comment>
    <comment ref="C156" authorId="0" shapeId="0" xr:uid="{F89AC0A2-B56B-4121-9D97-42AEF93B5B30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番茄时间中的小休憩，走一走，歇一会时间</t>
        </r>
      </text>
    </comment>
    <comment ref="C157" authorId="0" shapeId="0" xr:uid="{8268D0A2-1A4C-4231-A5EF-6A9DF6D68F30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日常吃饭时间</t>
        </r>
      </text>
    </comment>
    <comment ref="C158" authorId="0" shapeId="0" xr:uid="{BF0AF4F8-460C-4207-8366-34A7C8D63C1C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路上花费的时间
</t>
        </r>
      </text>
    </comment>
    <comment ref="C159" authorId="0" shapeId="0" xr:uid="{E5E9FFE5-230C-4819-A299-2E786D360B84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交流聊天时间
</t>
        </r>
      </text>
    </comment>
    <comment ref="C160" authorId="0" shapeId="0" xr:uid="{52C8D8EC-A7F7-459B-99FC-23069A62EEFD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玩手机时间：看知乎、微博等</t>
        </r>
      </text>
    </comment>
    <comment ref="C162" authorId="0" shapeId="0" xr:uid="{B7CB5B14-827C-4DE6-88BF-D56F6EB02EB5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娱乐、出去玩、电影院看电影、音乐会、展览会等</t>
        </r>
      </text>
    </comment>
    <comment ref="C166" authorId="0" shapeId="0" xr:uid="{9EC661EA-8A8A-440C-9EDB-A8458E3EC5B6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杂事，偶尔做一两次</t>
        </r>
      </text>
    </comment>
    <comment ref="C167" authorId="0" shapeId="0" xr:uid="{13EE2E6F-CD37-40ED-B07E-96821B9B29C5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家务、整理桌面、整理宿舍</t>
        </r>
      </text>
    </comment>
    <comment ref="C168" authorId="0" shapeId="0" xr:uid="{FCB8F16D-58FF-4E19-BD89-74794B0FF53A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个人卫生，整理自己，收拾自己</t>
        </r>
      </text>
    </comment>
    <comment ref="C169" authorId="0" shapeId="0" xr:uid="{48B4AEC4-1B97-4FA8-98EB-BA9F773C0824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备份1</t>
        </r>
      </text>
    </comment>
    <comment ref="C170" authorId="0" shapeId="0" xr:uid="{F7E01C0D-BE8D-4783-BB0C-CFE01CF42DAC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备份2
</t>
        </r>
      </text>
    </comment>
  </commentList>
</comments>
</file>

<file path=xl/sharedStrings.xml><?xml version="1.0" encoding="utf-8"?>
<sst xmlns="http://schemas.openxmlformats.org/spreadsheetml/2006/main" count="191" uniqueCount="146">
  <si>
    <t>二零二二年七月第一周</t>
    <phoneticPr fontId="3" type="noConversion"/>
  </si>
  <si>
    <t>总工作</t>
    <phoneticPr fontId="3" type="noConversion"/>
  </si>
  <si>
    <t>一级类</t>
    <phoneticPr fontId="3" type="noConversion"/>
  </si>
  <si>
    <t>二级类</t>
    <phoneticPr fontId="3" type="noConversion"/>
  </si>
  <si>
    <t>三级类</t>
    <phoneticPr fontId="3" type="noConversion"/>
  </si>
  <si>
    <t>明细</t>
  </si>
  <si>
    <t>(h)</t>
    <phoneticPr fontId="3" type="noConversion"/>
  </si>
  <si>
    <t>（min）</t>
    <phoneticPr fontId="3" type="noConversion"/>
  </si>
  <si>
    <t>时间</t>
    <phoneticPr fontId="3" type="noConversion"/>
  </si>
  <si>
    <t>——</t>
    <phoneticPr fontId="2" type="noConversion"/>
  </si>
  <si>
    <t>图数据</t>
    <phoneticPr fontId="2" type="noConversion"/>
  </si>
  <si>
    <t>平均</t>
    <phoneticPr fontId="2" type="noConversion"/>
  </si>
  <si>
    <t>总时间</t>
    <phoneticPr fontId="2" type="noConversion"/>
  </si>
  <si>
    <t># 一 每日情况</t>
    <phoneticPr fontId="2" type="noConversion"/>
  </si>
  <si>
    <t>第I类工作</t>
    <phoneticPr fontId="3" type="noConversion"/>
  </si>
  <si>
    <t>中心事务</t>
    <phoneticPr fontId="3" type="noConversion"/>
  </si>
  <si>
    <t>中心工作</t>
    <phoneticPr fontId="2" type="noConversion"/>
  </si>
  <si>
    <t>上班</t>
    <phoneticPr fontId="2" type="noConversion"/>
  </si>
  <si>
    <t>## 1.1 学习时间数据</t>
    <phoneticPr fontId="2" type="noConversion"/>
  </si>
  <si>
    <t xml:space="preserve">  中心工作</t>
    <phoneticPr fontId="3" type="noConversion"/>
  </si>
  <si>
    <t xml:space="preserve">  中心事务文档</t>
    <phoneticPr fontId="3" type="noConversion"/>
  </si>
  <si>
    <t>组织工作</t>
    <phoneticPr fontId="3" type="noConversion"/>
  </si>
  <si>
    <t>中心事务文档</t>
    <phoneticPr fontId="2" type="noConversion"/>
  </si>
  <si>
    <t>可能自我</t>
    <phoneticPr fontId="3" type="noConversion"/>
  </si>
  <si>
    <t xml:space="preserve">  个人品牌</t>
    <phoneticPr fontId="3" type="noConversion"/>
  </si>
  <si>
    <t xml:space="preserve">  自我思考</t>
    <phoneticPr fontId="3" type="noConversion"/>
  </si>
  <si>
    <t xml:space="preserve">  可能自我文档</t>
    <phoneticPr fontId="3" type="noConversion"/>
  </si>
  <si>
    <t>组织工作</t>
    <phoneticPr fontId="2" type="noConversion"/>
  </si>
  <si>
    <t>第II类工作</t>
    <phoneticPr fontId="3" type="noConversion"/>
  </si>
  <si>
    <t>英语能力</t>
    <phoneticPr fontId="3" type="noConversion"/>
  </si>
  <si>
    <t>个人品牌</t>
  </si>
  <si>
    <t>bilibili更新</t>
  </si>
  <si>
    <t>编程能力</t>
    <phoneticPr fontId="3" type="noConversion"/>
  </si>
  <si>
    <t>CSDN&amp;个人博客</t>
  </si>
  <si>
    <t>阅读能力</t>
    <phoneticPr fontId="3" type="noConversion"/>
  </si>
  <si>
    <t>简书</t>
  </si>
  <si>
    <t>技能</t>
    <phoneticPr fontId="3" type="noConversion"/>
  </si>
  <si>
    <t>微信公众号</t>
  </si>
  <si>
    <t>日常</t>
    <phoneticPr fontId="3" type="noConversion"/>
  </si>
  <si>
    <t>自我思考</t>
  </si>
  <si>
    <t>社交</t>
    <phoneticPr fontId="2" type="noConversion"/>
  </si>
  <si>
    <t>第III类工作</t>
    <phoneticPr fontId="3" type="noConversion"/>
  </si>
  <si>
    <t>杂</t>
    <phoneticPr fontId="2" type="noConversion"/>
  </si>
  <si>
    <t>可能自我文档</t>
    <phoneticPr fontId="2" type="noConversion"/>
  </si>
  <si>
    <t>事务工作</t>
    <phoneticPr fontId="3" type="noConversion"/>
  </si>
  <si>
    <t>一</t>
    <phoneticPr fontId="2" type="noConversion"/>
  </si>
  <si>
    <t>数据总结：</t>
    <phoneticPr fontId="2" type="noConversion"/>
  </si>
  <si>
    <t>听力</t>
    <phoneticPr fontId="3" type="noConversion"/>
  </si>
  <si>
    <t>单词&amp;阅读</t>
    <phoneticPr fontId="3" type="noConversion"/>
  </si>
  <si>
    <t>口语</t>
    <phoneticPr fontId="3" type="noConversion"/>
  </si>
  <si>
    <t>编程工具</t>
    <phoneticPr fontId="3" type="noConversion"/>
  </si>
  <si>
    <t>刷题</t>
    <phoneticPr fontId="2" type="noConversion"/>
  </si>
  <si>
    <t>起床</t>
    <phoneticPr fontId="2" type="noConversion"/>
  </si>
  <si>
    <t>算法基础视频</t>
    <phoneticPr fontId="2" type="noConversion"/>
  </si>
  <si>
    <t>睡觉</t>
    <phoneticPr fontId="2" type="noConversion"/>
  </si>
  <si>
    <t>一</t>
  </si>
  <si>
    <t>第I类工作</t>
  </si>
  <si>
    <t>验证数据</t>
  </si>
  <si>
    <t>天</t>
  </si>
  <si>
    <t>日</t>
  </si>
  <si>
    <t>第II类工作</t>
  </si>
  <si>
    <t>编程参考书</t>
  </si>
  <si>
    <t>第III类工作</t>
    <phoneticPr fontId="2" type="noConversion"/>
  </si>
  <si>
    <t>事务工作</t>
    <phoneticPr fontId="2" type="noConversion"/>
  </si>
  <si>
    <t>总工作</t>
    <phoneticPr fontId="2" type="noConversion"/>
  </si>
  <si>
    <t>编程文档</t>
    <phoneticPr fontId="3" type="noConversion"/>
  </si>
  <si>
    <t>周变化数据表</t>
  </si>
  <si>
    <t>起床睡觉分布</t>
    <phoneticPr fontId="2" type="noConversion"/>
  </si>
  <si>
    <t>7天</t>
  </si>
  <si>
    <t>上周</t>
  </si>
  <si>
    <t>数值变化</t>
  </si>
  <si>
    <t>百分比</t>
  </si>
  <si>
    <t>总时间</t>
  </si>
  <si>
    <t>总学习时间</t>
  </si>
  <si>
    <t>最早</t>
    <phoneticPr fontId="2" type="noConversion"/>
  </si>
  <si>
    <t>阅读</t>
    <phoneticPr fontId="3" type="noConversion"/>
  </si>
  <si>
    <t>网络小说</t>
    <phoneticPr fontId="2" type="noConversion"/>
  </si>
  <si>
    <t>图1</t>
    <phoneticPr fontId="2" type="noConversion"/>
  </si>
  <si>
    <t>最晚</t>
    <phoneticPr fontId="2" type="noConversion"/>
  </si>
  <si>
    <t>图2</t>
  </si>
  <si>
    <t>图3</t>
  </si>
  <si>
    <t>第III类工作</t>
  </si>
  <si>
    <t>阅读文档</t>
    <phoneticPr fontId="2" type="noConversion"/>
  </si>
  <si>
    <t>图4</t>
  </si>
  <si>
    <t>事务工作</t>
  </si>
  <si>
    <t>图5</t>
  </si>
  <si>
    <t>图6</t>
  </si>
  <si>
    <t>摄影</t>
    <phoneticPr fontId="3" type="noConversion"/>
  </si>
  <si>
    <t>图7</t>
  </si>
  <si>
    <t>四象限时间数据表</t>
    <phoneticPr fontId="2" type="noConversion"/>
  </si>
  <si>
    <t>煮饭</t>
    <phoneticPr fontId="2" type="noConversion"/>
  </si>
  <si>
    <t>图8</t>
  </si>
  <si>
    <t>象限</t>
    <phoneticPr fontId="3" type="noConversion"/>
  </si>
  <si>
    <t>内容</t>
    <phoneticPr fontId="2" type="noConversion"/>
  </si>
  <si>
    <t>## 1.2 每日综述</t>
    <phoneticPr fontId="2" type="noConversion"/>
  </si>
  <si>
    <t>第I象限</t>
    <phoneticPr fontId="3" type="noConversion"/>
  </si>
  <si>
    <t>中心事务</t>
    <phoneticPr fontId="2" type="noConversion"/>
  </si>
  <si>
    <t>日期</t>
    <phoneticPr fontId="2" type="noConversion"/>
  </si>
  <si>
    <t>健康</t>
    <phoneticPr fontId="3" type="noConversion"/>
  </si>
  <si>
    <t>运动</t>
    <phoneticPr fontId="2" type="noConversion"/>
  </si>
  <si>
    <t>第II象限</t>
    <phoneticPr fontId="3" type="noConversion"/>
  </si>
  <si>
    <t>可能自我</t>
    <phoneticPr fontId="2" type="noConversion"/>
  </si>
  <si>
    <t>英语能力</t>
    <phoneticPr fontId="2" type="noConversion"/>
  </si>
  <si>
    <t>编程能力</t>
  </si>
  <si>
    <t>阅读(夜读)</t>
  </si>
  <si>
    <t>技能</t>
  </si>
  <si>
    <t>日常</t>
    <phoneticPr fontId="2" type="noConversion"/>
  </si>
  <si>
    <t>灵感</t>
    <phoneticPr fontId="2" type="noConversion"/>
  </si>
  <si>
    <t>第III象限</t>
    <phoneticPr fontId="3" type="noConversion"/>
  </si>
  <si>
    <t>梦日记</t>
    <phoneticPr fontId="2" type="noConversion"/>
  </si>
  <si>
    <t>第IV象限</t>
    <phoneticPr fontId="3" type="noConversion"/>
  </si>
  <si>
    <t>总结</t>
    <phoneticPr fontId="2" type="noConversion"/>
  </si>
  <si>
    <t>技能文档</t>
    <phoneticPr fontId="2" type="noConversion"/>
  </si>
  <si>
    <t>练字</t>
    <phoneticPr fontId="2" type="noConversion"/>
  </si>
  <si>
    <t>学习强国</t>
    <phoneticPr fontId="2" type="noConversion"/>
  </si>
  <si>
    <t>收获</t>
    <phoneticPr fontId="2" type="noConversion"/>
  </si>
  <si>
    <t>娱乐</t>
    <phoneticPr fontId="2" type="noConversion"/>
  </si>
  <si>
    <t>手机</t>
    <phoneticPr fontId="2" type="noConversion"/>
  </si>
  <si>
    <t>不足</t>
    <phoneticPr fontId="2" type="noConversion"/>
  </si>
  <si>
    <t>电影</t>
    <phoneticPr fontId="2" type="noConversion"/>
  </si>
  <si>
    <t>音乐会/展览会/话剧/旅游</t>
  </si>
  <si>
    <t>家人聊天</t>
    <phoneticPr fontId="2" type="noConversion"/>
  </si>
  <si>
    <t>朋友聊天</t>
    <phoneticPr fontId="2" type="noConversion"/>
  </si>
  <si>
    <t>改进</t>
    <phoneticPr fontId="2" type="noConversion"/>
  </si>
  <si>
    <t>同事聊天</t>
    <phoneticPr fontId="2" type="noConversion"/>
  </si>
  <si>
    <t>杂事</t>
    <phoneticPr fontId="2" type="noConversion"/>
  </si>
  <si>
    <t>干活</t>
    <phoneticPr fontId="2" type="noConversion"/>
  </si>
  <si>
    <t>事务性工作</t>
    <phoneticPr fontId="2" type="noConversion"/>
  </si>
  <si>
    <t>吃饭</t>
    <phoneticPr fontId="2" type="noConversion"/>
  </si>
  <si>
    <t>早中晚夜宵</t>
    <phoneticPr fontId="2" type="noConversion"/>
  </si>
  <si>
    <t>## 1.3 周不足</t>
    <phoneticPr fontId="2" type="noConversion"/>
  </si>
  <si>
    <t>聚餐</t>
    <phoneticPr fontId="2" type="noConversion"/>
  </si>
  <si>
    <t>主：1）效率激情不足，没有精神；次：2）不一心一意；3）没有按照计划进行</t>
    <phoneticPr fontId="2" type="noConversion"/>
  </si>
  <si>
    <t>## 1.4 每日情况小结</t>
    <phoneticPr fontId="2" type="noConversion"/>
  </si>
  <si>
    <t>路途</t>
    <phoneticPr fontId="2" type="noConversion"/>
  </si>
  <si>
    <t>去上班、回家</t>
    <phoneticPr fontId="2" type="noConversion"/>
  </si>
  <si>
    <t>家务</t>
    <phoneticPr fontId="2" type="noConversion"/>
  </si>
  <si>
    <t>洗漱、洗澡</t>
    <phoneticPr fontId="2" type="noConversion"/>
  </si>
  <si>
    <t>打扫</t>
    <phoneticPr fontId="2" type="noConversion"/>
  </si>
  <si>
    <t>时间管理</t>
    <phoneticPr fontId="2" type="noConversion"/>
  </si>
  <si>
    <t>总结计划</t>
    <phoneticPr fontId="2" type="noConversion"/>
  </si>
  <si>
    <t>时间管理方法更新</t>
    <phoneticPr fontId="2" type="noConversion"/>
  </si>
  <si>
    <t>## 1.5 下周计划</t>
    <phoneticPr fontId="2" type="noConversion"/>
  </si>
  <si>
    <t># 二 问题与解决</t>
    <phoneticPr fontId="2" type="noConversion"/>
  </si>
  <si>
    <t># 四 其他</t>
    <phoneticPr fontId="2" type="noConversion"/>
  </si>
  <si>
    <t>## 4.1 起床睡觉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</si>
</sst>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[h]:mm"/>
    <numFmt numFmtId="177" formatCode="[DBNum1][$-804][h]&quot;时&quot;mm&quot;分&quot;;@"/>
    <numFmt numFmtId="178" formatCode="h:mm;@"/>
    <numFmt numFmtId="179" formatCode="[DBNum1][$-804]General"/>
    <numFmt numFmtId="180" formatCode="m\-d"/>
    <numFmt numFmtId="181" formatCode="yyyy\-mm\-dd;@"/>
    <numFmt numFmtId="182" formatCode="[DBNum1][$-804]h&quot;时&quot;mm&quot;分&quot;;@"/>
    <numFmt numFmtId="183" formatCode="_ [$¥-804]* #,##0.00_ ;_ [$¥-804]* \-#,##0.00_ ;_ [$¥-804]* &quot;-&quot;??_ ;_ @_ 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i/>
      <sz val="11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2" tint="-0.249977111117893"/>
      <name val="等线"/>
      <family val="2"/>
      <scheme val="minor"/>
    </font>
    <font>
      <sz val="11"/>
      <color rgb="FF7030A0"/>
      <name val="等线"/>
      <family val="2"/>
      <scheme val="minor"/>
    </font>
    <font>
      <b/>
      <i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0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77" fontId="4" fillId="0" borderId="7" xfId="0" applyNumberFormat="1" applyFont="1" applyBorder="1" applyAlignment="1">
      <alignment vertic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0" borderId="0" xfId="0" applyFo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79" fontId="0" fillId="0" borderId="0" xfId="0" applyNumberFormat="1" applyAlignment="1">
      <alignment vertical="center"/>
    </xf>
    <xf numFmtId="30" fontId="6" fillId="0" borderId="14" xfId="0" applyNumberFormat="1" applyFont="1" applyBorder="1"/>
    <xf numFmtId="180" fontId="5" fillId="0" borderId="15" xfId="0" applyNumberFormat="1" applyFont="1" applyBorder="1"/>
    <xf numFmtId="58" fontId="5" fillId="0" borderId="15" xfId="0" applyNumberFormat="1" applyFont="1" applyBorder="1"/>
    <xf numFmtId="58" fontId="5" fillId="0" borderId="16" xfId="0" applyNumberFormat="1" applyFont="1" applyBorder="1"/>
    <xf numFmtId="58" fontId="5" fillId="0" borderId="0" xfId="0" applyNumberFormat="1" applyFont="1"/>
    <xf numFmtId="58" fontId="6" fillId="0" borderId="0" xfId="0" applyNumberFormat="1" applyFont="1"/>
    <xf numFmtId="0" fontId="7" fillId="0" borderId="17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horizontal="left"/>
    </xf>
    <xf numFmtId="177" fontId="0" fillId="0" borderId="19" xfId="0" applyNumberFormat="1" applyBorder="1" applyAlignment="1">
      <alignment horizontal="left" vertical="center"/>
    </xf>
    <xf numFmtId="0" fontId="0" fillId="0" borderId="13" xfId="0" applyBorder="1"/>
    <xf numFmtId="176" fontId="5" fillId="0" borderId="13" xfId="0" applyNumberFormat="1" applyFont="1" applyBorder="1"/>
    <xf numFmtId="176" fontId="5" fillId="0" borderId="12" xfId="0" applyNumberFormat="1" applyFont="1" applyBorder="1"/>
    <xf numFmtId="176" fontId="6" fillId="0" borderId="20" xfId="0" applyNumberFormat="1" applyFont="1" applyBorder="1"/>
    <xf numFmtId="176" fontId="5" fillId="4" borderId="19" xfId="0" applyNumberFormat="1" applyFont="1" applyFill="1" applyBorder="1"/>
    <xf numFmtId="176" fontId="5" fillId="0" borderId="21" xfId="0" applyNumberFormat="1" applyFont="1" applyBorder="1"/>
    <xf numFmtId="176" fontId="8" fillId="0" borderId="0" xfId="0" applyNumberFormat="1" applyFont="1"/>
    <xf numFmtId="176" fontId="9" fillId="0" borderId="0" xfId="0" applyNumberFormat="1" applyFont="1"/>
    <xf numFmtId="176" fontId="5" fillId="0" borderId="0" xfId="0" applyNumberFormat="1" applyFont="1"/>
    <xf numFmtId="176" fontId="5" fillId="0" borderId="22" xfId="0" applyNumberFormat="1" applyFont="1" applyBorder="1"/>
    <xf numFmtId="176" fontId="8" fillId="0" borderId="22" xfId="0" applyNumberFormat="1" applyFont="1" applyBorder="1"/>
    <xf numFmtId="0" fontId="0" fillId="0" borderId="23" xfId="0" applyBorder="1" applyAlignment="1">
      <alignment vertical="center"/>
    </xf>
    <xf numFmtId="0" fontId="0" fillId="0" borderId="22" xfId="0" applyBorder="1"/>
    <xf numFmtId="177" fontId="0" fillId="0" borderId="0" xfId="0" applyNumberFormat="1" applyAlignment="1">
      <alignment horizontal="left" vertical="center"/>
    </xf>
    <xf numFmtId="0" fontId="0" fillId="0" borderId="12" xfId="0" applyBorder="1"/>
    <xf numFmtId="176" fontId="4" fillId="0" borderId="11" xfId="0" applyNumberFormat="1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177" fontId="4" fillId="0" borderId="3" xfId="0" applyNumberFormat="1" applyFont="1" applyBorder="1" applyAlignment="1">
      <alignment vertical="center"/>
    </xf>
    <xf numFmtId="181" fontId="5" fillId="0" borderId="0" xfId="0" applyNumberFormat="1" applyFont="1"/>
    <xf numFmtId="177" fontId="5" fillId="0" borderId="0" xfId="0" applyNumberFormat="1" applyFont="1"/>
    <xf numFmtId="176" fontId="5" fillId="5" borderId="0" xfId="0" applyNumberFormat="1" applyFont="1" applyFill="1"/>
    <xf numFmtId="0" fontId="0" fillId="0" borderId="22" xfId="0" applyBorder="1" applyAlignment="1">
      <alignment vertical="center"/>
    </xf>
    <xf numFmtId="178" fontId="0" fillId="0" borderId="22" xfId="0" applyNumberFormat="1" applyBorder="1" applyAlignment="1">
      <alignment horizontal="center" vertical="center"/>
    </xf>
    <xf numFmtId="0" fontId="0" fillId="0" borderId="22" xfId="0" applyBorder="1" applyAlignment="1">
      <alignment horizontal="left"/>
    </xf>
    <xf numFmtId="176" fontId="0" fillId="0" borderId="26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7" xfId="0" applyBorder="1" applyAlignment="1">
      <alignment vertical="center"/>
    </xf>
    <xf numFmtId="177" fontId="0" fillId="0" borderId="3" xfId="0" applyNumberFormat="1" applyBorder="1" applyAlignment="1">
      <alignment vertical="center"/>
    </xf>
    <xf numFmtId="176" fontId="8" fillId="0" borderId="20" xfId="0" applyNumberFormat="1" applyFont="1" applyBorder="1"/>
    <xf numFmtId="176" fontId="8" fillId="4" borderId="17" xfId="0" applyNumberFormat="1" applyFont="1" applyFill="1" applyBorder="1"/>
    <xf numFmtId="176" fontId="8" fillId="4" borderId="19" xfId="0" applyNumberFormat="1" applyFont="1" applyFill="1" applyBorder="1"/>
    <xf numFmtId="176" fontId="8" fillId="0" borderId="13" xfId="0" applyNumberFormat="1" applyFont="1" applyBorder="1"/>
    <xf numFmtId="176" fontId="8" fillId="0" borderId="28" xfId="0" applyNumberFormat="1" applyFont="1" applyBorder="1"/>
    <xf numFmtId="176" fontId="0" fillId="0" borderId="1" xfId="0" applyNumberFormat="1" applyBorder="1" applyAlignment="1">
      <alignment vertical="center"/>
    </xf>
    <xf numFmtId="176" fontId="8" fillId="0" borderId="29" xfId="0" applyNumberFormat="1" applyFont="1" applyBorder="1"/>
    <xf numFmtId="176" fontId="8" fillId="4" borderId="22" xfId="0" applyNumberFormat="1" applyFont="1" applyFill="1" applyBorder="1"/>
    <xf numFmtId="176" fontId="8" fillId="4" borderId="0" xfId="0" applyNumberFormat="1" applyFont="1" applyFill="1"/>
    <xf numFmtId="176" fontId="8" fillId="0" borderId="12" xfId="0" applyNumberFormat="1" applyFont="1" applyBorder="1"/>
    <xf numFmtId="176" fontId="8" fillId="0" borderId="21" xfId="0" applyNumberFormat="1" applyFont="1" applyBorder="1"/>
    <xf numFmtId="176" fontId="10" fillId="0" borderId="0" xfId="0" applyNumberFormat="1" applyFont="1"/>
    <xf numFmtId="17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0" fillId="0" borderId="23" xfId="0" applyBorder="1" applyAlignment="1">
      <alignment horizontal="left" vertical="center"/>
    </xf>
    <xf numFmtId="176" fontId="11" fillId="0" borderId="15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177" fontId="11" fillId="0" borderId="3" xfId="0" applyNumberFormat="1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30" xfId="0" applyBorder="1" applyAlignment="1">
      <alignment vertical="center"/>
    </xf>
    <xf numFmtId="176" fontId="5" fillId="0" borderId="11" xfId="0" applyNumberFormat="1" applyFont="1" applyBorder="1"/>
    <xf numFmtId="177" fontId="0" fillId="0" borderId="0" xfId="0" applyNumberFormat="1"/>
    <xf numFmtId="0" fontId="0" fillId="0" borderId="19" xfId="0" applyBorder="1" applyAlignment="1">
      <alignment horizontal="left" vertical="center"/>
    </xf>
    <xf numFmtId="177" fontId="0" fillId="0" borderId="18" xfId="0" applyNumberFormat="1" applyBorder="1" applyAlignment="1">
      <alignment horizontal="left" vertical="center"/>
    </xf>
    <xf numFmtId="176" fontId="10" fillId="0" borderId="20" xfId="0" applyNumberFormat="1" applyFont="1" applyBorder="1"/>
    <xf numFmtId="176" fontId="10" fillId="4" borderId="17" xfId="0" applyNumberFormat="1" applyFont="1" applyFill="1" applyBorder="1"/>
    <xf numFmtId="176" fontId="10" fillId="4" borderId="19" xfId="0" applyNumberFormat="1" applyFont="1" applyFill="1" applyBorder="1"/>
    <xf numFmtId="176" fontId="10" fillId="0" borderId="13" xfId="0" applyNumberFormat="1" applyFont="1" applyBorder="1"/>
    <xf numFmtId="176" fontId="10" fillId="0" borderId="28" xfId="0" applyNumberFormat="1" applyFont="1" applyBorder="1"/>
    <xf numFmtId="176" fontId="7" fillId="0" borderId="22" xfId="0" applyNumberFormat="1" applyFont="1" applyBorder="1" applyAlignment="1">
      <alignment vertical="center"/>
    </xf>
    <xf numFmtId="0" fontId="0" fillId="0" borderId="0" xfId="0" applyAlignment="1">
      <alignment horizontal="left" vertical="center"/>
    </xf>
    <xf numFmtId="177" fontId="0" fillId="0" borderId="23" xfId="0" applyNumberFormat="1" applyBorder="1" applyAlignment="1">
      <alignment horizontal="left" vertical="center"/>
    </xf>
    <xf numFmtId="176" fontId="10" fillId="0" borderId="29" xfId="0" applyNumberFormat="1" applyFont="1" applyBorder="1"/>
    <xf numFmtId="176" fontId="10" fillId="4" borderId="22" xfId="0" applyNumberFormat="1" applyFont="1" applyFill="1" applyBorder="1"/>
    <xf numFmtId="176" fontId="10" fillId="4" borderId="0" xfId="0" applyNumberFormat="1" applyFont="1" applyFill="1"/>
    <xf numFmtId="176" fontId="10" fillId="0" borderId="12" xfId="0" applyNumberFormat="1" applyFont="1" applyBorder="1"/>
    <xf numFmtId="176" fontId="10" fillId="0" borderId="21" xfId="0" applyNumberFormat="1" applyFont="1" applyBorder="1"/>
    <xf numFmtId="0" fontId="0" fillId="0" borderId="24" xfId="0" applyBorder="1" applyAlignment="1">
      <alignment horizontal="left" vertical="center"/>
    </xf>
    <xf numFmtId="0" fontId="0" fillId="0" borderId="26" xfId="0" applyBorder="1" applyAlignment="1">
      <alignment horizontal="left"/>
    </xf>
    <xf numFmtId="177" fontId="0" fillId="0" borderId="30" xfId="0" applyNumberFormat="1" applyBorder="1" applyAlignment="1">
      <alignment horizontal="left" vertical="center"/>
    </xf>
    <xf numFmtId="0" fontId="0" fillId="0" borderId="11" xfId="0" applyBorder="1"/>
    <xf numFmtId="0" fontId="10" fillId="0" borderId="29" xfId="0" applyFont="1" applyBorder="1"/>
    <xf numFmtId="0" fontId="0" fillId="0" borderId="18" xfId="0" applyBorder="1" applyAlignment="1">
      <alignment horizontal="left"/>
    </xf>
    <xf numFmtId="176" fontId="4" fillId="0" borderId="15" xfId="0" applyNumberFormat="1" applyFont="1" applyBorder="1" applyAlignment="1">
      <alignment vertical="center"/>
    </xf>
    <xf numFmtId="176" fontId="7" fillId="0" borderId="2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76" fontId="10" fillId="4" borderId="26" xfId="0" applyNumberFormat="1" applyFont="1" applyFill="1" applyBorder="1"/>
    <xf numFmtId="176" fontId="10" fillId="4" borderId="24" xfId="0" applyNumberFormat="1" applyFont="1" applyFill="1" applyBorder="1"/>
    <xf numFmtId="176" fontId="10" fillId="0" borderId="11" xfId="0" applyNumberFormat="1" applyFont="1" applyBorder="1"/>
    <xf numFmtId="176" fontId="10" fillId="0" borderId="31" xfId="0" applyNumberFormat="1" applyFont="1" applyBorder="1"/>
    <xf numFmtId="0" fontId="5" fillId="0" borderId="20" xfId="0" applyFont="1" applyBorder="1" applyAlignment="1">
      <alignment horizontal="left" vertical="center"/>
    </xf>
    <xf numFmtId="176" fontId="5" fillId="0" borderId="28" xfId="0" applyNumberFormat="1" applyFont="1" applyBorder="1"/>
    <xf numFmtId="0" fontId="0" fillId="0" borderId="12" xfId="0" applyBorder="1" applyAlignment="1">
      <alignment vertical="center"/>
    </xf>
    <xf numFmtId="0" fontId="0" fillId="0" borderId="22" xfId="0" applyBorder="1" applyAlignment="1">
      <alignment horizontal="left" vertical="center"/>
    </xf>
    <xf numFmtId="177" fontId="0" fillId="0" borderId="0" xfId="0" applyNumberFormat="1" applyAlignment="1">
      <alignment vertical="center"/>
    </xf>
    <xf numFmtId="0" fontId="5" fillId="0" borderId="29" xfId="0" applyFont="1" applyBorder="1" applyAlignment="1">
      <alignment horizontal="left" vertical="center"/>
    </xf>
    <xf numFmtId="176" fontId="5" fillId="4" borderId="0" xfId="0" applyNumberFormat="1" applyFont="1" applyFill="1"/>
    <xf numFmtId="176" fontId="0" fillId="0" borderId="23" xfId="0" applyNumberFormat="1" applyBorder="1"/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177" fontId="6" fillId="0" borderId="7" xfId="0" applyNumberFormat="1" applyFont="1" applyBorder="1" applyAlignment="1">
      <alignment vertical="center"/>
    </xf>
    <xf numFmtId="0" fontId="5" fillId="0" borderId="32" xfId="0" applyFont="1" applyBorder="1" applyAlignment="1">
      <alignment horizontal="left" vertical="center"/>
    </xf>
    <xf numFmtId="176" fontId="5" fillId="4" borderId="24" xfId="0" applyNumberFormat="1" applyFont="1" applyFill="1" applyBorder="1"/>
    <xf numFmtId="176" fontId="5" fillId="0" borderId="31" xfId="0" applyNumberFormat="1" applyFont="1" applyBorder="1"/>
    <xf numFmtId="0" fontId="5" fillId="0" borderId="1" xfId="0" applyFont="1" applyBorder="1"/>
    <xf numFmtId="0" fontId="5" fillId="0" borderId="26" xfId="0" applyFont="1" applyBorder="1"/>
    <xf numFmtId="0" fontId="5" fillId="0" borderId="24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177" fontId="5" fillId="0" borderId="3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vertical="center"/>
    </xf>
    <xf numFmtId="0" fontId="0" fillId="0" borderId="24" xfId="0" applyBorder="1" applyAlignment="1">
      <alignment horizontal="left"/>
    </xf>
    <xf numFmtId="0" fontId="0" fillId="6" borderId="1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177" fontId="0" fillId="6" borderId="24" xfId="0" applyNumberFormat="1" applyFill="1" applyBorder="1" applyAlignment="1">
      <alignment vertical="center"/>
    </xf>
    <xf numFmtId="178" fontId="0" fillId="6" borderId="0" xfId="0" applyNumberFormat="1" applyFill="1" applyAlignment="1">
      <alignment vertical="center"/>
    </xf>
    <xf numFmtId="0" fontId="5" fillId="0" borderId="29" xfId="0" applyFont="1" applyBorder="1"/>
    <xf numFmtId="176" fontId="5" fillId="0" borderId="15" xfId="0" applyNumberFormat="1" applyFont="1" applyBorder="1" applyAlignment="1">
      <alignment horizontal="center"/>
    </xf>
    <xf numFmtId="176" fontId="0" fillId="0" borderId="15" xfId="0" applyNumberFormat="1" applyBorder="1"/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6" fontId="5" fillId="0" borderId="15" xfId="0" applyNumberFormat="1" applyFont="1" applyBorder="1"/>
    <xf numFmtId="0" fontId="0" fillId="0" borderId="15" xfId="0" applyBorder="1"/>
    <xf numFmtId="10" fontId="0" fillId="0" borderId="15" xfId="0" applyNumberFormat="1" applyBorder="1"/>
    <xf numFmtId="0" fontId="5" fillId="0" borderId="32" xfId="0" applyFont="1" applyBorder="1"/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7" xfId="0" applyBorder="1" applyAlignment="1">
      <alignment horizontal="left" vertical="center"/>
    </xf>
    <xf numFmtId="176" fontId="0" fillId="0" borderId="18" xfId="0" applyNumberFormat="1" applyBorder="1"/>
    <xf numFmtId="176" fontId="5" fillId="4" borderId="17" xfId="0" applyNumberFormat="1" applyFont="1" applyFill="1" applyBorder="1"/>
    <xf numFmtId="0" fontId="5" fillId="0" borderId="28" xfId="0" applyFont="1" applyBorder="1"/>
    <xf numFmtId="176" fontId="5" fillId="4" borderId="26" xfId="0" applyNumberFormat="1" applyFont="1" applyFill="1" applyBorder="1"/>
    <xf numFmtId="0" fontId="5" fillId="0" borderId="31" xfId="0" applyFont="1" applyBorder="1"/>
    <xf numFmtId="176" fontId="5" fillId="0" borderId="33" xfId="0" applyNumberFormat="1" applyFont="1" applyBorder="1"/>
    <xf numFmtId="176" fontId="5" fillId="0" borderId="17" xfId="0" applyNumberFormat="1" applyFont="1" applyBorder="1"/>
    <xf numFmtId="0" fontId="5" fillId="0" borderId="34" xfId="0" applyFont="1" applyBorder="1"/>
    <xf numFmtId="176" fontId="0" fillId="0" borderId="0" xfId="0" applyNumberFormat="1"/>
    <xf numFmtId="176" fontId="6" fillId="0" borderId="35" xfId="0" applyNumberFormat="1" applyFont="1" applyBorder="1"/>
    <xf numFmtId="176" fontId="5" fillId="0" borderId="19" xfId="0" applyNumberFormat="1" applyFont="1" applyBorder="1"/>
    <xf numFmtId="176" fontId="5" fillId="0" borderId="34" xfId="0" applyNumberFormat="1" applyFont="1" applyBorder="1"/>
    <xf numFmtId="10" fontId="0" fillId="0" borderId="0" xfId="0" applyNumberFormat="1"/>
    <xf numFmtId="176" fontId="4" fillId="0" borderId="13" xfId="0" applyNumberFormat="1" applyFont="1" applyBorder="1" applyAlignment="1">
      <alignment vertical="center"/>
    </xf>
    <xf numFmtId="0" fontId="0" fillId="0" borderId="19" xfId="0" applyBorder="1" applyAlignment="1">
      <alignment horizontal="right"/>
    </xf>
    <xf numFmtId="0" fontId="0" fillId="0" borderId="13" xfId="0" quotePrefix="1" applyBorder="1" applyAlignment="1">
      <alignment horizontal="center"/>
    </xf>
    <xf numFmtId="176" fontId="6" fillId="0" borderId="33" xfId="0" applyNumberFormat="1" applyFont="1" applyBorder="1"/>
    <xf numFmtId="176" fontId="5" fillId="0" borderId="36" xfId="0" applyNumberFormat="1" applyFont="1" applyBorder="1"/>
    <xf numFmtId="176" fontId="0" fillId="2" borderId="12" xfId="0" applyNumberFormat="1" applyFill="1" applyBorder="1"/>
    <xf numFmtId="180" fontId="0" fillId="2" borderId="0" xfId="0" applyNumberFormat="1" applyFill="1"/>
    <xf numFmtId="0" fontId="6" fillId="0" borderId="33" xfId="0" applyFont="1" applyBorder="1"/>
    <xf numFmtId="0" fontId="6" fillId="0" borderId="37" xfId="0" applyFont="1" applyBorder="1"/>
    <xf numFmtId="176" fontId="5" fillId="0" borderId="38" xfId="0" applyNumberFormat="1" applyFont="1" applyBorder="1"/>
    <xf numFmtId="176" fontId="5" fillId="0" borderId="39" xfId="0" applyNumberFormat="1" applyFont="1" applyBorder="1"/>
    <xf numFmtId="176" fontId="5" fillId="0" borderId="40" xfId="0" applyNumberFormat="1" applyFont="1" applyBorder="1"/>
    <xf numFmtId="0" fontId="6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76" fontId="0" fillId="2" borderId="11" xfId="0" applyNumberFormat="1" applyFill="1" applyBorder="1"/>
    <xf numFmtId="0" fontId="0" fillId="0" borderId="41" xfId="0" applyBorder="1"/>
    <xf numFmtId="0" fontId="0" fillId="0" borderId="42" xfId="0" applyBorder="1"/>
    <xf numFmtId="0" fontId="0" fillId="2" borderId="42" xfId="0" applyFill="1" applyBorder="1"/>
    <xf numFmtId="0" fontId="0" fillId="0" borderId="43" xfId="0" applyBorder="1"/>
    <xf numFmtId="0" fontId="0" fillId="0" borderId="4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9" xfId="0" applyBorder="1"/>
    <xf numFmtId="0" fontId="0" fillId="0" borderId="14" xfId="0" applyBorder="1"/>
    <xf numFmtId="0" fontId="7" fillId="0" borderId="15" xfId="0" applyFont="1" applyBorder="1"/>
    <xf numFmtId="0" fontId="0" fillId="2" borderId="15" xfId="0" applyFill="1" applyBorder="1"/>
    <xf numFmtId="10" fontId="0" fillId="0" borderId="16" xfId="0" applyNumberFormat="1" applyBorder="1"/>
    <xf numFmtId="0" fontId="0" fillId="0" borderId="29" xfId="0" applyBorder="1" applyAlignment="1">
      <alignment horizontal="center" vertical="center"/>
    </xf>
    <xf numFmtId="176" fontId="0" fillId="0" borderId="36" xfId="0" applyNumberFormat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6" xfId="0" applyBorder="1" applyAlignment="1">
      <alignment horizontal="left" vertical="center"/>
    </xf>
    <xf numFmtId="177" fontId="0" fillId="0" borderId="24" xfId="0" applyNumberFormat="1" applyBorder="1" applyAlignment="1">
      <alignment horizontal="left" vertical="center"/>
    </xf>
    <xf numFmtId="14" fontId="0" fillId="0" borderId="0" xfId="0" applyNumberFormat="1"/>
    <xf numFmtId="0" fontId="0" fillId="0" borderId="46" xfId="0" applyBorder="1" applyAlignment="1">
      <alignment horizontal="center" vertical="center"/>
    </xf>
    <xf numFmtId="176" fontId="0" fillId="0" borderId="38" xfId="0" applyNumberFormat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0" fontId="0" fillId="0" borderId="20" xfId="0" applyBorder="1"/>
    <xf numFmtId="0" fontId="7" fillId="0" borderId="13" xfId="0" applyFont="1" applyBorder="1"/>
    <xf numFmtId="0" fontId="0" fillId="2" borderId="13" xfId="0" applyFill="1" applyBorder="1"/>
    <xf numFmtId="0" fontId="0" fillId="0" borderId="47" xfId="0" applyBorder="1"/>
    <xf numFmtId="0" fontId="7" fillId="0" borderId="48" xfId="0" applyFont="1" applyBorder="1"/>
    <xf numFmtId="176" fontId="0" fillId="0" borderId="48" xfId="0" applyNumberFormat="1" applyBorder="1"/>
    <xf numFmtId="0" fontId="0" fillId="2" borderId="48" xfId="0" applyFill="1" applyBorder="1"/>
    <xf numFmtId="0" fontId="0" fillId="0" borderId="48" xfId="0" applyBorder="1"/>
    <xf numFmtId="10" fontId="0" fillId="0" borderId="49" xfId="0" applyNumberFormat="1" applyBorder="1"/>
    <xf numFmtId="0" fontId="0" fillId="0" borderId="18" xfId="0" applyBorder="1" applyAlignment="1">
      <alignment horizontal="left" vertical="center"/>
    </xf>
    <xf numFmtId="0" fontId="0" fillId="0" borderId="5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7" xfId="0" applyBorder="1"/>
    <xf numFmtId="181" fontId="5" fillId="0" borderId="15" xfId="0" applyNumberFormat="1" applyFont="1" applyBorder="1" applyAlignment="1">
      <alignment horizontal="left"/>
    </xf>
    <xf numFmtId="0" fontId="12" fillId="0" borderId="14" xfId="0" applyFont="1" applyBorder="1"/>
    <xf numFmtId="0" fontId="5" fillId="0" borderId="15" xfId="0" applyFont="1" applyBorder="1" applyAlignment="1">
      <alignment vertical="center"/>
    </xf>
    <xf numFmtId="0" fontId="5" fillId="0" borderId="15" xfId="0" quotePrefix="1" applyFont="1" applyBorder="1" applyAlignment="1">
      <alignment wrapText="1"/>
    </xf>
    <xf numFmtId="182" fontId="0" fillId="0" borderId="0" xfId="0" applyNumberFormat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5" fillId="0" borderId="15" xfId="0" applyFont="1" applyBorder="1" applyAlignment="1">
      <alignment horizontal="center" vertical="center"/>
    </xf>
    <xf numFmtId="0" fontId="5" fillId="5" borderId="15" xfId="0" quotePrefix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left"/>
    </xf>
    <xf numFmtId="0" fontId="5" fillId="0" borderId="13" xfId="0" applyFont="1" applyBorder="1" applyAlignment="1">
      <alignment horizontal="center" vertical="center"/>
    </xf>
    <xf numFmtId="49" fontId="0" fillId="5" borderId="13" xfId="0" applyNumberFormat="1" applyFill="1" applyBorder="1"/>
    <xf numFmtId="0" fontId="5" fillId="0" borderId="12" xfId="0" applyFont="1" applyBorder="1" applyAlignment="1">
      <alignment horizontal="center" vertical="center"/>
    </xf>
    <xf numFmtId="0" fontId="0" fillId="5" borderId="12" xfId="0" applyFill="1" applyBorder="1"/>
    <xf numFmtId="0" fontId="0" fillId="0" borderId="30" xfId="0" applyBorder="1"/>
    <xf numFmtId="0" fontId="0" fillId="0" borderId="24" xfId="0" applyBorder="1"/>
    <xf numFmtId="0" fontId="0" fillId="6" borderId="2" xfId="0" applyFill="1" applyBorder="1" applyAlignment="1">
      <alignment vertical="center"/>
    </xf>
    <xf numFmtId="177" fontId="0" fillId="6" borderId="2" xfId="0" applyNumberFormat="1" applyFill="1" applyBorder="1" applyAlignment="1">
      <alignment vertical="center"/>
    </xf>
    <xf numFmtId="178" fontId="0" fillId="6" borderId="2" xfId="0" applyNumberFormat="1" applyFill="1" applyBorder="1" applyAlignment="1">
      <alignment vertical="center"/>
    </xf>
    <xf numFmtId="178" fontId="0" fillId="6" borderId="3" xfId="0" applyNumberFormat="1" applyFill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0" fillId="5" borderId="11" xfId="0" applyFill="1" applyBorder="1"/>
    <xf numFmtId="0" fontId="5" fillId="0" borderId="13" xfId="0" applyFont="1" applyBorder="1"/>
    <xf numFmtId="0" fontId="5" fillId="0" borderId="2" xfId="0" applyFont="1" applyBorder="1"/>
    <xf numFmtId="177" fontId="5" fillId="0" borderId="3" xfId="0" applyNumberFormat="1" applyFont="1" applyBorder="1" applyAlignment="1">
      <alignment horizontal="left" vertical="center"/>
    </xf>
    <xf numFmtId="0" fontId="5" fillId="0" borderId="15" xfId="0" applyFont="1" applyBorder="1"/>
    <xf numFmtId="0" fontId="5" fillId="0" borderId="26" xfId="0" applyFont="1" applyBorder="1" applyAlignment="1">
      <alignment horizontal="center" vertical="center"/>
    </xf>
    <xf numFmtId="0" fontId="0" fillId="5" borderId="13" xfId="0" applyFill="1" applyBorder="1"/>
    <xf numFmtId="0" fontId="5" fillId="0" borderId="1" xfId="0" applyFont="1" applyBorder="1" applyAlignment="1">
      <alignment horizontal="center" vertical="center"/>
    </xf>
    <xf numFmtId="0" fontId="5" fillId="0" borderId="12" xfId="0" applyFont="1" applyBorder="1"/>
    <xf numFmtId="0" fontId="13" fillId="0" borderId="15" xfId="0" applyFont="1" applyBorder="1"/>
    <xf numFmtId="0" fontId="5" fillId="0" borderId="15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2" xfId="0" applyFont="1" applyFill="1" applyBorder="1" applyAlignment="1">
      <alignment vertical="center"/>
    </xf>
    <xf numFmtId="177" fontId="14" fillId="5" borderId="2" xfId="0" applyNumberFormat="1" applyFont="1" applyFill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176" fontId="14" fillId="5" borderId="30" xfId="0" applyNumberFormat="1" applyFont="1" applyFill="1" applyBorder="1" applyAlignment="1">
      <alignment vertical="center"/>
    </xf>
    <xf numFmtId="178" fontId="14" fillId="5" borderId="0" xfId="0" applyNumberFormat="1" applyFont="1" applyFill="1" applyAlignment="1">
      <alignment vertical="center"/>
    </xf>
    <xf numFmtId="181" fontId="5" fillId="0" borderId="0" xfId="0" applyNumberFormat="1" applyFont="1" applyAlignment="1">
      <alignment horizontal="left"/>
    </xf>
    <xf numFmtId="183" fontId="5" fillId="0" borderId="0" xfId="1" applyNumberFormat="1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left"/>
    </xf>
    <xf numFmtId="183" fontId="5" fillId="5" borderId="0" xfId="1" applyNumberFormat="1" applyFont="1" applyFill="1" applyBorder="1" applyAlignment="1">
      <alignment horizontal="left" vertical="top" wrapText="1"/>
    </xf>
    <xf numFmtId="0" fontId="5" fillId="0" borderId="11" xfId="0" applyFont="1" applyBorder="1"/>
    <xf numFmtId="0" fontId="14" fillId="5" borderId="0" xfId="0" applyFont="1" applyFill="1" applyAlignment="1">
      <alignment vertical="center"/>
    </xf>
    <xf numFmtId="178" fontId="0" fillId="0" borderId="0" xfId="0" applyNumberFormat="1"/>
    <xf numFmtId="176" fontId="0" fillId="0" borderId="12" xfId="0" applyNumberFormat="1" applyBorder="1" applyAlignment="1">
      <alignment horizontal="center" vertical="center"/>
    </xf>
    <xf numFmtId="178" fontId="7" fillId="0" borderId="22" xfId="0" applyNumberFormat="1" applyFont="1" applyBorder="1" applyAlignment="1">
      <alignment horizontal="center" vertical="center"/>
    </xf>
    <xf numFmtId="49" fontId="0" fillId="5" borderId="0" xfId="0" applyNumberFormat="1" applyFill="1"/>
    <xf numFmtId="0" fontId="4" fillId="0" borderId="0" xfId="0" applyFont="1"/>
    <xf numFmtId="176" fontId="0" fillId="0" borderId="26" xfId="0" applyNumberFormat="1" applyBorder="1" applyAlignment="1">
      <alignment horizontal="center" vertical="center"/>
    </xf>
    <xf numFmtId="0" fontId="0" fillId="0" borderId="30" xfId="0" applyBorder="1" applyAlignment="1">
      <alignment horizontal="left"/>
    </xf>
    <xf numFmtId="176" fontId="0" fillId="0" borderId="30" xfId="0" applyNumberFormat="1" applyBorder="1"/>
    <xf numFmtId="0" fontId="0" fillId="5" borderId="0" xfId="0" applyFill="1"/>
    <xf numFmtId="0" fontId="15" fillId="0" borderId="17" xfId="0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178" fontId="0" fillId="0" borderId="22" xfId="0" applyNumberFormat="1" applyBorder="1" applyAlignment="1">
      <alignment vertical="center"/>
    </xf>
    <xf numFmtId="0" fontId="15" fillId="0" borderId="22" xfId="0" applyFont="1" applyBorder="1" applyAlignment="1">
      <alignment horizontal="center" vertical="center"/>
    </xf>
    <xf numFmtId="176" fontId="15" fillId="0" borderId="22" xfId="0" applyNumberFormat="1" applyFon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0" fontId="0" fillId="0" borderId="22" xfId="0" applyNumberFormat="1" applyBorder="1" applyAlignment="1">
      <alignment horizontal="center" vertical="center"/>
    </xf>
    <xf numFmtId="0" fontId="16" fillId="0" borderId="0" xfId="0" applyFont="1"/>
    <xf numFmtId="0" fontId="0" fillId="0" borderId="17" xfId="0" applyBorder="1"/>
    <xf numFmtId="0" fontId="0" fillId="0" borderId="23" xfId="0" applyBorder="1"/>
    <xf numFmtId="0" fontId="0" fillId="0" borderId="15" xfId="0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/>
    <xf numFmtId="0" fontId="5" fillId="0" borderId="15" xfId="0" applyFont="1" applyBorder="1" applyAlignment="1">
      <alignment horizontal="center" vertical="center"/>
    </xf>
    <xf numFmtId="0" fontId="0" fillId="7" borderId="15" xfId="0" quotePrefix="1" applyFill="1" applyBorder="1"/>
    <xf numFmtId="177" fontId="0" fillId="0" borderId="15" xfId="0" applyNumberFormat="1" applyBorder="1" applyAlignment="1">
      <alignment horizontal="left" vertical="center"/>
    </xf>
    <xf numFmtId="20" fontId="0" fillId="0" borderId="15" xfId="0" applyNumberFormat="1" applyBorder="1"/>
    <xf numFmtId="20" fontId="0" fillId="0" borderId="22" xfId="0" quotePrefix="1" applyNumberFormat="1" applyBorder="1" applyAlignment="1">
      <alignment horizontal="center" vertical="center"/>
    </xf>
    <xf numFmtId="177" fontId="0" fillId="0" borderId="2" xfId="0" applyNumberFormat="1" applyBorder="1"/>
    <xf numFmtId="176" fontId="0" fillId="0" borderId="3" xfId="0" applyNumberFormat="1" applyBorder="1"/>
    <xf numFmtId="0" fontId="0" fillId="0" borderId="15" xfId="0" quotePrefix="1" applyBorder="1"/>
    <xf numFmtId="0" fontId="5" fillId="0" borderId="15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/>
    <xf numFmtId="49" fontId="0" fillId="0" borderId="1" xfId="0" applyNumberFormat="1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周总结模板!$J$48</c:f>
          <c:strCache>
            <c:ptCount val="1"/>
            <c:pt idx="0">
              <c:v>二零二二年七月第一周数据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周总结模板!$P$2</c:f>
              <c:strCache>
                <c:ptCount val="1"/>
                <c:pt idx="0">
                  <c:v>5-1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周总结模板!$O$5:$O$28</c15:sqref>
                  </c15:fullRef>
                </c:ext>
              </c:extLst>
              <c:f>(周总结模板!$O$6:$O$8,周总结模板!$O$10:$O$12,周总结模板!$O$14:$O$18,周总结模板!$O$20:$O$22,周总结模板!$O$24:$O$28)</c:f>
              <c:strCache>
                <c:ptCount val="19"/>
                <c:pt idx="0">
                  <c:v>  中心工作</c:v>
                </c:pt>
                <c:pt idx="1">
                  <c:v>  中心事务文档</c:v>
                </c:pt>
                <c:pt idx="2">
                  <c:v>组织工作</c:v>
                </c:pt>
                <c:pt idx="3">
                  <c:v>  个人品牌</c:v>
                </c:pt>
                <c:pt idx="4">
                  <c:v>  自我思考</c:v>
                </c:pt>
                <c:pt idx="5">
                  <c:v>  可能自我文档</c:v>
                </c:pt>
                <c:pt idx="6">
                  <c:v>英语能力</c:v>
                </c:pt>
                <c:pt idx="7">
                  <c:v>编程能力</c:v>
                </c:pt>
                <c:pt idx="8">
                  <c:v>阅读能力</c:v>
                </c:pt>
                <c:pt idx="9">
                  <c:v>技能</c:v>
                </c:pt>
                <c:pt idx="10">
                  <c:v>日常</c:v>
                </c:pt>
                <c:pt idx="11">
                  <c:v>娱乐</c:v>
                </c:pt>
                <c:pt idx="12">
                  <c:v>社交</c:v>
                </c:pt>
                <c:pt idx="13">
                  <c:v>杂</c:v>
                </c:pt>
                <c:pt idx="14">
                  <c:v>吃饭</c:v>
                </c:pt>
                <c:pt idx="15">
                  <c:v>睡觉</c:v>
                </c:pt>
                <c:pt idx="16">
                  <c:v>路途</c:v>
                </c:pt>
                <c:pt idx="17">
                  <c:v>家务</c:v>
                </c:pt>
                <c:pt idx="18">
                  <c:v>时间管理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周总结模板!$P$5:$P$28</c15:sqref>
                  </c15:fullRef>
                </c:ext>
              </c:extLst>
              <c:f>(周总结模板!$P$6:$P$8,周总结模板!$P$10:$P$12,周总结模板!$P$14:$P$18,周总结模板!$P$20:$P$22,周总结模板!$P$24:$P$28)</c:f>
              <c:numCache>
                <c:formatCode>[h]:mm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2BB8-4283-8B19-D7FB53442DCE}"/>
            </c:ext>
          </c:extLst>
        </c:ser>
        <c:ser>
          <c:idx val="1"/>
          <c:order val="1"/>
          <c:tx>
            <c:strRef>
              <c:f>周总结模板!$Q$2</c:f>
              <c:strCache>
                <c:ptCount val="1"/>
                <c:pt idx="0">
                  <c:v>5-2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周总结模板!$O$5:$O$28</c15:sqref>
                  </c15:fullRef>
                </c:ext>
              </c:extLst>
              <c:f>(周总结模板!$O$6:$O$8,周总结模板!$O$10:$O$12,周总结模板!$O$14:$O$18,周总结模板!$O$20:$O$22,周总结模板!$O$24:$O$28)</c:f>
              <c:strCache>
                <c:ptCount val="19"/>
                <c:pt idx="0">
                  <c:v>  中心工作</c:v>
                </c:pt>
                <c:pt idx="1">
                  <c:v>  中心事务文档</c:v>
                </c:pt>
                <c:pt idx="2">
                  <c:v>组织工作</c:v>
                </c:pt>
                <c:pt idx="3">
                  <c:v>  个人品牌</c:v>
                </c:pt>
                <c:pt idx="4">
                  <c:v>  自我思考</c:v>
                </c:pt>
                <c:pt idx="5">
                  <c:v>  可能自我文档</c:v>
                </c:pt>
                <c:pt idx="6">
                  <c:v>英语能力</c:v>
                </c:pt>
                <c:pt idx="7">
                  <c:v>编程能力</c:v>
                </c:pt>
                <c:pt idx="8">
                  <c:v>阅读能力</c:v>
                </c:pt>
                <c:pt idx="9">
                  <c:v>技能</c:v>
                </c:pt>
                <c:pt idx="10">
                  <c:v>日常</c:v>
                </c:pt>
                <c:pt idx="11">
                  <c:v>娱乐</c:v>
                </c:pt>
                <c:pt idx="12">
                  <c:v>社交</c:v>
                </c:pt>
                <c:pt idx="13">
                  <c:v>杂</c:v>
                </c:pt>
                <c:pt idx="14">
                  <c:v>吃饭</c:v>
                </c:pt>
                <c:pt idx="15">
                  <c:v>睡觉</c:v>
                </c:pt>
                <c:pt idx="16">
                  <c:v>路途</c:v>
                </c:pt>
                <c:pt idx="17">
                  <c:v>家务</c:v>
                </c:pt>
                <c:pt idx="18">
                  <c:v>时间管理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周总结模板!$Q$5:$Q$28</c15:sqref>
                  </c15:fullRef>
                </c:ext>
              </c:extLst>
              <c:f>(周总结模板!$Q$6:$Q$8,周总结模板!$Q$10:$Q$12,周总结模板!$Q$14:$Q$18,周总结模板!$Q$20:$Q$22,周总结模板!$Q$24:$Q$28)</c:f>
              <c:numCache>
                <c:formatCode>[h]:mm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2BB8-4283-8B19-D7FB53442DCE}"/>
            </c:ext>
          </c:extLst>
        </c:ser>
        <c:ser>
          <c:idx val="2"/>
          <c:order val="2"/>
          <c:tx>
            <c:strRef>
              <c:f>周总结模板!$R$2</c:f>
              <c:strCache>
                <c:ptCount val="1"/>
                <c:pt idx="0">
                  <c:v>5-3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周总结模板!$O$5:$O$28</c15:sqref>
                  </c15:fullRef>
                </c:ext>
              </c:extLst>
              <c:f>(周总结模板!$O$6:$O$8,周总结模板!$O$10:$O$12,周总结模板!$O$14:$O$18,周总结模板!$O$20:$O$22,周总结模板!$O$24:$O$28)</c:f>
              <c:strCache>
                <c:ptCount val="19"/>
                <c:pt idx="0">
                  <c:v>  中心工作</c:v>
                </c:pt>
                <c:pt idx="1">
                  <c:v>  中心事务文档</c:v>
                </c:pt>
                <c:pt idx="2">
                  <c:v>组织工作</c:v>
                </c:pt>
                <c:pt idx="3">
                  <c:v>  个人品牌</c:v>
                </c:pt>
                <c:pt idx="4">
                  <c:v>  自我思考</c:v>
                </c:pt>
                <c:pt idx="5">
                  <c:v>  可能自我文档</c:v>
                </c:pt>
                <c:pt idx="6">
                  <c:v>英语能力</c:v>
                </c:pt>
                <c:pt idx="7">
                  <c:v>编程能力</c:v>
                </c:pt>
                <c:pt idx="8">
                  <c:v>阅读能力</c:v>
                </c:pt>
                <c:pt idx="9">
                  <c:v>技能</c:v>
                </c:pt>
                <c:pt idx="10">
                  <c:v>日常</c:v>
                </c:pt>
                <c:pt idx="11">
                  <c:v>娱乐</c:v>
                </c:pt>
                <c:pt idx="12">
                  <c:v>社交</c:v>
                </c:pt>
                <c:pt idx="13">
                  <c:v>杂</c:v>
                </c:pt>
                <c:pt idx="14">
                  <c:v>吃饭</c:v>
                </c:pt>
                <c:pt idx="15">
                  <c:v>睡觉</c:v>
                </c:pt>
                <c:pt idx="16">
                  <c:v>路途</c:v>
                </c:pt>
                <c:pt idx="17">
                  <c:v>家务</c:v>
                </c:pt>
                <c:pt idx="18">
                  <c:v>时间管理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周总结模板!$R$5:$R$28</c15:sqref>
                  </c15:fullRef>
                </c:ext>
              </c:extLst>
              <c:f>(周总结模板!$R$6:$R$8,周总结模板!$R$10:$R$12,周总结模板!$R$14:$R$18,周总结模板!$R$20:$R$22,周总结模板!$R$24:$R$28)</c:f>
              <c:numCache>
                <c:formatCode>[h]:mm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2-2BB8-4283-8B19-D7FB53442DCE}"/>
            </c:ext>
          </c:extLst>
        </c:ser>
        <c:ser>
          <c:idx val="3"/>
          <c:order val="3"/>
          <c:tx>
            <c:strRef>
              <c:f>周总结模板!$S$2</c:f>
              <c:strCache>
                <c:ptCount val="1"/>
                <c:pt idx="0">
                  <c:v>5-4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周总结模板!$O$5:$O$28</c15:sqref>
                  </c15:fullRef>
                </c:ext>
              </c:extLst>
              <c:f>(周总结模板!$O$6:$O$8,周总结模板!$O$10:$O$12,周总结模板!$O$14:$O$18,周总结模板!$O$20:$O$22,周总结模板!$O$24:$O$28)</c:f>
              <c:strCache>
                <c:ptCount val="19"/>
                <c:pt idx="0">
                  <c:v>  中心工作</c:v>
                </c:pt>
                <c:pt idx="1">
                  <c:v>  中心事务文档</c:v>
                </c:pt>
                <c:pt idx="2">
                  <c:v>组织工作</c:v>
                </c:pt>
                <c:pt idx="3">
                  <c:v>  个人品牌</c:v>
                </c:pt>
                <c:pt idx="4">
                  <c:v>  自我思考</c:v>
                </c:pt>
                <c:pt idx="5">
                  <c:v>  可能自我文档</c:v>
                </c:pt>
                <c:pt idx="6">
                  <c:v>英语能力</c:v>
                </c:pt>
                <c:pt idx="7">
                  <c:v>编程能力</c:v>
                </c:pt>
                <c:pt idx="8">
                  <c:v>阅读能力</c:v>
                </c:pt>
                <c:pt idx="9">
                  <c:v>技能</c:v>
                </c:pt>
                <c:pt idx="10">
                  <c:v>日常</c:v>
                </c:pt>
                <c:pt idx="11">
                  <c:v>娱乐</c:v>
                </c:pt>
                <c:pt idx="12">
                  <c:v>社交</c:v>
                </c:pt>
                <c:pt idx="13">
                  <c:v>杂</c:v>
                </c:pt>
                <c:pt idx="14">
                  <c:v>吃饭</c:v>
                </c:pt>
                <c:pt idx="15">
                  <c:v>睡觉</c:v>
                </c:pt>
                <c:pt idx="16">
                  <c:v>路途</c:v>
                </c:pt>
                <c:pt idx="17">
                  <c:v>家务</c:v>
                </c:pt>
                <c:pt idx="18">
                  <c:v>时间管理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周总结模板!$S$5:$S$28</c15:sqref>
                  </c15:fullRef>
                </c:ext>
              </c:extLst>
              <c:f>(周总结模板!$S$6:$S$8,周总结模板!$S$10:$S$12,周总结模板!$S$14:$S$18,周总结模板!$S$20:$S$22,周总结模板!$S$24:$S$28)</c:f>
              <c:numCache>
                <c:formatCode>[h]:mm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3-2BB8-4283-8B19-D7FB53442DCE}"/>
            </c:ext>
          </c:extLst>
        </c:ser>
        <c:ser>
          <c:idx val="4"/>
          <c:order val="4"/>
          <c:tx>
            <c:strRef>
              <c:f>周总结模板!$T$2</c:f>
              <c:strCache>
                <c:ptCount val="1"/>
                <c:pt idx="0">
                  <c:v>5-5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周总结模板!$O$5:$O$28</c15:sqref>
                  </c15:fullRef>
                </c:ext>
              </c:extLst>
              <c:f>(周总结模板!$O$6:$O$8,周总结模板!$O$10:$O$12,周总结模板!$O$14:$O$18,周总结模板!$O$20:$O$22,周总结模板!$O$24:$O$28)</c:f>
              <c:strCache>
                <c:ptCount val="19"/>
                <c:pt idx="0">
                  <c:v>  中心工作</c:v>
                </c:pt>
                <c:pt idx="1">
                  <c:v>  中心事务文档</c:v>
                </c:pt>
                <c:pt idx="2">
                  <c:v>组织工作</c:v>
                </c:pt>
                <c:pt idx="3">
                  <c:v>  个人品牌</c:v>
                </c:pt>
                <c:pt idx="4">
                  <c:v>  自我思考</c:v>
                </c:pt>
                <c:pt idx="5">
                  <c:v>  可能自我文档</c:v>
                </c:pt>
                <c:pt idx="6">
                  <c:v>英语能力</c:v>
                </c:pt>
                <c:pt idx="7">
                  <c:v>编程能力</c:v>
                </c:pt>
                <c:pt idx="8">
                  <c:v>阅读能力</c:v>
                </c:pt>
                <c:pt idx="9">
                  <c:v>技能</c:v>
                </c:pt>
                <c:pt idx="10">
                  <c:v>日常</c:v>
                </c:pt>
                <c:pt idx="11">
                  <c:v>娱乐</c:v>
                </c:pt>
                <c:pt idx="12">
                  <c:v>社交</c:v>
                </c:pt>
                <c:pt idx="13">
                  <c:v>杂</c:v>
                </c:pt>
                <c:pt idx="14">
                  <c:v>吃饭</c:v>
                </c:pt>
                <c:pt idx="15">
                  <c:v>睡觉</c:v>
                </c:pt>
                <c:pt idx="16">
                  <c:v>路途</c:v>
                </c:pt>
                <c:pt idx="17">
                  <c:v>家务</c:v>
                </c:pt>
                <c:pt idx="18">
                  <c:v>时间管理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周总结模板!$T$5:$T$28</c15:sqref>
                  </c15:fullRef>
                </c:ext>
              </c:extLst>
              <c:f>(周总结模板!$T$6:$T$8,周总结模板!$T$10:$T$12,周总结模板!$T$14:$T$18,周总结模板!$T$20:$T$22,周总结模板!$T$24:$T$28)</c:f>
              <c:numCache>
                <c:formatCode>[h]:mm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4-2BB8-4283-8B19-D7FB53442DCE}"/>
            </c:ext>
          </c:extLst>
        </c:ser>
        <c:ser>
          <c:idx val="5"/>
          <c:order val="5"/>
          <c:tx>
            <c:strRef>
              <c:f>周总结模板!$U$2</c:f>
              <c:strCache>
                <c:ptCount val="1"/>
                <c:pt idx="0">
                  <c:v>5-6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周总结模板!$O$5:$O$28</c15:sqref>
                  </c15:fullRef>
                </c:ext>
              </c:extLst>
              <c:f>(周总结模板!$O$6:$O$8,周总结模板!$O$10:$O$12,周总结模板!$O$14:$O$18,周总结模板!$O$20:$O$22,周总结模板!$O$24:$O$28)</c:f>
              <c:strCache>
                <c:ptCount val="19"/>
                <c:pt idx="0">
                  <c:v>  中心工作</c:v>
                </c:pt>
                <c:pt idx="1">
                  <c:v>  中心事务文档</c:v>
                </c:pt>
                <c:pt idx="2">
                  <c:v>组织工作</c:v>
                </c:pt>
                <c:pt idx="3">
                  <c:v>  个人品牌</c:v>
                </c:pt>
                <c:pt idx="4">
                  <c:v>  自我思考</c:v>
                </c:pt>
                <c:pt idx="5">
                  <c:v>  可能自我文档</c:v>
                </c:pt>
                <c:pt idx="6">
                  <c:v>英语能力</c:v>
                </c:pt>
                <c:pt idx="7">
                  <c:v>编程能力</c:v>
                </c:pt>
                <c:pt idx="8">
                  <c:v>阅读能力</c:v>
                </c:pt>
                <c:pt idx="9">
                  <c:v>技能</c:v>
                </c:pt>
                <c:pt idx="10">
                  <c:v>日常</c:v>
                </c:pt>
                <c:pt idx="11">
                  <c:v>娱乐</c:v>
                </c:pt>
                <c:pt idx="12">
                  <c:v>社交</c:v>
                </c:pt>
                <c:pt idx="13">
                  <c:v>杂</c:v>
                </c:pt>
                <c:pt idx="14">
                  <c:v>吃饭</c:v>
                </c:pt>
                <c:pt idx="15">
                  <c:v>睡觉</c:v>
                </c:pt>
                <c:pt idx="16">
                  <c:v>路途</c:v>
                </c:pt>
                <c:pt idx="17">
                  <c:v>家务</c:v>
                </c:pt>
                <c:pt idx="18">
                  <c:v>时间管理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周总结模板!$U$5:$U$28</c15:sqref>
                  </c15:fullRef>
                </c:ext>
              </c:extLst>
              <c:f>(周总结模板!$U$6:$U$8,周总结模板!$U$10:$U$12,周总结模板!$U$14:$U$18,周总结模板!$U$20:$U$22,周总结模板!$U$24:$U$28)</c:f>
              <c:numCache>
                <c:formatCode>[h]:mm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5-2BB8-4283-8B19-D7FB53442DCE}"/>
            </c:ext>
          </c:extLst>
        </c:ser>
        <c:ser>
          <c:idx val="6"/>
          <c:order val="6"/>
          <c:tx>
            <c:strRef>
              <c:f>周总结模板!$V$2</c:f>
              <c:strCache>
                <c:ptCount val="1"/>
                <c:pt idx="0">
                  <c:v>5-7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周总结模板!$O$5:$O$28</c15:sqref>
                  </c15:fullRef>
                </c:ext>
              </c:extLst>
              <c:f>(周总结模板!$O$6:$O$8,周总结模板!$O$10:$O$12,周总结模板!$O$14:$O$18,周总结模板!$O$20:$O$22,周总结模板!$O$24:$O$28)</c:f>
              <c:strCache>
                <c:ptCount val="19"/>
                <c:pt idx="0">
                  <c:v>  中心工作</c:v>
                </c:pt>
                <c:pt idx="1">
                  <c:v>  中心事务文档</c:v>
                </c:pt>
                <c:pt idx="2">
                  <c:v>组织工作</c:v>
                </c:pt>
                <c:pt idx="3">
                  <c:v>  个人品牌</c:v>
                </c:pt>
                <c:pt idx="4">
                  <c:v>  自我思考</c:v>
                </c:pt>
                <c:pt idx="5">
                  <c:v>  可能自我文档</c:v>
                </c:pt>
                <c:pt idx="6">
                  <c:v>英语能力</c:v>
                </c:pt>
                <c:pt idx="7">
                  <c:v>编程能力</c:v>
                </c:pt>
                <c:pt idx="8">
                  <c:v>阅读能力</c:v>
                </c:pt>
                <c:pt idx="9">
                  <c:v>技能</c:v>
                </c:pt>
                <c:pt idx="10">
                  <c:v>日常</c:v>
                </c:pt>
                <c:pt idx="11">
                  <c:v>娱乐</c:v>
                </c:pt>
                <c:pt idx="12">
                  <c:v>社交</c:v>
                </c:pt>
                <c:pt idx="13">
                  <c:v>杂</c:v>
                </c:pt>
                <c:pt idx="14">
                  <c:v>吃饭</c:v>
                </c:pt>
                <c:pt idx="15">
                  <c:v>睡觉</c:v>
                </c:pt>
                <c:pt idx="16">
                  <c:v>路途</c:v>
                </c:pt>
                <c:pt idx="17">
                  <c:v>家务</c:v>
                </c:pt>
                <c:pt idx="18">
                  <c:v>时间管理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周总结模板!$V$5:$V$28</c15:sqref>
                  </c15:fullRef>
                </c:ext>
              </c:extLst>
              <c:f>(周总结模板!$V$6:$V$8,周总结模板!$V$10:$V$12,周总结模板!$V$14:$V$18,周总结模板!$V$20:$V$22,周总结模板!$V$24:$V$28)</c:f>
              <c:numCache>
                <c:formatCode>[h]:mm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6-2BB8-4283-8B19-D7FB53442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906687"/>
        <c:axId val="36051051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周总结模板!$W$2</c15:sqref>
                        </c15:formulaRef>
                      </c:ext>
                    </c:extLst>
                    <c:strCache>
                      <c:ptCount val="1"/>
                      <c:pt idx="0">
                        <c:v>平均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周总结模板!$O$5:$O$28</c15:sqref>
                        </c15:fullRef>
                        <c15:formulaRef>
                          <c15:sqref>(周总结模板!$O$6:$O$8,周总结模板!$O$10:$O$12,周总结模板!$O$14:$O$18,周总结模板!$O$20:$O$22,周总结模板!$O$24:$O$28)</c15:sqref>
                        </c15:formulaRef>
                      </c:ext>
                    </c:extLst>
                    <c:strCache>
                      <c:ptCount val="19"/>
                      <c:pt idx="0">
                        <c:v>  中心工作</c:v>
                      </c:pt>
                      <c:pt idx="1">
                        <c:v>  中心事务文档</c:v>
                      </c:pt>
                      <c:pt idx="2">
                        <c:v>组织工作</c:v>
                      </c:pt>
                      <c:pt idx="3">
                        <c:v>  个人品牌</c:v>
                      </c:pt>
                      <c:pt idx="4">
                        <c:v>  自我思考</c:v>
                      </c:pt>
                      <c:pt idx="5">
                        <c:v>  可能自我文档</c:v>
                      </c:pt>
                      <c:pt idx="6">
                        <c:v>英语能力</c:v>
                      </c:pt>
                      <c:pt idx="7">
                        <c:v>编程能力</c:v>
                      </c:pt>
                      <c:pt idx="8">
                        <c:v>阅读能力</c:v>
                      </c:pt>
                      <c:pt idx="9">
                        <c:v>技能</c:v>
                      </c:pt>
                      <c:pt idx="10">
                        <c:v>日常</c:v>
                      </c:pt>
                      <c:pt idx="11">
                        <c:v>娱乐</c:v>
                      </c:pt>
                      <c:pt idx="12">
                        <c:v>社交</c:v>
                      </c:pt>
                      <c:pt idx="13">
                        <c:v>杂</c:v>
                      </c:pt>
                      <c:pt idx="14">
                        <c:v>吃饭</c:v>
                      </c:pt>
                      <c:pt idx="15">
                        <c:v>睡觉</c:v>
                      </c:pt>
                      <c:pt idx="16">
                        <c:v>路途</c:v>
                      </c:pt>
                      <c:pt idx="17">
                        <c:v>家务</c:v>
                      </c:pt>
                      <c:pt idx="18">
                        <c:v>时间管理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周总结模板!$W$5:$W$28</c15:sqref>
                        </c15:fullRef>
                        <c15:formulaRef>
                          <c15:sqref>(周总结模板!$W$6:$W$8,周总结模板!$W$10:$W$12,周总结模板!$W$14:$W$18,周总结模板!$W$20:$W$22,周总结模板!$W$24:$W$28)</c15:sqref>
                        </c15:formulaRef>
                      </c:ext>
                    </c:extLst>
                    <c:numCache>
                      <c:formatCode>[h]:mm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BB8-4283-8B19-D7FB53442DC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周总结模板!$X$2</c15:sqref>
                        </c15:formulaRef>
                      </c:ext>
                    </c:extLst>
                    <c:strCache>
                      <c:ptCount val="1"/>
                      <c:pt idx="0">
                        <c:v>总时间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周总结模板!$O$5:$O$28</c15:sqref>
                        </c15:fullRef>
                        <c15:formulaRef>
                          <c15:sqref>(周总结模板!$O$6:$O$8,周总结模板!$O$10:$O$12,周总结模板!$O$14:$O$18,周总结模板!$O$20:$O$22,周总结模板!$O$24:$O$28)</c15:sqref>
                        </c15:formulaRef>
                      </c:ext>
                    </c:extLst>
                    <c:strCache>
                      <c:ptCount val="19"/>
                      <c:pt idx="0">
                        <c:v>  中心工作</c:v>
                      </c:pt>
                      <c:pt idx="1">
                        <c:v>  中心事务文档</c:v>
                      </c:pt>
                      <c:pt idx="2">
                        <c:v>组织工作</c:v>
                      </c:pt>
                      <c:pt idx="3">
                        <c:v>  个人品牌</c:v>
                      </c:pt>
                      <c:pt idx="4">
                        <c:v>  自我思考</c:v>
                      </c:pt>
                      <c:pt idx="5">
                        <c:v>  可能自我文档</c:v>
                      </c:pt>
                      <c:pt idx="6">
                        <c:v>英语能力</c:v>
                      </c:pt>
                      <c:pt idx="7">
                        <c:v>编程能力</c:v>
                      </c:pt>
                      <c:pt idx="8">
                        <c:v>阅读能力</c:v>
                      </c:pt>
                      <c:pt idx="9">
                        <c:v>技能</c:v>
                      </c:pt>
                      <c:pt idx="10">
                        <c:v>日常</c:v>
                      </c:pt>
                      <c:pt idx="11">
                        <c:v>娱乐</c:v>
                      </c:pt>
                      <c:pt idx="12">
                        <c:v>社交</c:v>
                      </c:pt>
                      <c:pt idx="13">
                        <c:v>杂</c:v>
                      </c:pt>
                      <c:pt idx="14">
                        <c:v>吃饭</c:v>
                      </c:pt>
                      <c:pt idx="15">
                        <c:v>睡觉</c:v>
                      </c:pt>
                      <c:pt idx="16">
                        <c:v>路途</c:v>
                      </c:pt>
                      <c:pt idx="17">
                        <c:v>家务</c:v>
                      </c:pt>
                      <c:pt idx="18">
                        <c:v>时间管理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周总结模板!$X$5:$X$28</c15:sqref>
                        </c15:fullRef>
                        <c15:formulaRef>
                          <c15:sqref>(周总结模板!$X$6:$X$8,周总结模板!$X$10:$X$12,周总结模板!$X$14:$X$18,周总结模板!$X$20:$X$22,周总结模板!$X$24:$X$28)</c15:sqref>
                        </c15:formulaRef>
                      </c:ext>
                    </c:extLst>
                    <c:numCache>
                      <c:formatCode>[h]:mm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BB8-4283-8B19-D7FB53442DCE}"/>
                  </c:ext>
                </c:extLst>
              </c15:ser>
            </c15:filteredBarSeries>
          </c:ext>
        </c:extLst>
      </c:barChart>
      <c:catAx>
        <c:axId val="50690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510511"/>
        <c:crosses val="autoZero"/>
        <c:auto val="1"/>
        <c:lblAlgn val="ctr"/>
        <c:lblOffset val="100"/>
        <c:noMultiLvlLbl val="0"/>
      </c:catAx>
      <c:valAx>
        <c:axId val="3605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90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周总结模板!$J$49</c:f>
          <c:strCache>
            <c:ptCount val="1"/>
            <c:pt idx="0">
              <c:v>二零二二年七月第一周总时间分布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周总结模板!$X$2</c:f>
              <c:strCache>
                <c:ptCount val="1"/>
                <c:pt idx="0">
                  <c:v>总时间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周总结模板!$O$5:$O$28</c15:sqref>
                  </c15:fullRef>
                </c:ext>
              </c:extLst>
              <c:f>(周总结模板!$O$6:$O$8,周总结模板!$O$10:$O$12,周总结模板!$O$14:$O$18,周总结模板!$O$20:$O$22,周总结模板!$O$24:$O$28)</c:f>
              <c:strCache>
                <c:ptCount val="19"/>
                <c:pt idx="0">
                  <c:v>  中心工作</c:v>
                </c:pt>
                <c:pt idx="1">
                  <c:v>  中心事务文档</c:v>
                </c:pt>
                <c:pt idx="2">
                  <c:v>组织工作</c:v>
                </c:pt>
                <c:pt idx="3">
                  <c:v>  个人品牌</c:v>
                </c:pt>
                <c:pt idx="4">
                  <c:v>  自我思考</c:v>
                </c:pt>
                <c:pt idx="5">
                  <c:v>  可能自我文档</c:v>
                </c:pt>
                <c:pt idx="6">
                  <c:v>英语能力</c:v>
                </c:pt>
                <c:pt idx="7">
                  <c:v>编程能力</c:v>
                </c:pt>
                <c:pt idx="8">
                  <c:v>阅读能力</c:v>
                </c:pt>
                <c:pt idx="9">
                  <c:v>技能</c:v>
                </c:pt>
                <c:pt idx="10">
                  <c:v>日常</c:v>
                </c:pt>
                <c:pt idx="11">
                  <c:v>娱乐</c:v>
                </c:pt>
                <c:pt idx="12">
                  <c:v>社交</c:v>
                </c:pt>
                <c:pt idx="13">
                  <c:v>杂</c:v>
                </c:pt>
                <c:pt idx="14">
                  <c:v>吃饭</c:v>
                </c:pt>
                <c:pt idx="15">
                  <c:v>睡觉</c:v>
                </c:pt>
                <c:pt idx="16">
                  <c:v>路途</c:v>
                </c:pt>
                <c:pt idx="17">
                  <c:v>家务</c:v>
                </c:pt>
                <c:pt idx="18">
                  <c:v>时间管理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周总结模板!$X$5:$X$28</c15:sqref>
                  </c15:fullRef>
                </c:ext>
              </c:extLst>
              <c:f>(周总结模板!$X$6:$X$8,周总结模板!$X$10:$X$12,周总结模板!$X$14:$X$18,周总结模板!$X$20:$X$22,周总结模板!$X$24:$X$28)</c:f>
              <c:numCache>
                <c:formatCode>[h]:mm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3-4AFB-9206-F143D2D1B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968239"/>
        <c:axId val="1028098303"/>
      </c:barChart>
      <c:catAx>
        <c:axId val="154396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098303"/>
        <c:crosses val="autoZero"/>
        <c:auto val="1"/>
        <c:lblAlgn val="ctr"/>
        <c:lblOffset val="100"/>
        <c:noMultiLvlLbl val="0"/>
      </c:catAx>
      <c:valAx>
        <c:axId val="10280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96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周总结模板!$J$47</c:f>
          <c:strCache>
            <c:ptCount val="1"/>
            <c:pt idx="0">
              <c:v>二零二二年七月第一周学习时间趋势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周总结模板!$O$36</c:f>
              <c:strCache>
                <c:ptCount val="1"/>
                <c:pt idx="0">
                  <c:v>第I类工作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周总结模板!$P$2:$V$2</c:f>
              <c:numCache>
                <c:formatCode>m\-d</c:formatCode>
                <c:ptCount val="7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</c:numCache>
            </c:numRef>
          </c:cat>
          <c:val>
            <c:numRef>
              <c:f>周总结模板!$P$36:$V$36</c:f>
              <c:numCache>
                <c:formatCode>[h]:mm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1-4E2C-90E9-2F163063DB51}"/>
            </c:ext>
          </c:extLst>
        </c:ser>
        <c:ser>
          <c:idx val="0"/>
          <c:order val="1"/>
          <c:tx>
            <c:strRef>
              <c:f>周总结模板!$O$37</c:f>
              <c:strCache>
                <c:ptCount val="1"/>
                <c:pt idx="0">
                  <c:v>第II类工作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周总结模板!$P$2:$V$2</c:f>
              <c:numCache>
                <c:formatCode>m\-d</c:formatCode>
                <c:ptCount val="7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</c:numCache>
            </c:numRef>
          </c:cat>
          <c:val>
            <c:numRef>
              <c:f>周总结模板!$P$37:$V$37</c:f>
              <c:numCache>
                <c:formatCode>[h]:mm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1-4E2C-90E9-2F163063DB51}"/>
            </c:ext>
          </c:extLst>
        </c:ser>
        <c:ser>
          <c:idx val="2"/>
          <c:order val="2"/>
          <c:tx>
            <c:strRef>
              <c:f>周总结模板!$O$38</c:f>
              <c:strCache>
                <c:ptCount val="1"/>
                <c:pt idx="0">
                  <c:v>第III类工作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周总结模板!$P$2:$V$2</c:f>
              <c:numCache>
                <c:formatCode>m\-d</c:formatCode>
                <c:ptCount val="7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</c:numCache>
            </c:numRef>
          </c:cat>
          <c:val>
            <c:numRef>
              <c:f>周总结模板!$P$38:$V$38</c:f>
              <c:numCache>
                <c:formatCode>[h]:mm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1-4E2C-90E9-2F163063DB51}"/>
            </c:ext>
          </c:extLst>
        </c:ser>
        <c:ser>
          <c:idx val="3"/>
          <c:order val="3"/>
          <c:tx>
            <c:strRef>
              <c:f>周总结模板!$O$39</c:f>
              <c:strCache>
                <c:ptCount val="1"/>
                <c:pt idx="0">
                  <c:v>事务工作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周总结模板!$P$2:$V$2</c:f>
              <c:numCache>
                <c:formatCode>m\-d</c:formatCode>
                <c:ptCount val="7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</c:numCache>
            </c:numRef>
          </c:cat>
          <c:val>
            <c:numRef>
              <c:f>周总结模板!$P$39:$V$39</c:f>
              <c:numCache>
                <c:formatCode>[h]:mm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1-4E2C-90E9-2F163063D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364191"/>
        <c:axId val="203276694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周总结模板!$O$40</c15:sqref>
                        </c15:formulaRef>
                      </c:ext>
                    </c:extLst>
                    <c:strCache>
                      <c:ptCount val="1"/>
                      <c:pt idx="0">
                        <c:v>总工作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周总结模板!$P$2:$V$2</c15:sqref>
                        </c15:formulaRef>
                      </c:ext>
                    </c:extLst>
                    <c:numCache>
                      <c:formatCode>m\-d</c:formatCode>
                      <c:ptCount val="7"/>
                      <c:pt idx="0">
                        <c:v>44682</c:v>
                      </c:pt>
                      <c:pt idx="1">
                        <c:v>44683</c:v>
                      </c:pt>
                      <c:pt idx="2">
                        <c:v>44684</c:v>
                      </c:pt>
                      <c:pt idx="3">
                        <c:v>44685</c:v>
                      </c:pt>
                      <c:pt idx="4">
                        <c:v>44686</c:v>
                      </c:pt>
                      <c:pt idx="5">
                        <c:v>44687</c:v>
                      </c:pt>
                      <c:pt idx="6">
                        <c:v>44688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周总结模板!$P$40:$V$40</c15:sqref>
                        </c15:formulaRef>
                      </c:ext>
                    </c:extLst>
                    <c:numCache>
                      <c:formatCode>[h]:mm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381-4E2C-90E9-2F163063DB51}"/>
                  </c:ext>
                </c:extLst>
              </c15:ser>
            </c15:filteredLineSeries>
          </c:ext>
        </c:extLst>
      </c:lineChart>
      <c:dateAx>
        <c:axId val="2045364191"/>
        <c:scaling>
          <c:orientation val="minMax"/>
        </c:scaling>
        <c:delete val="0"/>
        <c:axPos val="b"/>
        <c:numFmt formatCode="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2766943"/>
        <c:crosses val="autoZero"/>
        <c:auto val="1"/>
        <c:lblOffset val="100"/>
        <c:baseTimeUnit val="days"/>
      </c:dateAx>
      <c:valAx>
        <c:axId val="20327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536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周总结模板!$J$49</c:f>
          <c:strCache>
            <c:ptCount val="1"/>
            <c:pt idx="0">
              <c:v>二零二二年七月第一周总时间分布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01-4D8F-B0D9-C0AE0158FF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01-4D8F-B0D9-C0AE0158FF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01-4D8F-B0D9-C0AE0158FF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01-4D8F-B0D9-C0AE0158FF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周总结模板!$O$47:$O$50</c:f>
              <c:strCache>
                <c:ptCount val="4"/>
                <c:pt idx="0">
                  <c:v>第I类工作</c:v>
                </c:pt>
                <c:pt idx="1">
                  <c:v>第II类工作</c:v>
                </c:pt>
                <c:pt idx="2">
                  <c:v>第III类工作</c:v>
                </c:pt>
                <c:pt idx="3">
                  <c:v>事务工作</c:v>
                </c:pt>
              </c:strCache>
            </c:strRef>
          </c:cat>
          <c:val>
            <c:numRef>
              <c:f>周总结模板!$P$47:$P$50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01-4D8F-B0D9-C0AE0158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周总结模板!$J$50</c:f>
          <c:strCache>
            <c:ptCount val="1"/>
            <c:pt idx="0">
              <c:v>二零二二年七月第一周占比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79-45A2-8961-69523D6F88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79-45A2-8961-69523D6F88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周总结模板!$O$47:$O$48</c:f>
              <c:strCache>
                <c:ptCount val="2"/>
                <c:pt idx="0">
                  <c:v>第I类工作</c:v>
                </c:pt>
                <c:pt idx="1">
                  <c:v>第II类工作</c:v>
                </c:pt>
              </c:strCache>
            </c:strRef>
          </c:cat>
          <c:val>
            <c:numRef>
              <c:f>周总结模板!$P$47:$P$48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79-45A2-8961-69523D6F8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2248</xdr:colOff>
      <xdr:row>112</xdr:row>
      <xdr:rowOff>73373</xdr:rowOff>
    </xdr:from>
    <xdr:to>
      <xdr:col>31</xdr:col>
      <xdr:colOff>805205</xdr:colOff>
      <xdr:row>129</xdr:row>
      <xdr:rowOff>97423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C22117-EC6C-4237-9ABA-35622DBC2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7308</xdr:colOff>
      <xdr:row>129</xdr:row>
      <xdr:rowOff>113011</xdr:rowOff>
    </xdr:from>
    <xdr:to>
      <xdr:col>30</xdr:col>
      <xdr:colOff>957844</xdr:colOff>
      <xdr:row>146</xdr:row>
      <xdr:rowOff>20936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CE5840-9FEC-49F7-9225-13E8A3A6E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24971</xdr:colOff>
      <xdr:row>10</xdr:row>
      <xdr:rowOff>100854</xdr:rowOff>
    </xdr:from>
    <xdr:to>
      <xdr:col>31</xdr:col>
      <xdr:colOff>35784</xdr:colOff>
      <xdr:row>26</xdr:row>
      <xdr:rowOff>173904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9DA5F9-9ECE-44DE-B98F-A9EA7FD05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35</xdr:row>
      <xdr:rowOff>77020</xdr:rowOff>
    </xdr:from>
    <xdr:to>
      <xdr:col>30</xdr:col>
      <xdr:colOff>1056187</xdr:colOff>
      <xdr:row>51</xdr:row>
      <xdr:rowOff>120140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D5F4675D-70DF-4806-8F3C-99B860935984}"/>
            </a:ext>
          </a:extLst>
        </xdr:cNvPr>
        <xdr:cNvGrpSpPr/>
      </xdr:nvGrpSpPr>
      <xdr:grpSpPr>
        <a:xfrm>
          <a:off x="20774025" y="6449245"/>
          <a:ext cx="7199812" cy="2986345"/>
          <a:chOff x="26244517" y="0"/>
          <a:chExt cx="4112915" cy="3199411"/>
        </a:xfrm>
      </xdr:grpSpPr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CE75CA7C-AEBA-EF12-BAD8-877095A32354}"/>
              </a:ext>
            </a:extLst>
          </xdr:cNvPr>
          <xdr:cNvGraphicFramePr>
            <a:graphicFrameLocks/>
          </xdr:cNvGraphicFramePr>
        </xdr:nvGraphicFramePr>
        <xdr:xfrm>
          <a:off x="26244517" y="0"/>
          <a:ext cx="2050806" cy="31994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99050A70-BE55-388E-8F87-A894A0EBF963}"/>
              </a:ext>
            </a:extLst>
          </xdr:cNvPr>
          <xdr:cNvGraphicFramePr>
            <a:graphicFrameLocks/>
          </xdr:cNvGraphicFramePr>
        </xdr:nvGraphicFramePr>
        <xdr:xfrm>
          <a:off x="28333597" y="0"/>
          <a:ext cx="2023835" cy="318385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-&#35760;&#24518;/2022/8&#26376;/2022-8&#26376;&#26102;&#38388;&#35760;&#2440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一周计划"/>
      <sheetName val="8-1"/>
      <sheetName val="8-2"/>
      <sheetName val="8-3"/>
      <sheetName val="8-4"/>
      <sheetName val="8-5"/>
      <sheetName val="8-6"/>
      <sheetName val="第一周总结"/>
      <sheetName val="第二周计划"/>
      <sheetName val="8-7"/>
      <sheetName val="8-8"/>
      <sheetName val="8-9"/>
      <sheetName val="8-10"/>
      <sheetName val="8-11"/>
      <sheetName val="8-12"/>
      <sheetName val="8-13"/>
      <sheetName val="第二周总结"/>
      <sheetName val="第三周计划"/>
      <sheetName val="8-14"/>
      <sheetName val="8-15"/>
      <sheetName val="8-16"/>
      <sheetName val="8-17"/>
      <sheetName val="8-18"/>
      <sheetName val="8-19"/>
      <sheetName val="8-20"/>
      <sheetName val="第三周"/>
      <sheetName val="第四周计划"/>
      <sheetName val="8-21"/>
      <sheetName val="8-22"/>
      <sheetName val="8-23"/>
      <sheetName val="8-24"/>
      <sheetName val="8-25"/>
      <sheetName val="8-26"/>
      <sheetName val="日模板 (2)"/>
      <sheetName val="周总结 (2)"/>
      <sheetName val="日模板"/>
      <sheetName val="8月计划"/>
      <sheetName val="202208月总结"/>
      <sheetName val="学习任务"/>
      <sheetName val="第三季计划"/>
      <sheetName val="2022年计划"/>
      <sheetName val="周计划模板"/>
      <sheetName val="周总结模板"/>
      <sheetName val="月计划模板"/>
      <sheetName val="月总结-模板"/>
      <sheetName val="说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P2">
            <v>44682</v>
          </cell>
          <cell r="Q2">
            <v>44683</v>
          </cell>
          <cell r="R2">
            <v>44684</v>
          </cell>
          <cell r="S2">
            <v>44685</v>
          </cell>
          <cell r="T2">
            <v>44686</v>
          </cell>
          <cell r="U2">
            <v>44687</v>
          </cell>
          <cell r="V2">
            <v>44688</v>
          </cell>
          <cell r="W2" t="str">
            <v>平均</v>
          </cell>
          <cell r="X2" t="str">
            <v>总时间</v>
          </cell>
        </row>
        <row r="5">
          <cell r="O5" t="str">
            <v>中心事务</v>
          </cell>
          <cell r="W5" t="e">
            <v>#DIV/0!</v>
          </cell>
          <cell r="X5">
            <v>0</v>
          </cell>
        </row>
        <row r="6">
          <cell r="O6" t="str">
            <v xml:space="preserve">  中心工作</v>
          </cell>
          <cell r="W6" t="e">
            <v>#DIV/0!</v>
          </cell>
          <cell r="X6">
            <v>0</v>
          </cell>
        </row>
        <row r="7">
          <cell r="O7" t="str">
            <v xml:space="preserve">  中心事务文档</v>
          </cell>
          <cell r="W7" t="e">
            <v>#DIV/0!</v>
          </cell>
          <cell r="X7">
            <v>0</v>
          </cell>
        </row>
        <row r="8">
          <cell r="O8" t="str">
            <v>组织工作</v>
          </cell>
          <cell r="W8" t="e">
            <v>#DIV/0!</v>
          </cell>
          <cell r="X8">
            <v>0</v>
          </cell>
        </row>
        <row r="9">
          <cell r="O9" t="str">
            <v>可能自我</v>
          </cell>
          <cell r="W9" t="e">
            <v>#DIV/0!</v>
          </cell>
          <cell r="X9">
            <v>0</v>
          </cell>
        </row>
        <row r="10">
          <cell r="O10" t="str">
            <v xml:space="preserve">  个人品牌</v>
          </cell>
          <cell r="W10" t="e">
            <v>#DIV/0!</v>
          </cell>
          <cell r="X10">
            <v>0</v>
          </cell>
        </row>
        <row r="11">
          <cell r="O11" t="str">
            <v xml:space="preserve">  自我思考</v>
          </cell>
          <cell r="W11" t="e">
            <v>#DIV/0!</v>
          </cell>
          <cell r="X11">
            <v>0</v>
          </cell>
        </row>
        <row r="12">
          <cell r="O12" t="str">
            <v xml:space="preserve">  可能自我文档</v>
          </cell>
          <cell r="W12" t="e">
            <v>#DIV/0!</v>
          </cell>
          <cell r="X12">
            <v>0</v>
          </cell>
        </row>
        <row r="13">
          <cell r="O13" t="str">
            <v>第II类工作</v>
          </cell>
          <cell r="W13" t="e">
            <v>#DIV/0!</v>
          </cell>
          <cell r="X13">
            <v>0</v>
          </cell>
        </row>
        <row r="14">
          <cell r="O14" t="str">
            <v>英语能力</v>
          </cell>
          <cell r="W14" t="e">
            <v>#DIV/0!</v>
          </cell>
          <cell r="X14">
            <v>0</v>
          </cell>
        </row>
        <row r="15">
          <cell r="O15" t="str">
            <v>编程能力</v>
          </cell>
          <cell r="W15" t="e">
            <v>#DIV/0!</v>
          </cell>
          <cell r="X15">
            <v>0</v>
          </cell>
        </row>
        <row r="16">
          <cell r="O16" t="str">
            <v>阅读能力</v>
          </cell>
          <cell r="W16" t="e">
            <v>#DIV/0!</v>
          </cell>
          <cell r="X16">
            <v>0</v>
          </cell>
        </row>
        <row r="17">
          <cell r="O17" t="str">
            <v>技能</v>
          </cell>
          <cell r="W17" t="e">
            <v>#DIV/0!</v>
          </cell>
          <cell r="X17">
            <v>0</v>
          </cell>
        </row>
        <row r="18">
          <cell r="O18" t="str">
            <v>日常</v>
          </cell>
          <cell r="W18" t="e">
            <v>#DIV/0!</v>
          </cell>
          <cell r="X18">
            <v>0</v>
          </cell>
        </row>
        <row r="19">
          <cell r="O19" t="str">
            <v>第III类工作</v>
          </cell>
          <cell r="W19" t="e">
            <v>#DIV/0!</v>
          </cell>
          <cell r="X19">
            <v>0</v>
          </cell>
        </row>
        <row r="20">
          <cell r="O20" t="str">
            <v>娱乐</v>
          </cell>
          <cell r="W20" t="e">
            <v>#DIV/0!</v>
          </cell>
          <cell r="X20">
            <v>0</v>
          </cell>
        </row>
        <row r="21">
          <cell r="O21" t="str">
            <v>社交</v>
          </cell>
          <cell r="W21" t="e">
            <v>#DIV/0!</v>
          </cell>
          <cell r="X21">
            <v>0</v>
          </cell>
        </row>
        <row r="22">
          <cell r="O22" t="str">
            <v>杂</v>
          </cell>
          <cell r="W22" t="e">
            <v>#DIV/0!</v>
          </cell>
          <cell r="X22">
            <v>0</v>
          </cell>
        </row>
        <row r="23">
          <cell r="O23" t="str">
            <v>事务工作</v>
          </cell>
          <cell r="W23" t="e">
            <v>#DIV/0!</v>
          </cell>
          <cell r="X23">
            <v>0</v>
          </cell>
        </row>
        <row r="24">
          <cell r="O24" t="str">
            <v>吃饭</v>
          </cell>
          <cell r="W24" t="e">
            <v>#DIV/0!</v>
          </cell>
          <cell r="X24">
            <v>0</v>
          </cell>
        </row>
        <row r="25">
          <cell r="O25" t="str">
            <v>睡觉</v>
          </cell>
          <cell r="W25" t="e">
            <v>#DIV/0!</v>
          </cell>
          <cell r="X25">
            <v>0</v>
          </cell>
        </row>
        <row r="26">
          <cell r="O26" t="str">
            <v>路途</v>
          </cell>
          <cell r="W26" t="e">
            <v>#DIV/0!</v>
          </cell>
          <cell r="X26">
            <v>0</v>
          </cell>
        </row>
        <row r="27">
          <cell r="O27" t="str">
            <v>家务</v>
          </cell>
          <cell r="W27" t="e">
            <v>#DIV/0!</v>
          </cell>
          <cell r="X27">
            <v>0</v>
          </cell>
        </row>
        <row r="28">
          <cell r="O28" t="str">
            <v>时间管理</v>
          </cell>
          <cell r="W28" t="e">
            <v>#DIV/0!</v>
          </cell>
          <cell r="X28">
            <v>0</v>
          </cell>
        </row>
        <row r="36">
          <cell r="O36" t="str">
            <v>第I类工作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O37" t="str">
            <v>第II类工作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O38" t="str">
            <v>第III类工作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O39" t="str">
            <v>事务工作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O40" t="str">
            <v>总工作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7">
          <cell r="J47" t="str">
            <v>二零二二年七月第一周学习时间趋势</v>
          </cell>
          <cell r="O47" t="str">
            <v>第I类工作</v>
          </cell>
          <cell r="P47">
            <v>0</v>
          </cell>
        </row>
        <row r="48">
          <cell r="J48" t="str">
            <v>二零二二年七月第一周数据</v>
          </cell>
          <cell r="O48" t="str">
            <v>第II类工作</v>
          </cell>
          <cell r="P48">
            <v>0</v>
          </cell>
        </row>
        <row r="49">
          <cell r="J49" t="str">
            <v>二零二二年七月第一周总时间分布</v>
          </cell>
          <cell r="O49" t="str">
            <v>第III类工作</v>
          </cell>
          <cell r="P49">
            <v>0</v>
          </cell>
        </row>
        <row r="50">
          <cell r="J50" t="str">
            <v>二零二二年七月第一周占比</v>
          </cell>
          <cell r="O50" t="str">
            <v>事务工作</v>
          </cell>
          <cell r="P50">
            <v>0</v>
          </cell>
        </row>
      </sheetData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C213-E32E-4B69-AE0A-9DDE9BE3FE1C}">
  <sheetPr codeName="Sheet77"/>
  <dimension ref="A1:AG184"/>
  <sheetViews>
    <sheetView tabSelected="1" topLeftCell="O1" workbookViewId="0">
      <selection activeCell="AA55" sqref="AA55"/>
    </sheetView>
  </sheetViews>
  <sheetFormatPr defaultRowHeight="14.25" x14ac:dyDescent="0.2"/>
  <cols>
    <col min="1" max="1" width="10" customWidth="1"/>
    <col min="3" max="3" width="21.625" customWidth="1"/>
    <col min="4" max="4" width="42.125" style="270" customWidth="1"/>
    <col min="5" max="5" width="15.75" style="88" customWidth="1"/>
    <col min="6" max="6" width="5.25" customWidth="1"/>
    <col min="7" max="7" width="6.125" style="165" customWidth="1"/>
    <col min="8" max="8" width="5.5" customWidth="1"/>
    <col min="9" max="9" width="12.625" style="165" customWidth="1"/>
    <col min="10" max="10" width="8.375" style="228" customWidth="1"/>
    <col min="11" max="11" width="4.75" customWidth="1"/>
    <col min="12" max="12" width="3.125" customWidth="1"/>
    <col min="13" max="13" width="17.875" customWidth="1"/>
    <col min="14" max="14" width="7.625" customWidth="1"/>
    <col min="15" max="15" width="12.875" customWidth="1"/>
    <col min="26" max="26" width="9.625" customWidth="1"/>
    <col min="27" max="27" width="13.625" customWidth="1"/>
    <col min="28" max="28" width="16.625" customWidth="1"/>
    <col min="29" max="30" width="20.375" customWidth="1"/>
    <col min="31" max="31" width="14.375" customWidth="1"/>
    <col min="32" max="32" width="13.875" customWidth="1"/>
    <col min="33" max="33" width="12.625" customWidth="1"/>
    <col min="35" max="35" width="9.625" customWidth="1"/>
    <col min="36" max="36" width="7.125" customWidth="1"/>
  </cols>
  <sheetData>
    <row r="1" spans="1:31" ht="15" thickBot="1" x14ac:dyDescent="0.25">
      <c r="A1" s="1" t="s">
        <v>0</v>
      </c>
      <c r="B1" s="2"/>
      <c r="C1" s="2"/>
      <c r="D1" s="2"/>
      <c r="E1" s="2"/>
      <c r="F1" s="2"/>
      <c r="G1" s="3"/>
      <c r="H1" s="4"/>
      <c r="I1" s="5" t="s">
        <v>1</v>
      </c>
      <c r="J1" s="6">
        <f>SUM(F3:F69)</f>
        <v>0</v>
      </c>
      <c r="K1" s="7">
        <f>INT(J1/60)</f>
        <v>0</v>
      </c>
      <c r="L1" s="8">
        <f>MOD(J1,60)</f>
        <v>0</v>
      </c>
      <c r="M1" s="9" t="str">
        <f t="shared" ref="M1:M11" si="0">NUMBERSTRING(K1,1)&amp;"小时"&amp;NUMBERSTRING(L1,1)&amp;"分"</f>
        <v>○小时○分</v>
      </c>
      <c r="O1" s="10" t="str">
        <f>A1</f>
        <v>二零二二年七月第一周</v>
      </c>
      <c r="P1" s="11"/>
      <c r="Q1" s="11"/>
      <c r="R1" s="11"/>
      <c r="S1" s="11"/>
      <c r="T1" s="11"/>
      <c r="U1" s="11"/>
      <c r="V1" s="11"/>
      <c r="W1" s="11"/>
      <c r="X1" s="12"/>
      <c r="Z1" s="13" t="str">
        <f>A1&amp;"总结"</f>
        <v>二零二二年七月第一周总结</v>
      </c>
      <c r="AA1" s="13"/>
      <c r="AB1" s="13"/>
      <c r="AC1" s="13"/>
      <c r="AD1" s="13"/>
      <c r="AE1" s="13"/>
    </row>
    <row r="2" spans="1:31" ht="15" thickBot="1" x14ac:dyDescent="0.25">
      <c r="A2" s="14" t="s">
        <v>2</v>
      </c>
      <c r="B2" s="15" t="s">
        <v>3</v>
      </c>
      <c r="C2" s="15" t="s">
        <v>4</v>
      </c>
      <c r="D2" s="15" t="s">
        <v>5</v>
      </c>
      <c r="E2" s="16" t="s">
        <v>6</v>
      </c>
      <c r="F2" s="15" t="s">
        <v>7</v>
      </c>
      <c r="G2" s="17" t="s">
        <v>8</v>
      </c>
      <c r="H2" s="18"/>
      <c r="I2" s="19" t="s">
        <v>9</v>
      </c>
      <c r="J2" s="20"/>
      <c r="K2" s="20"/>
      <c r="L2" s="20"/>
      <c r="M2" s="21"/>
      <c r="O2" s="22" t="s">
        <v>10</v>
      </c>
      <c r="P2" s="23">
        <f>J38</f>
        <v>44682</v>
      </c>
      <c r="Q2" s="23">
        <f>J39</f>
        <v>44683</v>
      </c>
      <c r="R2" s="23">
        <f>J40</f>
        <v>44684</v>
      </c>
      <c r="S2" s="23">
        <f>J41</f>
        <v>44685</v>
      </c>
      <c r="T2" s="23">
        <f>J42</f>
        <v>44686</v>
      </c>
      <c r="U2" s="23">
        <f>J43</f>
        <v>44687</v>
      </c>
      <c r="V2" s="23">
        <f>J44</f>
        <v>44688</v>
      </c>
      <c r="W2" s="24" t="s">
        <v>11</v>
      </c>
      <c r="X2" s="25" t="s">
        <v>12</v>
      </c>
      <c r="Y2" s="26"/>
      <c r="Z2" s="27" t="s">
        <v>13</v>
      </c>
      <c r="AA2" s="26"/>
      <c r="AB2" s="26"/>
      <c r="AC2" s="26"/>
      <c r="AD2" s="26"/>
      <c r="AE2" s="26"/>
    </row>
    <row r="3" spans="1:31" ht="15" thickBot="1" x14ac:dyDescent="0.25">
      <c r="A3" s="28" t="s">
        <v>14</v>
      </c>
      <c r="B3" s="29" t="s">
        <v>15</v>
      </c>
      <c r="C3" s="30" t="s">
        <v>16</v>
      </c>
      <c r="D3" s="31" t="s">
        <v>17</v>
      </c>
      <c r="E3" s="32">
        <f t="shared" ref="E3:E10" si="1">G3</f>
        <v>0</v>
      </c>
      <c r="F3" s="33">
        <f>INT(TEXT(E3,"[m]"))</f>
        <v>0</v>
      </c>
      <c r="G3" s="34"/>
      <c r="H3" s="35">
        <f>G3+G92</f>
        <v>0</v>
      </c>
      <c r="I3" s="5" t="s">
        <v>14</v>
      </c>
      <c r="J3" s="6">
        <f>SUM(F3:F28)</f>
        <v>0</v>
      </c>
      <c r="K3" s="7">
        <f t="shared" ref="K3:K9" si="2">INT(J3/60)</f>
        <v>0</v>
      </c>
      <c r="L3" s="8">
        <f t="shared" ref="L3:L9" si="3">MOD(J3,60)</f>
        <v>0</v>
      </c>
      <c r="M3" s="9" t="str">
        <f t="shared" si="0"/>
        <v>○小时○分</v>
      </c>
      <c r="O3" s="36" t="str">
        <f>I1</f>
        <v>总工作</v>
      </c>
      <c r="P3" s="37"/>
      <c r="Q3" s="37"/>
      <c r="R3" s="37"/>
      <c r="S3" s="37"/>
      <c r="T3" s="37"/>
      <c r="U3" s="37"/>
      <c r="V3" s="37"/>
      <c r="W3" s="38" t="e">
        <f t="shared" ref="W3:W34" si="4">AVERAGE(P3:V3)</f>
        <v>#DIV/0!</v>
      </c>
      <c r="X3" s="38">
        <f>SUM(P3:V3)</f>
        <v>0</v>
      </c>
      <c r="Y3" s="39"/>
      <c r="Z3" s="40" t="s">
        <v>18</v>
      </c>
      <c r="AA3" s="41"/>
      <c r="AB3" s="41"/>
      <c r="AC3" s="41"/>
      <c r="AD3" s="41"/>
      <c r="AE3" s="41"/>
    </row>
    <row r="4" spans="1:31" x14ac:dyDescent="0.2">
      <c r="A4" s="42"/>
      <c r="B4" s="43">
        <f>SUM(G3:G12)</f>
        <v>0</v>
      </c>
      <c r="C4" s="44"/>
      <c r="D4" s="45"/>
      <c r="E4" s="46">
        <f t="shared" si="1"/>
        <v>0</v>
      </c>
      <c r="F4" s="47">
        <f t="shared" ref="F4:F27" si="5">INT(TEXT(E4,"[m]"))</f>
        <v>0</v>
      </c>
      <c r="G4" s="35"/>
      <c r="H4" s="35"/>
      <c r="I4" s="48" t="s">
        <v>15</v>
      </c>
      <c r="J4" s="49">
        <f>SUM(F3:F12)</f>
        <v>0</v>
      </c>
      <c r="K4" s="49">
        <f t="shared" si="2"/>
        <v>0</v>
      </c>
      <c r="L4" s="50">
        <f t="shared" si="3"/>
        <v>0</v>
      </c>
      <c r="M4" s="51" t="str">
        <f t="shared" si="0"/>
        <v>○小时○分</v>
      </c>
      <c r="O4" s="36" t="str">
        <f t="shared" ref="O4:O10" si="6">I3</f>
        <v>第I类工作</v>
      </c>
      <c r="P4" s="37"/>
      <c r="Q4" s="37"/>
      <c r="R4" s="37"/>
      <c r="S4" s="37"/>
      <c r="T4" s="37"/>
      <c r="U4" s="37"/>
      <c r="V4" s="37"/>
      <c r="W4" s="38" t="e">
        <f t="shared" si="4"/>
        <v>#DIV/0!</v>
      </c>
      <c r="X4" s="38">
        <f t="shared" ref="X4:X27" si="7">SUM(P4:V4)</f>
        <v>0</v>
      </c>
      <c r="Y4" s="39"/>
      <c r="Z4" s="41" t="str">
        <f t="shared" ref="Z4:Z10" si="8">TEXT(J38,"AAAA")</f>
        <v>星期日</v>
      </c>
      <c r="AA4" s="52">
        <f t="shared" ref="AA4:AA10" si="9">J38</f>
        <v>44682</v>
      </c>
      <c r="AB4" s="41">
        <f>P33</f>
        <v>0</v>
      </c>
      <c r="AC4" s="41">
        <f>P34</f>
        <v>0</v>
      </c>
      <c r="AD4" s="53">
        <f>P40</f>
        <v>0</v>
      </c>
      <c r="AE4" s="54">
        <f>$C$176</f>
        <v>0</v>
      </c>
    </row>
    <row r="5" spans="1:31" x14ac:dyDescent="0.2">
      <c r="A5" s="55"/>
      <c r="B5" s="56"/>
      <c r="C5" s="44"/>
      <c r="D5" s="57"/>
      <c r="E5" s="46">
        <f t="shared" si="1"/>
        <v>0</v>
      </c>
      <c r="F5" s="47">
        <f t="shared" si="5"/>
        <v>0</v>
      </c>
      <c r="G5" s="35"/>
      <c r="H5" s="35"/>
      <c r="I5" s="58" t="s">
        <v>19</v>
      </c>
      <c r="J5" s="59">
        <f>SUM(F3:F7)</f>
        <v>0</v>
      </c>
      <c r="K5" s="60">
        <f t="shared" si="2"/>
        <v>0</v>
      </c>
      <c r="L5" s="61">
        <f t="shared" si="3"/>
        <v>0</v>
      </c>
      <c r="M5" s="62" t="str">
        <f t="shared" si="0"/>
        <v>○小时○分</v>
      </c>
      <c r="O5" s="63" t="str">
        <f t="shared" si="6"/>
        <v>中心事务</v>
      </c>
      <c r="P5" s="64"/>
      <c r="Q5" s="65"/>
      <c r="R5" s="65"/>
      <c r="S5" s="65"/>
      <c r="T5" s="65"/>
      <c r="U5" s="65"/>
      <c r="V5" s="65"/>
      <c r="W5" s="66" t="e">
        <f t="shared" si="4"/>
        <v>#DIV/0!</v>
      </c>
      <c r="X5" s="67">
        <f t="shared" si="7"/>
        <v>0</v>
      </c>
      <c r="Y5" s="39"/>
      <c r="Z5" s="41" t="str">
        <f t="shared" si="8"/>
        <v>星期一</v>
      </c>
      <c r="AA5" s="52">
        <f t="shared" si="9"/>
        <v>44683</v>
      </c>
      <c r="AB5" s="41">
        <f>Q33</f>
        <v>0</v>
      </c>
      <c r="AC5" s="41">
        <f>Q34</f>
        <v>0</v>
      </c>
      <c r="AD5" s="53">
        <f>Q40</f>
        <v>0</v>
      </c>
      <c r="AE5" s="54">
        <f t="shared" ref="AE5:AE10" si="10">$C$176</f>
        <v>0</v>
      </c>
    </row>
    <row r="6" spans="1:31" x14ac:dyDescent="0.2">
      <c r="A6" s="55"/>
      <c r="B6" s="56"/>
      <c r="C6" s="44"/>
      <c r="D6" s="57"/>
      <c r="E6" s="46">
        <f>G6</f>
        <v>0</v>
      </c>
      <c r="F6" s="47">
        <f>INT(TEXT(E6,"[m]"))</f>
        <v>0</v>
      </c>
      <c r="G6" s="35"/>
      <c r="H6" s="35"/>
      <c r="I6" s="68" t="s">
        <v>20</v>
      </c>
      <c r="J6" s="59">
        <f>SUM(F8:F12)</f>
        <v>0</v>
      </c>
      <c r="K6" s="60">
        <f t="shared" si="2"/>
        <v>0</v>
      </c>
      <c r="L6" s="61">
        <f t="shared" si="3"/>
        <v>0</v>
      </c>
      <c r="M6" s="62" t="str">
        <f t="shared" si="0"/>
        <v>○小时○分</v>
      </c>
      <c r="O6" s="69" t="str">
        <f t="shared" si="6"/>
        <v xml:space="preserve">  中心工作</v>
      </c>
      <c r="P6" s="70"/>
      <c r="Q6" s="71"/>
      <c r="R6" s="71"/>
      <c r="S6" s="71"/>
      <c r="T6" s="71"/>
      <c r="U6" s="71"/>
      <c r="V6" s="71"/>
      <c r="W6" s="72" t="e">
        <f t="shared" si="4"/>
        <v>#DIV/0!</v>
      </c>
      <c r="X6" s="73">
        <f t="shared" si="7"/>
        <v>0</v>
      </c>
      <c r="Y6" s="74"/>
      <c r="Z6" s="41" t="str">
        <f t="shared" si="8"/>
        <v>星期二</v>
      </c>
      <c r="AA6" s="52">
        <f t="shared" si="9"/>
        <v>44684</v>
      </c>
      <c r="AB6" s="41">
        <f>R33</f>
        <v>0</v>
      </c>
      <c r="AC6" s="41">
        <f>R34</f>
        <v>0</v>
      </c>
      <c r="AD6" s="53">
        <f>R40</f>
        <v>0</v>
      </c>
      <c r="AE6" s="54">
        <f t="shared" si="10"/>
        <v>0</v>
      </c>
    </row>
    <row r="7" spans="1:31" x14ac:dyDescent="0.2">
      <c r="A7" s="55"/>
      <c r="B7" s="56"/>
      <c r="C7" s="44"/>
      <c r="D7" s="57"/>
      <c r="E7" s="46">
        <f>G7</f>
        <v>0</v>
      </c>
      <c r="F7" s="47">
        <f>INT(TEXT(E7,"[m]"))</f>
        <v>0</v>
      </c>
      <c r="G7" s="35"/>
      <c r="H7" s="35"/>
      <c r="I7" s="75" t="s">
        <v>21</v>
      </c>
      <c r="J7" s="76">
        <f>SUM(F13:F15)</f>
        <v>0</v>
      </c>
      <c r="K7" s="77">
        <f t="shared" si="2"/>
        <v>0</v>
      </c>
      <c r="L7" s="78">
        <f t="shared" si="3"/>
        <v>0</v>
      </c>
      <c r="M7" s="51" t="str">
        <f t="shared" si="0"/>
        <v>○小时○分</v>
      </c>
      <c r="O7" s="69" t="str">
        <f t="shared" si="6"/>
        <v xml:space="preserve">  中心事务文档</v>
      </c>
      <c r="P7" s="70"/>
      <c r="Q7" s="71"/>
      <c r="R7" s="71"/>
      <c r="S7" s="71"/>
      <c r="T7" s="71"/>
      <c r="U7" s="71"/>
      <c r="V7" s="71"/>
      <c r="W7" s="72" t="e">
        <f t="shared" si="4"/>
        <v>#DIV/0!</v>
      </c>
      <c r="X7" s="73">
        <f t="shared" si="7"/>
        <v>0</v>
      </c>
      <c r="Y7" s="74"/>
      <c r="Z7" s="41" t="str">
        <f t="shared" si="8"/>
        <v>星期三</v>
      </c>
      <c r="AA7" s="52">
        <f t="shared" si="9"/>
        <v>44685</v>
      </c>
      <c r="AB7" s="41">
        <f>S33</f>
        <v>0</v>
      </c>
      <c r="AC7" s="41">
        <f>S34</f>
        <v>0</v>
      </c>
      <c r="AD7" s="53">
        <f>S40</f>
        <v>0</v>
      </c>
      <c r="AE7" s="54">
        <f t="shared" si="10"/>
        <v>0</v>
      </c>
    </row>
    <row r="8" spans="1:31" x14ac:dyDescent="0.2">
      <c r="A8" s="55"/>
      <c r="B8" s="56"/>
      <c r="C8" s="79" t="s">
        <v>22</v>
      </c>
      <c r="D8" s="57"/>
      <c r="E8" s="46">
        <f t="shared" si="1"/>
        <v>0</v>
      </c>
      <c r="F8" s="47">
        <f t="shared" si="5"/>
        <v>0</v>
      </c>
      <c r="G8" s="35"/>
      <c r="H8" s="35"/>
      <c r="I8" s="75" t="s">
        <v>23</v>
      </c>
      <c r="J8" s="76">
        <f>SUM(F16:F28)</f>
        <v>0</v>
      </c>
      <c r="K8" s="77">
        <f t="shared" si="2"/>
        <v>0</v>
      </c>
      <c r="L8" s="78">
        <f t="shared" si="3"/>
        <v>0</v>
      </c>
      <c r="M8" s="51" t="str">
        <f t="shared" si="0"/>
        <v>○小时○分</v>
      </c>
      <c r="O8" s="69" t="str">
        <f t="shared" si="6"/>
        <v>组织工作</v>
      </c>
      <c r="P8" s="70"/>
      <c r="Q8" s="71"/>
      <c r="R8" s="71"/>
      <c r="S8" s="71"/>
      <c r="T8" s="71"/>
      <c r="U8" s="71"/>
      <c r="V8" s="71"/>
      <c r="W8" s="72" t="e">
        <f t="shared" si="4"/>
        <v>#DIV/0!</v>
      </c>
      <c r="X8" s="73">
        <f t="shared" si="7"/>
        <v>0</v>
      </c>
      <c r="Y8" s="74"/>
      <c r="Z8" s="41" t="str">
        <f t="shared" si="8"/>
        <v>星期四</v>
      </c>
      <c r="AA8" s="52">
        <f t="shared" si="9"/>
        <v>44686</v>
      </c>
      <c r="AB8" s="41">
        <f>T33</f>
        <v>0</v>
      </c>
      <c r="AC8" s="41">
        <f>T34</f>
        <v>0</v>
      </c>
      <c r="AD8" s="53">
        <f>T40</f>
        <v>0</v>
      </c>
      <c r="AE8" s="54">
        <f t="shared" si="10"/>
        <v>0</v>
      </c>
    </row>
    <row r="9" spans="1:31" x14ac:dyDescent="0.2">
      <c r="A9" s="55"/>
      <c r="B9" s="56"/>
      <c r="C9" s="79"/>
      <c r="D9" s="57"/>
      <c r="E9" s="46">
        <f t="shared" si="1"/>
        <v>0</v>
      </c>
      <c r="F9" s="47">
        <f t="shared" si="5"/>
        <v>0</v>
      </c>
      <c r="G9" s="35"/>
      <c r="H9" s="35"/>
      <c r="I9" s="80" t="s">
        <v>24</v>
      </c>
      <c r="J9" s="81">
        <f>SUM(F16:F19)</f>
        <v>0</v>
      </c>
      <c r="K9" s="82">
        <f t="shared" si="2"/>
        <v>0</v>
      </c>
      <c r="L9" s="83">
        <f t="shared" si="3"/>
        <v>0</v>
      </c>
      <c r="M9" s="84" t="str">
        <f t="shared" si="0"/>
        <v>○小时○分</v>
      </c>
      <c r="O9" s="69" t="str">
        <f t="shared" si="6"/>
        <v>可能自我</v>
      </c>
      <c r="P9" s="70"/>
      <c r="Q9" s="71"/>
      <c r="R9" s="71"/>
      <c r="S9" s="71"/>
      <c r="T9" s="71"/>
      <c r="U9" s="71"/>
      <c r="V9" s="71"/>
      <c r="W9" s="72" t="e">
        <f t="shared" si="4"/>
        <v>#DIV/0!</v>
      </c>
      <c r="X9" s="73">
        <f t="shared" si="7"/>
        <v>0</v>
      </c>
      <c r="Y9" s="74"/>
      <c r="Z9" s="41" t="str">
        <f t="shared" si="8"/>
        <v>星期五</v>
      </c>
      <c r="AA9" s="52">
        <f t="shared" si="9"/>
        <v>44687</v>
      </c>
      <c r="AB9" s="41">
        <f>U33</f>
        <v>0</v>
      </c>
      <c r="AC9" s="41">
        <f>U34</f>
        <v>0</v>
      </c>
      <c r="AD9" s="53">
        <f>U40</f>
        <v>0</v>
      </c>
      <c r="AE9" s="54">
        <f t="shared" si="10"/>
        <v>0</v>
      </c>
    </row>
    <row r="10" spans="1:31" x14ac:dyDescent="0.2">
      <c r="A10" s="55"/>
      <c r="B10" s="56"/>
      <c r="C10" s="79"/>
      <c r="D10" s="57"/>
      <c r="E10" s="46">
        <f t="shared" si="1"/>
        <v>0</v>
      </c>
      <c r="F10" s="47">
        <f t="shared" si="5"/>
        <v>0</v>
      </c>
      <c r="G10" s="35"/>
      <c r="H10" s="35"/>
      <c r="I10" s="80" t="s">
        <v>25</v>
      </c>
      <c r="J10" s="81">
        <f>SUM(F21:F23)</f>
        <v>0</v>
      </c>
      <c r="K10" s="82">
        <f>INT(J10/60)</f>
        <v>0</v>
      </c>
      <c r="L10" s="83">
        <f>MOD(J10,60)</f>
        <v>0</v>
      </c>
      <c r="M10" s="84" t="str">
        <f t="shared" si="0"/>
        <v>○小时○分</v>
      </c>
      <c r="O10" s="69" t="str">
        <f t="shared" si="6"/>
        <v xml:space="preserve">  个人品牌</v>
      </c>
      <c r="P10" s="70"/>
      <c r="Q10" s="71"/>
      <c r="R10" s="71"/>
      <c r="S10" s="71"/>
      <c r="T10" s="71"/>
      <c r="U10" s="71"/>
      <c r="V10" s="71"/>
      <c r="W10" s="72" t="e">
        <f t="shared" si="4"/>
        <v>#DIV/0!</v>
      </c>
      <c r="X10" s="73">
        <f t="shared" si="7"/>
        <v>0</v>
      </c>
      <c r="Y10" s="74"/>
      <c r="Z10" s="41" t="str">
        <f t="shared" si="8"/>
        <v>星期六</v>
      </c>
      <c r="AA10" s="52">
        <f t="shared" si="9"/>
        <v>44688</v>
      </c>
      <c r="AB10" s="41">
        <f>V33</f>
        <v>0</v>
      </c>
      <c r="AC10" s="41">
        <f>V34</f>
        <v>0</v>
      </c>
      <c r="AD10" s="53">
        <f>V40</f>
        <v>0</v>
      </c>
      <c r="AE10" s="54">
        <f t="shared" si="10"/>
        <v>0</v>
      </c>
    </row>
    <row r="11" spans="1:31" x14ac:dyDescent="0.2">
      <c r="A11" s="55"/>
      <c r="B11" s="55"/>
      <c r="C11" s="44"/>
      <c r="D11" s="57"/>
      <c r="E11" s="46">
        <f>G11</f>
        <v>0</v>
      </c>
      <c r="F11" s="47">
        <f t="shared" si="5"/>
        <v>0</v>
      </c>
      <c r="G11" s="35"/>
      <c r="H11" s="35"/>
      <c r="I11" s="80" t="s">
        <v>26</v>
      </c>
      <c r="J11" s="81">
        <f>SUM(F24:F28)</f>
        <v>0</v>
      </c>
      <c r="K11" s="82">
        <f>INT(J11/60)</f>
        <v>0</v>
      </c>
      <c r="L11" s="83">
        <f>MOD(J11,60)</f>
        <v>0</v>
      </c>
      <c r="M11" s="84" t="str">
        <f t="shared" si="0"/>
        <v>○小时○分</v>
      </c>
      <c r="O11" s="69" t="str">
        <f>I10</f>
        <v xml:space="preserve">  自我思考</v>
      </c>
      <c r="P11" s="70"/>
      <c r="Q11" s="71"/>
      <c r="R11" s="71"/>
      <c r="S11" s="71"/>
      <c r="T11" s="71"/>
      <c r="U11" s="71"/>
      <c r="V11" s="71"/>
      <c r="W11" s="72" t="e">
        <f t="shared" si="4"/>
        <v>#DIV/0!</v>
      </c>
      <c r="X11" s="73">
        <f t="shared" si="7"/>
        <v>0</v>
      </c>
      <c r="Y11" s="41"/>
      <c r="Z11" s="41"/>
      <c r="AA11" s="52"/>
      <c r="AB11" s="41"/>
      <c r="AC11" s="41"/>
      <c r="AD11" s="53"/>
    </row>
    <row r="12" spans="1:31" x14ac:dyDescent="0.2">
      <c r="A12" s="55"/>
      <c r="B12" s="85"/>
      <c r="C12" s="86"/>
      <c r="D12" s="57"/>
      <c r="E12" s="46">
        <f>G12</f>
        <v>0</v>
      </c>
      <c r="F12" s="47">
        <f t="shared" si="5"/>
        <v>0</v>
      </c>
      <c r="G12" s="87"/>
      <c r="H12" s="35"/>
      <c r="I12" s="19" t="s">
        <v>9</v>
      </c>
      <c r="J12"/>
      <c r="M12" s="88"/>
      <c r="O12" s="69" t="str">
        <f>I11</f>
        <v xml:space="preserve">  可能自我文档</v>
      </c>
      <c r="P12" s="70"/>
      <c r="Q12" s="71"/>
      <c r="R12" s="71"/>
      <c r="S12" s="71"/>
      <c r="T12" s="71"/>
      <c r="U12" s="71"/>
      <c r="V12" s="71"/>
      <c r="W12" s="72" t="e">
        <f t="shared" si="4"/>
        <v>#DIV/0!</v>
      </c>
      <c r="X12" s="73">
        <f t="shared" si="7"/>
        <v>0</v>
      </c>
      <c r="Y12" s="41"/>
      <c r="Z12" s="41"/>
      <c r="AA12" s="52"/>
      <c r="AB12" s="41"/>
      <c r="AC12" s="41"/>
      <c r="AD12" s="53"/>
    </row>
    <row r="13" spans="1:31" ht="15" thickBot="1" x14ac:dyDescent="0.25">
      <c r="A13" s="55"/>
      <c r="B13" s="28" t="s">
        <v>27</v>
      </c>
      <c r="C13" s="89"/>
      <c r="D13" s="31"/>
      <c r="E13" s="90">
        <f>G13</f>
        <v>0</v>
      </c>
      <c r="F13" s="33">
        <f t="shared" si="5"/>
        <v>0</v>
      </c>
      <c r="G13" s="34"/>
      <c r="H13" s="35"/>
      <c r="I13" s="19" t="s">
        <v>9</v>
      </c>
      <c r="J13"/>
      <c r="M13" s="88"/>
      <c r="O13" s="91" t="str">
        <f t="shared" ref="O13:O18" si="11">I14</f>
        <v>第II类工作</v>
      </c>
      <c r="P13" s="92"/>
      <c r="Q13" s="93"/>
      <c r="R13" s="93"/>
      <c r="S13" s="93"/>
      <c r="T13" s="93"/>
      <c r="U13" s="93"/>
      <c r="V13" s="93"/>
      <c r="W13" s="94" t="e">
        <f t="shared" si="4"/>
        <v>#DIV/0!</v>
      </c>
      <c r="X13" s="95">
        <f t="shared" si="7"/>
        <v>0</v>
      </c>
      <c r="Y13" s="41"/>
      <c r="Z13" s="41"/>
      <c r="AA13" s="52"/>
      <c r="AB13" s="41"/>
      <c r="AC13" s="41"/>
      <c r="AD13" s="53"/>
    </row>
    <row r="14" spans="1:31" ht="15" thickBot="1" x14ac:dyDescent="0.25">
      <c r="A14" s="55"/>
      <c r="B14" s="96">
        <f>SUM(G13:G15)</f>
        <v>0</v>
      </c>
      <c r="C14" s="97"/>
      <c r="D14" s="57"/>
      <c r="E14" s="98">
        <f>G14</f>
        <v>0</v>
      </c>
      <c r="F14" s="47">
        <f t="shared" si="5"/>
        <v>0</v>
      </c>
      <c r="G14" s="35"/>
      <c r="H14" s="35"/>
      <c r="I14" s="5" t="s">
        <v>28</v>
      </c>
      <c r="J14" s="6">
        <f>SUM(F30:F69)</f>
        <v>0</v>
      </c>
      <c r="K14" s="7">
        <f t="shared" ref="K14:K19" si="12">INT(J14/60)</f>
        <v>0</v>
      </c>
      <c r="L14" s="8">
        <f t="shared" ref="L14:L19" si="13">MOD(J14,60)</f>
        <v>0</v>
      </c>
      <c r="M14" s="9" t="str">
        <f t="shared" ref="M14:M19" si="14">NUMBERSTRING(K14,1)&amp;"小时"&amp;NUMBERSTRING(L14,1)&amp;"分"</f>
        <v>○小时○分</v>
      </c>
      <c r="O14" s="99" t="str">
        <f t="shared" si="11"/>
        <v>英语能力</v>
      </c>
      <c r="P14" s="100"/>
      <c r="Q14" s="101"/>
      <c r="R14" s="101"/>
      <c r="S14" s="101"/>
      <c r="T14" s="101"/>
      <c r="U14" s="101"/>
      <c r="V14" s="101"/>
      <c r="W14" s="102" t="e">
        <f t="shared" si="4"/>
        <v>#DIV/0!</v>
      </c>
      <c r="X14" s="103">
        <f t="shared" si="7"/>
        <v>0</v>
      </c>
      <c r="Y14" s="41"/>
      <c r="Z14" s="41"/>
      <c r="AA14" s="52"/>
      <c r="AB14" s="41"/>
      <c r="AC14" s="41"/>
      <c r="AD14" s="53"/>
    </row>
    <row r="15" spans="1:31" x14ac:dyDescent="0.2">
      <c r="A15" s="55"/>
      <c r="B15" s="85"/>
      <c r="C15" s="104"/>
      <c r="D15" s="105"/>
      <c r="E15" s="106">
        <f>G15</f>
        <v>0</v>
      </c>
      <c r="F15" s="107">
        <f t="shared" si="5"/>
        <v>0</v>
      </c>
      <c r="G15" s="87"/>
      <c r="H15" s="35"/>
      <c r="I15" s="48" t="s">
        <v>29</v>
      </c>
      <c r="J15" s="59">
        <f>SUM(F30:F32)</f>
        <v>0</v>
      </c>
      <c r="K15" s="60">
        <f t="shared" si="12"/>
        <v>0</v>
      </c>
      <c r="L15" s="61">
        <f t="shared" si="13"/>
        <v>0</v>
      </c>
      <c r="M15" s="62" t="str">
        <f t="shared" si="14"/>
        <v>○小时○分</v>
      </c>
      <c r="O15" s="108" t="str">
        <f t="shared" si="11"/>
        <v>编程能力</v>
      </c>
      <c r="P15" s="100"/>
      <c r="Q15" s="101"/>
      <c r="R15" s="101"/>
      <c r="S15" s="101"/>
      <c r="T15" s="101"/>
      <c r="U15" s="101"/>
      <c r="V15" s="101"/>
      <c r="W15" s="102" t="e">
        <f t="shared" si="4"/>
        <v>#DIV/0!</v>
      </c>
      <c r="X15" s="103">
        <f t="shared" si="7"/>
        <v>0</v>
      </c>
      <c r="Y15" s="41"/>
      <c r="Z15" s="41"/>
      <c r="AA15" s="52"/>
      <c r="AB15" s="41"/>
      <c r="AC15" s="41"/>
      <c r="AD15" s="53"/>
    </row>
    <row r="16" spans="1:31" x14ac:dyDescent="0.2">
      <c r="A16" s="55"/>
      <c r="B16" s="29" t="s">
        <v>23</v>
      </c>
      <c r="C16" s="109" t="s">
        <v>30</v>
      </c>
      <c r="D16" s="31" t="s">
        <v>31</v>
      </c>
      <c r="E16" s="32">
        <f t="shared" ref="E16:E27" si="15">G16</f>
        <v>0</v>
      </c>
      <c r="F16" s="33">
        <f t="shared" si="5"/>
        <v>0</v>
      </c>
      <c r="G16" s="34"/>
      <c r="H16" s="35">
        <f>G16+G102</f>
        <v>0</v>
      </c>
      <c r="I16" s="110" t="s">
        <v>32</v>
      </c>
      <c r="J16" s="59">
        <f>SUM(F33:F46)</f>
        <v>0</v>
      </c>
      <c r="K16" s="60">
        <f t="shared" si="12"/>
        <v>0</v>
      </c>
      <c r="L16" s="61">
        <f t="shared" si="13"/>
        <v>0</v>
      </c>
      <c r="M16" s="62" t="str">
        <f t="shared" si="14"/>
        <v>○小时○分</v>
      </c>
      <c r="O16" s="108" t="str">
        <f t="shared" si="11"/>
        <v>阅读能力</v>
      </c>
      <c r="P16" s="100"/>
      <c r="Q16" s="101"/>
      <c r="R16" s="101"/>
      <c r="S16" s="101"/>
      <c r="T16" s="101"/>
      <c r="U16" s="101"/>
      <c r="V16" s="101"/>
      <c r="W16" s="102" t="e">
        <f t="shared" si="4"/>
        <v>#DIV/0!</v>
      </c>
      <c r="X16" s="103">
        <f t="shared" si="7"/>
        <v>0</v>
      </c>
      <c r="Y16" s="41"/>
      <c r="Z16" s="41"/>
      <c r="AA16" s="52"/>
      <c r="AB16" s="41"/>
      <c r="AC16" s="41"/>
      <c r="AD16" s="53"/>
    </row>
    <row r="17" spans="1:31" x14ac:dyDescent="0.2">
      <c r="A17" s="55"/>
      <c r="B17" s="111">
        <f>SUM(G16:G28)</f>
        <v>0</v>
      </c>
      <c r="C17" s="112"/>
      <c r="D17" s="57" t="s">
        <v>33</v>
      </c>
      <c r="E17" s="46">
        <f t="shared" si="15"/>
        <v>0</v>
      </c>
      <c r="F17" s="47">
        <f t="shared" si="5"/>
        <v>0</v>
      </c>
      <c r="G17" s="35"/>
      <c r="H17" s="35">
        <f>G17+G103</f>
        <v>0</v>
      </c>
      <c r="I17" s="110" t="s">
        <v>34</v>
      </c>
      <c r="J17" s="59">
        <f>SUM(F47:F52)</f>
        <v>0</v>
      </c>
      <c r="K17" s="60">
        <f t="shared" si="12"/>
        <v>0</v>
      </c>
      <c r="L17" s="61">
        <f t="shared" si="13"/>
        <v>0</v>
      </c>
      <c r="M17" s="62" t="str">
        <f t="shared" si="14"/>
        <v>○小时○分</v>
      </c>
      <c r="O17" s="108" t="str">
        <f t="shared" si="11"/>
        <v>技能</v>
      </c>
      <c r="P17" s="100"/>
      <c r="Q17" s="101"/>
      <c r="R17" s="101"/>
      <c r="S17" s="101"/>
      <c r="T17" s="101"/>
      <c r="U17" s="101"/>
      <c r="V17" s="101"/>
      <c r="W17" s="102" t="e">
        <f t="shared" si="4"/>
        <v>#DIV/0!</v>
      </c>
      <c r="X17" s="103">
        <f t="shared" si="7"/>
        <v>0</v>
      </c>
      <c r="Y17" s="41"/>
      <c r="Z17" s="41"/>
      <c r="AA17" s="52"/>
      <c r="AB17" s="41"/>
      <c r="AC17" s="41"/>
      <c r="AD17" s="53"/>
    </row>
    <row r="18" spans="1:31" x14ac:dyDescent="0.2">
      <c r="A18" s="55"/>
      <c r="B18" s="111"/>
      <c r="C18" s="112"/>
      <c r="D18" s="57" t="s">
        <v>35</v>
      </c>
      <c r="E18" s="46">
        <f t="shared" si="15"/>
        <v>0</v>
      </c>
      <c r="F18" s="47">
        <f t="shared" si="5"/>
        <v>0</v>
      </c>
      <c r="G18" s="35"/>
      <c r="H18" s="35">
        <f>G18+G104</f>
        <v>0</v>
      </c>
      <c r="I18" s="110" t="s">
        <v>36</v>
      </c>
      <c r="J18" s="59">
        <f>SUM(F53:F65)</f>
        <v>0</v>
      </c>
      <c r="K18" s="60">
        <f t="shared" si="12"/>
        <v>0</v>
      </c>
      <c r="L18" s="61">
        <f t="shared" si="13"/>
        <v>0</v>
      </c>
      <c r="M18" s="62" t="str">
        <f t="shared" si="14"/>
        <v>○小时○分</v>
      </c>
      <c r="O18" s="108" t="str">
        <f t="shared" si="11"/>
        <v>日常</v>
      </c>
      <c r="P18" s="113"/>
      <c r="Q18" s="114"/>
      <c r="R18" s="114"/>
      <c r="S18" s="114"/>
      <c r="T18" s="114"/>
      <c r="U18" s="114"/>
      <c r="V18" s="114"/>
      <c r="W18" s="115" t="e">
        <f t="shared" si="4"/>
        <v>#DIV/0!</v>
      </c>
      <c r="X18" s="116">
        <f t="shared" si="7"/>
        <v>0</v>
      </c>
      <c r="Y18" s="41"/>
      <c r="Z18" s="41"/>
      <c r="AA18" s="52"/>
      <c r="AB18" s="41"/>
      <c r="AC18" s="41"/>
      <c r="AD18" s="53"/>
    </row>
    <row r="19" spans="1:31" x14ac:dyDescent="0.2">
      <c r="A19" s="55"/>
      <c r="B19" s="111"/>
      <c r="C19" s="112"/>
      <c r="D19" s="57" t="s">
        <v>37</v>
      </c>
      <c r="E19" s="46">
        <f t="shared" si="15"/>
        <v>0</v>
      </c>
      <c r="F19" s="47">
        <f t="shared" si="5"/>
        <v>0</v>
      </c>
      <c r="G19" s="35"/>
      <c r="H19" s="35">
        <f>G19+G105</f>
        <v>0</v>
      </c>
      <c r="I19" s="110" t="s">
        <v>38</v>
      </c>
      <c r="J19" s="59">
        <f>SUM(F66:F69)</f>
        <v>0</v>
      </c>
      <c r="K19" s="60">
        <f t="shared" si="12"/>
        <v>0</v>
      </c>
      <c r="L19" s="61">
        <f t="shared" si="13"/>
        <v>0</v>
      </c>
      <c r="M19" s="62" t="str">
        <f t="shared" si="14"/>
        <v>○小时○分</v>
      </c>
      <c r="O19" s="117" t="str">
        <f>I22</f>
        <v>第III类工作</v>
      </c>
      <c r="P19" s="37"/>
      <c r="Q19" s="37"/>
      <c r="R19" s="37"/>
      <c r="S19" s="37"/>
      <c r="T19" s="37"/>
      <c r="U19" s="37"/>
      <c r="V19" s="37"/>
      <c r="W19" s="34" t="e">
        <f t="shared" si="4"/>
        <v>#DIV/0!</v>
      </c>
      <c r="X19" s="118">
        <f t="shared" si="7"/>
        <v>0</v>
      </c>
      <c r="Y19" s="41"/>
      <c r="Z19" s="41"/>
      <c r="AA19" s="52"/>
      <c r="AB19" s="41"/>
      <c r="AC19" s="41"/>
      <c r="AD19" s="53"/>
    </row>
    <row r="20" spans="1:31" x14ac:dyDescent="0.2">
      <c r="A20" s="119"/>
      <c r="B20" s="55"/>
      <c r="C20" s="79"/>
      <c r="D20" s="120"/>
      <c r="E20" s="46">
        <f t="shared" si="15"/>
        <v>0</v>
      </c>
      <c r="F20" s="47">
        <f t="shared" si="5"/>
        <v>0</v>
      </c>
      <c r="G20" s="35"/>
      <c r="H20" s="35"/>
      <c r="I20" s="19" t="s">
        <v>9</v>
      </c>
      <c r="J20" s="20"/>
      <c r="K20" s="20"/>
      <c r="L20" s="20"/>
      <c r="M20" s="121"/>
      <c r="O20" s="122" t="str">
        <f>I23</f>
        <v>娱乐</v>
      </c>
      <c r="P20" s="123"/>
      <c r="Q20" s="123"/>
      <c r="R20" s="123"/>
      <c r="S20" s="123"/>
      <c r="T20" s="123"/>
      <c r="U20" s="123"/>
      <c r="V20" s="123"/>
      <c r="W20" s="35" t="e">
        <f t="shared" si="4"/>
        <v>#DIV/0!</v>
      </c>
      <c r="X20" s="38">
        <f t="shared" si="7"/>
        <v>0</v>
      </c>
      <c r="Y20" s="41"/>
      <c r="Z20" s="41"/>
      <c r="AA20" s="52"/>
      <c r="AB20" s="41"/>
      <c r="AC20" s="41"/>
      <c r="AD20" s="53"/>
    </row>
    <row r="21" spans="1:31" ht="15" thickBot="1" x14ac:dyDescent="0.25">
      <c r="A21" s="55"/>
      <c r="B21" s="111"/>
      <c r="C21" s="112" t="s">
        <v>39</v>
      </c>
      <c r="D21" s="57"/>
      <c r="E21" s="46">
        <f t="shared" si="15"/>
        <v>0</v>
      </c>
      <c r="F21" s="47">
        <f t="shared" si="5"/>
        <v>0</v>
      </c>
      <c r="G21" s="124"/>
      <c r="H21" s="35"/>
      <c r="I21" s="19" t="s">
        <v>9</v>
      </c>
      <c r="J21" s="20"/>
      <c r="K21" s="20"/>
      <c r="L21" s="20"/>
      <c r="M21" s="121"/>
      <c r="O21" s="122" t="s">
        <v>40</v>
      </c>
      <c r="P21" s="123"/>
      <c r="Q21" s="123"/>
      <c r="R21" s="123"/>
      <c r="S21" s="123"/>
      <c r="T21" s="123"/>
      <c r="U21" s="123"/>
      <c r="V21" s="123"/>
      <c r="W21" s="35" t="e">
        <f t="shared" si="4"/>
        <v>#DIV/0!</v>
      </c>
      <c r="X21" s="38">
        <f t="shared" si="7"/>
        <v>0</v>
      </c>
      <c r="Y21" s="41"/>
      <c r="Z21" s="41"/>
      <c r="AA21" s="52"/>
      <c r="AB21" s="41"/>
      <c r="AC21" s="41"/>
      <c r="AD21" s="53"/>
    </row>
    <row r="22" spans="1:31" ht="15" thickBot="1" x14ac:dyDescent="0.25">
      <c r="A22" s="55"/>
      <c r="B22" s="111"/>
      <c r="C22" s="112"/>
      <c r="D22" s="57"/>
      <c r="E22" s="46">
        <f t="shared" si="15"/>
        <v>0</v>
      </c>
      <c r="F22" s="47">
        <f t="shared" si="5"/>
        <v>0</v>
      </c>
      <c r="G22" s="124"/>
      <c r="H22" s="35"/>
      <c r="I22" s="125" t="s">
        <v>41</v>
      </c>
      <c r="J22" s="126">
        <f>SUM(J23:J25)</f>
        <v>0</v>
      </c>
      <c r="K22" s="127">
        <f>INT(J22/60)</f>
        <v>0</v>
      </c>
      <c r="L22" s="128">
        <f>MOD(J22,60)</f>
        <v>0</v>
      </c>
      <c r="M22" s="129" t="str">
        <f>NUMBERSTRING(K22,1)&amp;"小时"&amp;NUMBERSTRING(L22,1)&amp;"分"</f>
        <v>○小时○分</v>
      </c>
      <c r="O22" s="130" t="s">
        <v>42</v>
      </c>
      <c r="P22" s="131"/>
      <c r="Q22" s="131"/>
      <c r="R22" s="131"/>
      <c r="S22" s="131"/>
      <c r="T22" s="131"/>
      <c r="U22" s="131"/>
      <c r="V22" s="131"/>
      <c r="W22" s="87" t="e">
        <f t="shared" si="4"/>
        <v>#DIV/0!</v>
      </c>
      <c r="X22" s="132">
        <f t="shared" si="7"/>
        <v>0</v>
      </c>
      <c r="Y22" s="41"/>
      <c r="Z22" s="41"/>
      <c r="AA22" s="52"/>
      <c r="AB22" s="41"/>
      <c r="AC22" s="41"/>
      <c r="AD22" s="53"/>
    </row>
    <row r="23" spans="1:31" x14ac:dyDescent="0.2">
      <c r="A23" s="55"/>
      <c r="B23" s="111"/>
      <c r="C23" s="112"/>
      <c r="D23" s="57"/>
      <c r="E23" s="46">
        <f t="shared" si="15"/>
        <v>0</v>
      </c>
      <c r="F23" s="47">
        <f t="shared" si="5"/>
        <v>0</v>
      </c>
      <c r="G23" s="35"/>
      <c r="H23" s="35"/>
      <c r="I23" s="133" t="str">
        <f>B71</f>
        <v>娱乐</v>
      </c>
      <c r="J23" s="134">
        <f>INT(TEXT(SUM(P20:V20),"[m]"))</f>
        <v>0</v>
      </c>
      <c r="K23" s="135">
        <f>INT(J23/60)</f>
        <v>0</v>
      </c>
      <c r="L23" s="136">
        <f>MOD(J23,60)</f>
        <v>0</v>
      </c>
      <c r="M23" s="137" t="str">
        <f>NUMBERSTRING(K23,1)&amp;"小时"&amp;NUMBERSTRING(L23,1)&amp;"分"</f>
        <v>○小时○分</v>
      </c>
      <c r="O23" s="117" t="str">
        <f t="shared" ref="O23:O28" si="16">I28</f>
        <v>事务工作</v>
      </c>
      <c r="P23" s="37"/>
      <c r="Q23" s="37"/>
      <c r="R23" s="37"/>
      <c r="S23" s="37"/>
      <c r="T23" s="37"/>
      <c r="U23" s="37"/>
      <c r="V23" s="37"/>
      <c r="W23" s="34" t="e">
        <f t="shared" si="4"/>
        <v>#DIV/0!</v>
      </c>
      <c r="X23" s="118">
        <f t="shared" si="7"/>
        <v>0</v>
      </c>
      <c r="Y23" s="13"/>
      <c r="Z23" s="41"/>
      <c r="AA23" s="52"/>
      <c r="AB23" s="41"/>
      <c r="AC23" s="41"/>
      <c r="AD23" s="53"/>
    </row>
    <row r="24" spans="1:31" x14ac:dyDescent="0.2">
      <c r="A24" s="55"/>
      <c r="B24" s="111"/>
      <c r="C24" s="112" t="s">
        <v>43</v>
      </c>
      <c r="D24" s="57"/>
      <c r="E24" s="46">
        <f t="shared" si="15"/>
        <v>0</v>
      </c>
      <c r="F24" s="47">
        <f t="shared" si="5"/>
        <v>0</v>
      </c>
      <c r="G24" s="35"/>
      <c r="H24" s="35"/>
      <c r="I24" s="133" t="str">
        <f>B74</f>
        <v>社交</v>
      </c>
      <c r="J24" s="134">
        <f>INT(TEXT(SUM(P21:V21),"[m]"))</f>
        <v>0</v>
      </c>
      <c r="K24" s="135">
        <f>INT(J24/60)</f>
        <v>0</v>
      </c>
      <c r="L24" s="136">
        <f>MOD(J24,60)</f>
        <v>0</v>
      </c>
      <c r="M24" s="137" t="str">
        <f>NUMBERSTRING(K24,1)&amp;"小时"&amp;NUMBERSTRING(L24,1)&amp;"分"</f>
        <v>○小时○分</v>
      </c>
      <c r="O24" s="122" t="str">
        <f t="shared" si="16"/>
        <v>吃饭</v>
      </c>
      <c r="P24" s="123"/>
      <c r="Q24" s="123"/>
      <c r="R24" s="123"/>
      <c r="S24" s="123"/>
      <c r="T24" s="123"/>
      <c r="U24" s="123"/>
      <c r="V24" s="123"/>
      <c r="W24" s="35" t="e">
        <f t="shared" si="4"/>
        <v>#DIV/0!</v>
      </c>
      <c r="X24" s="38">
        <f t="shared" si="7"/>
        <v>0</v>
      </c>
      <c r="Y24" s="13"/>
      <c r="Z24" s="41"/>
      <c r="AA24" s="52"/>
      <c r="AB24" s="41"/>
      <c r="AC24" s="41"/>
      <c r="AD24" s="53"/>
    </row>
    <row r="25" spans="1:31" x14ac:dyDescent="0.2">
      <c r="A25" s="55"/>
      <c r="B25" s="111"/>
      <c r="C25" s="112"/>
      <c r="D25" s="57"/>
      <c r="E25" s="46">
        <f t="shared" si="15"/>
        <v>0</v>
      </c>
      <c r="F25" s="47">
        <f t="shared" si="5"/>
        <v>0</v>
      </c>
      <c r="G25" s="35"/>
      <c r="H25" s="35"/>
      <c r="I25" s="133" t="s">
        <v>42</v>
      </c>
      <c r="J25" s="134">
        <f>INT(TEXT(SUM(P22:V22),"[m]"))</f>
        <v>0</v>
      </c>
      <c r="K25" s="135">
        <f>INT(J25/60)</f>
        <v>0</v>
      </c>
      <c r="L25" s="136">
        <f>MOD(J25,60)</f>
        <v>0</v>
      </c>
      <c r="M25" s="137" t="str">
        <f>NUMBERSTRING(K25,1)&amp;"小时"&amp;NUMBERSTRING(L25,1)&amp;"分"</f>
        <v>○小时○分</v>
      </c>
      <c r="O25" s="122" t="str">
        <f t="shared" si="16"/>
        <v>睡觉</v>
      </c>
      <c r="P25" s="123"/>
      <c r="Q25" s="123"/>
      <c r="R25" s="123"/>
      <c r="S25" s="123"/>
      <c r="T25" s="123"/>
      <c r="U25" s="123"/>
      <c r="V25" s="123"/>
      <c r="W25" s="35" t="e">
        <f t="shared" si="4"/>
        <v>#DIV/0!</v>
      </c>
      <c r="X25" s="38">
        <f t="shared" si="7"/>
        <v>0</v>
      </c>
      <c r="Y25" s="13"/>
      <c r="Z25" s="41"/>
      <c r="AA25" s="52"/>
      <c r="AB25" s="41"/>
      <c r="AC25" s="41"/>
      <c r="AD25" s="53"/>
    </row>
    <row r="26" spans="1:31" x14ac:dyDescent="0.2">
      <c r="A26" s="55"/>
      <c r="B26" s="111"/>
      <c r="C26" s="112"/>
      <c r="D26" s="57"/>
      <c r="E26" s="46">
        <f t="shared" si="15"/>
        <v>0</v>
      </c>
      <c r="F26" s="47">
        <f t="shared" si="5"/>
        <v>0</v>
      </c>
      <c r="G26" s="35"/>
      <c r="H26" s="35"/>
      <c r="I26" s="19" t="s">
        <v>9</v>
      </c>
      <c r="J26" s="13"/>
      <c r="K26" s="138"/>
      <c r="L26" s="138"/>
      <c r="M26" s="139"/>
      <c r="O26" s="122" t="str">
        <f t="shared" si="16"/>
        <v>路途</v>
      </c>
      <c r="P26" s="123"/>
      <c r="Q26" s="123"/>
      <c r="R26" s="123"/>
      <c r="S26" s="123"/>
      <c r="T26" s="123"/>
      <c r="U26" s="123"/>
      <c r="V26" s="123"/>
      <c r="W26" s="35" t="e">
        <f t="shared" si="4"/>
        <v>#DIV/0!</v>
      </c>
      <c r="X26" s="38">
        <f t="shared" si="7"/>
        <v>0</v>
      </c>
      <c r="Y26" s="41"/>
      <c r="Z26" s="41"/>
      <c r="AA26" s="52"/>
      <c r="AB26" s="41"/>
      <c r="AC26" s="41"/>
      <c r="AD26" s="53"/>
    </row>
    <row r="27" spans="1:31" ht="15" thickBot="1" x14ac:dyDescent="0.25">
      <c r="A27" s="55"/>
      <c r="B27" s="55"/>
      <c r="C27" s="97"/>
      <c r="D27" s="57"/>
      <c r="E27" s="46">
        <f t="shared" si="15"/>
        <v>0</v>
      </c>
      <c r="F27" s="47">
        <f t="shared" si="5"/>
        <v>0</v>
      </c>
      <c r="G27" s="35"/>
      <c r="H27" s="35"/>
      <c r="I27" s="19" t="s">
        <v>9</v>
      </c>
      <c r="J27" s="13"/>
      <c r="K27" s="138"/>
      <c r="L27" s="138"/>
      <c r="M27" s="139"/>
      <c r="O27" s="122" t="str">
        <f t="shared" si="16"/>
        <v>家务</v>
      </c>
      <c r="P27" s="123"/>
      <c r="Q27" s="123"/>
      <c r="R27" s="123"/>
      <c r="S27" s="123"/>
      <c r="T27" s="123"/>
      <c r="U27" s="123"/>
      <c r="V27" s="123"/>
      <c r="W27" s="35" t="e">
        <f t="shared" si="4"/>
        <v>#DIV/0!</v>
      </c>
      <c r="X27" s="38">
        <f t="shared" si="7"/>
        <v>0</v>
      </c>
      <c r="Y27" s="41"/>
      <c r="Z27" s="41"/>
      <c r="AA27" s="52"/>
      <c r="AB27" s="41"/>
      <c r="AC27" s="41"/>
      <c r="AD27" s="53"/>
    </row>
    <row r="28" spans="1:31" ht="15" thickBot="1" x14ac:dyDescent="0.25">
      <c r="A28" s="85"/>
      <c r="B28" s="85"/>
      <c r="C28" s="140"/>
      <c r="D28" s="105"/>
      <c r="E28" s="106">
        <f>G28</f>
        <v>0</v>
      </c>
      <c r="F28" s="107">
        <f>HOUR(E28)*60+MINUTE(E28)</f>
        <v>0</v>
      </c>
      <c r="G28" s="87"/>
      <c r="H28" s="35"/>
      <c r="I28" s="125" t="s">
        <v>44</v>
      </c>
      <c r="J28" s="126">
        <f>SUM(J29:J33)</f>
        <v>0</v>
      </c>
      <c r="K28" s="127">
        <f t="shared" ref="K28:K33" si="17">INT(J28/60)</f>
        <v>0</v>
      </c>
      <c r="L28" s="128">
        <f t="shared" ref="L28:L33" si="18">MOD(J28,60)</f>
        <v>0</v>
      </c>
      <c r="M28" s="129" t="str">
        <f t="shared" ref="M28:M33" si="19">NUMBERSTRING(K28,1)&amp;"小时"&amp;NUMBERSTRING(L28,1)&amp;"分"</f>
        <v>○小时○分</v>
      </c>
      <c r="O28" s="130" t="str">
        <f t="shared" si="16"/>
        <v>时间管理</v>
      </c>
      <c r="P28" s="131"/>
      <c r="Q28" s="131"/>
      <c r="R28" s="131"/>
      <c r="S28" s="131"/>
      <c r="T28" s="131"/>
      <c r="U28" s="131"/>
      <c r="V28" s="131"/>
      <c r="W28" s="87" t="e">
        <f t="shared" si="4"/>
        <v>#DIV/0!</v>
      </c>
      <c r="X28" s="132">
        <f>SUM(P28:V28)</f>
        <v>0</v>
      </c>
      <c r="Y28" s="41"/>
      <c r="Z28" s="41"/>
      <c r="AA28" s="52"/>
      <c r="AB28" s="41"/>
      <c r="AC28" s="41"/>
      <c r="AD28" s="53"/>
    </row>
    <row r="29" spans="1:31" x14ac:dyDescent="0.2">
      <c r="A29" s="141"/>
      <c r="B29" s="142"/>
      <c r="C29" s="142"/>
      <c r="D29" s="142"/>
      <c r="E29" s="143"/>
      <c r="F29" s="142"/>
      <c r="G29" s="144"/>
      <c r="H29" s="144"/>
      <c r="I29" s="133" t="str">
        <f>B80</f>
        <v>吃饭</v>
      </c>
      <c r="J29" s="134">
        <f>INT(TEXT(SUM(P24:V24),"[m]"))</f>
        <v>0</v>
      </c>
      <c r="K29" s="135">
        <f t="shared" si="17"/>
        <v>0</v>
      </c>
      <c r="L29" s="136">
        <f t="shared" si="18"/>
        <v>0</v>
      </c>
      <c r="M29" s="137" t="str">
        <f t="shared" si="19"/>
        <v>○小时○分</v>
      </c>
      <c r="O29" s="145" t="s">
        <v>45</v>
      </c>
      <c r="P29" s="123"/>
      <c r="Q29" s="123"/>
      <c r="R29" s="123"/>
      <c r="S29" s="123"/>
      <c r="T29" s="123"/>
      <c r="U29" s="123"/>
      <c r="V29" s="123"/>
      <c r="W29" s="35"/>
      <c r="X29" s="38" t="s">
        <v>45</v>
      </c>
      <c r="Y29" s="41"/>
      <c r="Z29" s="41" t="s">
        <v>46</v>
      </c>
      <c r="AA29" s="41"/>
      <c r="AB29" s="41"/>
      <c r="AC29" s="41"/>
      <c r="AD29" s="41"/>
      <c r="AE29" s="41"/>
    </row>
    <row r="30" spans="1:31" ht="14.1" customHeight="1" x14ac:dyDescent="0.2">
      <c r="A30" s="119" t="s">
        <v>28</v>
      </c>
      <c r="B30" s="55" t="s">
        <v>29</v>
      </c>
      <c r="C30" s="79" t="s">
        <v>47</v>
      </c>
      <c r="D30" s="120"/>
      <c r="E30" s="98">
        <f t="shared" ref="E30:E69" si="20">G30</f>
        <v>0</v>
      </c>
      <c r="F30" s="33">
        <f>INT(TEXT(E30,"[m]"))</f>
        <v>0</v>
      </c>
      <c r="G30" s="34"/>
      <c r="H30" s="35">
        <f>G30+G115</f>
        <v>0</v>
      </c>
      <c r="I30" s="133" t="str">
        <f>B82</f>
        <v>睡觉</v>
      </c>
      <c r="J30" s="134">
        <f>INT(TEXT(SUM(P25:V25),"[m]"))</f>
        <v>0</v>
      </c>
      <c r="K30" s="135">
        <f t="shared" si="17"/>
        <v>0</v>
      </c>
      <c r="L30" s="136">
        <f t="shared" si="18"/>
        <v>0</v>
      </c>
      <c r="M30" s="137" t="str">
        <f t="shared" si="19"/>
        <v>○小时○分</v>
      </c>
      <c r="O30" s="145" t="s">
        <v>45</v>
      </c>
      <c r="P30" s="123"/>
      <c r="Q30" s="123"/>
      <c r="R30" s="123"/>
      <c r="S30" s="123"/>
      <c r="T30" s="123"/>
      <c r="U30" s="123"/>
      <c r="V30" s="123"/>
      <c r="W30" s="35"/>
      <c r="X30" s="38" t="s">
        <v>45</v>
      </c>
      <c r="Y30" s="41"/>
      <c r="Z30" s="146" t="str">
        <f>O44</f>
        <v>二零二二年七月第一周</v>
      </c>
      <c r="AA30" s="146"/>
      <c r="AB30" s="147" t="str">
        <f>Q44</f>
        <v>7天</v>
      </c>
      <c r="AC30" s="147" t="str">
        <f>R44</f>
        <v>上周</v>
      </c>
      <c r="AD30" s="147" t="str">
        <f>S44</f>
        <v>数值变化</v>
      </c>
      <c r="AE30" s="147" t="str">
        <f>T44</f>
        <v>百分比</v>
      </c>
    </row>
    <row r="31" spans="1:31" x14ac:dyDescent="0.2">
      <c r="A31" s="35"/>
      <c r="B31" s="55"/>
      <c r="C31" s="79" t="s">
        <v>48</v>
      </c>
      <c r="D31" s="120"/>
      <c r="E31" s="98">
        <f t="shared" si="20"/>
        <v>0</v>
      </c>
      <c r="F31" s="47">
        <f t="shared" ref="F31:F69" si="21">INT(TEXT(E31,"[m]"))</f>
        <v>0</v>
      </c>
      <c r="G31" s="35"/>
      <c r="H31" s="35">
        <f>G31+G116</f>
        <v>0</v>
      </c>
      <c r="I31" s="133" t="str">
        <f>B83</f>
        <v>路途</v>
      </c>
      <c r="J31" s="134">
        <f>INT(TEXT(SUM(P26:V26),"[m]"))</f>
        <v>0</v>
      </c>
      <c r="K31" s="148">
        <f t="shared" si="17"/>
        <v>0</v>
      </c>
      <c r="L31" s="149">
        <f t="shared" si="18"/>
        <v>0</v>
      </c>
      <c r="M31" s="137" t="str">
        <f t="shared" si="19"/>
        <v>○小时○分</v>
      </c>
      <c r="O31" s="145" t="s">
        <v>45</v>
      </c>
      <c r="P31" s="123"/>
      <c r="Q31" s="123"/>
      <c r="R31" s="123"/>
      <c r="S31" s="123"/>
      <c r="T31" s="123"/>
      <c r="U31" s="123"/>
      <c r="V31" s="123"/>
      <c r="W31" s="35"/>
      <c r="X31" s="38" t="s">
        <v>45</v>
      </c>
      <c r="Z31" s="150" t="str">
        <f>O45</f>
        <v>总时间</v>
      </c>
      <c r="AA31" s="151">
        <f t="shared" ref="AA31:AE33" si="22">P45</f>
        <v>10080</v>
      </c>
      <c r="AB31" s="150">
        <f t="shared" si="22"/>
        <v>0</v>
      </c>
      <c r="AC31" s="151">
        <f t="shared" si="22"/>
        <v>0</v>
      </c>
      <c r="AD31" s="151">
        <f t="shared" si="22"/>
        <v>10080</v>
      </c>
      <c r="AE31" s="152" t="e">
        <f t="shared" si="22"/>
        <v>#DIV/0!</v>
      </c>
    </row>
    <row r="32" spans="1:31" ht="13.5" customHeight="1" x14ac:dyDescent="0.2">
      <c r="A32" s="119"/>
      <c r="B32" s="85"/>
      <c r="C32" s="79" t="s">
        <v>49</v>
      </c>
      <c r="D32" s="120"/>
      <c r="E32" s="98">
        <f t="shared" si="20"/>
        <v>0</v>
      </c>
      <c r="F32" s="47">
        <f t="shared" si="21"/>
        <v>0</v>
      </c>
      <c r="G32" s="87"/>
      <c r="H32" s="35">
        <f>G32+G117</f>
        <v>0</v>
      </c>
      <c r="I32" s="133" t="str">
        <f>B84</f>
        <v>家务</v>
      </c>
      <c r="J32" s="134">
        <f>INT(TEXT(SUM(P27:V27),"[m]"))</f>
        <v>0</v>
      </c>
      <c r="K32" s="148">
        <f t="shared" si="17"/>
        <v>0</v>
      </c>
      <c r="L32" s="149">
        <f t="shared" si="18"/>
        <v>0</v>
      </c>
      <c r="M32" s="137" t="str">
        <f t="shared" si="19"/>
        <v>○小时○分</v>
      </c>
      <c r="O32" s="153" t="s">
        <v>45</v>
      </c>
      <c r="P32" s="131"/>
      <c r="Q32" s="131"/>
      <c r="R32" s="131"/>
      <c r="S32" s="131"/>
      <c r="T32" s="131"/>
      <c r="U32" s="131"/>
      <c r="V32" s="131"/>
      <c r="W32" s="87"/>
      <c r="X32" s="132" t="s">
        <v>45</v>
      </c>
      <c r="Z32" s="150" t="str">
        <f>O46</f>
        <v>总学习时间</v>
      </c>
      <c r="AA32" s="151">
        <f t="shared" si="22"/>
        <v>0</v>
      </c>
      <c r="AB32" s="150">
        <f t="shared" si="22"/>
        <v>0</v>
      </c>
      <c r="AC32" s="151">
        <f t="shared" si="22"/>
        <v>0</v>
      </c>
      <c r="AD32" s="151">
        <f t="shared" si="22"/>
        <v>0</v>
      </c>
      <c r="AE32" s="152" t="e">
        <f t="shared" si="22"/>
        <v>#DIV/0!</v>
      </c>
    </row>
    <row r="33" spans="1:31" ht="14.1" customHeight="1" x14ac:dyDescent="0.2">
      <c r="A33" s="119"/>
      <c r="B33" s="154" t="s">
        <v>32</v>
      </c>
      <c r="C33" s="155" t="s">
        <v>50</v>
      </c>
      <c r="D33" s="156" t="s">
        <v>51</v>
      </c>
      <c r="E33" s="32">
        <f t="shared" si="20"/>
        <v>0</v>
      </c>
      <c r="F33" s="33">
        <f t="shared" si="21"/>
        <v>0</v>
      </c>
      <c r="G33" s="157"/>
      <c r="H33" s="35"/>
      <c r="I33" s="133" t="str">
        <f>B86</f>
        <v>时间管理</v>
      </c>
      <c r="J33" s="134">
        <f>INT(TEXT(SUM(P28:V28),"[m]"))</f>
        <v>0</v>
      </c>
      <c r="K33" s="148">
        <f t="shared" si="17"/>
        <v>0</v>
      </c>
      <c r="L33" s="149">
        <f t="shared" si="18"/>
        <v>0</v>
      </c>
      <c r="M33" s="137" t="str">
        <f t="shared" si="19"/>
        <v>○小时○分</v>
      </c>
      <c r="O33" s="145" t="s">
        <v>52</v>
      </c>
      <c r="P33" s="158"/>
      <c r="Q33" s="37"/>
      <c r="R33" s="37"/>
      <c r="S33" s="37"/>
      <c r="T33" s="37"/>
      <c r="U33" s="37"/>
      <c r="V33" s="37"/>
      <c r="W33" s="34" t="e">
        <f t="shared" si="4"/>
        <v>#DIV/0!</v>
      </c>
      <c r="X33" s="159"/>
      <c r="Z33" s="150" t="str">
        <f>O47</f>
        <v>第I类工作</v>
      </c>
      <c r="AA33" s="151">
        <f t="shared" si="22"/>
        <v>0</v>
      </c>
      <c r="AB33" s="150">
        <f t="shared" si="22"/>
        <v>0</v>
      </c>
      <c r="AC33" s="151">
        <f t="shared" si="22"/>
        <v>0</v>
      </c>
      <c r="AD33" s="151">
        <f t="shared" si="22"/>
        <v>0</v>
      </c>
      <c r="AE33" s="152" t="e">
        <f t="shared" si="22"/>
        <v>#DIV/0!</v>
      </c>
    </row>
    <row r="34" spans="1:31" ht="14.1" customHeight="1" x14ac:dyDescent="0.2">
      <c r="A34" s="119"/>
      <c r="B34" s="55"/>
      <c r="C34" s="20"/>
      <c r="D34" s="120" t="s">
        <v>53</v>
      </c>
      <c r="E34" s="46">
        <f t="shared" si="20"/>
        <v>0</v>
      </c>
      <c r="F34" s="47">
        <f t="shared" si="21"/>
        <v>0</v>
      </c>
      <c r="G34" s="124"/>
      <c r="H34" s="35"/>
      <c r="I34" s="19"/>
      <c r="J34"/>
      <c r="O34" s="153" t="s">
        <v>54</v>
      </c>
      <c r="P34" s="160"/>
      <c r="Q34" s="131"/>
      <c r="R34" s="131"/>
      <c r="S34" s="131"/>
      <c r="T34" s="131"/>
      <c r="U34" s="131"/>
      <c r="V34" s="131"/>
      <c r="W34" s="87" t="e">
        <f t="shared" si="4"/>
        <v>#DIV/0!</v>
      </c>
      <c r="X34" s="161"/>
      <c r="Z34" s="150" t="str">
        <f>O48</f>
        <v>第II类工作</v>
      </c>
      <c r="AA34" s="151">
        <f>P48</f>
        <v>0</v>
      </c>
      <c r="AB34" s="150">
        <f>Q48</f>
        <v>0</v>
      </c>
      <c r="AC34" s="151">
        <f>R48</f>
        <v>0</v>
      </c>
      <c r="AD34" s="151">
        <f>S48</f>
        <v>0</v>
      </c>
      <c r="AE34" s="152" t="e">
        <f>T48</f>
        <v>#DIV/0!</v>
      </c>
    </row>
    <row r="35" spans="1:31" ht="14.1" customHeight="1" x14ac:dyDescent="0.2">
      <c r="A35" s="119"/>
      <c r="B35" s="55"/>
      <c r="C35" s="20"/>
      <c r="D35" s="120"/>
      <c r="E35" s="46">
        <f t="shared" si="20"/>
        <v>0</v>
      </c>
      <c r="F35" s="47">
        <f>INT(TEXT(E35,"[m]"))</f>
        <v>0</v>
      </c>
      <c r="G35" s="35"/>
      <c r="H35" s="35"/>
      <c r="I35" s="19"/>
      <c r="J35"/>
      <c r="O35" s="162" t="s">
        <v>55</v>
      </c>
      <c r="P35" s="13" t="s">
        <v>55</v>
      </c>
      <c r="Q35" s="13" t="s">
        <v>55</v>
      </c>
      <c r="R35" s="13" t="s">
        <v>55</v>
      </c>
      <c r="S35" s="13" t="s">
        <v>55</v>
      </c>
      <c r="T35" s="13" t="s">
        <v>55</v>
      </c>
      <c r="U35" s="13" t="s">
        <v>55</v>
      </c>
      <c r="V35" s="13" t="s">
        <v>55</v>
      </c>
      <c r="W35" s="163"/>
      <c r="X35" s="164" t="s">
        <v>55</v>
      </c>
      <c r="Z35" s="150" t="str">
        <f t="shared" ref="Z35:AE35" si="23">O50</f>
        <v>事务工作</v>
      </c>
      <c r="AA35" s="151">
        <f t="shared" si="23"/>
        <v>0</v>
      </c>
      <c r="AB35" s="150">
        <f t="shared" si="23"/>
        <v>0</v>
      </c>
      <c r="AC35" s="151">
        <f t="shared" si="23"/>
        <v>0</v>
      </c>
      <c r="AD35" s="151">
        <f t="shared" si="23"/>
        <v>0</v>
      </c>
      <c r="AE35" s="152" t="e">
        <f t="shared" si="23"/>
        <v>#DIV/0!</v>
      </c>
    </row>
    <row r="36" spans="1:31" x14ac:dyDescent="0.2">
      <c r="A36" s="119"/>
      <c r="B36" s="55"/>
      <c r="C36" s="20"/>
      <c r="D36" s="120"/>
      <c r="E36" s="46">
        <f t="shared" si="20"/>
        <v>0</v>
      </c>
      <c r="F36" s="47">
        <f>INT(TEXT(E36,"[m]"))</f>
        <v>0</v>
      </c>
      <c r="G36" s="35"/>
      <c r="H36" s="35"/>
      <c r="J36"/>
      <c r="O36" s="166" t="s">
        <v>56</v>
      </c>
      <c r="P36" s="167">
        <f>P4</f>
        <v>0</v>
      </c>
      <c r="Q36" s="167">
        <f t="shared" ref="Q36:V36" si="24">Q4</f>
        <v>0</v>
      </c>
      <c r="R36" s="167">
        <f t="shared" si="24"/>
        <v>0</v>
      </c>
      <c r="S36" s="167">
        <f t="shared" si="24"/>
        <v>0</v>
      </c>
      <c r="T36" s="167">
        <f t="shared" si="24"/>
        <v>0</v>
      </c>
      <c r="U36" s="167">
        <f t="shared" si="24"/>
        <v>0</v>
      </c>
      <c r="V36" s="167">
        <f t="shared" si="24"/>
        <v>0</v>
      </c>
      <c r="W36" s="34">
        <f>AVERAGE(P36:V36)</f>
        <v>0</v>
      </c>
      <c r="X36" s="168">
        <f>SUM(P36:V36)</f>
        <v>0</v>
      </c>
      <c r="Z36" s="41"/>
      <c r="AB36" s="165"/>
      <c r="AE36" s="169"/>
    </row>
    <row r="37" spans="1:31" x14ac:dyDescent="0.2">
      <c r="A37" s="119"/>
      <c r="B37" s="55"/>
      <c r="C37" s="97"/>
      <c r="D37" s="120"/>
      <c r="E37" s="46">
        <f t="shared" si="20"/>
        <v>0</v>
      </c>
      <c r="F37" s="47">
        <f t="shared" si="21"/>
        <v>0</v>
      </c>
      <c r="G37" s="35"/>
      <c r="H37" s="35"/>
      <c r="I37" s="170" t="s">
        <v>57</v>
      </c>
      <c r="J37" s="171" t="s">
        <v>58</v>
      </c>
      <c r="K37" s="172" t="s">
        <v>59</v>
      </c>
      <c r="O37" s="173" t="s">
        <v>60</v>
      </c>
      <c r="P37" s="41">
        <f>P13</f>
        <v>0</v>
      </c>
      <c r="Q37" s="41">
        <f t="shared" ref="Q37:V37" si="25">Q13</f>
        <v>0</v>
      </c>
      <c r="R37" s="41">
        <f t="shared" si="25"/>
        <v>0</v>
      </c>
      <c r="S37" s="41">
        <f t="shared" si="25"/>
        <v>0</v>
      </c>
      <c r="T37" s="41">
        <f t="shared" si="25"/>
        <v>0</v>
      </c>
      <c r="U37" s="41">
        <f t="shared" si="25"/>
        <v>0</v>
      </c>
      <c r="V37" s="41">
        <f t="shared" si="25"/>
        <v>0</v>
      </c>
      <c r="W37" s="35">
        <f>AVERAGE(P37:V37)</f>
        <v>0</v>
      </c>
      <c r="X37" s="174">
        <f>SUM(P37:V37)</f>
        <v>0</v>
      </c>
      <c r="Z37" s="41"/>
      <c r="AB37" s="165"/>
      <c r="AE37" s="169"/>
    </row>
    <row r="38" spans="1:31" x14ac:dyDescent="0.2">
      <c r="A38" s="119"/>
      <c r="B38" s="55"/>
      <c r="C38" s="20" t="s">
        <v>61</v>
      </c>
      <c r="D38" s="120"/>
      <c r="E38" s="46">
        <f t="shared" si="20"/>
        <v>0</v>
      </c>
      <c r="F38" s="47">
        <f t="shared" si="21"/>
        <v>0</v>
      </c>
      <c r="G38" s="35"/>
      <c r="H38" s="35"/>
      <c r="I38" s="175">
        <f>P40</f>
        <v>0</v>
      </c>
      <c r="J38" s="176">
        <v>44682</v>
      </c>
      <c r="K38" s="47">
        <v>1</v>
      </c>
      <c r="O38" s="173" t="s">
        <v>62</v>
      </c>
      <c r="P38" s="41">
        <f>P19</f>
        <v>0</v>
      </c>
      <c r="Q38" s="41">
        <f t="shared" ref="Q38:V38" si="26">Q19</f>
        <v>0</v>
      </c>
      <c r="R38" s="41">
        <f t="shared" si="26"/>
        <v>0</v>
      </c>
      <c r="S38" s="41">
        <f t="shared" si="26"/>
        <v>0</v>
      </c>
      <c r="T38" s="41">
        <f t="shared" si="26"/>
        <v>0</v>
      </c>
      <c r="U38" s="41">
        <f t="shared" si="26"/>
        <v>0</v>
      </c>
      <c r="V38" s="41">
        <f t="shared" si="26"/>
        <v>0</v>
      </c>
      <c r="W38" s="35">
        <f>AVERAGE(P38:V38)</f>
        <v>0</v>
      </c>
      <c r="X38" s="174">
        <f>SUM(P38:V38)</f>
        <v>0</v>
      </c>
      <c r="Z38" s="41"/>
      <c r="AB38" s="165"/>
      <c r="AE38" s="169"/>
    </row>
    <row r="39" spans="1:31" x14ac:dyDescent="0.2">
      <c r="A39" s="119"/>
      <c r="B39" s="55"/>
      <c r="C39" s="20"/>
      <c r="D39" s="120"/>
      <c r="E39" s="46">
        <f t="shared" si="20"/>
        <v>0</v>
      </c>
      <c r="F39" s="47">
        <f t="shared" si="21"/>
        <v>0</v>
      </c>
      <c r="G39" s="35"/>
      <c r="H39" s="35"/>
      <c r="I39" s="175">
        <f>I38+Q40</f>
        <v>0</v>
      </c>
      <c r="J39" s="176">
        <v>44683</v>
      </c>
      <c r="K39" s="47">
        <v>2</v>
      </c>
      <c r="O39" s="177" t="s">
        <v>63</v>
      </c>
      <c r="P39" s="41">
        <f>P23</f>
        <v>0</v>
      </c>
      <c r="Q39" s="41">
        <f t="shared" ref="Q39:V39" si="27">Q23</f>
        <v>0</v>
      </c>
      <c r="R39" s="41">
        <f t="shared" si="27"/>
        <v>0</v>
      </c>
      <c r="S39" s="41">
        <f t="shared" si="27"/>
        <v>0</v>
      </c>
      <c r="T39" s="41">
        <f t="shared" si="27"/>
        <v>0</v>
      </c>
      <c r="U39" s="41">
        <f t="shared" si="27"/>
        <v>0</v>
      </c>
      <c r="V39" s="41">
        <f t="shared" si="27"/>
        <v>0</v>
      </c>
      <c r="W39" s="35">
        <f>AVERAGE(P39:V39)</f>
        <v>0</v>
      </c>
      <c r="X39" s="174">
        <f>SUM(P39:V39)</f>
        <v>0</v>
      </c>
      <c r="Z39" s="41"/>
      <c r="AB39" s="165"/>
      <c r="AE39" s="169"/>
    </row>
    <row r="40" spans="1:31" ht="15" thickBot="1" x14ac:dyDescent="0.25">
      <c r="A40" s="119"/>
      <c r="B40" s="55"/>
      <c r="C40" s="20"/>
      <c r="D40" s="120"/>
      <c r="E40" s="46">
        <f t="shared" si="20"/>
        <v>0</v>
      </c>
      <c r="F40" s="47">
        <f t="shared" si="21"/>
        <v>0</v>
      </c>
      <c r="G40" s="35"/>
      <c r="H40" s="35"/>
      <c r="I40" s="175">
        <f>I39+R40</f>
        <v>0</v>
      </c>
      <c r="J40" s="176">
        <v>44684</v>
      </c>
      <c r="K40" s="47">
        <v>3</v>
      </c>
      <c r="O40" s="178" t="s">
        <v>64</v>
      </c>
      <c r="P40" s="179">
        <f>P36+P37</f>
        <v>0</v>
      </c>
      <c r="Q40" s="179">
        <f t="shared" ref="Q40:V40" si="28">Q36+Q37</f>
        <v>0</v>
      </c>
      <c r="R40" s="179">
        <f t="shared" si="28"/>
        <v>0</v>
      </c>
      <c r="S40" s="179">
        <f t="shared" si="28"/>
        <v>0</v>
      </c>
      <c r="T40" s="179">
        <f t="shared" si="28"/>
        <v>0</v>
      </c>
      <c r="U40" s="179">
        <f t="shared" si="28"/>
        <v>0</v>
      </c>
      <c r="V40" s="179">
        <f t="shared" si="28"/>
        <v>0</v>
      </c>
      <c r="W40" s="180">
        <f>AVERAGE(P40:V40)</f>
        <v>0</v>
      </c>
      <c r="X40" s="181">
        <f>SUM(P40:V40)</f>
        <v>0</v>
      </c>
      <c r="Z40" s="41"/>
      <c r="AB40" s="165"/>
      <c r="AE40" s="169"/>
    </row>
    <row r="41" spans="1:31" x14ac:dyDescent="0.2">
      <c r="A41" s="119"/>
      <c r="B41" s="55"/>
      <c r="D41" s="120"/>
      <c r="E41" s="46">
        <f t="shared" si="20"/>
        <v>0</v>
      </c>
      <c r="F41" s="47">
        <f t="shared" si="21"/>
        <v>0</v>
      </c>
      <c r="G41" s="35"/>
      <c r="H41" s="35"/>
      <c r="I41" s="175">
        <f>I40+S40</f>
        <v>0</v>
      </c>
      <c r="J41" s="176">
        <v>44685</v>
      </c>
      <c r="K41" s="47">
        <v>4</v>
      </c>
      <c r="O41" s="182"/>
      <c r="P41" s="41"/>
      <c r="Q41" s="41"/>
      <c r="R41" s="41"/>
      <c r="S41" s="41"/>
      <c r="T41" s="41"/>
      <c r="U41" s="41"/>
      <c r="V41" s="41"/>
      <c r="W41" s="41"/>
      <c r="X41" s="41"/>
      <c r="Z41" s="41"/>
      <c r="AB41" s="165"/>
      <c r="AE41" s="169"/>
    </row>
    <row r="42" spans="1:31" ht="15" thickBot="1" x14ac:dyDescent="0.25">
      <c r="A42" s="119"/>
      <c r="B42" s="55"/>
      <c r="C42" s="20" t="s">
        <v>65</v>
      </c>
      <c r="D42" s="120"/>
      <c r="E42" s="46">
        <f t="shared" si="20"/>
        <v>0</v>
      </c>
      <c r="F42" s="47">
        <f t="shared" si="21"/>
        <v>0</v>
      </c>
      <c r="G42" s="35"/>
      <c r="H42" s="35"/>
      <c r="I42" s="175">
        <f>I41+T40</f>
        <v>0</v>
      </c>
      <c r="J42" s="176">
        <v>44686</v>
      </c>
      <c r="K42" s="47">
        <v>5</v>
      </c>
      <c r="Z42" s="41"/>
      <c r="AB42" s="165"/>
      <c r="AE42" s="169"/>
    </row>
    <row r="43" spans="1:31" ht="15" thickBot="1" x14ac:dyDescent="0.25">
      <c r="A43" s="119"/>
      <c r="B43" s="55"/>
      <c r="C43" s="20"/>
      <c r="D43" s="120"/>
      <c r="E43" s="46">
        <f>G43</f>
        <v>0</v>
      </c>
      <c r="F43" s="47">
        <f>INT(TEXT(E43,"[m]"))</f>
        <v>0</v>
      </c>
      <c r="G43" s="35"/>
      <c r="H43" s="35"/>
      <c r="I43" s="175">
        <f>I42+U40</f>
        <v>0</v>
      </c>
      <c r="J43" s="176">
        <v>44687</v>
      </c>
      <c r="K43" s="47">
        <v>6</v>
      </c>
      <c r="O43" s="183" t="s">
        <v>66</v>
      </c>
      <c r="P43" s="184"/>
      <c r="Q43" s="184"/>
      <c r="R43" s="184"/>
      <c r="S43" s="184"/>
      <c r="T43" s="185"/>
      <c r="V43" s="183" t="s">
        <v>67</v>
      </c>
      <c r="W43" s="184"/>
      <c r="X43" s="185"/>
      <c r="Z43" s="41"/>
      <c r="AB43" s="165"/>
      <c r="AE43" s="169"/>
    </row>
    <row r="44" spans="1:31" x14ac:dyDescent="0.2">
      <c r="A44" s="119"/>
      <c r="B44" s="55"/>
      <c r="C44" s="20"/>
      <c r="D44" s="120"/>
      <c r="E44" s="46">
        <f>G44</f>
        <v>0</v>
      </c>
      <c r="F44" s="47">
        <f>INT(TEXT(E44,"[m]"))</f>
        <v>0</v>
      </c>
      <c r="G44" s="35"/>
      <c r="H44" s="35"/>
      <c r="I44" s="186">
        <f>I43+V40</f>
        <v>0</v>
      </c>
      <c r="J44" s="176">
        <v>44688</v>
      </c>
      <c r="K44" s="47">
        <v>7</v>
      </c>
      <c r="O44" s="187" t="str">
        <f>A1</f>
        <v>二零二二年七月第一周</v>
      </c>
      <c r="P44" s="188"/>
      <c r="Q44" s="189" t="s">
        <v>68</v>
      </c>
      <c r="R44" s="188" t="s">
        <v>69</v>
      </c>
      <c r="S44" s="188" t="s">
        <v>70</v>
      </c>
      <c r="T44" s="190" t="s">
        <v>71</v>
      </c>
      <c r="V44" s="191"/>
      <c r="W44" s="192" t="s">
        <v>52</v>
      </c>
      <c r="X44" s="193" t="s">
        <v>54</v>
      </c>
      <c r="Z44" s="41"/>
      <c r="AB44" s="165"/>
      <c r="AE44" s="169"/>
    </row>
    <row r="45" spans="1:31" x14ac:dyDescent="0.2">
      <c r="A45" s="119"/>
      <c r="B45" s="55"/>
      <c r="C45" s="20"/>
      <c r="D45" s="120"/>
      <c r="E45" s="46">
        <f t="shared" si="20"/>
        <v>0</v>
      </c>
      <c r="F45" s="47">
        <f t="shared" si="21"/>
        <v>0</v>
      </c>
      <c r="G45" s="35"/>
      <c r="H45" s="35"/>
      <c r="J45" s="194"/>
      <c r="K45" s="194"/>
      <c r="O45" s="195" t="s">
        <v>72</v>
      </c>
      <c r="P45" s="196">
        <f>24*60*INT(LEFT(Q44,1))</f>
        <v>10080</v>
      </c>
      <c r="Q45" s="147">
        <f>SUM(Q47:Q50)</f>
        <v>0</v>
      </c>
      <c r="R45" s="197"/>
      <c r="S45" s="151">
        <f t="shared" ref="S45:S50" si="29">P45-R45</f>
        <v>10080</v>
      </c>
      <c r="T45" s="198" t="e">
        <f t="shared" ref="T45:T50" si="30">(P45-R45)/R45</f>
        <v>#DIV/0!</v>
      </c>
      <c r="V45" s="199" t="s">
        <v>11</v>
      </c>
      <c r="W45" s="19" t="e">
        <f>AVERAGE(P33:V33)</f>
        <v>#DIV/0!</v>
      </c>
      <c r="X45" s="200" t="e">
        <f>AVERAGE(P34:V34)</f>
        <v>#DIV/0!</v>
      </c>
      <c r="Z45" s="41"/>
      <c r="AB45" s="165"/>
      <c r="AE45" s="169"/>
    </row>
    <row r="46" spans="1:31" x14ac:dyDescent="0.2">
      <c r="A46" s="119"/>
      <c r="B46" s="85"/>
      <c r="C46" s="201"/>
      <c r="D46" s="202"/>
      <c r="E46" s="203">
        <f t="shared" si="20"/>
        <v>0</v>
      </c>
      <c r="F46" s="107">
        <f t="shared" si="21"/>
        <v>0</v>
      </c>
      <c r="G46" s="87"/>
      <c r="H46" s="35"/>
      <c r="I46" s="204"/>
      <c r="J46"/>
      <c r="O46" s="195" t="s">
        <v>73</v>
      </c>
      <c r="P46" s="196">
        <f>SUM(P47:P48)</f>
        <v>0</v>
      </c>
      <c r="Q46" s="147">
        <f>X40</f>
        <v>0</v>
      </c>
      <c r="R46" s="197"/>
      <c r="S46" s="151">
        <f t="shared" si="29"/>
        <v>0</v>
      </c>
      <c r="T46" s="198" t="e">
        <f t="shared" si="30"/>
        <v>#DIV/0!</v>
      </c>
      <c r="V46" s="199" t="s">
        <v>74</v>
      </c>
      <c r="W46" s="19">
        <f>MIN(P33:V33)</f>
        <v>0</v>
      </c>
      <c r="X46" s="200">
        <f>MIN(P34:V34)</f>
        <v>0</v>
      </c>
      <c r="Z46" s="41"/>
      <c r="AB46" s="165"/>
      <c r="AE46" s="169"/>
    </row>
    <row r="47" spans="1:31" ht="15" thickBot="1" x14ac:dyDescent="0.25">
      <c r="A47" s="119"/>
      <c r="B47" s="154" t="s">
        <v>34</v>
      </c>
      <c r="C47" s="79" t="s">
        <v>75</v>
      </c>
      <c r="D47" s="120" t="s">
        <v>76</v>
      </c>
      <c r="E47" s="46">
        <f t="shared" si="20"/>
        <v>0</v>
      </c>
      <c r="F47" s="47">
        <f t="shared" si="21"/>
        <v>0</v>
      </c>
      <c r="G47" s="34"/>
      <c r="H47" s="35">
        <f>G47+G134</f>
        <v>0</v>
      </c>
      <c r="I47" s="151" t="s">
        <v>77</v>
      </c>
      <c r="J47" s="151" t="str">
        <f>A1&amp;"学习时间趋势"</f>
        <v>二零二二年七月第一周学习时间趋势</v>
      </c>
      <c r="O47" s="195" t="s">
        <v>56</v>
      </c>
      <c r="P47" s="196">
        <f>J3</f>
        <v>0</v>
      </c>
      <c r="Q47" s="147">
        <f>X36</f>
        <v>0</v>
      </c>
      <c r="R47" s="197"/>
      <c r="S47" s="151">
        <f t="shared" si="29"/>
        <v>0</v>
      </c>
      <c r="T47" s="198" t="e">
        <f t="shared" si="30"/>
        <v>#DIV/0!</v>
      </c>
      <c r="V47" s="205" t="s">
        <v>78</v>
      </c>
      <c r="W47" s="206">
        <f>MAX(P33:V33)</f>
        <v>0</v>
      </c>
      <c r="X47" s="207">
        <f>MAX(P34:V34)</f>
        <v>0</v>
      </c>
      <c r="Z47" s="41"/>
      <c r="AB47" s="165"/>
      <c r="AE47" s="169"/>
    </row>
    <row r="48" spans="1:31" x14ac:dyDescent="0.2">
      <c r="A48" s="119"/>
      <c r="B48" s="55"/>
      <c r="C48" s="79"/>
      <c r="D48" s="120"/>
      <c r="E48" s="46">
        <f t="shared" si="20"/>
        <v>0</v>
      </c>
      <c r="F48" s="47">
        <f t="shared" si="21"/>
        <v>0</v>
      </c>
      <c r="G48" s="35"/>
      <c r="H48" s="35"/>
      <c r="I48" s="151" t="s">
        <v>79</v>
      </c>
      <c r="J48" s="151" t="str">
        <f>A1&amp;"数据"</f>
        <v>二零二二年七月第一周数据</v>
      </c>
      <c r="O48" s="195" t="s">
        <v>60</v>
      </c>
      <c r="P48" s="196">
        <f>J14</f>
        <v>0</v>
      </c>
      <c r="Q48" s="147">
        <f>X37</f>
        <v>0</v>
      </c>
      <c r="R48" s="197"/>
      <c r="S48" s="151">
        <f t="shared" si="29"/>
        <v>0</v>
      </c>
      <c r="T48" s="198" t="e">
        <f t="shared" si="30"/>
        <v>#DIV/0!</v>
      </c>
      <c r="Z48" s="41"/>
      <c r="AB48" s="165"/>
      <c r="AE48" s="169"/>
    </row>
    <row r="49" spans="1:33" x14ac:dyDescent="0.2">
      <c r="A49" s="119"/>
      <c r="B49" s="55"/>
      <c r="C49" s="79"/>
      <c r="D49" s="120"/>
      <c r="E49" s="46">
        <f t="shared" si="20"/>
        <v>0</v>
      </c>
      <c r="F49" s="47">
        <f t="shared" si="21"/>
        <v>0</v>
      </c>
      <c r="G49" s="35"/>
      <c r="H49" s="35"/>
      <c r="I49" s="151" t="s">
        <v>80</v>
      </c>
      <c r="J49" s="151" t="str">
        <f>A1&amp;"总时间分布"</f>
        <v>二零二二年七月第一周总时间分布</v>
      </c>
      <c r="O49" s="208" t="s">
        <v>81</v>
      </c>
      <c r="P49" s="209">
        <f>J22</f>
        <v>0</v>
      </c>
      <c r="Q49" s="147">
        <f>X38</f>
        <v>0</v>
      </c>
      <c r="R49" s="210"/>
      <c r="S49" s="151">
        <f t="shared" si="29"/>
        <v>0</v>
      </c>
      <c r="T49" s="198" t="e">
        <f t="shared" si="30"/>
        <v>#DIV/0!</v>
      </c>
      <c r="Z49" s="41"/>
      <c r="AB49" s="165"/>
      <c r="AE49" s="169"/>
    </row>
    <row r="50" spans="1:33" ht="15" thickBot="1" x14ac:dyDescent="0.25">
      <c r="A50" s="119"/>
      <c r="B50" s="55"/>
      <c r="C50" s="79" t="s">
        <v>82</v>
      </c>
      <c r="D50" s="120"/>
      <c r="E50" s="46">
        <f t="shared" si="20"/>
        <v>0</v>
      </c>
      <c r="F50" s="47">
        <f t="shared" si="21"/>
        <v>0</v>
      </c>
      <c r="G50" s="35"/>
      <c r="H50" s="35"/>
      <c r="I50" s="151" t="s">
        <v>83</v>
      </c>
      <c r="J50" s="151" t="str">
        <f>A1&amp;"占比"</f>
        <v>二零二二年七月第一周占比</v>
      </c>
      <c r="O50" s="211" t="s">
        <v>84</v>
      </c>
      <c r="P50" s="212">
        <f>J28</f>
        <v>0</v>
      </c>
      <c r="Q50" s="213">
        <f>X39</f>
        <v>0</v>
      </c>
      <c r="R50" s="214"/>
      <c r="S50" s="215">
        <f t="shared" si="29"/>
        <v>0</v>
      </c>
      <c r="T50" s="216" t="e">
        <f t="shared" si="30"/>
        <v>#DIV/0!</v>
      </c>
      <c r="Z50" s="41"/>
      <c r="AB50" s="165"/>
      <c r="AE50" s="169"/>
    </row>
    <row r="51" spans="1:33" x14ac:dyDescent="0.2">
      <c r="A51" s="119"/>
      <c r="B51" s="55"/>
      <c r="C51" s="79"/>
      <c r="D51" s="120"/>
      <c r="E51" s="46">
        <f t="shared" si="20"/>
        <v>0</v>
      </c>
      <c r="F51" s="47">
        <f t="shared" si="21"/>
        <v>0</v>
      </c>
      <c r="G51" s="35"/>
      <c r="H51" s="35"/>
      <c r="I51" s="151" t="s">
        <v>85</v>
      </c>
      <c r="J51" s="151" t="str">
        <f>A1</f>
        <v>二零二二年七月第一周</v>
      </c>
      <c r="Q51" s="165"/>
      <c r="T51" s="169"/>
      <c r="Z51" s="41"/>
      <c r="AB51" s="165"/>
      <c r="AE51" s="169"/>
    </row>
    <row r="52" spans="1:33" ht="15" thickBot="1" x14ac:dyDescent="0.25">
      <c r="A52" s="119"/>
      <c r="B52" s="55"/>
      <c r="C52" s="79"/>
      <c r="D52" s="120"/>
      <c r="E52" s="46">
        <f t="shared" si="20"/>
        <v>0</v>
      </c>
      <c r="F52" s="47">
        <f t="shared" si="21"/>
        <v>0</v>
      </c>
      <c r="G52" s="35"/>
      <c r="H52" s="35"/>
      <c r="I52" s="151" t="s">
        <v>86</v>
      </c>
      <c r="J52" s="151" t="s">
        <v>52</v>
      </c>
      <c r="Z52" s="41"/>
      <c r="AB52" s="165"/>
      <c r="AE52" s="169"/>
    </row>
    <row r="53" spans="1:33" ht="15" thickBot="1" x14ac:dyDescent="0.25">
      <c r="A53" s="119"/>
      <c r="B53" s="154" t="s">
        <v>36</v>
      </c>
      <c r="C53" s="217" t="s">
        <v>87</v>
      </c>
      <c r="D53" s="156"/>
      <c r="E53" s="32">
        <f t="shared" si="20"/>
        <v>0</v>
      </c>
      <c r="F53" s="33">
        <f t="shared" si="21"/>
        <v>0</v>
      </c>
      <c r="G53" s="34"/>
      <c r="H53" s="35">
        <f>G53+G138</f>
        <v>0</v>
      </c>
      <c r="I53" s="151" t="s">
        <v>88</v>
      </c>
      <c r="J53" s="151" t="s">
        <v>54</v>
      </c>
      <c r="O53" s="183" t="s">
        <v>89</v>
      </c>
      <c r="P53" s="184"/>
      <c r="Q53" s="184"/>
      <c r="R53" s="184"/>
      <c r="S53" s="184"/>
      <c r="T53" s="184"/>
      <c r="U53" s="184"/>
      <c r="V53" s="185"/>
      <c r="Z53" s="41"/>
      <c r="AB53" s="165"/>
      <c r="AE53" s="169"/>
    </row>
    <row r="54" spans="1:33" x14ac:dyDescent="0.2">
      <c r="A54" s="119"/>
      <c r="B54" s="55"/>
      <c r="C54" s="79" t="s">
        <v>90</v>
      </c>
      <c r="D54" s="120"/>
      <c r="E54" s="46">
        <f t="shared" si="20"/>
        <v>0</v>
      </c>
      <c r="F54" s="47">
        <f t="shared" si="21"/>
        <v>0</v>
      </c>
      <c r="G54" s="35"/>
      <c r="H54" s="35">
        <f>G54+G139</f>
        <v>0</v>
      </c>
      <c r="I54" s="151" t="s">
        <v>91</v>
      </c>
      <c r="J54" s="151" t="str">
        <f>A1&amp;"四象限比"</f>
        <v>二零二二年七月第一周四象限比</v>
      </c>
      <c r="O54" s="187" t="s">
        <v>92</v>
      </c>
      <c r="P54" s="188" t="s">
        <v>8</v>
      </c>
      <c r="Q54" s="218" t="s">
        <v>93</v>
      </c>
      <c r="R54" s="219"/>
      <c r="S54" s="219"/>
      <c r="T54" s="219"/>
      <c r="U54" s="219"/>
      <c r="V54" s="220"/>
      <c r="Z54" s="40" t="s">
        <v>94</v>
      </c>
      <c r="AA54" s="41"/>
      <c r="AB54" s="41"/>
      <c r="AC54" s="41"/>
      <c r="AD54" s="41"/>
      <c r="AE54" s="41"/>
    </row>
    <row r="55" spans="1:33" x14ac:dyDescent="0.2">
      <c r="A55" s="119"/>
      <c r="B55" s="55"/>
      <c r="C55" s="79"/>
      <c r="D55" s="120"/>
      <c r="E55" s="46">
        <f t="shared" si="20"/>
        <v>0</v>
      </c>
      <c r="F55" s="47">
        <f t="shared" si="21"/>
        <v>0</v>
      </c>
      <c r="G55" s="35"/>
      <c r="H55" s="35">
        <f>G55+G140</f>
        <v>0</v>
      </c>
      <c r="J55"/>
      <c r="O55" s="195" t="s">
        <v>95</v>
      </c>
      <c r="P55" s="147">
        <f>X5</f>
        <v>0</v>
      </c>
      <c r="Q55" s="221" t="s">
        <v>96</v>
      </c>
      <c r="R55" s="222"/>
      <c r="S55" s="222"/>
      <c r="T55" s="222"/>
      <c r="U55" s="222"/>
      <c r="V55" s="223"/>
      <c r="Z55" s="150" t="s">
        <v>97</v>
      </c>
      <c r="AA55" s="224">
        <f>P2</f>
        <v>44682</v>
      </c>
      <c r="AB55" s="224">
        <f>Q2</f>
        <v>44683</v>
      </c>
      <c r="AC55" s="224">
        <f t="shared" ref="AC55:AG55" si="31">R2</f>
        <v>44684</v>
      </c>
      <c r="AD55" s="224">
        <f t="shared" si="31"/>
        <v>44685</v>
      </c>
      <c r="AE55" s="224">
        <f t="shared" si="31"/>
        <v>44686</v>
      </c>
      <c r="AF55" s="224">
        <f t="shared" si="31"/>
        <v>44687</v>
      </c>
      <c r="AG55" s="224">
        <f t="shared" si="31"/>
        <v>44688</v>
      </c>
    </row>
    <row r="56" spans="1:33" x14ac:dyDescent="0.2">
      <c r="A56" s="119"/>
      <c r="B56" s="55"/>
      <c r="C56" s="79" t="s">
        <v>98</v>
      </c>
      <c r="D56" s="120" t="s">
        <v>99</v>
      </c>
      <c r="E56" s="46">
        <f t="shared" si="20"/>
        <v>0</v>
      </c>
      <c r="F56" s="47">
        <f t="shared" si="21"/>
        <v>0</v>
      </c>
      <c r="G56" s="35"/>
      <c r="H56" s="35">
        <f>G56+G141</f>
        <v>0</v>
      </c>
      <c r="J56"/>
      <c r="O56" s="225" t="s">
        <v>100</v>
      </c>
      <c r="P56" s="147">
        <f>SUM(X13:X18)</f>
        <v>0</v>
      </c>
      <c r="Q56" s="221" t="s">
        <v>101</v>
      </c>
      <c r="R56" s="222" t="s">
        <v>102</v>
      </c>
      <c r="S56" s="222" t="s">
        <v>103</v>
      </c>
      <c r="T56" s="222" t="s">
        <v>104</v>
      </c>
      <c r="U56" s="222" t="s">
        <v>105</v>
      </c>
      <c r="V56" s="223" t="s">
        <v>106</v>
      </c>
      <c r="Z56" s="226" t="s">
        <v>107</v>
      </c>
      <c r="AA56" s="227">
        <f>$C$179</f>
        <v>0</v>
      </c>
      <c r="AB56" s="227">
        <f t="shared" ref="AB56:AG56" si="32">$C$179</f>
        <v>0</v>
      </c>
      <c r="AC56" s="227">
        <f t="shared" si="32"/>
        <v>0</v>
      </c>
      <c r="AD56" s="227">
        <f t="shared" si="32"/>
        <v>0</v>
      </c>
      <c r="AE56" s="227">
        <f t="shared" si="32"/>
        <v>0</v>
      </c>
      <c r="AF56" s="227">
        <f t="shared" si="32"/>
        <v>0</v>
      </c>
      <c r="AG56" s="227">
        <f t="shared" si="32"/>
        <v>0</v>
      </c>
    </row>
    <row r="57" spans="1:33" x14ac:dyDescent="0.2">
      <c r="A57" s="119"/>
      <c r="B57" s="55"/>
      <c r="C57" s="79"/>
      <c r="D57" s="120"/>
      <c r="E57" s="46">
        <f t="shared" si="20"/>
        <v>0</v>
      </c>
      <c r="F57" s="47">
        <f t="shared" si="21"/>
        <v>0</v>
      </c>
      <c r="G57" s="35"/>
      <c r="H57" s="35"/>
      <c r="O57" s="195" t="s">
        <v>108</v>
      </c>
      <c r="P57" s="147">
        <f>X8+SUM(X19:X22)</f>
        <v>0</v>
      </c>
      <c r="Q57" s="221" t="s">
        <v>27</v>
      </c>
      <c r="R57" s="222" t="s">
        <v>62</v>
      </c>
      <c r="S57" s="222"/>
      <c r="T57" s="222"/>
      <c r="U57" s="222"/>
      <c r="V57" s="223"/>
      <c r="Z57" s="226" t="s">
        <v>109</v>
      </c>
      <c r="AA57" s="227">
        <f>$C$180</f>
        <v>0</v>
      </c>
      <c r="AB57" s="227">
        <f t="shared" ref="AB57:AG57" si="33">$C$180</f>
        <v>0</v>
      </c>
      <c r="AC57" s="227">
        <f t="shared" si="33"/>
        <v>0</v>
      </c>
      <c r="AD57" s="227">
        <f t="shared" si="33"/>
        <v>0</v>
      </c>
      <c r="AE57" s="227">
        <f t="shared" si="33"/>
        <v>0</v>
      </c>
      <c r="AF57" s="227">
        <f t="shared" si="33"/>
        <v>0</v>
      </c>
      <c r="AG57" s="227">
        <f t="shared" si="33"/>
        <v>0</v>
      </c>
    </row>
    <row r="58" spans="1:33" ht="14.1" customHeight="1" thickBot="1" x14ac:dyDescent="0.25">
      <c r="A58" s="119"/>
      <c r="B58" s="55"/>
      <c r="C58" s="79"/>
      <c r="D58" s="120"/>
      <c r="E58" s="46">
        <f t="shared" si="20"/>
        <v>0</v>
      </c>
      <c r="F58" s="47">
        <f t="shared" si="21"/>
        <v>0</v>
      </c>
      <c r="G58" s="35"/>
      <c r="H58" s="35"/>
      <c r="O58" s="211" t="s">
        <v>110</v>
      </c>
      <c r="P58" s="213">
        <f>SUM(X23:X28)</f>
        <v>0</v>
      </c>
      <c r="Q58" s="229" t="s">
        <v>63</v>
      </c>
      <c r="R58" s="230"/>
      <c r="S58" s="230"/>
      <c r="T58" s="230"/>
      <c r="U58" s="230"/>
      <c r="V58" s="231"/>
      <c r="Z58" s="232" t="s">
        <v>111</v>
      </c>
      <c r="AA58" s="233">
        <f>$C$181</f>
        <v>0</v>
      </c>
      <c r="AB58" s="233">
        <f t="shared" ref="AB58:AG58" si="34">$C$181</f>
        <v>0</v>
      </c>
      <c r="AC58" s="233">
        <f t="shared" si="34"/>
        <v>0</v>
      </c>
      <c r="AD58" s="233">
        <f t="shared" si="34"/>
        <v>0</v>
      </c>
      <c r="AE58" s="233">
        <f t="shared" si="34"/>
        <v>0</v>
      </c>
      <c r="AF58" s="233">
        <f t="shared" si="34"/>
        <v>0</v>
      </c>
      <c r="AG58" s="233">
        <f t="shared" si="34"/>
        <v>0</v>
      </c>
    </row>
    <row r="59" spans="1:33" x14ac:dyDescent="0.2">
      <c r="A59" s="119"/>
      <c r="B59" s="55"/>
      <c r="C59" s="79" t="s">
        <v>112</v>
      </c>
      <c r="D59" s="120"/>
      <c r="E59" s="46">
        <f t="shared" si="20"/>
        <v>0</v>
      </c>
      <c r="F59" s="47">
        <f t="shared" si="21"/>
        <v>0</v>
      </c>
      <c r="G59" s="35"/>
      <c r="H59" s="35"/>
      <c r="P59" s="165"/>
      <c r="Z59" s="232"/>
      <c r="AA59" s="233"/>
      <c r="AB59" s="233"/>
      <c r="AC59" s="233"/>
      <c r="AD59" s="233"/>
      <c r="AE59" s="233"/>
      <c r="AF59" s="233"/>
      <c r="AG59" s="233"/>
    </row>
    <row r="60" spans="1:33" x14ac:dyDescent="0.2">
      <c r="A60" s="119"/>
      <c r="B60" s="55"/>
      <c r="C60" s="79"/>
      <c r="D60" s="120"/>
      <c r="E60" s="46">
        <f>G60</f>
        <v>0</v>
      </c>
      <c r="F60" s="47">
        <f t="shared" si="21"/>
        <v>0</v>
      </c>
      <c r="G60" s="35"/>
      <c r="H60" s="35"/>
      <c r="Z60" s="232"/>
      <c r="AA60" s="233"/>
      <c r="AB60" s="233"/>
      <c r="AC60" s="233"/>
      <c r="AD60" s="233"/>
      <c r="AE60" s="233"/>
      <c r="AF60" s="233"/>
      <c r="AG60" s="233"/>
    </row>
    <row r="61" spans="1:33" x14ac:dyDescent="0.2">
      <c r="A61" s="119"/>
      <c r="B61" s="55"/>
      <c r="C61" s="79"/>
      <c r="D61" s="120"/>
      <c r="E61" s="46">
        <f t="shared" ref="E61:E67" si="35">G61</f>
        <v>0</v>
      </c>
      <c r="F61" s="47">
        <f t="shared" si="21"/>
        <v>0</v>
      </c>
      <c r="G61" s="35"/>
      <c r="H61" s="35"/>
      <c r="Z61" s="232"/>
      <c r="AA61" s="233"/>
      <c r="AB61" s="233"/>
      <c r="AC61" s="233"/>
      <c r="AD61" s="233"/>
      <c r="AE61" s="233"/>
      <c r="AF61" s="233"/>
      <c r="AG61" s="233"/>
    </row>
    <row r="62" spans="1:33" x14ac:dyDescent="0.2">
      <c r="A62" s="119"/>
      <c r="B62" s="55"/>
      <c r="C62" s="79"/>
      <c r="D62" s="120"/>
      <c r="E62" s="46">
        <f t="shared" si="35"/>
        <v>0</v>
      </c>
      <c r="F62" s="47">
        <f t="shared" si="21"/>
        <v>0</v>
      </c>
      <c r="G62" s="35"/>
      <c r="H62" s="35"/>
      <c r="Z62" s="232"/>
      <c r="AA62" s="233"/>
      <c r="AB62" s="233"/>
      <c r="AC62" s="233"/>
      <c r="AD62" s="233"/>
      <c r="AE62" s="233"/>
      <c r="AF62" s="233"/>
      <c r="AG62" s="233"/>
    </row>
    <row r="63" spans="1:33" x14ac:dyDescent="0.2">
      <c r="A63" s="119"/>
      <c r="B63" s="55"/>
      <c r="C63" s="79"/>
      <c r="D63" s="120"/>
      <c r="E63" s="46">
        <f t="shared" si="35"/>
        <v>0</v>
      </c>
      <c r="F63" s="47">
        <f t="shared" si="21"/>
        <v>0</v>
      </c>
      <c r="G63" s="35"/>
      <c r="H63" s="35"/>
      <c r="Z63" s="232"/>
      <c r="AA63" s="233"/>
      <c r="AB63" s="233"/>
      <c r="AC63" s="233"/>
      <c r="AD63" s="233"/>
      <c r="AE63" s="233"/>
      <c r="AF63" s="233"/>
      <c r="AG63" s="233"/>
    </row>
    <row r="64" spans="1:33" x14ac:dyDescent="0.2">
      <c r="A64" s="119"/>
      <c r="B64" s="55"/>
      <c r="C64" s="79"/>
      <c r="D64" s="120"/>
      <c r="E64" s="46">
        <f t="shared" si="35"/>
        <v>0</v>
      </c>
      <c r="F64" s="47">
        <f t="shared" si="21"/>
        <v>0</v>
      </c>
      <c r="G64" s="35"/>
      <c r="H64" s="35"/>
      <c r="J64"/>
      <c r="Z64" s="232"/>
      <c r="AA64" s="233"/>
      <c r="AB64" s="233"/>
      <c r="AC64" s="233"/>
      <c r="AD64" s="233"/>
      <c r="AE64" s="233"/>
      <c r="AF64" s="233"/>
      <c r="AG64" s="233"/>
    </row>
    <row r="65" spans="1:33" x14ac:dyDescent="0.2">
      <c r="A65" s="119"/>
      <c r="B65" s="55"/>
      <c r="C65" s="44"/>
      <c r="D65" s="120"/>
      <c r="E65" s="46">
        <f t="shared" si="35"/>
        <v>0</v>
      </c>
      <c r="F65" s="107">
        <f t="shared" si="21"/>
        <v>0</v>
      </c>
      <c r="G65" s="87"/>
      <c r="H65" s="35"/>
      <c r="J65"/>
      <c r="Z65" s="232"/>
      <c r="AA65" s="233"/>
      <c r="AB65" s="233"/>
      <c r="AC65" s="233"/>
      <c r="AD65" s="233"/>
      <c r="AE65" s="233"/>
      <c r="AF65" s="233"/>
      <c r="AG65" s="233"/>
    </row>
    <row r="66" spans="1:33" x14ac:dyDescent="0.2">
      <c r="A66" s="119"/>
      <c r="B66" s="154" t="s">
        <v>106</v>
      </c>
      <c r="C66" s="217" t="s">
        <v>113</v>
      </c>
      <c r="D66" s="194"/>
      <c r="E66" s="90">
        <f t="shared" si="35"/>
        <v>0</v>
      </c>
      <c r="F66" s="47">
        <f>INT(TEXT(E66,"[m]"))</f>
        <v>0</v>
      </c>
      <c r="G66" s="34"/>
      <c r="H66" s="35">
        <f>G66+G150</f>
        <v>0</v>
      </c>
      <c r="I66"/>
      <c r="Z66" s="232"/>
      <c r="AA66" s="233"/>
      <c r="AB66" s="233"/>
      <c r="AC66" s="233"/>
      <c r="AD66" s="233"/>
      <c r="AE66" s="233"/>
      <c r="AF66" s="233"/>
      <c r="AG66" s="233"/>
    </row>
    <row r="67" spans="1:33" x14ac:dyDescent="0.2">
      <c r="A67" s="119"/>
      <c r="B67" s="55"/>
      <c r="C67" s="234" t="s">
        <v>114</v>
      </c>
      <c r="D67" s="112"/>
      <c r="E67" s="98">
        <f t="shared" si="35"/>
        <v>0</v>
      </c>
      <c r="F67" s="47">
        <f>INT(TEXT(E67,"[m]"))</f>
        <v>0</v>
      </c>
      <c r="G67" s="35"/>
      <c r="H67" s="35">
        <f>G67+G151</f>
        <v>0</v>
      </c>
      <c r="I67"/>
      <c r="Z67" s="235" t="s">
        <v>115</v>
      </c>
      <c r="AA67" s="236">
        <f>$C$182</f>
        <v>0</v>
      </c>
      <c r="AB67" s="236">
        <f t="shared" ref="AB67:AG67" si="36">$C$182</f>
        <v>0</v>
      </c>
      <c r="AC67" s="236">
        <f t="shared" si="36"/>
        <v>0</v>
      </c>
      <c r="AD67" s="236">
        <f t="shared" si="36"/>
        <v>0</v>
      </c>
      <c r="AE67" s="236">
        <f t="shared" si="36"/>
        <v>0</v>
      </c>
      <c r="AF67" s="236">
        <f t="shared" si="36"/>
        <v>0</v>
      </c>
      <c r="AG67" s="236">
        <f t="shared" si="36"/>
        <v>0</v>
      </c>
    </row>
    <row r="68" spans="1:33" x14ac:dyDescent="0.2">
      <c r="A68" s="119"/>
      <c r="B68" s="55"/>
      <c r="C68" s="234"/>
      <c r="D68" s="112"/>
      <c r="E68" s="98">
        <f t="shared" si="20"/>
        <v>0</v>
      </c>
      <c r="F68" s="47">
        <f t="shared" si="21"/>
        <v>0</v>
      </c>
      <c r="G68" s="35"/>
      <c r="H68" s="35"/>
      <c r="I68"/>
      <c r="Z68" s="237"/>
      <c r="AA68" s="238">
        <f>$D$182</f>
        <v>0</v>
      </c>
      <c r="AB68" s="238">
        <f t="shared" ref="AB68:AG68" si="37">$D$182</f>
        <v>0</v>
      </c>
      <c r="AC68" s="238">
        <f t="shared" si="37"/>
        <v>0</v>
      </c>
      <c r="AD68" s="238">
        <f t="shared" si="37"/>
        <v>0</v>
      </c>
      <c r="AE68" s="238">
        <f t="shared" si="37"/>
        <v>0</v>
      </c>
      <c r="AF68" s="238">
        <f t="shared" si="37"/>
        <v>0</v>
      </c>
      <c r="AG68" s="238">
        <f t="shared" si="37"/>
        <v>0</v>
      </c>
    </row>
    <row r="69" spans="1:33" x14ac:dyDescent="0.2">
      <c r="A69" s="119"/>
      <c r="B69" s="85"/>
      <c r="C69" s="239"/>
      <c r="D69" s="240"/>
      <c r="E69" s="106">
        <f t="shared" si="20"/>
        <v>0</v>
      </c>
      <c r="F69" s="47">
        <f t="shared" si="21"/>
        <v>0</v>
      </c>
      <c r="G69" s="87"/>
      <c r="H69" s="35"/>
      <c r="I69"/>
      <c r="Z69" s="237"/>
      <c r="AA69" s="238">
        <f>$E$182</f>
        <v>0</v>
      </c>
      <c r="AB69" s="238">
        <f t="shared" ref="AB69:AG69" si="38">$E$182</f>
        <v>0</v>
      </c>
      <c r="AC69" s="238">
        <f t="shared" si="38"/>
        <v>0</v>
      </c>
      <c r="AD69" s="238">
        <f t="shared" si="38"/>
        <v>0</v>
      </c>
      <c r="AE69" s="238">
        <f t="shared" si="38"/>
        <v>0</v>
      </c>
      <c r="AF69" s="238">
        <f t="shared" si="38"/>
        <v>0</v>
      </c>
      <c r="AG69" s="238">
        <f t="shared" si="38"/>
        <v>0</v>
      </c>
    </row>
    <row r="70" spans="1:33" x14ac:dyDescent="0.2">
      <c r="A70" s="141"/>
      <c r="B70" s="241"/>
      <c r="C70" s="241"/>
      <c r="D70" s="241"/>
      <c r="E70" s="242"/>
      <c r="F70" s="241"/>
      <c r="G70" s="243"/>
      <c r="H70" s="244"/>
      <c r="I70"/>
      <c r="Z70" s="245"/>
      <c r="AA70" s="246"/>
      <c r="AB70" s="246"/>
      <c r="AC70" s="246"/>
      <c r="AD70" s="246"/>
      <c r="AE70" s="246"/>
      <c r="AF70" s="246"/>
      <c r="AG70" s="246"/>
    </row>
    <row r="71" spans="1:33" x14ac:dyDescent="0.2">
      <c r="A71" s="247" t="s">
        <v>62</v>
      </c>
      <c r="B71" s="133" t="s">
        <v>116</v>
      </c>
      <c r="C71" s="248" t="s">
        <v>117</v>
      </c>
      <c r="D71" s="248"/>
      <c r="E71" s="249">
        <f t="shared" ref="E71:E78" si="39">G71</f>
        <v>0</v>
      </c>
      <c r="F71" s="250">
        <f t="shared" ref="F71:F78" si="40">INT(TEXT(E71,"[m]"))</f>
        <v>0</v>
      </c>
      <c r="G71" s="150"/>
      <c r="H71" s="150">
        <f t="shared" ref="H71:H77" si="41">G71+G156</f>
        <v>0</v>
      </c>
      <c r="I71"/>
      <c r="J71"/>
      <c r="Z71" s="251" t="s">
        <v>118</v>
      </c>
      <c r="AA71" s="252">
        <f>$C$183</f>
        <v>0</v>
      </c>
      <c r="AB71" s="252">
        <f t="shared" ref="AB71:AG71" si="42">$C$183</f>
        <v>0</v>
      </c>
      <c r="AC71" s="252">
        <f t="shared" si="42"/>
        <v>0</v>
      </c>
      <c r="AD71" s="252">
        <f t="shared" si="42"/>
        <v>0</v>
      </c>
      <c r="AE71" s="252">
        <f t="shared" si="42"/>
        <v>0</v>
      </c>
      <c r="AF71" s="252">
        <f t="shared" si="42"/>
        <v>0</v>
      </c>
      <c r="AG71" s="252">
        <f t="shared" si="42"/>
        <v>0</v>
      </c>
    </row>
    <row r="72" spans="1:33" ht="14.1" customHeight="1" x14ac:dyDescent="0.2">
      <c r="A72" s="35">
        <f>SUM(G71:G78)</f>
        <v>0</v>
      </c>
      <c r="B72" s="133"/>
      <c r="C72" s="248" t="s">
        <v>119</v>
      </c>
      <c r="D72" s="248"/>
      <c r="E72" s="249">
        <f t="shared" si="39"/>
        <v>0</v>
      </c>
      <c r="F72" s="250">
        <f t="shared" si="40"/>
        <v>0</v>
      </c>
      <c r="G72" s="150"/>
      <c r="H72" s="150">
        <f t="shared" si="41"/>
        <v>0</v>
      </c>
      <c r="I72"/>
      <c r="J72"/>
      <c r="Z72" s="253"/>
      <c r="AA72" s="238">
        <f>$D$183</f>
        <v>0</v>
      </c>
      <c r="AB72" s="238">
        <f t="shared" ref="AB72:AG72" si="43">$D$183</f>
        <v>0</v>
      </c>
      <c r="AC72" s="238">
        <f t="shared" si="43"/>
        <v>0</v>
      </c>
      <c r="AD72" s="238">
        <f t="shared" si="43"/>
        <v>0</v>
      </c>
      <c r="AE72" s="238">
        <f t="shared" si="43"/>
        <v>0</v>
      </c>
      <c r="AF72" s="238">
        <f t="shared" si="43"/>
        <v>0</v>
      </c>
      <c r="AG72" s="238">
        <f t="shared" si="43"/>
        <v>0</v>
      </c>
    </row>
    <row r="73" spans="1:33" ht="14.1" customHeight="1" x14ac:dyDescent="0.2">
      <c r="A73" s="254"/>
      <c r="B73" s="133"/>
      <c r="C73" s="255" t="s">
        <v>120</v>
      </c>
      <c r="D73" s="248"/>
      <c r="E73" s="249">
        <f t="shared" si="39"/>
        <v>0</v>
      </c>
      <c r="F73" s="250">
        <f t="shared" si="40"/>
        <v>0</v>
      </c>
      <c r="G73" s="150"/>
      <c r="H73" s="150">
        <f t="shared" si="41"/>
        <v>0</v>
      </c>
      <c r="I73"/>
      <c r="Z73" s="253"/>
      <c r="AA73" s="238">
        <f>$E$183</f>
        <v>0</v>
      </c>
      <c r="AB73" s="238">
        <f t="shared" ref="AB73:AG73" si="44">$E$183</f>
        <v>0</v>
      </c>
      <c r="AC73" s="238">
        <f t="shared" si="44"/>
        <v>0</v>
      </c>
      <c r="AD73" s="238">
        <f t="shared" si="44"/>
        <v>0</v>
      </c>
      <c r="AE73" s="238">
        <f t="shared" si="44"/>
        <v>0</v>
      </c>
      <c r="AF73" s="238">
        <f t="shared" si="44"/>
        <v>0</v>
      </c>
      <c r="AG73" s="238">
        <f t="shared" si="44"/>
        <v>0</v>
      </c>
    </row>
    <row r="74" spans="1:33" ht="14.1" customHeight="1" x14ac:dyDescent="0.2">
      <c r="A74" s="254"/>
      <c r="B74" s="133" t="s">
        <v>40</v>
      </c>
      <c r="C74" s="248" t="s">
        <v>121</v>
      </c>
      <c r="D74" s="248"/>
      <c r="E74" s="249">
        <f t="shared" si="39"/>
        <v>0</v>
      </c>
      <c r="F74" s="250">
        <f t="shared" si="40"/>
        <v>0</v>
      </c>
      <c r="G74" s="150"/>
      <c r="H74" s="150">
        <f t="shared" si="41"/>
        <v>0</v>
      </c>
      <c r="I74"/>
      <c r="Z74" s="253"/>
      <c r="AA74" s="246"/>
      <c r="AB74" s="246"/>
      <c r="AC74" s="246"/>
      <c r="AD74" s="246"/>
      <c r="AE74" s="246"/>
      <c r="AF74" s="246"/>
      <c r="AG74" s="246"/>
    </row>
    <row r="75" spans="1:33" ht="14.1" customHeight="1" x14ac:dyDescent="0.2">
      <c r="A75" s="254"/>
      <c r="B75" s="133"/>
      <c r="C75" s="248" t="s">
        <v>122</v>
      </c>
      <c r="D75" s="248"/>
      <c r="E75" s="249">
        <f t="shared" si="39"/>
        <v>0</v>
      </c>
      <c r="F75" s="250">
        <f t="shared" si="40"/>
        <v>0</v>
      </c>
      <c r="G75" s="150"/>
      <c r="H75" s="150">
        <f t="shared" si="41"/>
        <v>0</v>
      </c>
      <c r="I75"/>
      <c r="Z75" s="256" t="s">
        <v>123</v>
      </c>
      <c r="AA75" s="252">
        <f>$C$184</f>
        <v>0</v>
      </c>
      <c r="AB75" s="252">
        <f t="shared" ref="AB75:AG75" si="45">$C$184</f>
        <v>0</v>
      </c>
      <c r="AC75" s="252">
        <f t="shared" si="45"/>
        <v>0</v>
      </c>
      <c r="AD75" s="252">
        <f t="shared" si="45"/>
        <v>0</v>
      </c>
      <c r="AE75" s="252">
        <f t="shared" si="45"/>
        <v>0</v>
      </c>
      <c r="AF75" s="252">
        <f t="shared" si="45"/>
        <v>0</v>
      </c>
      <c r="AG75" s="252">
        <f t="shared" si="45"/>
        <v>0</v>
      </c>
    </row>
    <row r="76" spans="1:33" x14ac:dyDescent="0.2">
      <c r="A76" s="254"/>
      <c r="B76" s="133"/>
      <c r="C76" s="248" t="s">
        <v>124</v>
      </c>
      <c r="D76" s="248"/>
      <c r="E76" s="249">
        <f t="shared" si="39"/>
        <v>0</v>
      </c>
      <c r="F76" s="250">
        <f t="shared" si="40"/>
        <v>0</v>
      </c>
      <c r="G76" s="150"/>
      <c r="H76" s="150">
        <f t="shared" si="41"/>
        <v>0</v>
      </c>
      <c r="I76"/>
      <c r="Z76" s="256"/>
      <c r="AA76" s="238">
        <f>$D$184</f>
        <v>0</v>
      </c>
      <c r="AB76" s="238">
        <f t="shared" ref="AB76:AG76" si="46">$D$184</f>
        <v>0</v>
      </c>
      <c r="AC76" s="238">
        <f t="shared" si="46"/>
        <v>0</v>
      </c>
      <c r="AD76" s="238">
        <f t="shared" si="46"/>
        <v>0</v>
      </c>
      <c r="AE76" s="238">
        <f t="shared" si="46"/>
        <v>0</v>
      </c>
      <c r="AF76" s="238">
        <f t="shared" si="46"/>
        <v>0</v>
      </c>
      <c r="AG76" s="238">
        <f t="shared" si="46"/>
        <v>0</v>
      </c>
    </row>
    <row r="77" spans="1:33" x14ac:dyDescent="0.2">
      <c r="A77" s="254"/>
      <c r="B77" s="133" t="s">
        <v>125</v>
      </c>
      <c r="C77" s="248" t="s">
        <v>126</v>
      </c>
      <c r="D77" s="248"/>
      <c r="E77" s="249">
        <f t="shared" si="39"/>
        <v>0</v>
      </c>
      <c r="F77" s="250">
        <f t="shared" si="40"/>
        <v>0</v>
      </c>
      <c r="G77" s="150"/>
      <c r="H77" s="150">
        <f t="shared" si="41"/>
        <v>0</v>
      </c>
      <c r="I77"/>
      <c r="Z77" s="256"/>
      <c r="AA77" s="238">
        <f>$E$184</f>
        <v>0</v>
      </c>
      <c r="AB77" s="238">
        <f t="shared" ref="AB77:AG77" si="47">$E$184</f>
        <v>0</v>
      </c>
      <c r="AC77" s="238">
        <f t="shared" si="47"/>
        <v>0</v>
      </c>
      <c r="AD77" s="238">
        <f t="shared" si="47"/>
        <v>0</v>
      </c>
      <c r="AE77" s="238">
        <f t="shared" si="47"/>
        <v>0</v>
      </c>
      <c r="AF77" s="238">
        <f t="shared" si="47"/>
        <v>0</v>
      </c>
      <c r="AG77" s="238">
        <f t="shared" si="47"/>
        <v>0</v>
      </c>
    </row>
    <row r="78" spans="1:33" x14ac:dyDescent="0.2">
      <c r="A78" s="254"/>
      <c r="B78" s="133"/>
      <c r="C78" s="248"/>
      <c r="D78" s="248"/>
      <c r="E78" s="249">
        <f t="shared" si="39"/>
        <v>0</v>
      </c>
      <c r="F78" s="250">
        <f t="shared" si="40"/>
        <v>0</v>
      </c>
      <c r="G78" s="150"/>
      <c r="H78" s="150"/>
      <c r="I78"/>
      <c r="Z78" s="256"/>
      <c r="AA78" s="246"/>
      <c r="AB78" s="246"/>
      <c r="AC78" s="246"/>
      <c r="AD78" s="246"/>
      <c r="AE78" s="246"/>
      <c r="AF78" s="246"/>
      <c r="AG78" s="246"/>
    </row>
    <row r="79" spans="1:33" x14ac:dyDescent="0.2">
      <c r="A79" s="257"/>
      <c r="B79" s="258"/>
      <c r="C79" s="258"/>
      <c r="D79" s="258"/>
      <c r="E79" s="259"/>
      <c r="F79" s="260"/>
      <c r="G79" s="261"/>
      <c r="H79" s="262"/>
      <c r="I79"/>
      <c r="J79"/>
      <c r="Z79" s="263"/>
    </row>
    <row r="80" spans="1:33" x14ac:dyDescent="0.2">
      <c r="A80" s="247" t="s">
        <v>127</v>
      </c>
      <c r="B80" s="133" t="s">
        <v>128</v>
      </c>
      <c r="C80" s="248" t="s">
        <v>129</v>
      </c>
      <c r="D80" s="248"/>
      <c r="E80" s="249">
        <f t="shared" ref="E80:E89" si="48">G80</f>
        <v>0</v>
      </c>
      <c r="F80" s="250">
        <f t="shared" ref="F80:F89" si="49">INT(TEXT(E80,"[m]"))</f>
        <v>0</v>
      </c>
      <c r="G80" s="150"/>
      <c r="H80" s="150">
        <f t="shared" ref="H80:H87" si="50">G80+G166</f>
        <v>0</v>
      </c>
      <c r="I80"/>
      <c r="J80"/>
      <c r="Z80" s="40" t="s">
        <v>130</v>
      </c>
      <c r="AA80" s="41"/>
      <c r="AB80" s="41"/>
      <c r="AC80" s="41"/>
      <c r="AD80" s="41"/>
      <c r="AE80" s="41"/>
    </row>
    <row r="81" spans="1:33" x14ac:dyDescent="0.2">
      <c r="A81" s="35">
        <f>SUM(G80:G89)</f>
        <v>0</v>
      </c>
      <c r="B81" s="133"/>
      <c r="C81" s="248" t="s">
        <v>131</v>
      </c>
      <c r="D81" s="248"/>
      <c r="E81" s="249">
        <f t="shared" si="48"/>
        <v>0</v>
      </c>
      <c r="F81" s="250">
        <f t="shared" si="49"/>
        <v>0</v>
      </c>
      <c r="G81" s="150"/>
      <c r="H81" s="150">
        <f t="shared" si="50"/>
        <v>0</v>
      </c>
      <c r="I81"/>
      <c r="J81"/>
      <c r="Z81" s="54" t="s">
        <v>132</v>
      </c>
      <c r="AA81" s="54"/>
      <c r="AB81" s="54"/>
      <c r="AC81" s="54"/>
      <c r="AD81" s="54"/>
      <c r="AE81" s="54"/>
      <c r="AF81" s="54"/>
      <c r="AG81" s="54"/>
    </row>
    <row r="82" spans="1:33" x14ac:dyDescent="0.2">
      <c r="A82" s="254"/>
      <c r="B82" s="133" t="s">
        <v>54</v>
      </c>
      <c r="C82" s="248"/>
      <c r="D82" s="248"/>
      <c r="E82" s="249">
        <f t="shared" si="48"/>
        <v>0</v>
      </c>
      <c r="F82" s="250">
        <f t="shared" si="49"/>
        <v>0</v>
      </c>
      <c r="G82" s="150"/>
      <c r="H82" s="150">
        <f t="shared" si="50"/>
        <v>0</v>
      </c>
      <c r="I82"/>
      <c r="J82"/>
      <c r="Z82" s="40" t="s">
        <v>133</v>
      </c>
      <c r="AA82" s="41"/>
      <c r="AB82" s="41"/>
      <c r="AC82" s="41"/>
      <c r="AD82" s="41"/>
      <c r="AE82" s="41"/>
    </row>
    <row r="83" spans="1:33" x14ac:dyDescent="0.2">
      <c r="A83" s="254"/>
      <c r="B83" s="133" t="s">
        <v>134</v>
      </c>
      <c r="C83" s="248" t="s">
        <v>135</v>
      </c>
      <c r="D83" s="248"/>
      <c r="E83" s="249">
        <f t="shared" si="48"/>
        <v>0</v>
      </c>
      <c r="F83" s="250">
        <f t="shared" si="49"/>
        <v>0</v>
      </c>
      <c r="G83" s="150"/>
      <c r="H83" s="150">
        <f t="shared" si="50"/>
        <v>0</v>
      </c>
      <c r="I83"/>
      <c r="J83"/>
      <c r="Z83" s="264" t="e">
        <f>Z1&amp;"。这周的总学习时间为"&amp;AA32&amp;"m"&amp;"，较上周变化"&amp; AD32 &amp; "m(" &amp; TEXT(AE32,"0.0%") &amp; ")" &amp; "。这周规划的有" &amp; AB30</f>
        <v>#DIV/0!</v>
      </c>
      <c r="AA83" s="264"/>
      <c r="AB83" s="264"/>
      <c r="AC83" s="264"/>
      <c r="AD83" s="264"/>
      <c r="AE83" s="264"/>
      <c r="AF83" s="264"/>
      <c r="AG83" s="264"/>
    </row>
    <row r="84" spans="1:33" x14ac:dyDescent="0.2">
      <c r="A84" s="254"/>
      <c r="B84" s="133" t="s">
        <v>136</v>
      </c>
      <c r="C84" s="248" t="s">
        <v>137</v>
      </c>
      <c r="D84" s="248"/>
      <c r="E84" s="249">
        <f t="shared" si="48"/>
        <v>0</v>
      </c>
      <c r="F84" s="250">
        <f t="shared" si="49"/>
        <v>0</v>
      </c>
      <c r="G84" s="150"/>
      <c r="H84" s="150">
        <f t="shared" si="50"/>
        <v>0</v>
      </c>
      <c r="I84"/>
      <c r="J84"/>
      <c r="Z84" s="264"/>
      <c r="AA84" s="264"/>
      <c r="AB84" s="264"/>
      <c r="AC84" s="264"/>
      <c r="AD84" s="264"/>
      <c r="AE84" s="264"/>
      <c r="AF84" s="264"/>
      <c r="AG84" s="264"/>
    </row>
    <row r="85" spans="1:33" x14ac:dyDescent="0.2">
      <c r="A85" s="254"/>
      <c r="B85" s="133"/>
      <c r="C85" s="248" t="s">
        <v>138</v>
      </c>
      <c r="D85" s="248"/>
      <c r="E85" s="249">
        <f t="shared" si="48"/>
        <v>0</v>
      </c>
      <c r="F85" s="250">
        <f t="shared" si="49"/>
        <v>0</v>
      </c>
      <c r="G85" s="150"/>
      <c r="H85" s="150">
        <f t="shared" si="50"/>
        <v>0</v>
      </c>
      <c r="I85"/>
      <c r="J85"/>
      <c r="Z85" s="265" t="e">
        <f>Z33 &amp; "较上周变化" &amp; AD33 &amp; "m(" &amp; TEXT(AE33,"0.0%") &amp; ")"</f>
        <v>#DIV/0!</v>
      </c>
      <c r="AA85" s="265"/>
      <c r="AB85" s="265"/>
      <c r="AC85" s="265"/>
      <c r="AD85" s="265"/>
      <c r="AE85" s="265"/>
    </row>
    <row r="86" spans="1:33" x14ac:dyDescent="0.2">
      <c r="A86" s="254"/>
      <c r="B86" s="133" t="s">
        <v>139</v>
      </c>
      <c r="C86" s="248" t="s">
        <v>140</v>
      </c>
      <c r="D86" s="248"/>
      <c r="E86" s="249">
        <f t="shared" si="48"/>
        <v>0</v>
      </c>
      <c r="F86" s="250">
        <f t="shared" si="49"/>
        <v>0</v>
      </c>
      <c r="G86" s="150"/>
      <c r="H86" s="150">
        <f t="shared" si="50"/>
        <v>0</v>
      </c>
      <c r="I86"/>
      <c r="J86"/>
      <c r="Z86" s="266" t="e">
        <f>Z34 &amp; "较上周变化" &amp; AD34 &amp; "m(" &amp; TEXT(AE34,"0.0%") &amp; ")"</f>
        <v>#DIV/0!</v>
      </c>
      <c r="AA86" s="266"/>
      <c r="AB86" s="266"/>
      <c r="AC86" s="266"/>
      <c r="AD86" s="266"/>
      <c r="AE86" s="266"/>
    </row>
    <row r="87" spans="1:33" x14ac:dyDescent="0.2">
      <c r="A87" s="254"/>
      <c r="B87" s="133"/>
      <c r="C87" s="248" t="s">
        <v>141</v>
      </c>
      <c r="D87" s="248"/>
      <c r="E87" s="249">
        <f t="shared" si="48"/>
        <v>0</v>
      </c>
      <c r="F87" s="250">
        <f t="shared" si="49"/>
        <v>0</v>
      </c>
      <c r="G87" s="150"/>
      <c r="H87" s="150">
        <f t="shared" si="50"/>
        <v>0</v>
      </c>
      <c r="I87"/>
      <c r="J87"/>
      <c r="Z87" s="264" t="e">
        <f>Z35 &amp; "较上周变化" &amp; AD35 &amp; "m(" &amp; TEXT(AE35,"0.0%") &amp; ")"</f>
        <v>#DIV/0!</v>
      </c>
      <c r="AA87" s="264"/>
      <c r="AB87" s="264"/>
      <c r="AC87" s="264"/>
      <c r="AD87" s="264"/>
      <c r="AE87" s="264"/>
    </row>
    <row r="88" spans="1:33" x14ac:dyDescent="0.2">
      <c r="A88" s="254"/>
      <c r="B88" s="133"/>
      <c r="C88" s="248"/>
      <c r="D88" s="248"/>
      <c r="E88" s="249">
        <f t="shared" si="48"/>
        <v>0</v>
      </c>
      <c r="F88" s="250">
        <f t="shared" si="49"/>
        <v>0</v>
      </c>
      <c r="G88" s="150"/>
      <c r="H88" s="150"/>
      <c r="I88"/>
      <c r="J88"/>
      <c r="Z88" s="267" t="str">
        <f>A1 &amp; " "</f>
        <v xml:space="preserve">二零二二年七月第一周 </v>
      </c>
      <c r="AA88" s="267"/>
      <c r="AB88" s="267"/>
      <c r="AC88" s="267"/>
      <c r="AD88" s="267"/>
      <c r="AE88" s="267"/>
      <c r="AF88" s="267"/>
      <c r="AG88" s="267"/>
    </row>
    <row r="89" spans="1:33" x14ac:dyDescent="0.2">
      <c r="A89" s="268"/>
      <c r="B89" s="133"/>
      <c r="C89" s="248"/>
      <c r="D89" s="248"/>
      <c r="E89" s="249">
        <f t="shared" si="48"/>
        <v>0</v>
      </c>
      <c r="F89" s="250">
        <f t="shared" si="49"/>
        <v>0</v>
      </c>
      <c r="G89" s="150"/>
      <c r="H89" s="150"/>
      <c r="I89"/>
      <c r="J89"/>
      <c r="Z89" s="267"/>
      <c r="AA89" s="267"/>
      <c r="AB89" s="267"/>
      <c r="AC89" s="267"/>
      <c r="AD89" s="267"/>
      <c r="AE89" s="267"/>
      <c r="AF89" s="267"/>
      <c r="AG89" s="267"/>
    </row>
    <row r="90" spans="1:33" x14ac:dyDescent="0.2">
      <c r="A90" s="269"/>
      <c r="B90" s="269"/>
      <c r="C90" s="269"/>
      <c r="D90" s="269"/>
      <c r="E90" s="269"/>
      <c r="F90" s="269"/>
      <c r="G90" s="269"/>
      <c r="H90" s="269"/>
      <c r="I90"/>
      <c r="J90"/>
      <c r="Z90" s="267"/>
      <c r="AA90" s="267"/>
      <c r="AB90" s="267"/>
      <c r="AC90" s="267"/>
      <c r="AD90" s="267"/>
      <c r="AE90" s="267"/>
      <c r="AF90" s="267"/>
      <c r="AG90" s="267"/>
    </row>
    <row r="91" spans="1:33" x14ac:dyDescent="0.2">
      <c r="A91" s="270"/>
      <c r="B91" s="15"/>
      <c r="C91" s="15"/>
      <c r="D91" s="15"/>
      <c r="E91" s="16"/>
      <c r="F91" s="15"/>
      <c r="G91" s="271"/>
      <c r="I91"/>
      <c r="J91"/>
      <c r="Z91" s="267"/>
      <c r="AA91" s="267"/>
      <c r="AB91" s="267"/>
      <c r="AC91" s="267"/>
      <c r="AD91" s="267"/>
      <c r="AE91" s="267"/>
      <c r="AF91" s="267"/>
      <c r="AG91" s="267"/>
    </row>
    <row r="92" spans="1:33" x14ac:dyDescent="0.2">
      <c r="A92" s="270"/>
      <c r="B92" s="29"/>
      <c r="C92" s="155"/>
      <c r="D92" s="31"/>
      <c r="E92" s="32"/>
      <c r="F92" s="33"/>
      <c r="G92" s="157"/>
      <c r="I92"/>
      <c r="J92"/>
      <c r="Z92" s="40" t="s">
        <v>142</v>
      </c>
    </row>
    <row r="93" spans="1:33" x14ac:dyDescent="0.2">
      <c r="A93" s="270"/>
      <c r="B93" s="272"/>
      <c r="C93" s="20"/>
      <c r="D93" s="45"/>
      <c r="E93" s="46"/>
      <c r="F93" s="47"/>
      <c r="G93" s="124"/>
      <c r="I93"/>
      <c r="J93"/>
      <c r="Z93" s="273"/>
      <c r="AA93" s="273"/>
      <c r="AB93" s="273"/>
      <c r="AC93" s="273"/>
      <c r="AD93" s="273"/>
      <c r="AE93" s="273"/>
    </row>
    <row r="94" spans="1:33" x14ac:dyDescent="0.2">
      <c r="A94" s="270"/>
      <c r="B94" s="56"/>
      <c r="C94" s="20"/>
      <c r="D94" s="57"/>
      <c r="E94" s="46"/>
      <c r="F94" s="47"/>
      <c r="G94" s="124"/>
      <c r="I94"/>
      <c r="J94"/>
      <c r="Z94" s="273"/>
      <c r="AA94" s="273"/>
      <c r="AB94" s="273"/>
      <c r="AC94" s="273"/>
      <c r="AD94" s="273"/>
      <c r="AE94" s="273"/>
    </row>
    <row r="95" spans="1:33" x14ac:dyDescent="0.2">
      <c r="A95" s="270"/>
      <c r="B95" s="56"/>
      <c r="C95" s="20"/>
      <c r="D95" s="57"/>
      <c r="E95" s="46"/>
      <c r="F95" s="47"/>
      <c r="G95" s="124"/>
      <c r="I95"/>
      <c r="J95"/>
      <c r="Z95" s="273"/>
      <c r="AA95" s="273"/>
      <c r="AB95" s="273"/>
      <c r="AC95" s="273"/>
      <c r="AD95" s="273"/>
      <c r="AE95" s="273"/>
    </row>
    <row r="96" spans="1:33" x14ac:dyDescent="0.2">
      <c r="A96" s="270"/>
      <c r="B96" s="56"/>
      <c r="C96" s="97"/>
      <c r="D96" s="57"/>
      <c r="E96" s="46"/>
      <c r="F96" s="47"/>
      <c r="G96" s="124"/>
      <c r="I96"/>
      <c r="J96"/>
    </row>
    <row r="97" spans="1:31" x14ac:dyDescent="0.2">
      <c r="A97" s="270"/>
      <c r="B97" s="56"/>
      <c r="C97" s="97"/>
      <c r="D97" s="57"/>
      <c r="E97" s="46"/>
      <c r="F97" s="47"/>
      <c r="G97" s="124"/>
      <c r="I97"/>
      <c r="J97"/>
      <c r="Z97" s="274" t="s">
        <v>143</v>
      </c>
    </row>
    <row r="98" spans="1:31" x14ac:dyDescent="0.2">
      <c r="A98" s="270"/>
      <c r="B98" s="56"/>
      <c r="C98" s="97"/>
      <c r="D98" s="57"/>
      <c r="E98" s="46"/>
      <c r="F98" s="47"/>
      <c r="G98" s="124"/>
      <c r="I98"/>
      <c r="J98"/>
      <c r="Z98" s="273"/>
      <c r="AA98" s="273"/>
      <c r="AB98" s="273"/>
      <c r="AC98" s="273"/>
      <c r="AD98" s="273"/>
      <c r="AE98" s="273"/>
    </row>
    <row r="99" spans="1:31" x14ac:dyDescent="0.2">
      <c r="A99" s="270"/>
      <c r="B99" s="29"/>
      <c r="C99" s="109"/>
      <c r="D99" s="31"/>
      <c r="E99" s="32"/>
      <c r="F99" s="33"/>
      <c r="G99" s="157"/>
      <c r="I99"/>
      <c r="J99"/>
      <c r="Z99" s="273"/>
      <c r="AA99" s="273"/>
      <c r="AB99" s="273"/>
      <c r="AC99" s="273"/>
      <c r="AD99" s="273"/>
      <c r="AE99" s="273"/>
    </row>
    <row r="100" spans="1:31" x14ac:dyDescent="0.2">
      <c r="A100" s="270"/>
      <c r="B100" s="111"/>
      <c r="C100" s="234"/>
      <c r="D100" s="57"/>
      <c r="E100" s="46"/>
      <c r="F100" s="47"/>
      <c r="G100" s="124"/>
      <c r="I100"/>
      <c r="J100"/>
      <c r="Z100" s="273"/>
      <c r="AA100" s="273"/>
      <c r="AB100" s="273"/>
      <c r="AC100" s="273"/>
      <c r="AD100" s="273"/>
      <c r="AE100" s="273"/>
    </row>
    <row r="101" spans="1:31" x14ac:dyDescent="0.2">
      <c r="A101" s="270"/>
      <c r="B101" s="275"/>
      <c r="C101" s="276"/>
      <c r="D101" s="105"/>
      <c r="E101" s="203"/>
      <c r="F101" s="107"/>
      <c r="G101" s="277"/>
      <c r="I101"/>
      <c r="J101"/>
      <c r="Z101" s="273"/>
      <c r="AA101" s="273"/>
      <c r="AB101" s="273"/>
      <c r="AC101" s="273"/>
      <c r="AD101" s="273"/>
      <c r="AE101" s="273"/>
    </row>
    <row r="102" spans="1:31" x14ac:dyDescent="0.2">
      <c r="A102" s="270"/>
      <c r="B102" s="29"/>
      <c r="C102" s="109"/>
      <c r="D102" s="31"/>
      <c r="E102" s="32"/>
      <c r="F102" s="33"/>
      <c r="G102" s="157"/>
      <c r="I102"/>
      <c r="J102"/>
      <c r="Z102" s="273"/>
      <c r="AA102" s="273"/>
      <c r="AB102" s="273"/>
      <c r="AC102" s="273"/>
      <c r="AD102" s="273"/>
      <c r="AE102" s="273"/>
    </row>
    <row r="103" spans="1:31" x14ac:dyDescent="0.2">
      <c r="A103" s="270"/>
      <c r="B103" s="111"/>
      <c r="C103" s="112"/>
      <c r="D103" s="57"/>
      <c r="E103" s="46"/>
      <c r="F103" s="47"/>
      <c r="G103" s="124"/>
      <c r="I103"/>
      <c r="J103"/>
      <c r="Z103" s="273"/>
      <c r="AA103" s="273"/>
      <c r="AB103" s="273"/>
      <c r="AC103" s="273"/>
      <c r="AD103" s="273"/>
      <c r="AE103" s="273"/>
    </row>
    <row r="104" spans="1:31" x14ac:dyDescent="0.2">
      <c r="A104" s="270"/>
      <c r="B104" s="111"/>
      <c r="C104" s="112"/>
      <c r="D104" s="57"/>
      <c r="E104" s="46"/>
      <c r="F104" s="47"/>
      <c r="G104" s="124"/>
      <c r="I104"/>
      <c r="J104"/>
      <c r="Z104" s="273"/>
      <c r="AA104" s="273"/>
      <c r="AB104" s="273"/>
      <c r="AC104" s="273"/>
      <c r="AD104" s="273"/>
      <c r="AE104" s="273"/>
    </row>
    <row r="105" spans="1:31" x14ac:dyDescent="0.2">
      <c r="A105" s="270"/>
      <c r="B105" s="111"/>
      <c r="C105" s="112"/>
      <c r="D105" s="57"/>
      <c r="E105" s="46"/>
      <c r="F105" s="47"/>
      <c r="G105" s="124"/>
      <c r="I105"/>
      <c r="J105"/>
      <c r="Z105" s="273"/>
      <c r="AA105" s="273"/>
      <c r="AB105" s="273"/>
      <c r="AC105" s="273"/>
      <c r="AD105" s="273"/>
      <c r="AE105" s="273"/>
    </row>
    <row r="106" spans="1:31" x14ac:dyDescent="0.2">
      <c r="A106" s="270"/>
      <c r="B106" s="111"/>
      <c r="C106" s="112"/>
      <c r="D106" s="57"/>
      <c r="E106" s="46"/>
      <c r="F106" s="47"/>
      <c r="G106" s="124"/>
      <c r="I106"/>
      <c r="J106"/>
      <c r="Z106" s="273"/>
      <c r="AA106" s="273"/>
      <c r="AB106" s="273"/>
      <c r="AC106" s="273"/>
      <c r="AD106" s="273"/>
      <c r="AE106" s="273"/>
    </row>
    <row r="107" spans="1:31" x14ac:dyDescent="0.2">
      <c r="A107" s="270"/>
      <c r="B107" s="111"/>
      <c r="C107" s="112"/>
      <c r="D107" s="57"/>
      <c r="E107" s="46"/>
      <c r="F107" s="47"/>
      <c r="G107" s="124"/>
      <c r="I107"/>
      <c r="J107"/>
      <c r="Z107" s="273"/>
      <c r="AA107" s="273"/>
      <c r="AB107" s="273"/>
      <c r="AC107" s="273"/>
      <c r="AD107" s="273"/>
      <c r="AE107" s="273"/>
    </row>
    <row r="108" spans="1:31" x14ac:dyDescent="0.2">
      <c r="A108" s="270"/>
      <c r="B108" s="111"/>
      <c r="C108" s="112"/>
      <c r="D108" s="57"/>
      <c r="E108" s="46"/>
      <c r="F108" s="47"/>
      <c r="G108" s="124"/>
      <c r="I108"/>
      <c r="J108"/>
      <c r="Z108" s="273"/>
      <c r="AA108" s="273"/>
      <c r="AB108" s="273"/>
      <c r="AC108" s="273"/>
      <c r="AD108" s="273"/>
      <c r="AE108" s="273"/>
    </row>
    <row r="109" spans="1:31" x14ac:dyDescent="0.2">
      <c r="A109" s="270"/>
      <c r="B109" s="111"/>
      <c r="C109" s="112"/>
      <c r="D109" s="57"/>
      <c r="E109" s="46"/>
      <c r="F109" s="47"/>
      <c r="G109" s="124"/>
      <c r="I109"/>
      <c r="J109"/>
      <c r="Z109" s="273"/>
      <c r="AA109" s="273"/>
      <c r="AB109" s="273"/>
      <c r="AC109" s="273"/>
      <c r="AD109" s="273"/>
      <c r="AE109" s="273"/>
    </row>
    <row r="110" spans="1:31" x14ac:dyDescent="0.2">
      <c r="A110" s="270"/>
      <c r="B110" s="111"/>
      <c r="C110" s="112"/>
      <c r="D110" s="57"/>
      <c r="E110" s="46"/>
      <c r="F110" s="47"/>
      <c r="G110" s="124"/>
      <c r="I110"/>
      <c r="J110"/>
      <c r="Z110" s="273"/>
      <c r="AA110" s="273"/>
      <c r="AB110" s="273"/>
      <c r="AC110" s="273"/>
      <c r="AD110" s="273"/>
      <c r="AE110" s="273"/>
    </row>
    <row r="111" spans="1:31" x14ac:dyDescent="0.2">
      <c r="A111" s="270"/>
      <c r="B111" s="111"/>
      <c r="C111" s="112"/>
      <c r="D111" s="57"/>
      <c r="E111" s="46"/>
      <c r="F111" s="47"/>
      <c r="G111" s="124"/>
      <c r="I111"/>
      <c r="J111"/>
      <c r="Z111" s="273"/>
      <c r="AA111" s="273"/>
      <c r="AB111" s="273"/>
      <c r="AC111" s="273"/>
      <c r="AD111" s="273"/>
      <c r="AE111" s="273"/>
    </row>
    <row r="112" spans="1:31" x14ac:dyDescent="0.2">
      <c r="A112" s="270"/>
      <c r="B112" s="111"/>
      <c r="C112" s="112"/>
      <c r="D112" s="57"/>
      <c r="E112" s="46"/>
      <c r="F112" s="47"/>
      <c r="G112" s="124"/>
      <c r="I112"/>
      <c r="J112"/>
      <c r="Z112" s="273"/>
      <c r="AA112" s="273"/>
      <c r="AB112" s="273"/>
      <c r="AC112" s="273"/>
      <c r="AD112" s="273"/>
      <c r="AE112" s="273"/>
    </row>
    <row r="113" spans="1:31" x14ac:dyDescent="0.2">
      <c r="A113" s="270"/>
      <c r="B113" s="111"/>
      <c r="C113" s="112"/>
      <c r="D113" s="57"/>
      <c r="E113" s="46"/>
      <c r="F113" s="47"/>
      <c r="G113" s="124"/>
      <c r="I113"/>
      <c r="J113"/>
      <c r="Z113" s="273"/>
      <c r="AA113" s="273"/>
      <c r="AB113" s="273"/>
      <c r="AC113" s="273"/>
      <c r="AD113" s="273"/>
      <c r="AE113" s="273"/>
    </row>
    <row r="114" spans="1:31" x14ac:dyDescent="0.2">
      <c r="A114" s="270"/>
      <c r="B114" s="111"/>
      <c r="C114" s="112"/>
      <c r="D114" s="57"/>
      <c r="E114" s="46"/>
      <c r="F114" s="47"/>
      <c r="G114" s="124"/>
      <c r="I114"/>
      <c r="J114"/>
      <c r="Z114" s="278"/>
      <c r="AA114" s="278"/>
      <c r="AB114" s="278"/>
      <c r="AC114" s="278"/>
      <c r="AD114" s="278"/>
      <c r="AE114" s="278"/>
    </row>
    <row r="115" spans="1:31" x14ac:dyDescent="0.2">
      <c r="A115" s="270"/>
      <c r="B115" s="279"/>
      <c r="C115" s="217"/>
      <c r="D115" s="156"/>
      <c r="E115" s="32"/>
      <c r="F115" s="33"/>
      <c r="G115" s="157"/>
      <c r="I115"/>
      <c r="J115"/>
      <c r="Z115" s="278"/>
      <c r="AA115" s="278"/>
      <c r="AB115" s="278"/>
      <c r="AC115" s="278"/>
      <c r="AD115" s="278"/>
      <c r="AE115" s="278"/>
    </row>
    <row r="116" spans="1:31" x14ac:dyDescent="0.2">
      <c r="A116" s="270"/>
      <c r="B116" s="280"/>
      <c r="C116" s="79"/>
      <c r="D116" s="120"/>
      <c r="E116" s="46"/>
      <c r="F116" s="47"/>
      <c r="G116" s="124"/>
      <c r="I116"/>
      <c r="J116"/>
    </row>
    <row r="117" spans="1:31" x14ac:dyDescent="0.2">
      <c r="A117" s="270"/>
      <c r="B117" s="281"/>
      <c r="C117" s="282"/>
      <c r="D117" s="202"/>
      <c r="E117" s="203"/>
      <c r="F117" s="107"/>
      <c r="G117" s="277"/>
      <c r="I117"/>
      <c r="J117"/>
    </row>
    <row r="118" spans="1:31" x14ac:dyDescent="0.2">
      <c r="A118" s="270"/>
      <c r="B118" s="279"/>
      <c r="C118" s="155"/>
      <c r="D118" s="156"/>
      <c r="E118" s="32"/>
      <c r="F118" s="33"/>
      <c r="G118" s="157"/>
      <c r="I118"/>
      <c r="J118"/>
    </row>
    <row r="119" spans="1:31" x14ac:dyDescent="0.2">
      <c r="A119" s="270"/>
      <c r="B119" s="280"/>
      <c r="C119" s="20"/>
      <c r="D119" s="120"/>
      <c r="E119" s="46"/>
      <c r="F119" s="47"/>
      <c r="G119" s="124"/>
      <c r="I119"/>
      <c r="J119"/>
    </row>
    <row r="120" spans="1:31" x14ac:dyDescent="0.2">
      <c r="A120" s="270"/>
      <c r="B120" s="56"/>
      <c r="C120" s="20"/>
      <c r="D120" s="120"/>
      <c r="E120" s="46"/>
      <c r="F120" s="47"/>
      <c r="G120" s="124"/>
      <c r="I120"/>
      <c r="J120"/>
    </row>
    <row r="121" spans="1:31" x14ac:dyDescent="0.2">
      <c r="A121" s="270"/>
      <c r="B121" s="56"/>
      <c r="C121" s="20"/>
      <c r="D121" s="120"/>
      <c r="E121" s="46"/>
      <c r="F121" s="47"/>
      <c r="G121" s="124"/>
      <c r="I121"/>
      <c r="J121"/>
    </row>
    <row r="122" spans="1:31" x14ac:dyDescent="0.2">
      <c r="A122" s="270"/>
      <c r="B122" s="56"/>
      <c r="C122" s="20"/>
      <c r="D122" s="120"/>
      <c r="E122" s="46"/>
      <c r="F122" s="47"/>
      <c r="G122" s="124"/>
      <c r="I122"/>
      <c r="J122"/>
    </row>
    <row r="123" spans="1:31" x14ac:dyDescent="0.2">
      <c r="A123" s="270"/>
      <c r="B123" s="45"/>
      <c r="C123" s="97"/>
      <c r="D123" s="120"/>
      <c r="E123" s="46"/>
      <c r="F123" s="47"/>
      <c r="G123" s="124"/>
      <c r="I123"/>
      <c r="J123"/>
    </row>
    <row r="124" spans="1:31" x14ac:dyDescent="0.2">
      <c r="A124" s="270"/>
      <c r="B124" s="283"/>
      <c r="C124" s="20"/>
      <c r="D124" s="120"/>
      <c r="E124" s="46"/>
      <c r="F124" s="47"/>
      <c r="G124" s="124"/>
      <c r="I124"/>
      <c r="J124"/>
    </row>
    <row r="125" spans="1:31" x14ac:dyDescent="0.2">
      <c r="A125" s="270"/>
      <c r="B125" s="283"/>
      <c r="C125" s="20"/>
      <c r="D125" s="120"/>
      <c r="E125" s="46"/>
      <c r="F125" s="47"/>
      <c r="G125" s="124"/>
      <c r="I125"/>
      <c r="J125"/>
    </row>
    <row r="126" spans="1:31" x14ac:dyDescent="0.2">
      <c r="A126" s="228"/>
      <c r="B126" s="283"/>
      <c r="C126" s="20"/>
      <c r="D126" s="120"/>
      <c r="E126" s="46"/>
      <c r="F126" s="47"/>
      <c r="G126" s="124"/>
      <c r="I126"/>
      <c r="J126"/>
    </row>
    <row r="127" spans="1:31" x14ac:dyDescent="0.2">
      <c r="A127" s="228"/>
      <c r="B127" s="55"/>
      <c r="D127" s="120"/>
      <c r="E127" s="46"/>
      <c r="F127" s="47"/>
      <c r="G127" s="124"/>
      <c r="I127"/>
      <c r="J127"/>
    </row>
    <row r="128" spans="1:31" x14ac:dyDescent="0.2">
      <c r="B128" s="55"/>
      <c r="C128" s="20"/>
      <c r="D128" s="120"/>
      <c r="E128" s="46"/>
      <c r="F128" s="47"/>
      <c r="G128" s="124"/>
      <c r="I128"/>
      <c r="J128"/>
    </row>
    <row r="129" spans="2:10" x14ac:dyDescent="0.2">
      <c r="B129" s="55"/>
      <c r="C129" s="20"/>
      <c r="D129" s="120"/>
      <c r="E129" s="46"/>
      <c r="F129" s="47"/>
      <c r="G129" s="124"/>
      <c r="I129"/>
      <c r="J129"/>
    </row>
    <row r="130" spans="2:10" x14ac:dyDescent="0.2">
      <c r="B130" s="55"/>
      <c r="C130" s="20"/>
      <c r="D130" s="120"/>
      <c r="E130" s="46"/>
      <c r="F130" s="47"/>
      <c r="G130" s="124"/>
      <c r="I130"/>
      <c r="J130"/>
    </row>
    <row r="131" spans="2:10" x14ac:dyDescent="0.2">
      <c r="B131" s="55"/>
      <c r="C131" s="20"/>
      <c r="D131" s="120"/>
      <c r="E131" s="46"/>
      <c r="F131" s="47"/>
      <c r="G131" s="124"/>
      <c r="I131"/>
      <c r="J131"/>
    </row>
    <row r="132" spans="2:10" x14ac:dyDescent="0.2">
      <c r="B132" s="55"/>
      <c r="C132" s="20"/>
      <c r="D132" s="120"/>
      <c r="E132" s="46"/>
      <c r="F132" s="47"/>
      <c r="G132" s="124"/>
      <c r="I132"/>
      <c r="J132"/>
    </row>
    <row r="133" spans="2:10" x14ac:dyDescent="0.2">
      <c r="B133" s="85"/>
      <c r="C133" s="201"/>
      <c r="D133" s="202"/>
      <c r="E133" s="203"/>
      <c r="F133" s="107"/>
      <c r="G133" s="277"/>
      <c r="I133"/>
      <c r="J133"/>
    </row>
    <row r="134" spans="2:10" x14ac:dyDescent="0.2">
      <c r="B134" s="284"/>
      <c r="C134" s="79"/>
      <c r="D134" s="156"/>
      <c r="E134" s="32"/>
      <c r="F134" s="33"/>
      <c r="G134" s="157"/>
      <c r="I134"/>
      <c r="J134"/>
    </row>
    <row r="135" spans="2:10" x14ac:dyDescent="0.2">
      <c r="B135" s="285"/>
      <c r="C135" s="79"/>
      <c r="D135" s="120"/>
      <c r="E135" s="46"/>
      <c r="F135" s="47"/>
      <c r="G135" s="124"/>
      <c r="J135"/>
    </row>
    <row r="136" spans="2:10" x14ac:dyDescent="0.2">
      <c r="B136" s="285"/>
      <c r="C136" s="79"/>
      <c r="D136" s="120"/>
      <c r="E136" s="46"/>
      <c r="F136" s="47"/>
      <c r="G136" s="124"/>
      <c r="J136"/>
    </row>
    <row r="137" spans="2:10" x14ac:dyDescent="0.2">
      <c r="B137" s="286"/>
      <c r="C137" s="79"/>
      <c r="D137" s="202"/>
      <c r="E137" s="203"/>
      <c r="F137" s="107"/>
      <c r="G137" s="277"/>
      <c r="J137"/>
    </row>
    <row r="138" spans="2:10" x14ac:dyDescent="0.2">
      <c r="B138" s="279"/>
      <c r="C138" s="217"/>
      <c r="D138" s="156"/>
      <c r="E138" s="32"/>
      <c r="F138" s="33"/>
      <c r="G138" s="157"/>
      <c r="J138"/>
    </row>
    <row r="139" spans="2:10" x14ac:dyDescent="0.2">
      <c r="B139" s="285"/>
      <c r="C139" s="79"/>
      <c r="D139" s="120"/>
      <c r="E139" s="46"/>
      <c r="F139" s="47"/>
      <c r="G139" s="124"/>
      <c r="J139"/>
    </row>
    <row r="140" spans="2:10" x14ac:dyDescent="0.2">
      <c r="B140" s="286"/>
      <c r="C140" s="79"/>
      <c r="D140" s="120"/>
      <c r="E140" s="46"/>
      <c r="F140" s="47"/>
      <c r="G140" s="124"/>
      <c r="J140"/>
    </row>
    <row r="141" spans="2:10" x14ac:dyDescent="0.2">
      <c r="B141" s="56"/>
      <c r="C141" s="79"/>
      <c r="D141" s="120"/>
      <c r="E141" s="46"/>
      <c r="F141" s="47"/>
      <c r="G141" s="124"/>
      <c r="J141"/>
    </row>
    <row r="142" spans="2:10" x14ac:dyDescent="0.2">
      <c r="B142" s="56"/>
      <c r="C142" s="79"/>
      <c r="D142" s="120"/>
      <c r="E142" s="46"/>
      <c r="F142" s="47"/>
      <c r="G142" s="124"/>
      <c r="J142"/>
    </row>
    <row r="143" spans="2:10" x14ac:dyDescent="0.2">
      <c r="B143" s="287"/>
      <c r="C143" s="79"/>
      <c r="D143" s="120"/>
      <c r="E143" s="46"/>
      <c r="F143" s="47"/>
      <c r="G143" s="124"/>
      <c r="J143"/>
    </row>
    <row r="144" spans="2:10" x14ac:dyDescent="0.2">
      <c r="B144" s="287"/>
      <c r="C144" s="79"/>
      <c r="D144" s="120"/>
      <c r="E144" s="46"/>
      <c r="F144" s="47"/>
      <c r="G144" s="124"/>
      <c r="J144"/>
    </row>
    <row r="145" spans="2:28" x14ac:dyDescent="0.2">
      <c r="B145" s="56"/>
      <c r="C145" s="79"/>
      <c r="D145" s="120"/>
      <c r="E145" s="46"/>
      <c r="F145" s="47"/>
      <c r="G145" s="124"/>
      <c r="J145"/>
    </row>
    <row r="146" spans="2:28" x14ac:dyDescent="0.2">
      <c r="B146" s="288"/>
      <c r="C146" s="79"/>
      <c r="D146" s="120"/>
      <c r="E146" s="46"/>
      <c r="F146" s="47"/>
      <c r="G146" s="124"/>
      <c r="J146" s="270"/>
      <c r="K146" s="270"/>
    </row>
    <row r="147" spans="2:28" x14ac:dyDescent="0.2">
      <c r="B147" s="287"/>
      <c r="C147" s="79"/>
      <c r="D147" s="120"/>
      <c r="E147" s="46"/>
      <c r="F147" s="47"/>
      <c r="G147" s="124"/>
    </row>
    <row r="148" spans="2:28" x14ac:dyDescent="0.2">
      <c r="B148" s="45"/>
      <c r="C148" s="79"/>
      <c r="D148" s="120"/>
      <c r="E148" s="46"/>
      <c r="F148" s="47"/>
      <c r="G148" s="124"/>
      <c r="Z148" s="27" t="s">
        <v>144</v>
      </c>
    </row>
    <row r="149" spans="2:28" x14ac:dyDescent="0.2">
      <c r="B149" s="287"/>
      <c r="C149" s="44"/>
      <c r="D149" s="202"/>
      <c r="E149" s="203"/>
      <c r="F149" s="47"/>
      <c r="G149" s="277"/>
      <c r="Z149" s="289" t="s">
        <v>145</v>
      </c>
    </row>
    <row r="150" spans="2:28" x14ac:dyDescent="0.2">
      <c r="B150" s="279"/>
      <c r="C150" s="217"/>
      <c r="D150" s="290"/>
      <c r="E150" s="90"/>
      <c r="F150" s="33"/>
      <c r="G150" s="157"/>
      <c r="Z150">
        <f t="shared" ref="Z150:AB153" si="51">V44</f>
        <v>0</v>
      </c>
      <c r="AA150" t="str">
        <f t="shared" si="51"/>
        <v>起床</v>
      </c>
      <c r="AB150" t="str">
        <f t="shared" si="51"/>
        <v>睡觉</v>
      </c>
    </row>
    <row r="151" spans="2:28" x14ac:dyDescent="0.2">
      <c r="B151" s="280"/>
      <c r="C151" s="291"/>
      <c r="D151" s="45"/>
      <c r="E151" s="98"/>
      <c r="F151" s="47"/>
      <c r="G151" s="124"/>
      <c r="Z151" t="str">
        <f t="shared" si="51"/>
        <v>平均</v>
      </c>
      <c r="AA151" s="19" t="e">
        <f t="shared" si="51"/>
        <v>#DIV/0!</v>
      </c>
      <c r="AB151" s="19" t="e">
        <f t="shared" si="51"/>
        <v>#DIV/0!</v>
      </c>
    </row>
    <row r="152" spans="2:28" x14ac:dyDescent="0.2">
      <c r="B152" s="287"/>
      <c r="C152" s="79"/>
      <c r="D152" s="45"/>
      <c r="E152" s="98"/>
      <c r="F152" s="47"/>
      <c r="G152" s="124"/>
      <c r="Z152" t="str">
        <f t="shared" si="51"/>
        <v>最早</v>
      </c>
      <c r="AA152" s="19">
        <f t="shared" si="51"/>
        <v>0</v>
      </c>
      <c r="AB152" s="19">
        <f t="shared" si="51"/>
        <v>0</v>
      </c>
    </row>
    <row r="153" spans="2:28" x14ac:dyDescent="0.2">
      <c r="B153" s="281"/>
      <c r="C153" s="276"/>
      <c r="D153" s="105"/>
      <c r="E153" s="203"/>
      <c r="F153" s="107"/>
      <c r="G153" s="277"/>
      <c r="Z153" t="str">
        <f t="shared" si="51"/>
        <v>最晚</v>
      </c>
      <c r="AA153" s="19">
        <f t="shared" si="51"/>
        <v>0</v>
      </c>
      <c r="AB153" s="19">
        <f t="shared" si="51"/>
        <v>0</v>
      </c>
    </row>
    <row r="154" spans="2:28" x14ac:dyDescent="0.2">
      <c r="B154" s="4"/>
      <c r="D154"/>
      <c r="E154" s="46"/>
      <c r="F154" s="270"/>
    </row>
    <row r="155" spans="2:28" x14ac:dyDescent="0.2">
      <c r="B155" s="292"/>
      <c r="C155" s="293"/>
      <c r="D155" s="294"/>
      <c r="E155" s="294"/>
      <c r="F155" s="294"/>
      <c r="G155" s="295"/>
    </row>
    <row r="156" spans="2:28" x14ac:dyDescent="0.2">
      <c r="B156" s="286"/>
      <c r="C156" s="296"/>
      <c r="D156" s="297"/>
      <c r="E156" s="298"/>
      <c r="F156" s="151"/>
      <c r="G156" s="299"/>
    </row>
    <row r="157" spans="2:28" x14ac:dyDescent="0.2">
      <c r="B157" s="300"/>
      <c r="C157" s="296"/>
      <c r="D157" s="297"/>
      <c r="E157" s="298"/>
      <c r="F157" s="151"/>
      <c r="G157" s="299"/>
    </row>
    <row r="158" spans="2:28" x14ac:dyDescent="0.2">
      <c r="B158" s="287"/>
      <c r="C158" s="296"/>
      <c r="D158" s="297"/>
      <c r="E158" s="298"/>
      <c r="F158" s="151"/>
      <c r="G158" s="299"/>
    </row>
    <row r="159" spans="2:28" x14ac:dyDescent="0.2">
      <c r="B159" s="287"/>
      <c r="C159" s="296"/>
      <c r="D159" s="297"/>
      <c r="E159" s="298"/>
      <c r="F159" s="151"/>
      <c r="G159" s="299"/>
    </row>
    <row r="160" spans="2:28" x14ac:dyDescent="0.2">
      <c r="B160" s="287"/>
      <c r="C160" s="296"/>
      <c r="D160" s="297"/>
      <c r="E160" s="298"/>
      <c r="F160" s="151"/>
      <c r="G160" s="299"/>
    </row>
    <row r="161" spans="2:26" x14ac:dyDescent="0.2">
      <c r="B161" s="287"/>
      <c r="C161" s="296"/>
      <c r="D161" s="297"/>
      <c r="E161" s="298"/>
      <c r="F161" s="151"/>
      <c r="G161" s="299"/>
    </row>
    <row r="162" spans="2:26" x14ac:dyDescent="0.2">
      <c r="B162" s="287"/>
      <c r="C162" s="296"/>
      <c r="D162" s="297"/>
      <c r="E162" s="298"/>
      <c r="F162" s="151"/>
      <c r="G162" s="299"/>
    </row>
    <row r="163" spans="2:26" x14ac:dyDescent="0.2">
      <c r="B163" s="281"/>
      <c r="C163" s="296"/>
      <c r="D163" s="297"/>
      <c r="E163" s="298"/>
      <c r="F163" s="151"/>
      <c r="G163" s="299"/>
    </row>
    <row r="164" spans="2:26" x14ac:dyDescent="0.2">
      <c r="B164" s="4"/>
      <c r="D164"/>
      <c r="E164"/>
      <c r="G164"/>
    </row>
    <row r="165" spans="2:26" x14ac:dyDescent="0.2">
      <c r="B165" s="151"/>
      <c r="C165" s="221"/>
      <c r="D165" s="222"/>
      <c r="E165" s="301"/>
      <c r="F165" s="222"/>
      <c r="G165" s="302"/>
    </row>
    <row r="166" spans="2:26" x14ac:dyDescent="0.2">
      <c r="B166" s="33"/>
      <c r="C166" s="151"/>
      <c r="D166" s="151"/>
      <c r="E166" s="298"/>
      <c r="F166" s="151"/>
      <c r="G166" s="299"/>
    </row>
    <row r="167" spans="2:26" x14ac:dyDescent="0.2">
      <c r="B167" s="47"/>
      <c r="C167" s="151"/>
      <c r="D167" s="151"/>
      <c r="E167" s="298"/>
      <c r="F167" s="151"/>
      <c r="G167" s="299"/>
      <c r="Z167" s="27"/>
    </row>
    <row r="168" spans="2:26" x14ac:dyDescent="0.2">
      <c r="B168" s="47"/>
      <c r="C168" s="151"/>
      <c r="D168" s="151"/>
      <c r="E168" s="298"/>
      <c r="F168" s="151"/>
      <c r="G168" s="299"/>
    </row>
    <row r="169" spans="2:26" x14ac:dyDescent="0.2">
      <c r="B169" s="47"/>
      <c r="C169" s="151"/>
      <c r="D169" s="151"/>
      <c r="E169" s="298"/>
      <c r="F169" s="151"/>
      <c r="G169" s="299"/>
    </row>
    <row r="170" spans="2:26" x14ac:dyDescent="0.2">
      <c r="B170" s="15"/>
      <c r="C170" s="151"/>
      <c r="D170" s="151"/>
      <c r="E170" s="298"/>
      <c r="F170" s="151"/>
      <c r="G170" s="299"/>
    </row>
    <row r="171" spans="2:26" x14ac:dyDescent="0.2">
      <c r="B171" s="15"/>
      <c r="C171" s="296"/>
      <c r="D171" s="303"/>
      <c r="E171" s="298"/>
      <c r="F171" s="151"/>
      <c r="G171" s="299"/>
    </row>
    <row r="172" spans="2:26" x14ac:dyDescent="0.2">
      <c r="B172" s="15"/>
      <c r="C172" s="304"/>
      <c r="D172" s="303"/>
      <c r="E172" s="298"/>
      <c r="F172" s="151"/>
      <c r="G172" s="299"/>
    </row>
    <row r="173" spans="2:26" x14ac:dyDescent="0.2">
      <c r="B173" s="14"/>
      <c r="C173" s="296"/>
      <c r="D173" s="303"/>
      <c r="E173" s="298"/>
      <c r="F173" s="151"/>
      <c r="G173" s="299"/>
    </row>
    <row r="174" spans="2:26" x14ac:dyDescent="0.2">
      <c r="B174" s="4"/>
      <c r="D174"/>
      <c r="E174" s="46"/>
      <c r="F174" s="270"/>
    </row>
    <row r="175" spans="2:26" x14ac:dyDescent="0.2">
      <c r="B175" s="292"/>
      <c r="C175" s="222"/>
      <c r="D175" s="222"/>
      <c r="E175" s="305"/>
      <c r="F175" s="222"/>
      <c r="G175" s="306"/>
    </row>
    <row r="176" spans="2:26" x14ac:dyDescent="0.2">
      <c r="B176" s="15"/>
      <c r="C176" s="221"/>
      <c r="D176" s="222"/>
      <c r="E176" s="305"/>
      <c r="F176" s="222"/>
      <c r="G176" s="306"/>
    </row>
    <row r="177" spans="2:7" x14ac:dyDescent="0.2">
      <c r="B177" s="15"/>
      <c r="C177" s="221"/>
      <c r="D177" s="222"/>
      <c r="E177" s="305"/>
      <c r="F177" s="222"/>
      <c r="G177" s="306"/>
    </row>
    <row r="178" spans="2:7" x14ac:dyDescent="0.2">
      <c r="B178" s="15"/>
      <c r="C178" s="221"/>
      <c r="D178" s="222"/>
      <c r="E178" s="305"/>
      <c r="F178" s="222"/>
      <c r="G178" s="306"/>
    </row>
    <row r="179" spans="2:7" x14ac:dyDescent="0.2">
      <c r="B179" s="15"/>
      <c r="C179" s="221"/>
      <c r="D179" s="222"/>
      <c r="E179" s="305"/>
      <c r="F179" s="222"/>
      <c r="G179" s="306"/>
    </row>
    <row r="180" spans="2:7" x14ac:dyDescent="0.2">
      <c r="B180" s="15"/>
      <c r="C180" s="221"/>
      <c r="D180" s="222"/>
      <c r="E180" s="305"/>
      <c r="F180" s="222"/>
      <c r="G180" s="306"/>
    </row>
    <row r="181" spans="2:7" x14ac:dyDescent="0.2">
      <c r="B181" s="15"/>
      <c r="C181" s="221"/>
      <c r="D181" s="222"/>
      <c r="E181" s="305"/>
      <c r="F181" s="222"/>
      <c r="G181" s="306"/>
    </row>
    <row r="182" spans="2:7" x14ac:dyDescent="0.2">
      <c r="B182" s="15"/>
      <c r="C182" s="307"/>
      <c r="D182" s="222"/>
      <c r="E182" s="305"/>
      <c r="F182" s="222"/>
      <c r="G182" s="306"/>
    </row>
    <row r="183" spans="2:7" x14ac:dyDescent="0.2">
      <c r="B183" s="15"/>
      <c r="C183" s="221"/>
      <c r="D183" s="222"/>
      <c r="E183" s="305"/>
      <c r="F183" s="222"/>
      <c r="G183" s="306"/>
    </row>
    <row r="184" spans="2:7" x14ac:dyDescent="0.2">
      <c r="B184" s="14"/>
      <c r="C184" s="221"/>
      <c r="D184" s="222"/>
      <c r="E184" s="305"/>
      <c r="F184" s="222"/>
      <c r="G184" s="306"/>
    </row>
  </sheetData>
  <mergeCells count="23">
    <mergeCell ref="Z83:AG84"/>
    <mergeCell ref="Z85:AE85"/>
    <mergeCell ref="Z87:AE87"/>
    <mergeCell ref="Z88:AG91"/>
    <mergeCell ref="C155:F155"/>
    <mergeCell ref="AE58:AE66"/>
    <mergeCell ref="AF58:AF66"/>
    <mergeCell ref="AG58:AG66"/>
    <mergeCell ref="Z67:Z70"/>
    <mergeCell ref="Z71:Z74"/>
    <mergeCell ref="Z75:Z78"/>
    <mergeCell ref="Q54:V54"/>
    <mergeCell ref="Z58:Z66"/>
    <mergeCell ref="AA58:AA66"/>
    <mergeCell ref="AB58:AB66"/>
    <mergeCell ref="AC58:AC66"/>
    <mergeCell ref="AD58:AD66"/>
    <mergeCell ref="A1:G1"/>
    <mergeCell ref="O1:X1"/>
    <mergeCell ref="Z30:AA30"/>
    <mergeCell ref="O43:T43"/>
    <mergeCell ref="V43:X43"/>
    <mergeCell ref="O53:V53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周总结模板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AYZP</dc:creator>
  <cp:lastModifiedBy>AYZP</cp:lastModifiedBy>
  <dcterms:created xsi:type="dcterms:W3CDTF">2022-08-28T10:47:26Z</dcterms:created>
  <dcterms:modified xsi:type="dcterms:W3CDTF">2022-08-28T10:47:42Z</dcterms:modified>
</cp:coreProperties>
</file>