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ZA\Desktop\"/>
    </mc:Choice>
  </mc:AlternateContent>
  <xr:revisionPtr revIDLastSave="0" documentId="13_ncr:1_{7DAE6954-9946-43F7-925C-80EDD0CD306C}" xr6:coauthVersionLast="47" xr6:coauthVersionMax="47" xr10:uidLastSave="{00000000-0000-0000-0000-000000000000}"/>
  <bookViews>
    <workbookView xWindow="-120" yWindow="-120" windowWidth="29040" windowHeight="15840" xr2:uid="{792C7306-2CE1-419C-A7DF-683E4018F948}"/>
  </bookViews>
  <sheets>
    <sheet name="DANE" sheetId="1" r:id="rId1"/>
    <sheet name="WYKRESY" sheetId="2" r:id="rId2"/>
  </sheets>
  <definedNames>
    <definedName name="bmkCustomer" localSheetId="1">WYKRESY!#REF!</definedName>
    <definedName name="bmkProjektnr1" localSheetId="1">WYKRESY!#REF!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  <c r="C46" i="2"/>
  <c r="C44" i="2"/>
  <c r="B44" i="2"/>
  <c r="A44" i="2"/>
  <c r="C42" i="2"/>
  <c r="C43" i="2"/>
  <c r="C41" i="2"/>
  <c r="B46" i="2"/>
  <c r="B45" i="2"/>
  <c r="A46" i="2"/>
  <c r="A43" i="2"/>
  <c r="B43" i="2" s="1"/>
  <c r="A42" i="2"/>
  <c r="B42" i="2"/>
  <c r="B41" i="2"/>
  <c r="C6" i="2"/>
  <c r="B6" i="2"/>
  <c r="A6" i="2"/>
  <c r="C4" i="2"/>
  <c r="C5" i="2"/>
  <c r="C7" i="2"/>
  <c r="C3" i="2"/>
  <c r="B4" i="2"/>
  <c r="B5" i="2"/>
  <c r="B7" i="2"/>
  <c r="B3" i="2"/>
  <c r="A7" i="2"/>
  <c r="A5" i="2"/>
  <c r="A4" i="2"/>
  <c r="B20" i="1"/>
  <c r="B9" i="1"/>
  <c r="B19" i="1"/>
  <c r="B18" i="1"/>
  <c r="B8" i="1"/>
  <c r="B7" i="1"/>
  <c r="A45" i="2" l="1"/>
</calcChain>
</file>

<file path=xl/sharedStrings.xml><?xml version="1.0" encoding="utf-8"?>
<sst xmlns="http://schemas.openxmlformats.org/spreadsheetml/2006/main" count="30" uniqueCount="16">
  <si>
    <t>Tnąca w środku przęsła:</t>
  </si>
  <si>
    <t>Moment środku przęsła:</t>
  </si>
  <si>
    <t>Reakcja na podporach:</t>
  </si>
  <si>
    <t>L</t>
  </si>
  <si>
    <t>q</t>
  </si>
  <si>
    <t>[m]</t>
  </si>
  <si>
    <t>[kN/m]</t>
  </si>
  <si>
    <t>kNm</t>
  </si>
  <si>
    <t>kN</t>
  </si>
  <si>
    <t>P</t>
  </si>
  <si>
    <t>[kN]</t>
  </si>
  <si>
    <t>Obc. rozłożone:</t>
  </si>
  <si>
    <t>Obc. siłą skupioną:</t>
  </si>
  <si>
    <t>L(x)</t>
  </si>
  <si>
    <t>M(x) [kNm]</t>
  </si>
  <si>
    <t>V(x) [kN]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</si>
</sst>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2" borderId="0" xfId="0" applyFill="1" applyAlignment="1">
      <alignment horizontal="center"/>
    </xf>
  </cellXfs>
  <cellStyles count="2">
    <cellStyle name="Normal" xfId="0" builtinId="0"/>
    <cellStyle name="Normal 2" xfId="1" xr:uid="{2C114834-A8F3-43D6-B26B-7AA7D4381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M(x) [kNm]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WYKRESY!$A$3:$A$7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WYKRESY!$B$3:$B$7</c:f>
              <c:numCache>
                <c:formatCode>General</c:formatCode>
                <c:ptCount val="5"/>
                <c:pt idx="0">
                  <c:v>0</c:v>
                </c:pt>
                <c:pt idx="1">
                  <c:v>0.9375</c:v>
                </c:pt>
                <c:pt idx="2">
                  <c:v>1.25</c:v>
                </c:pt>
                <c:pt idx="3">
                  <c:v>0.9375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C-492E-94DB-3264BF814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685840"/>
        <c:axId val="1593987600"/>
      </c:scatterChart>
      <c:valAx>
        <c:axId val="1582685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87600"/>
        <c:crosses val="autoZero"/>
        <c:crossBetween val="midCat"/>
      </c:valAx>
      <c:valAx>
        <c:axId val="1593987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WYKRESY!$C$2</c:f>
              <c:strCache>
                <c:ptCount val="1"/>
                <c:pt idx="0">
                  <c:v>V(x) [kN]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WYKRESY!$A$3:$A$7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WYKRESY!$C$3:$C$7</c:f>
              <c:numCache>
                <c:formatCode>General</c:formatCode>
                <c:ptCount val="5"/>
                <c:pt idx="0">
                  <c:v>5</c:v>
                </c:pt>
                <c:pt idx="1">
                  <c:v>2.5</c:v>
                </c:pt>
                <c:pt idx="2">
                  <c:v>0</c:v>
                </c:pt>
                <c:pt idx="3">
                  <c:v>-2.5</c:v>
                </c:pt>
                <c:pt idx="4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1-4BA7-9D44-82729438EF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82685840"/>
        <c:axId val="1593987600"/>
      </c:scatterChart>
      <c:valAx>
        <c:axId val="15826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87600"/>
        <c:crosses val="autoZero"/>
        <c:crossBetween val="midCat"/>
      </c:valAx>
      <c:valAx>
        <c:axId val="15939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WYKRESY!$B$40</c:f>
              <c:strCache>
                <c:ptCount val="1"/>
                <c:pt idx="0">
                  <c:v>M(x) [kNm]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WYKRESY!$A$41:$A$46</c:f>
              <c:numCache>
                <c:formatCode>General</c:formatCode>
                <c:ptCount val="6"/>
                <c:pt idx="0">
                  <c:v>0</c:v>
                </c:pt>
                <c:pt idx="1">
                  <c:v>0.85</c:v>
                </c:pt>
                <c:pt idx="2">
                  <c:v>1.7</c:v>
                </c:pt>
                <c:pt idx="3">
                  <c:v>1.7</c:v>
                </c:pt>
                <c:pt idx="4">
                  <c:v>2.5499999999999998</c:v>
                </c:pt>
                <c:pt idx="5">
                  <c:v>3.4</c:v>
                </c:pt>
              </c:numCache>
            </c:numRef>
          </c:xVal>
          <c:yVal>
            <c:numRef>
              <c:f>WYKRESY!$B$41:$B$46</c:f>
              <c:numCache>
                <c:formatCode>General</c:formatCode>
                <c:ptCount val="6"/>
                <c:pt idx="0">
                  <c:v>0</c:v>
                </c:pt>
                <c:pt idx="1">
                  <c:v>4.25</c:v>
                </c:pt>
                <c:pt idx="2">
                  <c:v>8.5</c:v>
                </c:pt>
                <c:pt idx="3">
                  <c:v>8.5</c:v>
                </c:pt>
                <c:pt idx="4">
                  <c:v>4.25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A-4D81-BC43-A237B6C628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82685840"/>
        <c:axId val="1593987600"/>
      </c:scatterChart>
      <c:valAx>
        <c:axId val="1582685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87600"/>
        <c:crosses val="autoZero"/>
        <c:crossBetween val="midCat"/>
      </c:valAx>
      <c:valAx>
        <c:axId val="1593987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WYKRESY!$C$40</c:f>
              <c:strCache>
                <c:ptCount val="1"/>
                <c:pt idx="0">
                  <c:v>V(x) [kN]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WYKRESY!$A$41:$A$46</c:f>
              <c:numCache>
                <c:formatCode>General</c:formatCode>
                <c:ptCount val="6"/>
                <c:pt idx="0">
                  <c:v>0</c:v>
                </c:pt>
                <c:pt idx="1">
                  <c:v>0.85</c:v>
                </c:pt>
                <c:pt idx="2">
                  <c:v>1.7</c:v>
                </c:pt>
                <c:pt idx="3">
                  <c:v>1.7</c:v>
                </c:pt>
                <c:pt idx="4">
                  <c:v>2.5499999999999998</c:v>
                </c:pt>
                <c:pt idx="5">
                  <c:v>3.4</c:v>
                </c:pt>
              </c:numCache>
            </c:numRef>
          </c:xVal>
          <c:yVal>
            <c:numRef>
              <c:f>WYKRESY!$C$41:$C$46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F-4CE9-9DC0-7AA19974DA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82685840"/>
        <c:axId val="1593987600"/>
      </c:scatterChart>
      <c:valAx>
        <c:axId val="15826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87600"/>
        <c:crosses val="autoZero"/>
        <c:crossBetween val="midCat"/>
      </c:valAx>
      <c:valAx>
        <c:axId val="15939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7</xdr:col>
      <xdr:colOff>238125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69708-42F9-C1C2-6903-245B5521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7</xdr:col>
      <xdr:colOff>238125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B4C57-3A3C-463A-9242-6FCF3B230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47625</xdr:rowOff>
    </xdr:from>
    <xdr:to>
      <xdr:col>7</xdr:col>
      <xdr:colOff>238125</xdr:colOff>
      <xdr:row>61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65AC1E-064D-4B9C-ABD5-B70DBDB3F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71438</xdr:rowOff>
    </xdr:from>
    <xdr:to>
      <xdr:col>7</xdr:col>
      <xdr:colOff>238125</xdr:colOff>
      <xdr:row>76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81CD71-ECC9-482A-A81F-27840E618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B85D-3435-4D04-B040-A13EFB3D9E43}">
  <dimension ref="A1:C20"/>
  <sheetViews>
    <sheetView tabSelected="1" workbookViewId="0"/>
  </sheetViews>
  <sheetFormatPr defaultRowHeight="15" x14ac:dyDescent="0.25"/>
  <cols>
    <col min="1" max="1" width="25.7109375" customWidth="1"/>
  </cols>
  <sheetData>
    <row r="1" spans="1:3" x14ac:dyDescent="0.25">
      <c r="A1" t="s">
        <v>11</v>
      </c>
    </row>
    <row r="2" spans="1:3" x14ac:dyDescent="0.25">
      <c r="A2" t="s">
        <v>3</v>
      </c>
      <c r="B2">
        <v>1</v>
      </c>
      <c r="C2" t="s">
        <v>5</v>
      </c>
    </row>
    <row r="3" spans="1:3" x14ac:dyDescent="0.25">
      <c r="A3" t="s">
        <v>4</v>
      </c>
      <c r="B3">
        <v>10</v>
      </c>
      <c r="C3" t="s">
        <v>6</v>
      </c>
    </row>
    <row r="7" spans="1:3" x14ac:dyDescent="0.25">
      <c r="A7" t="s">
        <v>1</v>
      </c>
      <c r="B7">
        <f>(B3*(B2)^2)/8</f>
        <v>1.25</v>
      </c>
      <c r="C7" t="s">
        <v>7</v>
      </c>
    </row>
    <row r="8" spans="1:3" x14ac:dyDescent="0.25">
      <c r="A8" t="s">
        <v>0</v>
      </c>
      <c r="B8">
        <f>0</f>
        <v>0</v>
      </c>
      <c r="C8" t="s">
        <v>8</v>
      </c>
    </row>
    <row r="9" spans="1:3" x14ac:dyDescent="0.25">
      <c r="A9" t="s">
        <v>2</v>
      </c>
      <c r="B9">
        <f>(B3*B2)/2</f>
        <v>5</v>
      </c>
      <c r="C9" t="s">
        <v>8</v>
      </c>
    </row>
    <row r="12" spans="1:3" x14ac:dyDescent="0.25">
      <c r="A12" t="s">
        <v>12</v>
      </c>
    </row>
    <row r="13" spans="1:3" x14ac:dyDescent="0.25">
      <c r="A13" t="s">
        <v>3</v>
      </c>
      <c r="B13">
        <v>3.4</v>
      </c>
      <c r="C13" t="s">
        <v>5</v>
      </c>
    </row>
    <row r="14" spans="1:3" x14ac:dyDescent="0.25">
      <c r="A14" t="s">
        <v>9</v>
      </c>
      <c r="B14">
        <v>10</v>
      </c>
      <c r="C14" t="s">
        <v>10</v>
      </c>
    </row>
    <row r="18" spans="1:3" x14ac:dyDescent="0.25">
      <c r="A18" t="s">
        <v>1</v>
      </c>
      <c r="B18">
        <f>(B14*B13)/4</f>
        <v>8.5</v>
      </c>
      <c r="C18" t="s">
        <v>7</v>
      </c>
    </row>
    <row r="19" spans="1:3" x14ac:dyDescent="0.25">
      <c r="A19" t="s">
        <v>0</v>
      </c>
      <c r="B19">
        <f>B14/2</f>
        <v>5</v>
      </c>
      <c r="C19" t="s">
        <v>8</v>
      </c>
    </row>
    <row r="20" spans="1:3" x14ac:dyDescent="0.25">
      <c r="A20" t="s">
        <v>2</v>
      </c>
      <c r="B20">
        <f>B14/2</f>
        <v>5</v>
      </c>
      <c r="C2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1298-6E7F-4DF6-834F-4F0CD2551AAD}">
  <dimension ref="A1:C46"/>
  <sheetViews>
    <sheetView showRuler="0" zoomScaleNormal="100" zoomScaleSheetLayoutView="400" zoomScalePageLayoutView="90" workbookViewId="0">
      <selection sqref="A1:C1"/>
    </sheetView>
  </sheetViews>
  <sheetFormatPr defaultColWidth="9.28515625" defaultRowHeight="14.25" customHeight="1" x14ac:dyDescent="0.2"/>
  <cols>
    <col min="1" max="16384" width="9.28515625" style="1"/>
  </cols>
  <sheetData>
    <row r="1" spans="1:3" ht="14.25" customHeight="1" x14ac:dyDescent="0.25">
      <c r="A1" s="2" t="s">
        <v>11</v>
      </c>
      <c r="B1" s="2"/>
      <c r="C1" s="2"/>
    </row>
    <row r="2" spans="1:3" ht="14.25" customHeight="1" x14ac:dyDescent="0.2">
      <c r="A2" s="1" t="s">
        <v>13</v>
      </c>
      <c r="B2" s="1" t="s">
        <v>14</v>
      </c>
      <c r="C2" s="1" t="s">
        <v>15</v>
      </c>
    </row>
    <row r="3" spans="1:3" ht="14.25" customHeight="1" x14ac:dyDescent="0.2">
      <c r="A3" s="1">
        <v>0</v>
      </c>
      <c r="B3" s="1">
        <f>DANE!$B$9*WYKRESY!A3-(DANE!$B$3*WYKRESY!A3*(WYKRESY!A3/2))</f>
        <v>0</v>
      </c>
      <c r="C3" s="1">
        <f>DANE!$B$9-DANE!$B$3*WYKRESY!A3</f>
        <v>5</v>
      </c>
    </row>
    <row r="4" spans="1:3" ht="14.25" customHeight="1" x14ac:dyDescent="0.2">
      <c r="A4" s="1">
        <f>DANE!$B$2/4</f>
        <v>0.25</v>
      </c>
      <c r="B4" s="1">
        <f>DANE!$B$9*WYKRESY!A4-(DANE!$B$3*WYKRESY!A4*(WYKRESY!A4/2))</f>
        <v>0.9375</v>
      </c>
      <c r="C4" s="1">
        <f>DANE!$B$9-DANE!$B$3*WYKRESY!A4</f>
        <v>2.5</v>
      </c>
    </row>
    <row r="5" spans="1:3" ht="14.25" customHeight="1" x14ac:dyDescent="0.2">
      <c r="A5" s="1">
        <f>DANE!$B$2/2</f>
        <v>0.5</v>
      </c>
      <c r="B5" s="1">
        <f>DANE!$B$9*WYKRESY!A5-(DANE!$B$3*WYKRESY!A5*(WYKRESY!A5/2))</f>
        <v>1.25</v>
      </c>
      <c r="C5" s="1">
        <f>DANE!$B$9-DANE!$B$3*WYKRESY!A5</f>
        <v>0</v>
      </c>
    </row>
    <row r="6" spans="1:3" ht="14.25" customHeight="1" x14ac:dyDescent="0.2">
      <c r="A6" s="1">
        <f>A5+A4</f>
        <v>0.75</v>
      </c>
      <c r="B6" s="1">
        <f>DANE!$B$9*WYKRESY!A6-(DANE!$B$3*WYKRESY!A6*(WYKRESY!A6/2))</f>
        <v>0.9375</v>
      </c>
      <c r="C6" s="1">
        <f>DANE!$B$9-DANE!$B$3*WYKRESY!A6</f>
        <v>-2.5</v>
      </c>
    </row>
    <row r="7" spans="1:3" ht="14.25" customHeight="1" x14ac:dyDescent="0.2">
      <c r="A7" s="1">
        <f>DANE!$B$2/1</f>
        <v>1</v>
      </c>
      <c r="B7" s="1">
        <f>DANE!$B$9*WYKRESY!A7-(DANE!$B$3*WYKRESY!A7*(WYKRESY!A7/2))</f>
        <v>0</v>
      </c>
      <c r="C7" s="1">
        <f>DANE!$B$9-DANE!$B$3*WYKRESY!A7</f>
        <v>-5</v>
      </c>
    </row>
    <row r="9" spans="1:3" ht="14.25" customHeight="1" x14ac:dyDescent="0.25">
      <c r="A9"/>
    </row>
    <row r="39" spans="1:3" ht="14.25" customHeight="1" x14ac:dyDescent="0.25">
      <c r="A39" s="2" t="s">
        <v>12</v>
      </c>
      <c r="B39" s="2"/>
      <c r="C39" s="2"/>
    </row>
    <row r="40" spans="1:3" ht="14.25" customHeight="1" x14ac:dyDescent="0.2">
      <c r="A40" s="1" t="s">
        <v>13</v>
      </c>
      <c r="B40" s="1" t="s">
        <v>14</v>
      </c>
      <c r="C40" s="1" t="s">
        <v>15</v>
      </c>
    </row>
    <row r="41" spans="1:3" ht="14.25" customHeight="1" x14ac:dyDescent="0.2">
      <c r="A41" s="1">
        <v>0</v>
      </c>
      <c r="B41" s="1">
        <f>DANE!$B$20*WYKRESY!A41</f>
        <v>0</v>
      </c>
      <c r="C41" s="1">
        <f>DANE!$B$20</f>
        <v>5</v>
      </c>
    </row>
    <row r="42" spans="1:3" ht="14.25" customHeight="1" x14ac:dyDescent="0.2">
      <c r="A42" s="1">
        <f>DANE!$B$13/4</f>
        <v>0.85</v>
      </c>
      <c r="B42" s="1">
        <f>DANE!$B$20*WYKRESY!A42</f>
        <v>4.25</v>
      </c>
      <c r="C42" s="1">
        <f>DANE!$B$20</f>
        <v>5</v>
      </c>
    </row>
    <row r="43" spans="1:3" ht="14.25" customHeight="1" x14ac:dyDescent="0.2">
      <c r="A43" s="1">
        <f>DANE!$B$13/2</f>
        <v>1.7</v>
      </c>
      <c r="B43" s="1">
        <f>DANE!$B$20*WYKRESY!A43</f>
        <v>8.5</v>
      </c>
      <c r="C43" s="1">
        <f>DANE!$B$20</f>
        <v>5</v>
      </c>
    </row>
    <row r="44" spans="1:3" ht="14.25" customHeight="1" x14ac:dyDescent="0.2">
      <c r="A44" s="1">
        <f>DANE!$B$13/2</f>
        <v>1.7</v>
      </c>
      <c r="B44" s="1">
        <f>DANE!$B$20*WYKRESY!A44</f>
        <v>8.5</v>
      </c>
      <c r="C44" s="1">
        <f>-DANE!$B$20</f>
        <v>-5</v>
      </c>
    </row>
    <row r="45" spans="1:3" ht="14.25" customHeight="1" x14ac:dyDescent="0.2">
      <c r="A45" s="1">
        <f>A43+A42</f>
        <v>2.5499999999999998</v>
      </c>
      <c r="B45" s="1">
        <f>B42</f>
        <v>4.25</v>
      </c>
      <c r="C45" s="1">
        <f>-DANE!$B$20</f>
        <v>-5</v>
      </c>
    </row>
    <row r="46" spans="1:3" ht="14.25" customHeight="1" x14ac:dyDescent="0.2">
      <c r="A46" s="1">
        <f>DANE!$B$13/1</f>
        <v>3.4</v>
      </c>
      <c r="B46" s="1">
        <f>B41</f>
        <v>0</v>
      </c>
      <c r="C46" s="1">
        <f>-DANE!$B$20</f>
        <v>-5</v>
      </c>
    </row>
  </sheetData>
  <mergeCells count="2">
    <mergeCell ref="A1:C1"/>
    <mergeCell ref="A39:C39"/>
  </mergeCells>
  <pageMargins left="0.23622047244094491" right="0.23622047244094491" top="0.82677165354330717" bottom="0.47244094488188981" header="7.874015748031496E-2" footer="7.874015748031496E-2"/>
  <pageSetup paperSize="9" fitToWidth="0" fitToHeight="0" orientation="landscape" r:id="rId1"/>
  <headerFooter>
    <oddHeader xml:space="preserve">&amp;R&amp;18&amp;G </oddHeader>
    <oddFooter>&amp;C&amp;"Verdana,Regular"&amp;8&amp;P / &amp;K000000&amp;N&amp;LYNAS6NA67CVJ-2065489706-1317</oddFooter>
    <firstHeader xml:space="preserve">&amp;L&amp;G&amp;R&amp;18 </firstHeader>
    <firstFooter xml:space="preserve">&amp;L&amp;"Verdana,Regular"&amp;8NIRAS A/S
Sortemosevej 19
3450 Allerød, Denmark&amp;C&amp;8Reg. No. 37295728 Denmark
FRI, FIDIC
www.niras.com&amp;R&amp;"Verdana,Regular"&amp;8T: +45 4810 4200   
F: +45 4810 4300 
E: niras@niras.dk  </first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DANE</vt:lpstr>
      <vt:lpstr>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Zarzycki, Arkadiusz</dc:creator>
  <cp:lastModifiedBy>Arkadiusz Zarzycki (ARZA)</cp:lastModifiedBy>
  <dcterms:created xsi:type="dcterms:W3CDTF">2023-11-07T09:39:43Z</dcterms:created>
  <dcterms:modified xsi:type="dcterms:W3CDTF">2024-01-04T13:11:14Z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lyLanguageRun">
    <vt:lpwstr>true</vt:lpwstr>
  </property>
</Properties>
</file>