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P:\R&amp;E (Dec 2017)\Products\Sales &amp; Price Report\2017\2017-Q3\"/>
    </mc:Choice>
  </mc:AlternateContent>
  <bookViews>
    <workbookView xWindow="8415" yWindow="0" windowWidth="23040" windowHeight="8190"/>
  </bookViews>
  <sheets>
    <sheet name="County Sales &amp; Prices" sheetId="1" r:id="rId1"/>
    <sheet name="NAR Regions" sheetId="5" r:id="rId2"/>
    <sheet name="CA prices &amp; sales quarter value" sheetId="2" r:id="rId3"/>
    <sheet name="CA Sales &amp; Price Formulas" sheetId="3" r:id="rId4"/>
  </sheets>
  <externalReferences>
    <externalReference r:id="rId5"/>
  </externalReferenc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8" i="2" l="1"/>
  <c r="J78" i="2"/>
  <c r="B6" i="1"/>
  <c r="N36" i="1" l="1"/>
  <c r="N12" i="1"/>
  <c r="N13" i="1"/>
  <c r="N14" i="1"/>
  <c r="N15" i="1"/>
  <c r="N16" i="1"/>
  <c r="N17" i="1"/>
  <c r="N18" i="1"/>
  <c r="N19" i="1"/>
  <c r="N20" i="1"/>
  <c r="N21" i="1"/>
  <c r="N22" i="1"/>
  <c r="N23" i="1"/>
  <c r="N24" i="1"/>
  <c r="N25" i="1"/>
  <c r="N26" i="1"/>
  <c r="N27" i="1"/>
  <c r="N28" i="1"/>
  <c r="N29" i="1"/>
  <c r="N30" i="1"/>
  <c r="N31" i="1"/>
  <c r="N32" i="1"/>
  <c r="N33" i="1"/>
  <c r="N34" i="1"/>
  <c r="N35"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8" i="1"/>
  <c r="N9" i="1"/>
  <c r="N10" i="1"/>
  <c r="N11" i="1"/>
  <c r="N7" i="1"/>
  <c r="H24" i="1" l="1"/>
  <c r="L24" i="1"/>
  <c r="E9" i="5" l="1"/>
  <c r="E8" i="5"/>
  <c r="E7" i="5"/>
  <c r="E6" i="5"/>
  <c r="E5" i="5"/>
  <c r="E4" i="5"/>
  <c r="E3" i="5"/>
  <c r="E2" i="5"/>
  <c r="C2" i="5"/>
  <c r="C3" i="5"/>
  <c r="C4" i="5"/>
  <c r="C5" i="5"/>
  <c r="C6" i="5"/>
  <c r="C7" i="5"/>
  <c r="C8" i="5"/>
  <c r="C9" i="5"/>
  <c r="B9" i="5"/>
  <c r="B8" i="5"/>
  <c r="B7" i="5"/>
  <c r="B6" i="5"/>
  <c r="B5" i="5"/>
  <c r="B4" i="5"/>
  <c r="B3" i="5"/>
  <c r="B2" i="5"/>
  <c r="E1" i="5"/>
  <c r="C1" i="5"/>
  <c r="B1" i="5"/>
  <c r="I450" i="3" l="1"/>
  <c r="H450" i="3"/>
  <c r="E450" i="3"/>
  <c r="D450" i="3"/>
  <c r="I449" i="3"/>
  <c r="H449" i="3"/>
  <c r="E449" i="3"/>
  <c r="D449" i="3"/>
  <c r="L448" i="3"/>
  <c r="I448" i="3"/>
  <c r="H448" i="3"/>
  <c r="E448" i="3"/>
  <c r="D448" i="3"/>
  <c r="K447" i="3"/>
  <c r="K448" i="3" s="1"/>
  <c r="J447" i="3"/>
  <c r="I447" i="3"/>
  <c r="H447" i="3"/>
  <c r="E447" i="3"/>
  <c r="D447" i="3"/>
  <c r="K446" i="3"/>
  <c r="J446" i="3"/>
  <c r="I446" i="3"/>
  <c r="H446" i="3"/>
  <c r="E446" i="3"/>
  <c r="D446" i="3"/>
  <c r="L445" i="3"/>
  <c r="I445" i="3"/>
  <c r="H445" i="3"/>
  <c r="E445" i="3"/>
  <c r="D445" i="3"/>
  <c r="I444" i="3"/>
  <c r="H444" i="3"/>
  <c r="E444" i="3"/>
  <c r="D444" i="3"/>
  <c r="I443" i="3"/>
  <c r="H443" i="3"/>
  <c r="E443" i="3"/>
  <c r="D443" i="3"/>
  <c r="L442" i="3"/>
  <c r="I442" i="3"/>
  <c r="H442" i="3"/>
  <c r="E442" i="3"/>
  <c r="D442" i="3"/>
  <c r="I441" i="3"/>
  <c r="H441" i="3"/>
  <c r="E441" i="3"/>
  <c r="D441" i="3"/>
  <c r="I440" i="3"/>
  <c r="H440" i="3"/>
  <c r="E440" i="3"/>
  <c r="D440" i="3"/>
  <c r="L439" i="3"/>
  <c r="I439" i="3"/>
  <c r="H439" i="3"/>
  <c r="E439" i="3"/>
  <c r="D439" i="3"/>
  <c r="I438" i="3"/>
  <c r="H438" i="3"/>
  <c r="E438" i="3"/>
  <c r="D438" i="3"/>
  <c r="I437" i="3"/>
  <c r="H437" i="3"/>
  <c r="E437" i="3"/>
  <c r="D437" i="3"/>
  <c r="L436" i="3"/>
  <c r="J436" i="3"/>
  <c r="I436" i="3"/>
  <c r="H436" i="3"/>
  <c r="E436" i="3"/>
  <c r="D436" i="3"/>
  <c r="K435" i="3"/>
  <c r="K436" i="3" s="1"/>
  <c r="K437" i="3" s="1"/>
  <c r="I435" i="3"/>
  <c r="H435" i="3"/>
  <c r="E435" i="3"/>
  <c r="D435" i="3"/>
  <c r="K434" i="3"/>
  <c r="I434" i="3"/>
  <c r="H434" i="3"/>
  <c r="E434" i="3"/>
  <c r="D434" i="3"/>
  <c r="L433" i="3"/>
  <c r="I433" i="3"/>
  <c r="H433" i="3"/>
  <c r="E433" i="3"/>
  <c r="D433" i="3"/>
  <c r="I432" i="3"/>
  <c r="H432" i="3"/>
  <c r="E432" i="3"/>
  <c r="D432" i="3"/>
  <c r="I431" i="3"/>
  <c r="H431" i="3"/>
  <c r="E431" i="3"/>
  <c r="D431" i="3"/>
  <c r="L430" i="3"/>
  <c r="I430" i="3"/>
  <c r="H430" i="3"/>
  <c r="E430" i="3"/>
  <c r="D430" i="3"/>
  <c r="I429" i="3"/>
  <c r="H429" i="3"/>
  <c r="E429" i="3"/>
  <c r="D429" i="3"/>
  <c r="I428" i="3"/>
  <c r="H428" i="3"/>
  <c r="E428" i="3"/>
  <c r="D428" i="3"/>
  <c r="L427" i="3"/>
  <c r="I427" i="3"/>
  <c r="H427" i="3"/>
  <c r="E427" i="3"/>
  <c r="D427" i="3"/>
  <c r="I426" i="3"/>
  <c r="H426" i="3"/>
  <c r="E426" i="3"/>
  <c r="D426" i="3"/>
  <c r="I425" i="3"/>
  <c r="H425" i="3"/>
  <c r="E425" i="3"/>
  <c r="D425" i="3"/>
  <c r="L424" i="3"/>
  <c r="I424" i="3"/>
  <c r="H424" i="3"/>
  <c r="E424" i="3"/>
  <c r="D424" i="3"/>
  <c r="K423" i="3"/>
  <c r="K424" i="3" s="1"/>
  <c r="I423" i="3"/>
  <c r="H423" i="3"/>
  <c r="E423" i="3"/>
  <c r="D423" i="3"/>
  <c r="K422" i="3"/>
  <c r="J434" i="3" s="1"/>
  <c r="J422" i="3"/>
  <c r="I422" i="3"/>
  <c r="H422" i="3"/>
  <c r="E422" i="3"/>
  <c r="D422" i="3"/>
  <c r="M421" i="3"/>
  <c r="L421" i="3"/>
  <c r="I421" i="3"/>
  <c r="H421" i="3"/>
  <c r="E421" i="3"/>
  <c r="D421" i="3"/>
  <c r="I420" i="3"/>
  <c r="H420" i="3"/>
  <c r="E420" i="3"/>
  <c r="D420" i="3"/>
  <c r="I419" i="3"/>
  <c r="H419" i="3"/>
  <c r="E419" i="3"/>
  <c r="D419" i="3"/>
  <c r="L418" i="3"/>
  <c r="I418" i="3"/>
  <c r="H418" i="3"/>
  <c r="E418" i="3"/>
  <c r="D418" i="3"/>
  <c r="I417" i="3"/>
  <c r="H417" i="3"/>
  <c r="E417" i="3"/>
  <c r="D417" i="3"/>
  <c r="I416" i="3"/>
  <c r="H416" i="3"/>
  <c r="E416" i="3"/>
  <c r="D416" i="3"/>
  <c r="L415" i="3"/>
  <c r="I415" i="3"/>
  <c r="H415" i="3"/>
  <c r="E415" i="3"/>
  <c r="D415" i="3"/>
  <c r="I414" i="3"/>
  <c r="H414" i="3"/>
  <c r="E414" i="3"/>
  <c r="D414" i="3"/>
  <c r="I413" i="3"/>
  <c r="H413" i="3"/>
  <c r="E413" i="3"/>
  <c r="D413" i="3"/>
  <c r="L412" i="3"/>
  <c r="I412" i="3"/>
  <c r="H412" i="3"/>
  <c r="E412" i="3"/>
  <c r="D412" i="3"/>
  <c r="I411" i="3"/>
  <c r="H411" i="3"/>
  <c r="E411" i="3"/>
  <c r="D411" i="3"/>
  <c r="K410" i="3"/>
  <c r="J410" i="3" s="1"/>
  <c r="I410" i="3"/>
  <c r="H410" i="3"/>
  <c r="E410" i="3"/>
  <c r="D410" i="3"/>
  <c r="M409" i="3"/>
  <c r="L409" i="3"/>
  <c r="I409" i="3"/>
  <c r="H409" i="3"/>
  <c r="E409" i="3"/>
  <c r="D409" i="3"/>
  <c r="I408" i="3"/>
  <c r="H408" i="3"/>
  <c r="E408" i="3"/>
  <c r="D408" i="3"/>
  <c r="I407" i="3"/>
  <c r="H407" i="3"/>
  <c r="E407" i="3"/>
  <c r="D407" i="3"/>
  <c r="L406" i="3"/>
  <c r="I406" i="3"/>
  <c r="H406" i="3"/>
  <c r="E406" i="3"/>
  <c r="D406" i="3"/>
  <c r="I405" i="3"/>
  <c r="H405" i="3"/>
  <c r="E405" i="3"/>
  <c r="D405" i="3"/>
  <c r="I404" i="3"/>
  <c r="H404" i="3"/>
  <c r="E404" i="3"/>
  <c r="D404" i="3"/>
  <c r="L403" i="3"/>
  <c r="I403" i="3"/>
  <c r="H403" i="3"/>
  <c r="E403" i="3"/>
  <c r="D403" i="3"/>
  <c r="I402" i="3"/>
  <c r="H402" i="3"/>
  <c r="E402" i="3"/>
  <c r="D402" i="3"/>
  <c r="I401" i="3"/>
  <c r="H401" i="3"/>
  <c r="E401" i="3"/>
  <c r="D401" i="3"/>
  <c r="L400" i="3"/>
  <c r="I400" i="3"/>
  <c r="H400" i="3"/>
  <c r="E400" i="3"/>
  <c r="D400" i="3"/>
  <c r="I399" i="3"/>
  <c r="H399" i="3"/>
  <c r="E399" i="3"/>
  <c r="D399" i="3"/>
  <c r="K398" i="3"/>
  <c r="K399" i="3" s="1"/>
  <c r="J398" i="3"/>
  <c r="I398" i="3"/>
  <c r="H398" i="3"/>
  <c r="E398" i="3"/>
  <c r="D398" i="3"/>
  <c r="M397" i="3"/>
  <c r="L397" i="3"/>
  <c r="I397" i="3"/>
  <c r="H397" i="3"/>
  <c r="E397" i="3"/>
  <c r="D397" i="3"/>
  <c r="I396" i="3"/>
  <c r="H396" i="3"/>
  <c r="E396" i="3"/>
  <c r="D396" i="3"/>
  <c r="I395" i="3"/>
  <c r="H395" i="3"/>
  <c r="E395" i="3"/>
  <c r="D395" i="3"/>
  <c r="L394" i="3"/>
  <c r="I394" i="3"/>
  <c r="H394" i="3"/>
  <c r="E394" i="3"/>
  <c r="D394" i="3"/>
  <c r="I393" i="3"/>
  <c r="H393" i="3"/>
  <c r="E393" i="3"/>
  <c r="D393" i="3"/>
  <c r="I392" i="3"/>
  <c r="H392" i="3"/>
  <c r="E392" i="3"/>
  <c r="D392" i="3"/>
  <c r="L391" i="3"/>
  <c r="I391" i="3"/>
  <c r="H391" i="3"/>
  <c r="E391" i="3"/>
  <c r="D391" i="3"/>
  <c r="I390" i="3"/>
  <c r="H390" i="3"/>
  <c r="E390" i="3"/>
  <c r="D390" i="3"/>
  <c r="I389" i="3"/>
  <c r="H389" i="3"/>
  <c r="E389" i="3"/>
  <c r="D389" i="3"/>
  <c r="L388" i="3"/>
  <c r="K388" i="3"/>
  <c r="I388" i="3"/>
  <c r="H388" i="3"/>
  <c r="E388" i="3"/>
  <c r="D388" i="3"/>
  <c r="K387" i="3"/>
  <c r="J387" i="3" s="1"/>
  <c r="I387" i="3"/>
  <c r="H387" i="3"/>
  <c r="E387" i="3"/>
  <c r="D387" i="3"/>
  <c r="K386" i="3"/>
  <c r="J386" i="3" s="1"/>
  <c r="I386" i="3"/>
  <c r="H386" i="3"/>
  <c r="E386" i="3"/>
  <c r="D386" i="3"/>
  <c r="M385" i="3"/>
  <c r="L385" i="3"/>
  <c r="I385" i="3"/>
  <c r="H385" i="3"/>
  <c r="E385" i="3"/>
  <c r="D385" i="3"/>
  <c r="I384" i="3"/>
  <c r="H384" i="3"/>
  <c r="E384" i="3"/>
  <c r="D384" i="3"/>
  <c r="I383" i="3"/>
  <c r="H383" i="3"/>
  <c r="E383" i="3"/>
  <c r="D383" i="3"/>
  <c r="L382" i="3"/>
  <c r="I382" i="3"/>
  <c r="H382" i="3"/>
  <c r="E382" i="3"/>
  <c r="D382" i="3"/>
  <c r="I381" i="3"/>
  <c r="H381" i="3"/>
  <c r="E381" i="3"/>
  <c r="D381" i="3"/>
  <c r="I380" i="3"/>
  <c r="H380" i="3"/>
  <c r="E380" i="3"/>
  <c r="D380" i="3"/>
  <c r="L379" i="3"/>
  <c r="I379" i="3"/>
  <c r="H379" i="3"/>
  <c r="E379" i="3"/>
  <c r="D379" i="3"/>
  <c r="I378" i="3"/>
  <c r="H378" i="3"/>
  <c r="E378" i="3"/>
  <c r="D378" i="3"/>
  <c r="I377" i="3"/>
  <c r="H377" i="3"/>
  <c r="E377" i="3"/>
  <c r="D377" i="3"/>
  <c r="L376" i="3"/>
  <c r="I376" i="3"/>
  <c r="H376" i="3"/>
  <c r="E376" i="3"/>
  <c r="D376" i="3"/>
  <c r="K375" i="3"/>
  <c r="I375" i="3"/>
  <c r="H375" i="3"/>
  <c r="E375" i="3"/>
  <c r="D375" i="3"/>
  <c r="K374" i="3"/>
  <c r="I374" i="3"/>
  <c r="H374" i="3"/>
  <c r="E374" i="3"/>
  <c r="D374" i="3"/>
  <c r="M373" i="3"/>
  <c r="L373" i="3"/>
  <c r="I373" i="3"/>
  <c r="H373" i="3"/>
  <c r="E373" i="3"/>
  <c r="D373" i="3"/>
  <c r="I372" i="3"/>
  <c r="H372" i="3"/>
  <c r="E372" i="3"/>
  <c r="D372" i="3"/>
  <c r="I371" i="3"/>
  <c r="H371" i="3"/>
  <c r="E371" i="3"/>
  <c r="D371" i="3"/>
  <c r="L370" i="3"/>
  <c r="I370" i="3"/>
  <c r="H370" i="3"/>
  <c r="E370" i="3"/>
  <c r="D370" i="3"/>
  <c r="I369" i="3"/>
  <c r="H369" i="3"/>
  <c r="E369" i="3"/>
  <c r="D369" i="3"/>
  <c r="I368" i="3"/>
  <c r="H368" i="3"/>
  <c r="E368" i="3"/>
  <c r="D368" i="3"/>
  <c r="L367" i="3"/>
  <c r="I367" i="3"/>
  <c r="H367" i="3"/>
  <c r="E367" i="3"/>
  <c r="D367" i="3"/>
  <c r="I366" i="3"/>
  <c r="H366" i="3"/>
  <c r="E366" i="3"/>
  <c r="D366" i="3"/>
  <c r="I365" i="3"/>
  <c r="H365" i="3"/>
  <c r="E365" i="3"/>
  <c r="D365" i="3"/>
  <c r="L364" i="3"/>
  <c r="I364" i="3"/>
  <c r="H364" i="3"/>
  <c r="E364" i="3"/>
  <c r="D364" i="3"/>
  <c r="I363" i="3"/>
  <c r="H363" i="3"/>
  <c r="E363" i="3"/>
  <c r="D363" i="3"/>
  <c r="K362" i="3"/>
  <c r="K363" i="3" s="1"/>
  <c r="I362" i="3"/>
  <c r="H362" i="3"/>
  <c r="E362" i="3"/>
  <c r="D362" i="3"/>
  <c r="M361" i="3"/>
  <c r="L361" i="3"/>
  <c r="I361" i="3"/>
  <c r="H361" i="3"/>
  <c r="E361" i="3"/>
  <c r="D361" i="3"/>
  <c r="I360" i="3"/>
  <c r="H360" i="3"/>
  <c r="E360" i="3"/>
  <c r="D360" i="3"/>
  <c r="I359" i="3"/>
  <c r="H359" i="3"/>
  <c r="E359" i="3"/>
  <c r="D359" i="3"/>
  <c r="L358" i="3"/>
  <c r="I358" i="3"/>
  <c r="H358" i="3"/>
  <c r="E358" i="3"/>
  <c r="D358" i="3"/>
  <c r="I357" i="3"/>
  <c r="H357" i="3"/>
  <c r="E357" i="3"/>
  <c r="D357" i="3"/>
  <c r="I356" i="3"/>
  <c r="H356" i="3"/>
  <c r="E356" i="3"/>
  <c r="D356" i="3"/>
  <c r="L355" i="3"/>
  <c r="I355" i="3"/>
  <c r="H355" i="3"/>
  <c r="E355" i="3"/>
  <c r="D355" i="3"/>
  <c r="I354" i="3"/>
  <c r="H354" i="3"/>
  <c r="E354" i="3"/>
  <c r="D354" i="3"/>
  <c r="I353" i="3"/>
  <c r="H353" i="3"/>
  <c r="E353" i="3"/>
  <c r="D353" i="3"/>
  <c r="L352" i="3"/>
  <c r="I352" i="3"/>
  <c r="H352" i="3"/>
  <c r="E352" i="3"/>
  <c r="D352" i="3"/>
  <c r="I351" i="3"/>
  <c r="H351" i="3"/>
  <c r="E351" i="3"/>
  <c r="D351" i="3"/>
  <c r="K350" i="3"/>
  <c r="K351" i="3" s="1"/>
  <c r="K352" i="3" s="1"/>
  <c r="K353" i="3" s="1"/>
  <c r="I350" i="3"/>
  <c r="H350" i="3"/>
  <c r="E350" i="3"/>
  <c r="D350" i="3"/>
  <c r="M349" i="3"/>
  <c r="L349" i="3"/>
  <c r="I349" i="3"/>
  <c r="H349" i="3"/>
  <c r="E349" i="3"/>
  <c r="D349" i="3"/>
  <c r="I348" i="3"/>
  <c r="H348" i="3"/>
  <c r="E348" i="3"/>
  <c r="D348" i="3"/>
  <c r="I347" i="3"/>
  <c r="H347" i="3"/>
  <c r="E347" i="3"/>
  <c r="D347" i="3"/>
  <c r="L346" i="3"/>
  <c r="I346" i="3"/>
  <c r="H346" i="3"/>
  <c r="E346" i="3"/>
  <c r="D346" i="3"/>
  <c r="I345" i="3"/>
  <c r="H345" i="3"/>
  <c r="E345" i="3"/>
  <c r="D345" i="3"/>
  <c r="I344" i="3"/>
  <c r="H344" i="3"/>
  <c r="E344" i="3"/>
  <c r="D344" i="3"/>
  <c r="L343" i="3"/>
  <c r="I343" i="3"/>
  <c r="H343" i="3"/>
  <c r="E343" i="3"/>
  <c r="D343" i="3"/>
  <c r="I342" i="3"/>
  <c r="H342" i="3"/>
  <c r="E342" i="3"/>
  <c r="D342" i="3"/>
  <c r="I341" i="3"/>
  <c r="H341" i="3"/>
  <c r="E341" i="3"/>
  <c r="D341" i="3"/>
  <c r="L340" i="3"/>
  <c r="I340" i="3"/>
  <c r="H340" i="3"/>
  <c r="E340" i="3"/>
  <c r="D340" i="3"/>
  <c r="I339" i="3"/>
  <c r="H339" i="3"/>
  <c r="E339" i="3"/>
  <c r="D339" i="3"/>
  <c r="K338" i="3"/>
  <c r="I338" i="3"/>
  <c r="H338" i="3"/>
  <c r="E338" i="3"/>
  <c r="D338" i="3"/>
  <c r="M337" i="3"/>
  <c r="L337" i="3"/>
  <c r="I337" i="3"/>
  <c r="H337" i="3"/>
  <c r="E337" i="3"/>
  <c r="D337" i="3"/>
  <c r="I336" i="3"/>
  <c r="H336" i="3"/>
  <c r="E336" i="3"/>
  <c r="D336" i="3"/>
  <c r="I335" i="3"/>
  <c r="H335" i="3"/>
  <c r="E335" i="3"/>
  <c r="D335" i="3"/>
  <c r="L334" i="3"/>
  <c r="I334" i="3"/>
  <c r="H334" i="3"/>
  <c r="E334" i="3"/>
  <c r="D334" i="3"/>
  <c r="I333" i="3"/>
  <c r="H333" i="3"/>
  <c r="E333" i="3"/>
  <c r="D333" i="3"/>
  <c r="I332" i="3"/>
  <c r="H332" i="3"/>
  <c r="E332" i="3"/>
  <c r="D332" i="3"/>
  <c r="L331" i="3"/>
  <c r="I331" i="3"/>
  <c r="H331" i="3"/>
  <c r="E331" i="3"/>
  <c r="D331" i="3"/>
  <c r="I330" i="3"/>
  <c r="H330" i="3"/>
  <c r="E330" i="3"/>
  <c r="D330" i="3"/>
  <c r="I329" i="3"/>
  <c r="H329" i="3"/>
  <c r="E329" i="3"/>
  <c r="D329" i="3"/>
  <c r="L328" i="3"/>
  <c r="I328" i="3"/>
  <c r="H328" i="3"/>
  <c r="E328" i="3"/>
  <c r="D328" i="3"/>
  <c r="K327" i="3"/>
  <c r="K328" i="3" s="1"/>
  <c r="I327" i="3"/>
  <c r="H327" i="3"/>
  <c r="E327" i="3"/>
  <c r="D327" i="3"/>
  <c r="K326" i="3"/>
  <c r="J326" i="3"/>
  <c r="I326" i="3"/>
  <c r="H326" i="3"/>
  <c r="E326" i="3"/>
  <c r="D326" i="3"/>
  <c r="M325" i="3"/>
  <c r="L325" i="3"/>
  <c r="I325" i="3"/>
  <c r="H325" i="3"/>
  <c r="E325" i="3"/>
  <c r="D325" i="3"/>
  <c r="I324" i="3"/>
  <c r="H324" i="3"/>
  <c r="E324" i="3"/>
  <c r="D324" i="3"/>
  <c r="I323" i="3"/>
  <c r="H323" i="3"/>
  <c r="E323" i="3"/>
  <c r="D323" i="3"/>
  <c r="L322" i="3"/>
  <c r="I322" i="3"/>
  <c r="H322" i="3"/>
  <c r="E322" i="3"/>
  <c r="D322" i="3"/>
  <c r="I321" i="3"/>
  <c r="H321" i="3"/>
  <c r="E321" i="3"/>
  <c r="D321" i="3"/>
  <c r="I320" i="3"/>
  <c r="H320" i="3"/>
  <c r="E320" i="3"/>
  <c r="D320" i="3"/>
  <c r="L319" i="3"/>
  <c r="I319" i="3"/>
  <c r="H319" i="3"/>
  <c r="E319" i="3"/>
  <c r="D319" i="3"/>
  <c r="I318" i="3"/>
  <c r="H318" i="3"/>
  <c r="E318" i="3"/>
  <c r="D318" i="3"/>
  <c r="I317" i="3"/>
  <c r="H317" i="3"/>
  <c r="E317" i="3"/>
  <c r="D317" i="3"/>
  <c r="L316" i="3"/>
  <c r="I316" i="3"/>
  <c r="H316" i="3"/>
  <c r="E316" i="3"/>
  <c r="D316" i="3"/>
  <c r="I315" i="3"/>
  <c r="H315" i="3"/>
  <c r="E315" i="3"/>
  <c r="D315" i="3"/>
  <c r="K314" i="3"/>
  <c r="J314" i="3" s="1"/>
  <c r="I314" i="3"/>
  <c r="H314" i="3"/>
  <c r="E314" i="3"/>
  <c r="D314" i="3"/>
  <c r="M313" i="3"/>
  <c r="L313" i="3"/>
  <c r="I313" i="3"/>
  <c r="H313" i="3"/>
  <c r="E313" i="3"/>
  <c r="D313" i="3"/>
  <c r="I312" i="3"/>
  <c r="H312" i="3"/>
  <c r="E312" i="3"/>
  <c r="D312" i="3"/>
  <c r="I311" i="3"/>
  <c r="H311" i="3"/>
  <c r="E311" i="3"/>
  <c r="D311" i="3"/>
  <c r="L310" i="3"/>
  <c r="I310" i="3"/>
  <c r="H310" i="3"/>
  <c r="E310" i="3"/>
  <c r="D310" i="3"/>
  <c r="I309" i="3"/>
  <c r="H309" i="3"/>
  <c r="E309" i="3"/>
  <c r="D309" i="3"/>
  <c r="I308" i="3"/>
  <c r="H308" i="3"/>
  <c r="E308" i="3"/>
  <c r="D308" i="3"/>
  <c r="L307" i="3"/>
  <c r="I307" i="3"/>
  <c r="H307" i="3"/>
  <c r="E307" i="3"/>
  <c r="D307" i="3"/>
  <c r="I306" i="3"/>
  <c r="H306" i="3"/>
  <c r="E306" i="3"/>
  <c r="D306" i="3"/>
  <c r="I305" i="3"/>
  <c r="H305" i="3"/>
  <c r="E305" i="3"/>
  <c r="D305" i="3"/>
  <c r="L304" i="3"/>
  <c r="I304" i="3"/>
  <c r="H304" i="3"/>
  <c r="E304" i="3"/>
  <c r="D304" i="3"/>
  <c r="I303" i="3"/>
  <c r="H303" i="3"/>
  <c r="E303" i="3"/>
  <c r="D303" i="3"/>
  <c r="K302" i="3"/>
  <c r="K303" i="3" s="1"/>
  <c r="J302" i="3"/>
  <c r="I302" i="3"/>
  <c r="H302" i="3"/>
  <c r="E302" i="3"/>
  <c r="D302" i="3"/>
  <c r="M301" i="3"/>
  <c r="L301" i="3"/>
  <c r="I301" i="3"/>
  <c r="H301" i="3"/>
  <c r="E301" i="3"/>
  <c r="D301" i="3"/>
  <c r="I300" i="3"/>
  <c r="H300" i="3"/>
  <c r="E300" i="3"/>
  <c r="D300" i="3"/>
  <c r="I299" i="3"/>
  <c r="H299" i="3"/>
  <c r="E299" i="3"/>
  <c r="D299" i="3"/>
  <c r="L298" i="3"/>
  <c r="I298" i="3"/>
  <c r="H298" i="3"/>
  <c r="E298" i="3"/>
  <c r="D298" i="3"/>
  <c r="I297" i="3"/>
  <c r="H297" i="3"/>
  <c r="E297" i="3"/>
  <c r="D297" i="3"/>
  <c r="I296" i="3"/>
  <c r="H296" i="3"/>
  <c r="E296" i="3"/>
  <c r="D296" i="3"/>
  <c r="L295" i="3"/>
  <c r="I295" i="3"/>
  <c r="H295" i="3"/>
  <c r="E295" i="3"/>
  <c r="D295" i="3"/>
  <c r="I294" i="3"/>
  <c r="H294" i="3"/>
  <c r="E294" i="3"/>
  <c r="D294" i="3"/>
  <c r="I293" i="3"/>
  <c r="H293" i="3"/>
  <c r="E293" i="3"/>
  <c r="D293" i="3"/>
  <c r="L292" i="3"/>
  <c r="K292" i="3"/>
  <c r="I292" i="3"/>
  <c r="H292" i="3"/>
  <c r="E292" i="3"/>
  <c r="D292" i="3"/>
  <c r="K291" i="3"/>
  <c r="J291" i="3" s="1"/>
  <c r="I291" i="3"/>
  <c r="H291" i="3"/>
  <c r="E291" i="3"/>
  <c r="D291" i="3"/>
  <c r="K290" i="3"/>
  <c r="J290" i="3" s="1"/>
  <c r="I290" i="3"/>
  <c r="H290" i="3"/>
  <c r="E290" i="3"/>
  <c r="D290" i="3"/>
  <c r="M289" i="3"/>
  <c r="L289" i="3"/>
  <c r="I289" i="3"/>
  <c r="H289" i="3"/>
  <c r="E289" i="3"/>
  <c r="D289" i="3"/>
  <c r="I288" i="3"/>
  <c r="H288" i="3"/>
  <c r="E288" i="3"/>
  <c r="D288" i="3"/>
  <c r="I287" i="3"/>
  <c r="H287" i="3"/>
  <c r="E287" i="3"/>
  <c r="D287" i="3"/>
  <c r="L286" i="3"/>
  <c r="I286" i="3"/>
  <c r="H286" i="3"/>
  <c r="E286" i="3"/>
  <c r="D286" i="3"/>
  <c r="I285" i="3"/>
  <c r="H285" i="3"/>
  <c r="E285" i="3"/>
  <c r="D285" i="3"/>
  <c r="I284" i="3"/>
  <c r="H284" i="3"/>
  <c r="E284" i="3"/>
  <c r="D284" i="3"/>
  <c r="L283" i="3"/>
  <c r="I283" i="3"/>
  <c r="H283" i="3"/>
  <c r="E283" i="3"/>
  <c r="D283" i="3"/>
  <c r="I282" i="3"/>
  <c r="H282" i="3"/>
  <c r="E282" i="3"/>
  <c r="D282" i="3"/>
  <c r="I281" i="3"/>
  <c r="H281" i="3"/>
  <c r="E281" i="3"/>
  <c r="D281" i="3"/>
  <c r="L280" i="3"/>
  <c r="I280" i="3"/>
  <c r="H280" i="3"/>
  <c r="E280" i="3"/>
  <c r="D280" i="3"/>
  <c r="K279" i="3"/>
  <c r="I279" i="3"/>
  <c r="H279" i="3"/>
  <c r="E279" i="3"/>
  <c r="D279" i="3"/>
  <c r="K278" i="3"/>
  <c r="I278" i="3"/>
  <c r="H278" i="3"/>
  <c r="E278" i="3"/>
  <c r="D278" i="3"/>
  <c r="M277" i="3"/>
  <c r="L277" i="3"/>
  <c r="I277" i="3"/>
  <c r="H277" i="3"/>
  <c r="E277" i="3"/>
  <c r="D277" i="3"/>
  <c r="I276" i="3"/>
  <c r="H276" i="3"/>
  <c r="E276" i="3"/>
  <c r="D276" i="3"/>
  <c r="I275" i="3"/>
  <c r="H275" i="3"/>
  <c r="E275" i="3"/>
  <c r="D275" i="3"/>
  <c r="L274" i="3"/>
  <c r="I274" i="3"/>
  <c r="H274" i="3"/>
  <c r="E274" i="3"/>
  <c r="D274" i="3"/>
  <c r="I273" i="3"/>
  <c r="H273" i="3"/>
  <c r="E273" i="3"/>
  <c r="D273" i="3"/>
  <c r="I272" i="3"/>
  <c r="H272" i="3"/>
  <c r="E272" i="3"/>
  <c r="D272" i="3"/>
  <c r="L271" i="3"/>
  <c r="I271" i="3"/>
  <c r="H271" i="3"/>
  <c r="E271" i="3"/>
  <c r="D271" i="3"/>
  <c r="I270" i="3"/>
  <c r="H270" i="3"/>
  <c r="E270" i="3"/>
  <c r="D270" i="3"/>
  <c r="I269" i="3"/>
  <c r="H269" i="3"/>
  <c r="E269" i="3"/>
  <c r="D269" i="3"/>
  <c r="L268" i="3"/>
  <c r="I268" i="3"/>
  <c r="H268" i="3"/>
  <c r="E268" i="3"/>
  <c r="D268" i="3"/>
  <c r="I267" i="3"/>
  <c r="H267" i="3"/>
  <c r="E267" i="3"/>
  <c r="D267" i="3"/>
  <c r="K266" i="3"/>
  <c r="K267" i="3" s="1"/>
  <c r="I266" i="3"/>
  <c r="H266" i="3"/>
  <c r="E266" i="3"/>
  <c r="D266" i="3"/>
  <c r="M265" i="3"/>
  <c r="L265" i="3"/>
  <c r="I265" i="3"/>
  <c r="H265" i="3"/>
  <c r="E265" i="3"/>
  <c r="D265" i="3"/>
  <c r="I264" i="3"/>
  <c r="H264" i="3"/>
  <c r="E264" i="3"/>
  <c r="D264" i="3"/>
  <c r="I263" i="3"/>
  <c r="H263" i="3"/>
  <c r="E263" i="3"/>
  <c r="D263" i="3"/>
  <c r="L262" i="3"/>
  <c r="I262" i="3"/>
  <c r="H262" i="3"/>
  <c r="E262" i="3"/>
  <c r="D262" i="3"/>
  <c r="I261" i="3"/>
  <c r="H261" i="3"/>
  <c r="E261" i="3"/>
  <c r="D261" i="3"/>
  <c r="I260" i="3"/>
  <c r="H260" i="3"/>
  <c r="E260" i="3"/>
  <c r="D260" i="3"/>
  <c r="L259" i="3"/>
  <c r="I259" i="3"/>
  <c r="H259" i="3"/>
  <c r="E259" i="3"/>
  <c r="D259" i="3"/>
  <c r="I258" i="3"/>
  <c r="H258" i="3"/>
  <c r="E258" i="3"/>
  <c r="D258" i="3"/>
  <c r="I257" i="3"/>
  <c r="H257" i="3"/>
  <c r="E257" i="3"/>
  <c r="D257" i="3"/>
  <c r="L256" i="3"/>
  <c r="I256" i="3"/>
  <c r="H256" i="3"/>
  <c r="E256" i="3"/>
  <c r="D256" i="3"/>
  <c r="I255" i="3"/>
  <c r="H255" i="3"/>
  <c r="E255" i="3"/>
  <c r="D255" i="3"/>
  <c r="K254" i="3"/>
  <c r="I254" i="3"/>
  <c r="H254" i="3"/>
  <c r="D254" i="3"/>
  <c r="M253" i="3"/>
  <c r="L253" i="3"/>
  <c r="I253" i="3"/>
  <c r="H253" i="3"/>
  <c r="E253" i="3"/>
  <c r="D253" i="3"/>
  <c r="I252" i="3"/>
  <c r="H252" i="3"/>
  <c r="E252" i="3"/>
  <c r="D252" i="3"/>
  <c r="I251" i="3"/>
  <c r="H251" i="3"/>
  <c r="E251" i="3"/>
  <c r="D251" i="3"/>
  <c r="L250" i="3"/>
  <c r="I250" i="3"/>
  <c r="H250" i="3"/>
  <c r="E250" i="3"/>
  <c r="D250" i="3"/>
  <c r="I249" i="3"/>
  <c r="H249" i="3"/>
  <c r="E249" i="3"/>
  <c r="D249" i="3"/>
  <c r="I248" i="3"/>
  <c r="H248" i="3"/>
  <c r="E248" i="3"/>
  <c r="D248" i="3"/>
  <c r="L247" i="3"/>
  <c r="I247" i="3"/>
  <c r="H247" i="3"/>
  <c r="E247" i="3"/>
  <c r="D247" i="3"/>
  <c r="I246" i="3"/>
  <c r="H246" i="3"/>
  <c r="E246" i="3"/>
  <c r="D246" i="3"/>
  <c r="I245" i="3"/>
  <c r="H245" i="3"/>
  <c r="E245" i="3"/>
  <c r="D245" i="3"/>
  <c r="L244" i="3"/>
  <c r="I244" i="3"/>
  <c r="H244" i="3"/>
  <c r="E244" i="3"/>
  <c r="D244" i="3"/>
  <c r="I243" i="3"/>
  <c r="H243" i="3"/>
  <c r="E243" i="3"/>
  <c r="D243" i="3"/>
  <c r="K242" i="3"/>
  <c r="K243" i="3" s="1"/>
  <c r="J242" i="3"/>
  <c r="I242" i="3"/>
  <c r="H242" i="3"/>
  <c r="E242" i="3"/>
  <c r="D242" i="3"/>
  <c r="M241" i="3"/>
  <c r="L241" i="3"/>
  <c r="I241" i="3"/>
  <c r="H241" i="3"/>
  <c r="E241" i="3"/>
  <c r="D241" i="3"/>
  <c r="I240" i="3"/>
  <c r="H240" i="3"/>
  <c r="E240" i="3"/>
  <c r="D240" i="3"/>
  <c r="I239" i="3"/>
  <c r="H239" i="3"/>
  <c r="E239" i="3"/>
  <c r="D239" i="3"/>
  <c r="L238" i="3"/>
  <c r="I238" i="3"/>
  <c r="H238" i="3"/>
  <c r="E238" i="3"/>
  <c r="D238" i="3"/>
  <c r="I237" i="3"/>
  <c r="H237" i="3"/>
  <c r="E237" i="3"/>
  <c r="D237" i="3"/>
  <c r="I236" i="3"/>
  <c r="H236" i="3"/>
  <c r="E236" i="3"/>
  <c r="D236" i="3"/>
  <c r="L235" i="3"/>
  <c r="I235" i="3"/>
  <c r="H235" i="3"/>
  <c r="E235" i="3"/>
  <c r="D235" i="3"/>
  <c r="I234" i="3"/>
  <c r="H234" i="3"/>
  <c r="E234" i="3"/>
  <c r="D234" i="3"/>
  <c r="I233" i="3"/>
  <c r="H233" i="3"/>
  <c r="E233" i="3"/>
  <c r="D233" i="3"/>
  <c r="L232" i="3"/>
  <c r="I232" i="3"/>
  <c r="H232" i="3"/>
  <c r="E232" i="3"/>
  <c r="D232" i="3"/>
  <c r="K231" i="3"/>
  <c r="K232" i="3" s="1"/>
  <c r="I231" i="3"/>
  <c r="H231" i="3"/>
  <c r="E231" i="3"/>
  <c r="D231" i="3"/>
  <c r="K230" i="3"/>
  <c r="J230" i="3" s="1"/>
  <c r="I230" i="3"/>
  <c r="H230" i="3"/>
  <c r="E230" i="3"/>
  <c r="D230" i="3"/>
  <c r="M229" i="3"/>
  <c r="L229" i="3"/>
  <c r="I229" i="3"/>
  <c r="H229" i="3"/>
  <c r="E229" i="3"/>
  <c r="D229" i="3"/>
  <c r="I228" i="3"/>
  <c r="H228" i="3"/>
  <c r="E228" i="3"/>
  <c r="D228" i="3"/>
  <c r="I227" i="3"/>
  <c r="H227" i="3"/>
  <c r="E227" i="3"/>
  <c r="D227" i="3"/>
  <c r="L226" i="3"/>
  <c r="I226" i="3"/>
  <c r="H226" i="3"/>
  <c r="E226" i="3"/>
  <c r="D226" i="3"/>
  <c r="I225" i="3"/>
  <c r="H225" i="3"/>
  <c r="E225" i="3"/>
  <c r="D225" i="3"/>
  <c r="I224" i="3"/>
  <c r="H224" i="3"/>
  <c r="E224" i="3"/>
  <c r="D224" i="3"/>
  <c r="L223" i="3"/>
  <c r="I223" i="3"/>
  <c r="H223" i="3"/>
  <c r="E223" i="3"/>
  <c r="D223" i="3"/>
  <c r="I222" i="3"/>
  <c r="H222" i="3"/>
  <c r="E222" i="3"/>
  <c r="D222" i="3"/>
  <c r="I221" i="3"/>
  <c r="H221" i="3"/>
  <c r="E221" i="3"/>
  <c r="D221" i="3"/>
  <c r="L220" i="3"/>
  <c r="I220" i="3"/>
  <c r="H220" i="3"/>
  <c r="E220" i="3"/>
  <c r="D220" i="3"/>
  <c r="K219" i="3"/>
  <c r="I219" i="3"/>
  <c r="H219" i="3"/>
  <c r="E219" i="3"/>
  <c r="D219" i="3"/>
  <c r="K218" i="3"/>
  <c r="I218" i="3"/>
  <c r="H218" i="3"/>
  <c r="E218" i="3"/>
  <c r="D218" i="3"/>
  <c r="M217" i="3"/>
  <c r="L217" i="3"/>
  <c r="I217" i="3"/>
  <c r="H217" i="3"/>
  <c r="E217" i="3"/>
  <c r="D217" i="3"/>
  <c r="I216" i="3"/>
  <c r="H216" i="3"/>
  <c r="E216" i="3"/>
  <c r="D216" i="3"/>
  <c r="I215" i="3"/>
  <c r="H215" i="3"/>
  <c r="E215" i="3"/>
  <c r="D215" i="3"/>
  <c r="L214" i="3"/>
  <c r="I214" i="3"/>
  <c r="H214" i="3"/>
  <c r="E214" i="3"/>
  <c r="D214" i="3"/>
  <c r="I213" i="3"/>
  <c r="H213" i="3"/>
  <c r="E213" i="3"/>
  <c r="D213" i="3"/>
  <c r="I212" i="3"/>
  <c r="H212" i="3"/>
  <c r="E212" i="3"/>
  <c r="D212" i="3"/>
  <c r="L211" i="3"/>
  <c r="I211" i="3"/>
  <c r="H211" i="3"/>
  <c r="E211" i="3"/>
  <c r="D211" i="3"/>
  <c r="I210" i="3"/>
  <c r="H210" i="3"/>
  <c r="E210" i="3"/>
  <c r="D210" i="3"/>
  <c r="I209" i="3"/>
  <c r="H209" i="3"/>
  <c r="E209" i="3"/>
  <c r="D209" i="3"/>
  <c r="L208" i="3"/>
  <c r="I208" i="3"/>
  <c r="H208" i="3"/>
  <c r="E208" i="3"/>
  <c r="D208" i="3"/>
  <c r="K207" i="3"/>
  <c r="I207" i="3"/>
  <c r="H207" i="3"/>
  <c r="E207" i="3"/>
  <c r="D207" i="3"/>
  <c r="K206" i="3"/>
  <c r="I206" i="3"/>
  <c r="H206" i="3"/>
  <c r="E206" i="3"/>
  <c r="D206" i="3"/>
  <c r="M205" i="3"/>
  <c r="L205" i="3"/>
  <c r="I205" i="3"/>
  <c r="H205" i="3"/>
  <c r="E205" i="3"/>
  <c r="D205" i="3"/>
  <c r="I204" i="3"/>
  <c r="H204" i="3"/>
  <c r="E204" i="3"/>
  <c r="D204" i="3"/>
  <c r="I203" i="3"/>
  <c r="H203" i="3"/>
  <c r="E203" i="3"/>
  <c r="D203" i="3"/>
  <c r="L202" i="3"/>
  <c r="I202" i="3"/>
  <c r="H202" i="3"/>
  <c r="E202" i="3"/>
  <c r="D202" i="3"/>
  <c r="I201" i="3"/>
  <c r="H201" i="3"/>
  <c r="E201" i="3"/>
  <c r="D201" i="3"/>
  <c r="I200" i="3"/>
  <c r="H200" i="3"/>
  <c r="E200" i="3"/>
  <c r="D200" i="3"/>
  <c r="L199" i="3"/>
  <c r="I199" i="3"/>
  <c r="H199" i="3"/>
  <c r="E199" i="3"/>
  <c r="D199" i="3"/>
  <c r="I198" i="3"/>
  <c r="H198" i="3"/>
  <c r="E198" i="3"/>
  <c r="D198" i="3"/>
  <c r="I197" i="3"/>
  <c r="H197" i="3"/>
  <c r="E197" i="3"/>
  <c r="D197" i="3"/>
  <c r="L196" i="3"/>
  <c r="I196" i="3"/>
  <c r="H196" i="3"/>
  <c r="E196" i="3"/>
  <c r="D196" i="3"/>
  <c r="I195" i="3"/>
  <c r="H195" i="3"/>
  <c r="E195" i="3"/>
  <c r="D195" i="3"/>
  <c r="K194" i="3"/>
  <c r="I194" i="3"/>
  <c r="H194" i="3"/>
  <c r="E194" i="3"/>
  <c r="D194" i="3"/>
  <c r="L193" i="3"/>
  <c r="I193" i="3"/>
  <c r="H193" i="3"/>
  <c r="E193" i="3"/>
  <c r="D193" i="3"/>
  <c r="I192" i="3"/>
  <c r="H192" i="3"/>
  <c r="E192" i="3"/>
  <c r="D192" i="3"/>
  <c r="I191" i="3"/>
  <c r="H191" i="3"/>
  <c r="E191" i="3"/>
  <c r="D191" i="3"/>
  <c r="L190" i="3"/>
  <c r="I190" i="3"/>
  <c r="H190" i="3"/>
  <c r="E190" i="3"/>
  <c r="D190" i="3"/>
  <c r="I189" i="3"/>
  <c r="H189" i="3"/>
  <c r="E189" i="3"/>
  <c r="D189" i="3"/>
  <c r="I188" i="3"/>
  <c r="H188" i="3"/>
  <c r="E188" i="3"/>
  <c r="D188" i="3"/>
  <c r="L187" i="3"/>
  <c r="I187" i="3"/>
  <c r="H187" i="3"/>
  <c r="E187" i="3"/>
  <c r="D187" i="3"/>
  <c r="I186" i="3"/>
  <c r="H186" i="3"/>
  <c r="E186" i="3"/>
  <c r="D186" i="3"/>
  <c r="I185" i="3"/>
  <c r="H185" i="3"/>
  <c r="E185" i="3"/>
  <c r="D185" i="3"/>
  <c r="L184" i="3"/>
  <c r="I184" i="3"/>
  <c r="H184" i="3"/>
  <c r="E184" i="3"/>
  <c r="D184" i="3"/>
  <c r="I183" i="3"/>
  <c r="H183" i="3"/>
  <c r="E183" i="3"/>
  <c r="D183" i="3"/>
  <c r="K182" i="3"/>
  <c r="K183" i="3" s="1"/>
  <c r="J182" i="3"/>
  <c r="I182" i="3"/>
  <c r="H182" i="3"/>
  <c r="E182" i="3"/>
  <c r="D182" i="3"/>
  <c r="L181" i="3"/>
  <c r="I181" i="3"/>
  <c r="H181" i="3"/>
  <c r="E181" i="3"/>
  <c r="D181" i="3"/>
  <c r="I180" i="3"/>
  <c r="H180" i="3"/>
  <c r="E180" i="3"/>
  <c r="D180" i="3"/>
  <c r="I179" i="3"/>
  <c r="H179" i="3"/>
  <c r="E179" i="3"/>
  <c r="D179" i="3"/>
  <c r="L178" i="3"/>
  <c r="I178" i="3"/>
  <c r="H178" i="3"/>
  <c r="E178" i="3"/>
  <c r="D178" i="3"/>
  <c r="I177" i="3"/>
  <c r="H177" i="3"/>
  <c r="E177" i="3"/>
  <c r="D177" i="3"/>
  <c r="I176" i="3"/>
  <c r="H176" i="3"/>
  <c r="E176" i="3"/>
  <c r="D176" i="3"/>
  <c r="L175" i="3"/>
  <c r="I175" i="3"/>
  <c r="H175" i="3"/>
  <c r="E175" i="3"/>
  <c r="D175" i="3"/>
  <c r="I174" i="3"/>
  <c r="H174" i="3"/>
  <c r="E174" i="3"/>
  <c r="D174" i="3"/>
  <c r="I173" i="3"/>
  <c r="H173" i="3"/>
  <c r="E173" i="3"/>
  <c r="D173" i="3"/>
  <c r="L172" i="3"/>
  <c r="I172" i="3"/>
  <c r="H172" i="3"/>
  <c r="E172" i="3"/>
  <c r="D172" i="3"/>
  <c r="I171" i="3"/>
  <c r="H171" i="3"/>
  <c r="E171" i="3"/>
  <c r="D171" i="3"/>
  <c r="K170" i="3"/>
  <c r="I170" i="3"/>
  <c r="H170" i="3"/>
  <c r="E170" i="3"/>
  <c r="D170" i="3"/>
  <c r="L169" i="3"/>
  <c r="I169" i="3"/>
  <c r="H169" i="3"/>
  <c r="E169" i="3"/>
  <c r="D169" i="3"/>
  <c r="I168" i="3"/>
  <c r="H168" i="3"/>
  <c r="E168" i="3"/>
  <c r="D168" i="3"/>
  <c r="I167" i="3"/>
  <c r="H167" i="3"/>
  <c r="E167" i="3"/>
  <c r="D167" i="3"/>
  <c r="L166" i="3"/>
  <c r="I166" i="3"/>
  <c r="H166" i="3"/>
  <c r="E166" i="3"/>
  <c r="D166" i="3"/>
  <c r="I165" i="3"/>
  <c r="H165" i="3"/>
  <c r="E165" i="3"/>
  <c r="D165" i="3"/>
  <c r="I164" i="3"/>
  <c r="H164" i="3"/>
  <c r="E164" i="3"/>
  <c r="D164" i="3"/>
  <c r="L163" i="3"/>
  <c r="I163" i="3"/>
  <c r="H163" i="3"/>
  <c r="E163" i="3"/>
  <c r="D163" i="3"/>
  <c r="I162" i="3"/>
  <c r="H162" i="3"/>
  <c r="E162" i="3"/>
  <c r="D162" i="3"/>
  <c r="I161" i="3"/>
  <c r="H161" i="3"/>
  <c r="E161" i="3"/>
  <c r="D161" i="3"/>
  <c r="L160" i="3"/>
  <c r="I160" i="3"/>
  <c r="H160" i="3"/>
  <c r="E160" i="3"/>
  <c r="D160" i="3"/>
  <c r="I159" i="3"/>
  <c r="H159" i="3"/>
  <c r="E159" i="3"/>
  <c r="D159" i="3"/>
  <c r="K158" i="3"/>
  <c r="K159" i="3" s="1"/>
  <c r="I158" i="3"/>
  <c r="H158" i="3"/>
  <c r="E158" i="3"/>
  <c r="D158" i="3"/>
  <c r="L157" i="3"/>
  <c r="I157" i="3"/>
  <c r="H157" i="3"/>
  <c r="E157" i="3"/>
  <c r="D157" i="3"/>
  <c r="I156" i="3"/>
  <c r="H156" i="3"/>
  <c r="E156" i="3"/>
  <c r="D156" i="3"/>
  <c r="I155" i="3"/>
  <c r="H155" i="3"/>
  <c r="E155" i="3"/>
  <c r="D155" i="3"/>
  <c r="L154" i="3"/>
  <c r="I154" i="3"/>
  <c r="H154" i="3"/>
  <c r="E154" i="3"/>
  <c r="D154" i="3"/>
  <c r="I153" i="3"/>
  <c r="H153" i="3"/>
  <c r="E153" i="3"/>
  <c r="D153" i="3"/>
  <c r="I152" i="3"/>
  <c r="H152" i="3"/>
  <c r="E152" i="3"/>
  <c r="D152" i="3"/>
  <c r="L151" i="3"/>
  <c r="I151" i="3"/>
  <c r="H151" i="3"/>
  <c r="E151" i="3"/>
  <c r="D151" i="3"/>
  <c r="I150" i="3"/>
  <c r="H150" i="3"/>
  <c r="E150" i="3"/>
  <c r="D150" i="3"/>
  <c r="I149" i="3"/>
  <c r="H149" i="3"/>
  <c r="E149" i="3"/>
  <c r="D149" i="3"/>
  <c r="L148" i="3"/>
  <c r="I148" i="3"/>
  <c r="H148" i="3"/>
  <c r="E148" i="3"/>
  <c r="D148" i="3"/>
  <c r="I147" i="3"/>
  <c r="H147" i="3"/>
  <c r="E147" i="3"/>
  <c r="D147" i="3"/>
  <c r="K146" i="3"/>
  <c r="J158" i="3" s="1"/>
  <c r="I146" i="3"/>
  <c r="H146" i="3"/>
  <c r="E146" i="3"/>
  <c r="D146" i="3"/>
  <c r="L145" i="3"/>
  <c r="I145" i="3"/>
  <c r="H145" i="3"/>
  <c r="E145" i="3"/>
  <c r="D145" i="3"/>
  <c r="I144" i="3"/>
  <c r="H144" i="3"/>
  <c r="E144" i="3"/>
  <c r="D144" i="3"/>
  <c r="I143" i="3"/>
  <c r="H143" i="3"/>
  <c r="E143" i="3"/>
  <c r="D143" i="3"/>
  <c r="L142" i="3"/>
  <c r="I142" i="3"/>
  <c r="H142" i="3"/>
  <c r="E142" i="3"/>
  <c r="D142" i="3"/>
  <c r="I141" i="3"/>
  <c r="H141" i="3"/>
  <c r="E141" i="3"/>
  <c r="D141" i="3"/>
  <c r="I140" i="3"/>
  <c r="H140" i="3"/>
  <c r="E140" i="3"/>
  <c r="D140" i="3"/>
  <c r="L139" i="3"/>
  <c r="I139" i="3"/>
  <c r="H139" i="3"/>
  <c r="E139" i="3"/>
  <c r="D139" i="3"/>
  <c r="I138" i="3"/>
  <c r="H138" i="3"/>
  <c r="E138" i="3"/>
  <c r="D138" i="3"/>
  <c r="I137" i="3"/>
  <c r="H137" i="3"/>
  <c r="E137" i="3"/>
  <c r="D137" i="3"/>
  <c r="L136" i="3"/>
  <c r="I136" i="3"/>
  <c r="H136" i="3"/>
  <c r="E136" i="3"/>
  <c r="D136" i="3"/>
  <c r="I135" i="3"/>
  <c r="H135" i="3"/>
  <c r="E135" i="3"/>
  <c r="D135" i="3"/>
  <c r="K134" i="3"/>
  <c r="K135" i="3" s="1"/>
  <c r="J134" i="3"/>
  <c r="I134" i="3"/>
  <c r="H134" i="3"/>
  <c r="E134" i="3"/>
  <c r="D134" i="3"/>
  <c r="L133" i="3"/>
  <c r="I133" i="3"/>
  <c r="H133" i="3"/>
  <c r="E133" i="3"/>
  <c r="D133" i="3"/>
  <c r="I132" i="3"/>
  <c r="H132" i="3"/>
  <c r="E132" i="3"/>
  <c r="D132" i="3"/>
  <c r="I131" i="3"/>
  <c r="H131" i="3"/>
  <c r="E131" i="3"/>
  <c r="D131" i="3"/>
  <c r="L130" i="3"/>
  <c r="I130" i="3"/>
  <c r="H130" i="3"/>
  <c r="E130" i="3"/>
  <c r="D130" i="3"/>
  <c r="I129" i="3"/>
  <c r="H129" i="3"/>
  <c r="E129" i="3"/>
  <c r="D129" i="3"/>
  <c r="I128" i="3"/>
  <c r="H128" i="3"/>
  <c r="E128" i="3"/>
  <c r="D128" i="3"/>
  <c r="L127" i="3"/>
  <c r="I127" i="3"/>
  <c r="H127" i="3"/>
  <c r="E127" i="3"/>
  <c r="D127" i="3"/>
  <c r="I126" i="3"/>
  <c r="H126" i="3"/>
  <c r="E126" i="3"/>
  <c r="D126" i="3"/>
  <c r="I125" i="3"/>
  <c r="H125" i="3"/>
  <c r="E125" i="3"/>
  <c r="D125" i="3"/>
  <c r="L124" i="3"/>
  <c r="I124" i="3"/>
  <c r="H124" i="3"/>
  <c r="E124" i="3"/>
  <c r="D124" i="3"/>
  <c r="I123" i="3"/>
  <c r="H123" i="3"/>
  <c r="E123" i="3"/>
  <c r="D123" i="3"/>
  <c r="K122" i="3"/>
  <c r="I122" i="3"/>
  <c r="H122" i="3"/>
  <c r="E122" i="3"/>
  <c r="D122" i="3"/>
  <c r="L121" i="3"/>
  <c r="I121" i="3"/>
  <c r="H121" i="3"/>
  <c r="E121" i="3"/>
  <c r="D121" i="3"/>
  <c r="I120" i="3"/>
  <c r="H120" i="3"/>
  <c r="E120" i="3"/>
  <c r="D120" i="3"/>
  <c r="I119" i="3"/>
  <c r="H119" i="3"/>
  <c r="E119" i="3"/>
  <c r="D119" i="3"/>
  <c r="L118" i="3"/>
  <c r="I118" i="3"/>
  <c r="H118" i="3"/>
  <c r="E118" i="3"/>
  <c r="D118" i="3"/>
  <c r="I117" i="3"/>
  <c r="H117" i="3"/>
  <c r="E117" i="3"/>
  <c r="D117" i="3"/>
  <c r="I116" i="3"/>
  <c r="H116" i="3"/>
  <c r="E116" i="3"/>
  <c r="D116" i="3"/>
  <c r="L115" i="3"/>
  <c r="I115" i="3"/>
  <c r="H115" i="3"/>
  <c r="E115" i="3"/>
  <c r="D115" i="3"/>
  <c r="I114" i="3"/>
  <c r="H114" i="3"/>
  <c r="E114" i="3"/>
  <c r="D114" i="3"/>
  <c r="I113" i="3"/>
  <c r="H113" i="3"/>
  <c r="E113" i="3"/>
  <c r="D113" i="3"/>
  <c r="L112" i="3"/>
  <c r="I112" i="3"/>
  <c r="H112" i="3"/>
  <c r="E112" i="3"/>
  <c r="D112" i="3"/>
  <c r="I111" i="3"/>
  <c r="H111" i="3"/>
  <c r="E111" i="3"/>
  <c r="D111" i="3"/>
  <c r="K110" i="3"/>
  <c r="K111" i="3" s="1"/>
  <c r="K112" i="3" s="1"/>
  <c r="I110" i="3"/>
  <c r="H110" i="3"/>
  <c r="E110" i="3"/>
  <c r="D110" i="3"/>
  <c r="L109" i="3"/>
  <c r="I109" i="3"/>
  <c r="H109" i="3"/>
  <c r="E109" i="3"/>
  <c r="D109" i="3"/>
  <c r="I108" i="3"/>
  <c r="H108" i="3"/>
  <c r="E108" i="3"/>
  <c r="D108" i="3"/>
  <c r="I107" i="3"/>
  <c r="H107" i="3"/>
  <c r="E107" i="3"/>
  <c r="D107" i="3"/>
  <c r="L106" i="3"/>
  <c r="I106" i="3"/>
  <c r="H106" i="3"/>
  <c r="E106" i="3"/>
  <c r="D106" i="3"/>
  <c r="I105" i="3"/>
  <c r="H105" i="3"/>
  <c r="E105" i="3"/>
  <c r="D105" i="3"/>
  <c r="I104" i="3"/>
  <c r="H104" i="3"/>
  <c r="E104" i="3"/>
  <c r="D104" i="3"/>
  <c r="L103" i="3"/>
  <c r="I103" i="3"/>
  <c r="H103" i="3"/>
  <c r="E103" i="3"/>
  <c r="D103" i="3"/>
  <c r="I102" i="3"/>
  <c r="H102" i="3"/>
  <c r="E102" i="3"/>
  <c r="D102" i="3"/>
  <c r="I101" i="3"/>
  <c r="H101" i="3"/>
  <c r="E101" i="3"/>
  <c r="D101" i="3"/>
  <c r="L100" i="3"/>
  <c r="I100" i="3"/>
  <c r="H100" i="3"/>
  <c r="E100" i="3"/>
  <c r="D100" i="3"/>
  <c r="I99" i="3"/>
  <c r="H99" i="3"/>
  <c r="E99" i="3"/>
  <c r="D99" i="3"/>
  <c r="K98" i="3"/>
  <c r="J98" i="3" s="1"/>
  <c r="I98" i="3"/>
  <c r="H98" i="3"/>
  <c r="E98" i="3"/>
  <c r="D98" i="3"/>
  <c r="L97" i="3"/>
  <c r="I97" i="3"/>
  <c r="H97" i="3"/>
  <c r="E97" i="3"/>
  <c r="D97" i="3"/>
  <c r="I96" i="3"/>
  <c r="H96" i="3"/>
  <c r="E96" i="3"/>
  <c r="D96" i="3"/>
  <c r="I95" i="3"/>
  <c r="H95" i="3"/>
  <c r="E95" i="3"/>
  <c r="D95" i="3"/>
  <c r="L94" i="3"/>
  <c r="I94" i="3"/>
  <c r="H94" i="3"/>
  <c r="E94" i="3"/>
  <c r="D94" i="3"/>
  <c r="I93" i="3"/>
  <c r="H93" i="3"/>
  <c r="E93" i="3"/>
  <c r="D93" i="3"/>
  <c r="I92" i="3"/>
  <c r="H92" i="3"/>
  <c r="E92" i="3"/>
  <c r="D92" i="3"/>
  <c r="L91" i="3"/>
  <c r="I91" i="3"/>
  <c r="H91" i="3"/>
  <c r="E91" i="3"/>
  <c r="D91" i="3"/>
  <c r="I90" i="3"/>
  <c r="H90" i="3"/>
  <c r="E90" i="3"/>
  <c r="D90" i="3"/>
  <c r="I89" i="3"/>
  <c r="H89" i="3"/>
  <c r="E89" i="3"/>
  <c r="D89" i="3"/>
  <c r="L88" i="3"/>
  <c r="I88" i="3"/>
  <c r="H88" i="3"/>
  <c r="E88" i="3"/>
  <c r="D88" i="3"/>
  <c r="K87" i="3"/>
  <c r="K88" i="3" s="1"/>
  <c r="I87" i="3"/>
  <c r="H87" i="3"/>
  <c r="E87" i="3"/>
  <c r="D87" i="3"/>
  <c r="K86" i="3"/>
  <c r="J86" i="3" s="1"/>
  <c r="I86" i="3"/>
  <c r="H86" i="3"/>
  <c r="E86" i="3"/>
  <c r="D86" i="3"/>
  <c r="L85" i="3"/>
  <c r="I85" i="3"/>
  <c r="H85" i="3"/>
  <c r="E85" i="3"/>
  <c r="D85" i="3"/>
  <c r="I84" i="3"/>
  <c r="H84" i="3"/>
  <c r="E84" i="3"/>
  <c r="D84" i="3"/>
  <c r="I83" i="3"/>
  <c r="H83" i="3"/>
  <c r="E83" i="3"/>
  <c r="D83" i="3"/>
  <c r="L82" i="3"/>
  <c r="I82" i="3"/>
  <c r="H82" i="3"/>
  <c r="E82" i="3"/>
  <c r="D82" i="3"/>
  <c r="I81" i="3"/>
  <c r="H81" i="3"/>
  <c r="E81" i="3"/>
  <c r="D81" i="3"/>
  <c r="I80" i="3"/>
  <c r="H80" i="3"/>
  <c r="E80" i="3"/>
  <c r="D80" i="3"/>
  <c r="L79" i="3"/>
  <c r="I79" i="3"/>
  <c r="H79" i="3"/>
  <c r="E79" i="3"/>
  <c r="D79" i="3"/>
  <c r="I78" i="3"/>
  <c r="H78" i="3"/>
  <c r="E78" i="3"/>
  <c r="D78" i="3"/>
  <c r="I77" i="3"/>
  <c r="H77" i="3"/>
  <c r="E77" i="3"/>
  <c r="D77" i="3"/>
  <c r="L76" i="3"/>
  <c r="I76" i="3"/>
  <c r="H76" i="3"/>
  <c r="E76" i="3"/>
  <c r="D76" i="3"/>
  <c r="I75" i="3"/>
  <c r="H75" i="3"/>
  <c r="E75" i="3"/>
  <c r="D75" i="3"/>
  <c r="K74" i="3"/>
  <c r="J74" i="3" s="1"/>
  <c r="I74" i="3"/>
  <c r="H74" i="3"/>
  <c r="E74" i="3"/>
  <c r="D74" i="3"/>
  <c r="L73" i="3"/>
  <c r="I73" i="3"/>
  <c r="H73" i="3"/>
  <c r="E73" i="3"/>
  <c r="D73" i="3"/>
  <c r="I72" i="3"/>
  <c r="H72" i="3"/>
  <c r="E72" i="3"/>
  <c r="D72" i="3"/>
  <c r="I71" i="3"/>
  <c r="H71" i="3"/>
  <c r="E71" i="3"/>
  <c r="D71" i="3"/>
  <c r="L70" i="3"/>
  <c r="I70" i="3"/>
  <c r="H70" i="3"/>
  <c r="E70" i="3"/>
  <c r="D70" i="3"/>
  <c r="I69" i="3"/>
  <c r="H69" i="3"/>
  <c r="E69" i="3"/>
  <c r="D69" i="3"/>
  <c r="I68" i="3"/>
  <c r="H68" i="3"/>
  <c r="E68" i="3"/>
  <c r="D68" i="3"/>
  <c r="L67" i="3"/>
  <c r="I67" i="3"/>
  <c r="H67" i="3"/>
  <c r="E67" i="3"/>
  <c r="D67" i="3"/>
  <c r="I66" i="3"/>
  <c r="H66" i="3"/>
  <c r="E66" i="3"/>
  <c r="D66" i="3"/>
  <c r="I65" i="3"/>
  <c r="H65" i="3"/>
  <c r="E65" i="3"/>
  <c r="D65" i="3"/>
  <c r="L64" i="3"/>
  <c r="I64" i="3"/>
  <c r="H64" i="3"/>
  <c r="E64" i="3"/>
  <c r="D64" i="3"/>
  <c r="K63" i="3"/>
  <c r="K64" i="3" s="1"/>
  <c r="I63" i="3"/>
  <c r="H63" i="3"/>
  <c r="E63" i="3"/>
  <c r="D63" i="3"/>
  <c r="K62" i="3"/>
  <c r="I62" i="3"/>
  <c r="H62" i="3"/>
  <c r="E62" i="3"/>
  <c r="D62" i="3"/>
  <c r="L61" i="3"/>
  <c r="I61" i="3"/>
  <c r="H61" i="3"/>
  <c r="E61" i="3"/>
  <c r="D61" i="3"/>
  <c r="I60" i="3"/>
  <c r="H60" i="3"/>
  <c r="E60" i="3"/>
  <c r="D60" i="3"/>
  <c r="I59" i="3"/>
  <c r="H59" i="3"/>
  <c r="E59" i="3"/>
  <c r="D59" i="3"/>
  <c r="L58" i="3"/>
  <c r="I58" i="3"/>
  <c r="H58" i="3"/>
  <c r="E58" i="3"/>
  <c r="D58" i="3"/>
  <c r="I57" i="3"/>
  <c r="H57" i="3"/>
  <c r="E57" i="3"/>
  <c r="D57" i="3"/>
  <c r="I56" i="3"/>
  <c r="H56" i="3"/>
  <c r="E56" i="3"/>
  <c r="D56" i="3"/>
  <c r="L55" i="3"/>
  <c r="I55" i="3"/>
  <c r="H55" i="3"/>
  <c r="E55" i="3"/>
  <c r="D55" i="3"/>
  <c r="I54" i="3"/>
  <c r="H54" i="3"/>
  <c r="E54" i="3"/>
  <c r="D54" i="3"/>
  <c r="I53" i="3"/>
  <c r="H53" i="3"/>
  <c r="E53" i="3"/>
  <c r="D53" i="3"/>
  <c r="L52" i="3"/>
  <c r="I52" i="3"/>
  <c r="H52" i="3"/>
  <c r="E52" i="3"/>
  <c r="D52" i="3"/>
  <c r="I51" i="3"/>
  <c r="H51" i="3"/>
  <c r="E51" i="3"/>
  <c r="D51" i="3"/>
  <c r="K50" i="3"/>
  <c r="J50" i="3" s="1"/>
  <c r="I50" i="3"/>
  <c r="H50" i="3"/>
  <c r="E50" i="3"/>
  <c r="D50" i="3"/>
  <c r="L49" i="3"/>
  <c r="I49" i="3"/>
  <c r="H49" i="3"/>
  <c r="E49" i="3"/>
  <c r="D49" i="3"/>
  <c r="I48" i="3"/>
  <c r="H48" i="3"/>
  <c r="E48" i="3"/>
  <c r="D48" i="3"/>
  <c r="I47" i="3"/>
  <c r="H47" i="3"/>
  <c r="E47" i="3"/>
  <c r="D47" i="3"/>
  <c r="L46" i="3"/>
  <c r="I46" i="3"/>
  <c r="H46" i="3"/>
  <c r="E46" i="3"/>
  <c r="D46" i="3"/>
  <c r="I45" i="3"/>
  <c r="H45" i="3"/>
  <c r="E45" i="3"/>
  <c r="D45" i="3"/>
  <c r="I44" i="3"/>
  <c r="H44" i="3"/>
  <c r="E44" i="3"/>
  <c r="D44" i="3"/>
  <c r="L43" i="3"/>
  <c r="I43" i="3"/>
  <c r="H43" i="3"/>
  <c r="E43" i="3"/>
  <c r="D43" i="3"/>
  <c r="I42" i="3"/>
  <c r="H42" i="3"/>
  <c r="E42" i="3"/>
  <c r="D42" i="3"/>
  <c r="I41" i="3"/>
  <c r="H41" i="3"/>
  <c r="E41" i="3"/>
  <c r="D41" i="3"/>
  <c r="L40" i="3"/>
  <c r="I40" i="3"/>
  <c r="H40" i="3"/>
  <c r="E40" i="3"/>
  <c r="D40" i="3"/>
  <c r="K39" i="3"/>
  <c r="K40" i="3" s="1"/>
  <c r="I39" i="3"/>
  <c r="H39" i="3"/>
  <c r="E39" i="3"/>
  <c r="D39" i="3"/>
  <c r="K38" i="3"/>
  <c r="J38" i="3" s="1"/>
  <c r="I38" i="3"/>
  <c r="H38" i="3"/>
  <c r="E38" i="3"/>
  <c r="D38" i="3"/>
  <c r="L37" i="3"/>
  <c r="I37" i="3"/>
  <c r="H37" i="3"/>
  <c r="E37" i="3"/>
  <c r="D37" i="3"/>
  <c r="I36" i="3"/>
  <c r="H36" i="3"/>
  <c r="E36" i="3"/>
  <c r="D36" i="3"/>
  <c r="I35" i="3"/>
  <c r="H35" i="3"/>
  <c r="E35" i="3"/>
  <c r="D35" i="3"/>
  <c r="L34" i="3"/>
  <c r="I34" i="3"/>
  <c r="H34" i="3"/>
  <c r="E34" i="3"/>
  <c r="D34" i="3"/>
  <c r="I33" i="3"/>
  <c r="H33" i="3"/>
  <c r="E33" i="3"/>
  <c r="D33" i="3"/>
  <c r="I32" i="3"/>
  <c r="H32" i="3"/>
  <c r="E32" i="3"/>
  <c r="D32" i="3"/>
  <c r="L31" i="3"/>
  <c r="I31" i="3"/>
  <c r="H31" i="3"/>
  <c r="E31" i="3"/>
  <c r="D31" i="3"/>
  <c r="I30" i="3"/>
  <c r="H30" i="3"/>
  <c r="E30" i="3"/>
  <c r="D30" i="3"/>
  <c r="I29" i="3"/>
  <c r="H29" i="3"/>
  <c r="E29" i="3"/>
  <c r="D29" i="3"/>
  <c r="L28" i="3"/>
  <c r="I28" i="3"/>
  <c r="H28" i="3"/>
  <c r="E28" i="3"/>
  <c r="D28" i="3"/>
  <c r="I27" i="3"/>
  <c r="H27" i="3"/>
  <c r="E27" i="3"/>
  <c r="D27" i="3"/>
  <c r="K26" i="3"/>
  <c r="J26" i="3" s="1"/>
  <c r="I26" i="3"/>
  <c r="H26" i="3"/>
  <c r="E26" i="3"/>
  <c r="D26" i="3"/>
  <c r="L25" i="3"/>
  <c r="I25" i="3"/>
  <c r="H25" i="3"/>
  <c r="E25" i="3"/>
  <c r="D25" i="3"/>
  <c r="I24" i="3"/>
  <c r="H24" i="3"/>
  <c r="E24" i="3"/>
  <c r="D24" i="3"/>
  <c r="I23" i="3"/>
  <c r="H23" i="3"/>
  <c r="E23" i="3"/>
  <c r="D23" i="3"/>
  <c r="L22" i="3"/>
  <c r="I22" i="3"/>
  <c r="H22" i="3"/>
  <c r="E22" i="3"/>
  <c r="D22" i="3"/>
  <c r="I21" i="3"/>
  <c r="H21" i="3"/>
  <c r="E21" i="3"/>
  <c r="D21" i="3"/>
  <c r="I20" i="3"/>
  <c r="H20" i="3"/>
  <c r="E20" i="3"/>
  <c r="D20" i="3"/>
  <c r="L19" i="3"/>
  <c r="I19" i="3"/>
  <c r="H19" i="3"/>
  <c r="E19" i="3"/>
  <c r="D19" i="3"/>
  <c r="I18" i="3"/>
  <c r="H18" i="3"/>
  <c r="E18" i="3"/>
  <c r="D18" i="3"/>
  <c r="I17" i="3"/>
  <c r="H17" i="3"/>
  <c r="E17" i="3"/>
  <c r="D17" i="3"/>
  <c r="L16" i="3"/>
  <c r="I16" i="3"/>
  <c r="H16" i="3"/>
  <c r="E16" i="3"/>
  <c r="D16" i="3"/>
  <c r="K15" i="3"/>
  <c r="K16" i="3" s="1"/>
  <c r="I15" i="3"/>
  <c r="H15" i="3"/>
  <c r="E15" i="3"/>
  <c r="D15" i="3"/>
  <c r="K14" i="3"/>
  <c r="J14" i="3" s="1"/>
  <c r="I14" i="3"/>
  <c r="H14" i="3"/>
  <c r="E14" i="3"/>
  <c r="D14" i="3"/>
  <c r="L13" i="3"/>
  <c r="H13" i="3"/>
  <c r="D13" i="3"/>
  <c r="H12" i="3"/>
  <c r="D12" i="3"/>
  <c r="H11" i="3"/>
  <c r="D11" i="3"/>
  <c r="L10" i="3"/>
  <c r="H10" i="3"/>
  <c r="D10" i="3"/>
  <c r="H9" i="3"/>
  <c r="D9" i="3"/>
  <c r="H8" i="3"/>
  <c r="D8" i="3"/>
  <c r="L7" i="3"/>
  <c r="H7" i="3"/>
  <c r="D7" i="3"/>
  <c r="H6" i="3"/>
  <c r="D6" i="3"/>
  <c r="H5" i="3"/>
  <c r="D5" i="3"/>
  <c r="L4" i="3"/>
  <c r="H4" i="3"/>
  <c r="D4" i="3"/>
  <c r="H3" i="3"/>
  <c r="D3" i="3"/>
  <c r="K2" i="3"/>
  <c r="K3" i="3" s="1"/>
  <c r="K89" i="3" l="1"/>
  <c r="J363" i="3"/>
  <c r="K364" i="3"/>
  <c r="K41" i="3"/>
  <c r="K268" i="3"/>
  <c r="K354" i="3"/>
  <c r="K4" i="3"/>
  <c r="K5" i="3" s="1"/>
  <c r="K6" i="3" s="1"/>
  <c r="K7" i="3" s="1"/>
  <c r="K8" i="3" s="1"/>
  <c r="K9" i="3" s="1"/>
  <c r="K10" i="3" s="1"/>
  <c r="K11" i="3" s="1"/>
  <c r="K12" i="3" s="1"/>
  <c r="K13" i="3" s="1"/>
  <c r="J15" i="3"/>
  <c r="K17" i="3"/>
  <c r="J16" i="3"/>
  <c r="K233" i="3"/>
  <c r="J232" i="3"/>
  <c r="K65" i="3"/>
  <c r="K113" i="3"/>
  <c r="K438" i="3"/>
  <c r="K425" i="3"/>
  <c r="J62" i="3"/>
  <c r="J110" i="3"/>
  <c r="J170" i="3"/>
  <c r="K171" i="3"/>
  <c r="J183" i="3"/>
  <c r="J254" i="3"/>
  <c r="K255" i="3"/>
  <c r="J267" i="3" s="1"/>
  <c r="K389" i="3"/>
  <c r="K449" i="3"/>
  <c r="J448" i="3"/>
  <c r="K136" i="3"/>
  <c r="J218" i="3"/>
  <c r="J206" i="3"/>
  <c r="J243" i="3"/>
  <c r="K208" i="3"/>
  <c r="K329" i="3"/>
  <c r="J122" i="3"/>
  <c r="K123" i="3"/>
  <c r="K244" i="3"/>
  <c r="J303" i="3"/>
  <c r="K304" i="3"/>
  <c r="J399" i="3"/>
  <c r="K400" i="3"/>
  <c r="K293" i="3"/>
  <c r="J292" i="3"/>
  <c r="K184" i="3"/>
  <c r="K51" i="3"/>
  <c r="K75" i="3"/>
  <c r="K99" i="3"/>
  <c r="J194" i="3"/>
  <c r="K195" i="3"/>
  <c r="J278" i="3"/>
  <c r="J266" i="3"/>
  <c r="J374" i="3"/>
  <c r="J362" i="3"/>
  <c r="K27" i="3"/>
  <c r="K160" i="3"/>
  <c r="J279" i="3"/>
  <c r="J375" i="3"/>
  <c r="J146" i="3"/>
  <c r="K147" i="3"/>
  <c r="J159" i="3" s="1"/>
  <c r="J219" i="3"/>
  <c r="K220" i="3"/>
  <c r="J231" i="3"/>
  <c r="J338" i="3"/>
  <c r="K339" i="3"/>
  <c r="J350" i="3"/>
  <c r="K280" i="3"/>
  <c r="K376" i="3"/>
  <c r="K315" i="3"/>
  <c r="K411" i="3"/>
  <c r="J435" i="3"/>
  <c r="K377" i="3" l="1"/>
  <c r="J376" i="3"/>
  <c r="K269" i="3"/>
  <c r="J280" i="3"/>
  <c r="K281" i="3"/>
  <c r="K185" i="3"/>
  <c r="J184" i="3"/>
  <c r="K124" i="3"/>
  <c r="J123" i="3"/>
  <c r="K426" i="3"/>
  <c r="K234" i="3"/>
  <c r="J63" i="3"/>
  <c r="J51" i="3"/>
  <c r="K52" i="3"/>
  <c r="K439" i="3"/>
  <c r="J339" i="3"/>
  <c r="K340" i="3"/>
  <c r="J351" i="3"/>
  <c r="K196" i="3"/>
  <c r="J195" i="3"/>
  <c r="K294" i="3"/>
  <c r="K137" i="3"/>
  <c r="J136" i="3"/>
  <c r="K172" i="3"/>
  <c r="J171" i="3"/>
  <c r="J437" i="3"/>
  <c r="J17" i="3"/>
  <c r="K18" i="3"/>
  <c r="K42" i="3"/>
  <c r="K245" i="3"/>
  <c r="J244" i="3"/>
  <c r="K401" i="3"/>
  <c r="J400" i="3"/>
  <c r="K330" i="3"/>
  <c r="K114" i="3"/>
  <c r="K365" i="3"/>
  <c r="J364" i="3"/>
  <c r="K256" i="3"/>
  <c r="J268" i="3" s="1"/>
  <c r="J255" i="3"/>
  <c r="K161" i="3"/>
  <c r="K209" i="3"/>
  <c r="J135" i="3"/>
  <c r="J449" i="3"/>
  <c r="K450" i="3"/>
  <c r="J220" i="3"/>
  <c r="K221" i="3"/>
  <c r="J233" i="3" s="1"/>
  <c r="J39" i="3"/>
  <c r="J27" i="3"/>
  <c r="K28" i="3"/>
  <c r="J99" i="3"/>
  <c r="K100" i="3"/>
  <c r="J111" i="3"/>
  <c r="K305" i="3"/>
  <c r="J304" i="3"/>
  <c r="J207" i="3"/>
  <c r="J388" i="3"/>
  <c r="K355" i="3"/>
  <c r="K148" i="3"/>
  <c r="J147" i="3"/>
  <c r="J411" i="3"/>
  <c r="K412" i="3"/>
  <c r="J423" i="3"/>
  <c r="J315" i="3"/>
  <c r="K316" i="3"/>
  <c r="J327" i="3"/>
  <c r="J87" i="3"/>
  <c r="J75" i="3"/>
  <c r="K76" i="3"/>
  <c r="J389" i="3"/>
  <c r="K390" i="3"/>
  <c r="K66" i="3"/>
  <c r="K90" i="3"/>
  <c r="K91" i="3" l="1"/>
  <c r="J305" i="3"/>
  <c r="K306" i="3"/>
  <c r="J196" i="3"/>
  <c r="K197" i="3"/>
  <c r="J209" i="3" s="1"/>
  <c r="K186" i="3"/>
  <c r="J401" i="3"/>
  <c r="K402" i="3"/>
  <c r="K101" i="3"/>
  <c r="J100" i="3"/>
  <c r="J112" i="3"/>
  <c r="J172" i="3"/>
  <c r="K173" i="3"/>
  <c r="K341" i="3"/>
  <c r="J340" i="3"/>
  <c r="J352" i="3"/>
  <c r="J450" i="3"/>
  <c r="K356" i="3"/>
  <c r="J365" i="3"/>
  <c r="K366" i="3"/>
  <c r="J245" i="3"/>
  <c r="K246" i="3"/>
  <c r="K427" i="3"/>
  <c r="K67" i="3"/>
  <c r="K29" i="3"/>
  <c r="J28" i="3"/>
  <c r="J40" i="3"/>
  <c r="K210" i="3"/>
  <c r="K115" i="3"/>
  <c r="K43" i="3"/>
  <c r="K138" i="3"/>
  <c r="K440" i="3"/>
  <c r="J439" i="3"/>
  <c r="K270" i="3"/>
  <c r="J221" i="3"/>
  <c r="K222" i="3"/>
  <c r="J234" i="3" s="1"/>
  <c r="J256" i="3"/>
  <c r="K257" i="3"/>
  <c r="J269" i="3" s="1"/>
  <c r="K235" i="3"/>
  <c r="K149" i="3"/>
  <c r="J148" i="3"/>
  <c r="K413" i="3"/>
  <c r="J412" i="3"/>
  <c r="J424" i="3"/>
  <c r="J208" i="3"/>
  <c r="J294" i="3"/>
  <c r="K295" i="3"/>
  <c r="J438" i="3"/>
  <c r="J161" i="3"/>
  <c r="K162" i="3"/>
  <c r="J281" i="3"/>
  <c r="K282" i="3"/>
  <c r="K317" i="3"/>
  <c r="J316" i="3"/>
  <c r="J328" i="3"/>
  <c r="K391" i="3"/>
  <c r="K77" i="3"/>
  <c r="J76" i="3"/>
  <c r="J88" i="3"/>
  <c r="J160" i="3"/>
  <c r="K331" i="3"/>
  <c r="J18" i="3"/>
  <c r="K19" i="3"/>
  <c r="J293" i="3"/>
  <c r="K53" i="3"/>
  <c r="J52" i="3"/>
  <c r="J64" i="3"/>
  <c r="J124" i="3"/>
  <c r="K125" i="3"/>
  <c r="J377" i="3"/>
  <c r="K378" i="3"/>
  <c r="J77" i="3" l="1"/>
  <c r="K78" i="3"/>
  <c r="J89" i="3"/>
  <c r="K68" i="3"/>
  <c r="J378" i="3"/>
  <c r="K379" i="3"/>
  <c r="K357" i="3"/>
  <c r="J390" i="3"/>
  <c r="J149" i="3"/>
  <c r="K150" i="3"/>
  <c r="K116" i="3"/>
  <c r="K428" i="3"/>
  <c r="J306" i="3"/>
  <c r="K307" i="3"/>
  <c r="K271" i="3"/>
  <c r="J270" i="3"/>
  <c r="J125" i="3"/>
  <c r="K126" i="3"/>
  <c r="K332" i="3"/>
  <c r="K296" i="3"/>
  <c r="K236" i="3"/>
  <c r="K211" i="3"/>
  <c r="J210" i="3"/>
  <c r="J101" i="3"/>
  <c r="K102" i="3"/>
  <c r="J113" i="3"/>
  <c r="J440" i="3"/>
  <c r="K441" i="3"/>
  <c r="J246" i="3"/>
  <c r="K247" i="3"/>
  <c r="J402" i="3"/>
  <c r="K403" i="3"/>
  <c r="K92" i="3"/>
  <c r="J197" i="3"/>
  <c r="K198" i="3"/>
  <c r="J391" i="3"/>
  <c r="K392" i="3"/>
  <c r="J257" i="3"/>
  <c r="K258" i="3"/>
  <c r="J162" i="3"/>
  <c r="K163" i="3"/>
  <c r="K20" i="3"/>
  <c r="J19" i="3"/>
  <c r="K318" i="3"/>
  <c r="J317" i="3"/>
  <c r="J329" i="3"/>
  <c r="K139" i="3"/>
  <c r="J282" i="3"/>
  <c r="K283" i="3"/>
  <c r="J137" i="3"/>
  <c r="K367" i="3"/>
  <c r="J366" i="3"/>
  <c r="K342" i="3"/>
  <c r="J341" i="3"/>
  <c r="J353" i="3"/>
  <c r="K187" i="3"/>
  <c r="K414" i="3"/>
  <c r="J413" i="3"/>
  <c r="J425" i="3"/>
  <c r="J53" i="3"/>
  <c r="K54" i="3"/>
  <c r="J65" i="3"/>
  <c r="J222" i="3"/>
  <c r="K223" i="3"/>
  <c r="K44" i="3"/>
  <c r="J29" i="3"/>
  <c r="K30" i="3"/>
  <c r="J41" i="3"/>
  <c r="J173" i="3"/>
  <c r="K174" i="3"/>
  <c r="J186" i="3" s="1"/>
  <c r="J185" i="3"/>
  <c r="K127" i="3" l="1"/>
  <c r="J126" i="3"/>
  <c r="K358" i="3"/>
  <c r="K45" i="3"/>
  <c r="J414" i="3"/>
  <c r="K415" i="3"/>
  <c r="J426" i="3"/>
  <c r="K393" i="3"/>
  <c r="K248" i="3"/>
  <c r="J247" i="3"/>
  <c r="J211" i="3"/>
  <c r="K212" i="3"/>
  <c r="K429" i="3"/>
  <c r="K380" i="3"/>
  <c r="J379" i="3"/>
  <c r="J223" i="3"/>
  <c r="K224" i="3"/>
  <c r="K199" i="3"/>
  <c r="J198" i="3"/>
  <c r="K442" i="3"/>
  <c r="J235" i="3"/>
  <c r="K272" i="3"/>
  <c r="K117" i="3"/>
  <c r="K69" i="3"/>
  <c r="J318" i="3"/>
  <c r="K319" i="3"/>
  <c r="J330" i="3"/>
  <c r="K188" i="3"/>
  <c r="K284" i="3"/>
  <c r="J283" i="3"/>
  <c r="K21" i="3"/>
  <c r="J20" i="3"/>
  <c r="K297" i="3"/>
  <c r="K308" i="3"/>
  <c r="J307" i="3"/>
  <c r="K151" i="3"/>
  <c r="J150" i="3"/>
  <c r="K164" i="3"/>
  <c r="J295" i="3"/>
  <c r="K343" i="3"/>
  <c r="J342" i="3"/>
  <c r="J354" i="3"/>
  <c r="K175" i="3"/>
  <c r="J174" i="3"/>
  <c r="J54" i="3"/>
  <c r="K55" i="3"/>
  <c r="J66" i="3"/>
  <c r="J30" i="3"/>
  <c r="K31" i="3"/>
  <c r="J42" i="3"/>
  <c r="K140" i="3"/>
  <c r="J139" i="3"/>
  <c r="K93" i="3"/>
  <c r="J102" i="3"/>
  <c r="K103" i="3"/>
  <c r="J114" i="3"/>
  <c r="J78" i="3"/>
  <c r="K79" i="3"/>
  <c r="J90" i="3"/>
  <c r="J367" i="3"/>
  <c r="K368" i="3"/>
  <c r="K237" i="3"/>
  <c r="J138" i="3"/>
  <c r="K259" i="3"/>
  <c r="J258" i="3"/>
  <c r="K404" i="3"/>
  <c r="J403" i="3"/>
  <c r="K333" i="3"/>
  <c r="K80" i="3" l="1"/>
  <c r="J79" i="3"/>
  <c r="J91" i="3"/>
  <c r="J21" i="3"/>
  <c r="K22" i="3"/>
  <c r="J442" i="3"/>
  <c r="K443" i="3"/>
  <c r="K430" i="3"/>
  <c r="K416" i="3"/>
  <c r="J415" i="3"/>
  <c r="J427" i="3"/>
  <c r="K260" i="3"/>
  <c r="J259" i="3"/>
  <c r="K70" i="3"/>
  <c r="K213" i="3"/>
  <c r="J284" i="3"/>
  <c r="K285" i="3"/>
  <c r="J224" i="3"/>
  <c r="K225" i="3"/>
  <c r="K46" i="3"/>
  <c r="K176" i="3"/>
  <c r="J175" i="3"/>
  <c r="K152" i="3"/>
  <c r="J151" i="3"/>
  <c r="K200" i="3"/>
  <c r="J199" i="3"/>
  <c r="K238" i="3"/>
  <c r="K344" i="3"/>
  <c r="J343" i="3"/>
  <c r="J355" i="3"/>
  <c r="J187" i="3"/>
  <c r="J236" i="3"/>
  <c r="J308" i="3"/>
  <c r="K309" i="3"/>
  <c r="K189" i="3"/>
  <c r="J272" i="3"/>
  <c r="K273" i="3"/>
  <c r="J248" i="3"/>
  <c r="K249" i="3"/>
  <c r="J140" i="3"/>
  <c r="K141" i="3"/>
  <c r="K32" i="3"/>
  <c r="J31" i="3"/>
  <c r="J43" i="3"/>
  <c r="K334" i="3"/>
  <c r="K56" i="3"/>
  <c r="J55" i="3"/>
  <c r="J67" i="3"/>
  <c r="J163" i="3"/>
  <c r="J297" i="3"/>
  <c r="K298" i="3"/>
  <c r="J271" i="3"/>
  <c r="J393" i="3"/>
  <c r="K394" i="3"/>
  <c r="K359" i="3"/>
  <c r="K118" i="3"/>
  <c r="K94" i="3"/>
  <c r="J164" i="3"/>
  <c r="K165" i="3"/>
  <c r="J296" i="3"/>
  <c r="K320" i="3"/>
  <c r="J319" i="3"/>
  <c r="J331" i="3"/>
  <c r="J380" i="3"/>
  <c r="K381" i="3"/>
  <c r="J392" i="3"/>
  <c r="K104" i="3"/>
  <c r="J103" i="3"/>
  <c r="J115" i="3"/>
  <c r="J368" i="3"/>
  <c r="K369" i="3"/>
  <c r="J404" i="3"/>
  <c r="K405" i="3"/>
  <c r="J441" i="3"/>
  <c r="K128" i="3"/>
  <c r="J127" i="3"/>
  <c r="K226" i="3" l="1"/>
  <c r="J225" i="3"/>
  <c r="K71" i="3"/>
  <c r="K129" i="3"/>
  <c r="J128" i="3"/>
  <c r="J104" i="3"/>
  <c r="K105" i="3"/>
  <c r="J116" i="3"/>
  <c r="K166" i="3"/>
  <c r="K395" i="3"/>
  <c r="J56" i="3"/>
  <c r="K57" i="3"/>
  <c r="J68" i="3"/>
  <c r="J249" i="3"/>
  <c r="K250" i="3"/>
  <c r="K201" i="3"/>
  <c r="J200" i="3"/>
  <c r="K444" i="3"/>
  <c r="K360" i="3"/>
  <c r="K95" i="3"/>
  <c r="K274" i="3"/>
  <c r="K153" i="3"/>
  <c r="J152" i="3"/>
  <c r="K261" i="3"/>
  <c r="J260" i="3"/>
  <c r="K23" i="3"/>
  <c r="J22" i="3"/>
  <c r="K335" i="3"/>
  <c r="J405" i="3"/>
  <c r="K406" i="3"/>
  <c r="K299" i="3"/>
  <c r="J298" i="3"/>
  <c r="K286" i="3"/>
  <c r="J285" i="3"/>
  <c r="J369" i="3"/>
  <c r="K370" i="3"/>
  <c r="K119" i="3"/>
  <c r="K190" i="3"/>
  <c r="J344" i="3"/>
  <c r="K345" i="3"/>
  <c r="J356" i="3"/>
  <c r="K177" i="3"/>
  <c r="J176" i="3"/>
  <c r="J32" i="3"/>
  <c r="K33" i="3"/>
  <c r="J44" i="3"/>
  <c r="J188" i="3"/>
  <c r="J238" i="3"/>
  <c r="K239" i="3"/>
  <c r="K47" i="3"/>
  <c r="K214" i="3"/>
  <c r="J213" i="3"/>
  <c r="J416" i="3"/>
  <c r="K417" i="3"/>
  <c r="J428" i="3"/>
  <c r="K382" i="3"/>
  <c r="J381" i="3"/>
  <c r="J320" i="3"/>
  <c r="K321" i="3"/>
  <c r="J332" i="3"/>
  <c r="J141" i="3"/>
  <c r="K142" i="3"/>
  <c r="J309" i="3"/>
  <c r="K310" i="3"/>
  <c r="J237" i="3"/>
  <c r="J212" i="3"/>
  <c r="K431" i="3"/>
  <c r="J80" i="3"/>
  <c r="K81" i="3"/>
  <c r="J92" i="3"/>
  <c r="K432" i="3" l="1"/>
  <c r="K361" i="3"/>
  <c r="K106" i="3"/>
  <c r="J105" i="3"/>
  <c r="J117" i="3"/>
  <c r="J299" i="3"/>
  <c r="K300" i="3"/>
  <c r="K262" i="3"/>
  <c r="J261" i="3"/>
  <c r="K58" i="3"/>
  <c r="J57" i="3"/>
  <c r="J69" i="3"/>
  <c r="K120" i="3"/>
  <c r="K178" i="3"/>
  <c r="J177" i="3"/>
  <c r="K311" i="3"/>
  <c r="J310" i="3"/>
  <c r="K383" i="3"/>
  <c r="J382" i="3"/>
  <c r="K240" i="3"/>
  <c r="K154" i="3"/>
  <c r="J153" i="3"/>
  <c r="J443" i="3"/>
  <c r="J394" i="3"/>
  <c r="K130" i="3"/>
  <c r="J129" i="3"/>
  <c r="K215" i="3"/>
  <c r="J214" i="3"/>
  <c r="K407" i="3"/>
  <c r="J406" i="3"/>
  <c r="J345" i="3"/>
  <c r="K346" i="3"/>
  <c r="J357" i="3"/>
  <c r="K275" i="3"/>
  <c r="J274" i="3"/>
  <c r="J395" i="3"/>
  <c r="K396" i="3"/>
  <c r="K371" i="3"/>
  <c r="J370" i="3"/>
  <c r="K143" i="3"/>
  <c r="J142" i="3"/>
  <c r="J417" i="3"/>
  <c r="K418" i="3"/>
  <c r="J429" i="3"/>
  <c r="K336" i="3"/>
  <c r="J273" i="3"/>
  <c r="K202" i="3"/>
  <c r="J201" i="3"/>
  <c r="J166" i="3"/>
  <c r="K167" i="3"/>
  <c r="K72" i="3"/>
  <c r="J321" i="3"/>
  <c r="K322" i="3"/>
  <c r="J333" i="3"/>
  <c r="J444" i="3"/>
  <c r="K445" i="3"/>
  <c r="J190" i="3"/>
  <c r="K191" i="3"/>
  <c r="K251" i="3"/>
  <c r="J250" i="3"/>
  <c r="J165" i="3"/>
  <c r="K48" i="3"/>
  <c r="K82" i="3"/>
  <c r="J81" i="3"/>
  <c r="J93" i="3"/>
  <c r="K34" i="3"/>
  <c r="J33" i="3"/>
  <c r="J45" i="3"/>
  <c r="J189" i="3"/>
  <c r="K287" i="3"/>
  <c r="J286" i="3"/>
  <c r="J23" i="3"/>
  <c r="K24" i="3"/>
  <c r="K96" i="3"/>
  <c r="J226" i="3"/>
  <c r="K227" i="3"/>
  <c r="J239" i="3" s="1"/>
  <c r="K241" i="3" l="1"/>
  <c r="K121" i="3"/>
  <c r="J287" i="3"/>
  <c r="K288" i="3"/>
  <c r="K49" i="3"/>
  <c r="K419" i="3"/>
  <c r="J418" i="3"/>
  <c r="J430" i="3"/>
  <c r="K216" i="3"/>
  <c r="J215" i="3"/>
  <c r="K276" i="3"/>
  <c r="J275" i="3"/>
  <c r="K131" i="3"/>
  <c r="J130" i="3"/>
  <c r="J383" i="3"/>
  <c r="K384" i="3"/>
  <c r="K107" i="3"/>
  <c r="J106" i="3"/>
  <c r="J118" i="3"/>
  <c r="J227" i="3"/>
  <c r="K228" i="3"/>
  <c r="J240" i="3" s="1"/>
  <c r="K203" i="3"/>
  <c r="J202" i="3"/>
  <c r="K323" i="3"/>
  <c r="J322" i="3"/>
  <c r="J334" i="3"/>
  <c r="K97" i="3"/>
  <c r="K337" i="3"/>
  <c r="K144" i="3"/>
  <c r="K347" i="3"/>
  <c r="J346" i="3"/>
  <c r="J358" i="3"/>
  <c r="J58" i="3"/>
  <c r="K59" i="3"/>
  <c r="J70" i="3"/>
  <c r="K83" i="3"/>
  <c r="J82" i="3"/>
  <c r="J94" i="3"/>
  <c r="K73" i="3"/>
  <c r="J311" i="3"/>
  <c r="K312" i="3"/>
  <c r="J34" i="3"/>
  <c r="K35" i="3"/>
  <c r="J46" i="3"/>
  <c r="J24" i="3"/>
  <c r="K25" i="3"/>
  <c r="J25" i="3" s="1"/>
  <c r="J191" i="3"/>
  <c r="K192" i="3"/>
  <c r="K372" i="3"/>
  <c r="J371" i="3"/>
  <c r="K263" i="3"/>
  <c r="J262" i="3"/>
  <c r="K433" i="3"/>
  <c r="J445" i="3" s="1"/>
  <c r="J251" i="3"/>
  <c r="K252" i="3"/>
  <c r="J167" i="3"/>
  <c r="K168" i="3"/>
  <c r="K397" i="3"/>
  <c r="J396" i="3"/>
  <c r="J407" i="3"/>
  <c r="K408" i="3"/>
  <c r="K155" i="3"/>
  <c r="J154" i="3"/>
  <c r="K179" i="3"/>
  <c r="J178" i="3"/>
  <c r="K301" i="3"/>
  <c r="J300" i="3"/>
  <c r="J301" i="3" l="1"/>
  <c r="J263" i="3"/>
  <c r="K264" i="3"/>
  <c r="K277" i="3"/>
  <c r="J276" i="3"/>
  <c r="J288" i="3"/>
  <c r="K289" i="3"/>
  <c r="J168" i="3"/>
  <c r="K169" i="3"/>
  <c r="K348" i="3"/>
  <c r="J347" i="3"/>
  <c r="J359" i="3"/>
  <c r="J192" i="3"/>
  <c r="K193" i="3"/>
  <c r="K180" i="3"/>
  <c r="J179" i="3"/>
  <c r="K373" i="3"/>
  <c r="J373" i="3" s="1"/>
  <c r="J372" i="3"/>
  <c r="J35" i="3"/>
  <c r="K36" i="3"/>
  <c r="J47" i="3"/>
  <c r="J83" i="3"/>
  <c r="K84" i="3"/>
  <c r="J95" i="3"/>
  <c r="K145" i="3"/>
  <c r="J323" i="3"/>
  <c r="K324" i="3"/>
  <c r="J335" i="3"/>
  <c r="J107" i="3"/>
  <c r="K108" i="3"/>
  <c r="J119" i="3"/>
  <c r="K217" i="3"/>
  <c r="J384" i="3"/>
  <c r="K385" i="3"/>
  <c r="J385" i="3" s="1"/>
  <c r="J408" i="3"/>
  <c r="K409" i="3"/>
  <c r="J409" i="3" s="1"/>
  <c r="K132" i="3"/>
  <c r="J131" i="3"/>
  <c r="J252" i="3"/>
  <c r="K253" i="3"/>
  <c r="J253" i="3" s="1"/>
  <c r="J143" i="3"/>
  <c r="K156" i="3"/>
  <c r="J155" i="3"/>
  <c r="J312" i="3"/>
  <c r="K313" i="3"/>
  <c r="J313" i="3" s="1"/>
  <c r="K204" i="3"/>
  <c r="J203" i="3"/>
  <c r="J59" i="3"/>
  <c r="K60" i="3"/>
  <c r="J71" i="3"/>
  <c r="K229" i="3"/>
  <c r="J229" i="3" s="1"/>
  <c r="J228" i="3"/>
  <c r="J419" i="3"/>
  <c r="K420" i="3"/>
  <c r="J431" i="3"/>
  <c r="J241" i="3"/>
  <c r="J420" i="3" l="1"/>
  <c r="K421" i="3"/>
  <c r="J432" i="3"/>
  <c r="J204" i="3"/>
  <c r="K205" i="3"/>
  <c r="J205" i="3" s="1"/>
  <c r="J324" i="3"/>
  <c r="K325" i="3"/>
  <c r="J336" i="3"/>
  <c r="J36" i="3"/>
  <c r="K37" i="3"/>
  <c r="J48" i="3"/>
  <c r="J264" i="3"/>
  <c r="K265" i="3"/>
  <c r="J265" i="3" s="1"/>
  <c r="J132" i="3"/>
  <c r="K133" i="3"/>
  <c r="J133" i="3" s="1"/>
  <c r="J216" i="3"/>
  <c r="J348" i="3"/>
  <c r="K349" i="3"/>
  <c r="J360" i="3"/>
  <c r="J217" i="3"/>
  <c r="J144" i="3"/>
  <c r="J169" i="3"/>
  <c r="J397" i="3"/>
  <c r="J60" i="3"/>
  <c r="K61" i="3"/>
  <c r="J72" i="3"/>
  <c r="J156" i="3"/>
  <c r="K157" i="3"/>
  <c r="J157" i="3" s="1"/>
  <c r="J108" i="3"/>
  <c r="K109" i="3"/>
  <c r="J120" i="3"/>
  <c r="J84" i="3"/>
  <c r="K85" i="3"/>
  <c r="J96" i="3"/>
  <c r="J180" i="3"/>
  <c r="K181" i="3"/>
  <c r="J181" i="3" s="1"/>
  <c r="J289" i="3"/>
  <c r="J193" i="3"/>
  <c r="J325" i="3" l="1"/>
  <c r="J337" i="3"/>
  <c r="J349" i="3"/>
  <c r="J361" i="3"/>
  <c r="J277" i="3"/>
  <c r="J85" i="3"/>
  <c r="J97" i="3"/>
  <c r="J145" i="3"/>
  <c r="J37" i="3"/>
  <c r="J49" i="3"/>
  <c r="J421" i="3"/>
  <c r="J433" i="3"/>
  <c r="J109" i="3"/>
  <c r="J121" i="3"/>
  <c r="J61" i="3"/>
  <c r="J73" i="3"/>
  <c r="B77" i="2" l="1"/>
  <c r="I77" i="2"/>
  <c r="J77" i="2"/>
  <c r="J76" i="2"/>
  <c r="I76" i="2"/>
  <c r="J75" i="2"/>
  <c r="I75" i="2"/>
  <c r="J74" i="2"/>
  <c r="I74" i="2"/>
  <c r="J73" i="2"/>
  <c r="I73" i="2"/>
  <c r="J72" i="2"/>
  <c r="I72" i="2"/>
  <c r="J71" i="2"/>
  <c r="I71" i="2"/>
  <c r="J70" i="2"/>
  <c r="I70" i="2"/>
  <c r="J69" i="2"/>
  <c r="I69" i="2"/>
  <c r="J68" i="2"/>
  <c r="I68" i="2"/>
  <c r="J67" i="2"/>
  <c r="I67" i="2"/>
  <c r="J66" i="2"/>
  <c r="I66" i="2"/>
  <c r="J65" i="2"/>
  <c r="I65" i="2"/>
  <c r="J64" i="2"/>
  <c r="I64" i="2"/>
  <c r="J63" i="2"/>
  <c r="I63" i="2"/>
  <c r="J62" i="2"/>
  <c r="I62" i="2"/>
  <c r="J61" i="2"/>
  <c r="I61"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B19" i="2"/>
  <c r="J18" i="2"/>
  <c r="I18" i="2"/>
  <c r="J17" i="2"/>
  <c r="I17" i="2"/>
  <c r="J16" i="2"/>
  <c r="B16" i="2"/>
  <c r="D16" i="2" s="1"/>
  <c r="J15" i="2"/>
  <c r="J14" i="2"/>
  <c r="B14" i="2"/>
  <c r="B18" i="2" s="1"/>
  <c r="J13" i="2"/>
  <c r="B13" i="2"/>
  <c r="D13" i="2" s="1"/>
  <c r="J12" i="2"/>
  <c r="J11" i="2"/>
  <c r="J10" i="2"/>
  <c r="J9" i="2"/>
  <c r="J8" i="2"/>
  <c r="D77" i="2" l="1"/>
  <c r="B22" i="2"/>
  <c r="D18" i="2"/>
  <c r="D19" i="2"/>
  <c r="B17" i="2"/>
  <c r="B23" i="2"/>
  <c r="D14" i="2"/>
  <c r="D15" i="2"/>
  <c r="B20" i="2"/>
  <c r="B24" i="2" l="1"/>
  <c r="D20" i="2"/>
  <c r="D22" i="2"/>
  <c r="B26" i="2"/>
  <c r="D23" i="2"/>
  <c r="B27" i="2"/>
  <c r="D17" i="2"/>
  <c r="B21" i="2"/>
  <c r="D21" i="2" l="1"/>
  <c r="B25" i="2"/>
  <c r="B28" i="2"/>
  <c r="D24" i="2"/>
  <c r="D27" i="2"/>
  <c r="B31" i="2"/>
  <c r="B30" i="2"/>
  <c r="D26" i="2"/>
  <c r="B34" i="2" l="1"/>
  <c r="D30" i="2"/>
  <c r="D31" i="2"/>
  <c r="B35" i="2"/>
  <c r="D28" i="2"/>
  <c r="B32" i="2"/>
  <c r="D25" i="2"/>
  <c r="B29" i="2"/>
  <c r="B38" i="2" l="1"/>
  <c r="D34" i="2"/>
  <c r="D29" i="2"/>
  <c r="B33" i="2"/>
  <c r="D32" i="2"/>
  <c r="B36" i="2"/>
  <c r="D35" i="2"/>
  <c r="B39" i="2"/>
  <c r="B42" i="2" l="1"/>
  <c r="B40" i="2"/>
  <c r="D36" i="2"/>
  <c r="D33" i="2"/>
  <c r="B37" i="2"/>
  <c r="D39" i="2"/>
  <c r="B43" i="2"/>
  <c r="D43" i="2" l="1"/>
  <c r="B47" i="2"/>
  <c r="D37" i="2"/>
  <c r="B41" i="2"/>
  <c r="B44" i="2"/>
  <c r="D40" i="2"/>
  <c r="B46" i="2"/>
  <c r="D42" i="2"/>
  <c r="D38" i="2"/>
  <c r="B50" i="2" l="1"/>
  <c r="D44" i="2"/>
  <c r="B48" i="2"/>
  <c r="D41" i="2"/>
  <c r="B45" i="2"/>
  <c r="D47" i="2"/>
  <c r="B51" i="2"/>
  <c r="D51" i="2" l="1"/>
  <c r="B55" i="2"/>
  <c r="D48" i="2"/>
  <c r="B52" i="2"/>
  <c r="D45" i="2"/>
  <c r="B49" i="2"/>
  <c r="D46" i="2"/>
  <c r="B54" i="2"/>
  <c r="B58" i="2" l="1"/>
  <c r="D49" i="2"/>
  <c r="B53" i="2"/>
  <c r="B56" i="2"/>
  <c r="D52" i="2"/>
  <c r="D55" i="2"/>
  <c r="B59" i="2"/>
  <c r="D50" i="2"/>
  <c r="D59" i="2" l="1"/>
  <c r="B63" i="2"/>
  <c r="D56" i="2"/>
  <c r="B60" i="2"/>
  <c r="D53" i="2"/>
  <c r="B57" i="2"/>
  <c r="D54" i="2"/>
  <c r="B62" i="2"/>
  <c r="B66" i="2" l="1"/>
  <c r="D57" i="2"/>
  <c r="B61" i="2"/>
  <c r="B64" i="2"/>
  <c r="D60" i="2"/>
  <c r="D63" i="2"/>
  <c r="B67" i="2"/>
  <c r="D58" i="2"/>
  <c r="D67" i="2" l="1"/>
  <c r="B71" i="2"/>
  <c r="D64" i="2"/>
  <c r="B68" i="2"/>
  <c r="D61" i="2"/>
  <c r="B65" i="2"/>
  <c r="D62" i="2"/>
  <c r="B70" i="2"/>
  <c r="D65" i="2" l="1"/>
  <c r="B69" i="2"/>
  <c r="B72" i="2"/>
  <c r="D68" i="2"/>
  <c r="D66" i="2"/>
  <c r="D71" i="2"/>
  <c r="B75" i="2"/>
  <c r="B74" i="2"/>
  <c r="B78" i="2" s="1"/>
  <c r="D78" i="2" s="1"/>
  <c r="D75" i="2" l="1"/>
  <c r="B76" i="2"/>
  <c r="D76" i="2" s="1"/>
  <c r="D72" i="2"/>
  <c r="D69" i="2"/>
  <c r="B73" i="2"/>
  <c r="D73" i="2" s="1"/>
  <c r="D70" i="2"/>
  <c r="D74" i="2" l="1"/>
  <c r="L9" i="1" l="1"/>
  <c r="M9" i="1"/>
  <c r="M64" i="1"/>
  <c r="L64" i="1"/>
  <c r="H64" i="1"/>
  <c r="G64" i="1"/>
  <c r="M59" i="1"/>
  <c r="L59" i="1"/>
  <c r="H59" i="1"/>
  <c r="G59" i="1"/>
  <c r="M58" i="1"/>
  <c r="L58" i="1"/>
  <c r="H58" i="1"/>
  <c r="G58" i="1"/>
  <c r="M57" i="1"/>
  <c r="L57" i="1"/>
  <c r="H57" i="1"/>
  <c r="G57" i="1"/>
  <c r="M54" i="1"/>
  <c r="L54" i="1"/>
  <c r="H54" i="1"/>
  <c r="G54" i="1"/>
  <c r="M50" i="1"/>
  <c r="L50" i="1"/>
  <c r="H50" i="1"/>
  <c r="G50" i="1"/>
  <c r="L37" i="1"/>
  <c r="M37" i="1"/>
  <c r="L38" i="1"/>
  <c r="M38" i="1"/>
  <c r="L39" i="1"/>
  <c r="M39" i="1"/>
  <c r="L40" i="1"/>
  <c r="M40" i="1"/>
  <c r="L41" i="1"/>
  <c r="M41" i="1"/>
  <c r="L42" i="1"/>
  <c r="M42" i="1"/>
  <c r="L43" i="1"/>
  <c r="M43" i="1"/>
  <c r="G37" i="1"/>
  <c r="H37" i="1"/>
  <c r="G38" i="1"/>
  <c r="H38" i="1"/>
  <c r="G39" i="1"/>
  <c r="H39" i="1"/>
  <c r="G40" i="1"/>
  <c r="H40" i="1"/>
  <c r="G41" i="1"/>
  <c r="H41" i="1"/>
  <c r="G42" i="1"/>
  <c r="H42" i="1"/>
  <c r="G43" i="1"/>
  <c r="H43" i="1"/>
  <c r="G44" i="1"/>
  <c r="H44" i="1"/>
  <c r="L11" i="1" l="1"/>
  <c r="M11" i="1"/>
  <c r="M66" i="1"/>
  <c r="G66" i="1"/>
  <c r="H66" i="1"/>
  <c r="L65" i="1"/>
  <c r="H65" i="1"/>
  <c r="L63" i="1"/>
  <c r="M63" i="1"/>
  <c r="H63" i="1"/>
  <c r="G63" i="1"/>
  <c r="L62" i="1"/>
  <c r="M62" i="1"/>
  <c r="G62" i="1"/>
  <c r="H62" i="1"/>
  <c r="L61" i="1"/>
  <c r="M61" i="1"/>
  <c r="G61" i="1"/>
  <c r="H61" i="1"/>
  <c r="L60" i="1"/>
  <c r="H60" i="1"/>
  <c r="L56" i="1"/>
  <c r="M56" i="1"/>
  <c r="G56" i="1"/>
  <c r="L55" i="1"/>
  <c r="M55" i="1"/>
  <c r="G55" i="1"/>
  <c r="H55" i="1"/>
  <c r="L53" i="1"/>
  <c r="M53" i="1"/>
  <c r="G53" i="1"/>
  <c r="H53" i="1"/>
  <c r="L52" i="1"/>
  <c r="H52" i="1"/>
  <c r="L51" i="1"/>
  <c r="M51" i="1"/>
  <c r="G51" i="1"/>
  <c r="L49" i="1"/>
  <c r="M49" i="1"/>
  <c r="G49" i="1"/>
  <c r="H49" i="1"/>
  <c r="M48" i="1"/>
  <c r="G48" i="1"/>
  <c r="H48" i="1"/>
  <c r="L46" i="1"/>
  <c r="H46" i="1"/>
  <c r="L45" i="1"/>
  <c r="M45" i="1"/>
  <c r="G45" i="1"/>
  <c r="L44" i="1"/>
  <c r="M44" i="1"/>
  <c r="L36" i="1"/>
  <c r="M36" i="1"/>
  <c r="G36" i="1"/>
  <c r="H36" i="1"/>
  <c r="M34" i="1"/>
  <c r="G34" i="1"/>
  <c r="H34" i="1"/>
  <c r="L33" i="1"/>
  <c r="H33" i="1"/>
  <c r="L32" i="1"/>
  <c r="M32" i="1"/>
  <c r="G32" i="1"/>
  <c r="L31" i="1"/>
  <c r="M31" i="1"/>
  <c r="G31" i="1"/>
  <c r="H31" i="1"/>
  <c r="M29" i="1"/>
  <c r="G29" i="1"/>
  <c r="H29" i="1"/>
  <c r="L28" i="1"/>
  <c r="H28" i="1"/>
  <c r="L27" i="1"/>
  <c r="M27" i="1"/>
  <c r="G27" i="1"/>
  <c r="L26" i="1"/>
  <c r="M26" i="1"/>
  <c r="G26" i="1"/>
  <c r="H26" i="1"/>
  <c r="M25" i="1"/>
  <c r="G25" i="1"/>
  <c r="H25" i="1"/>
  <c r="L22" i="1"/>
  <c r="M22" i="1"/>
  <c r="G22" i="1"/>
  <c r="L21" i="1"/>
  <c r="M21" i="1"/>
  <c r="G21" i="1"/>
  <c r="H21" i="1"/>
  <c r="M20" i="1"/>
  <c r="G20" i="1"/>
  <c r="H20" i="1"/>
  <c r="L19" i="1"/>
  <c r="H19" i="1"/>
  <c r="L18" i="1"/>
  <c r="M18" i="1"/>
  <c r="G18" i="1"/>
  <c r="L17" i="1"/>
  <c r="M17" i="1"/>
  <c r="G17" i="1"/>
  <c r="H17" i="1"/>
  <c r="M16" i="1"/>
  <c r="G16" i="1"/>
  <c r="H16" i="1"/>
  <c r="L15" i="1"/>
  <c r="H15" i="1"/>
  <c r="L14" i="1"/>
  <c r="M14" i="1"/>
  <c r="G14" i="1"/>
  <c r="G11" i="1"/>
  <c r="H11" i="1"/>
  <c r="M10" i="1"/>
  <c r="G10" i="1"/>
  <c r="H10" i="1"/>
  <c r="H9" i="1"/>
  <c r="L8" i="1"/>
  <c r="M8" i="1"/>
  <c r="G8" i="1"/>
  <c r="L7" i="1"/>
  <c r="M7" i="1"/>
  <c r="G7" i="1"/>
  <c r="H7" i="1"/>
  <c r="K6" i="1"/>
  <c r="J6" i="1"/>
  <c r="I6" i="1"/>
  <c r="H8" i="1" l="1"/>
  <c r="H14" i="1"/>
  <c r="M19" i="1"/>
  <c r="H22" i="1"/>
  <c r="H32" i="1"/>
  <c r="M52" i="1"/>
  <c r="M33" i="1"/>
  <c r="H51" i="1"/>
  <c r="H56" i="1"/>
  <c r="M60" i="1"/>
  <c r="G9" i="1"/>
  <c r="L10" i="1"/>
  <c r="G15" i="1"/>
  <c r="L16" i="1"/>
  <c r="G19" i="1"/>
  <c r="L20" i="1"/>
  <c r="G24" i="1"/>
  <c r="L25" i="1"/>
  <c r="G28" i="1"/>
  <c r="L29" i="1"/>
  <c r="G33" i="1"/>
  <c r="L34" i="1"/>
  <c r="G46" i="1"/>
  <c r="L48" i="1"/>
  <c r="G52" i="1"/>
  <c r="G60" i="1"/>
  <c r="G65" i="1"/>
  <c r="L66" i="1"/>
  <c r="M15" i="1"/>
  <c r="H18" i="1"/>
  <c r="M24" i="1"/>
  <c r="H27" i="1"/>
  <c r="M28" i="1"/>
  <c r="H45" i="1"/>
  <c r="M46" i="1"/>
  <c r="M65" i="1"/>
</calcChain>
</file>

<file path=xl/comments1.xml><?xml version="1.0" encoding="utf-8"?>
<comments xmlns="http://schemas.openxmlformats.org/spreadsheetml/2006/main">
  <authors>
    <author>Bipandeep Ahdi</author>
  </authors>
  <commentList>
    <comment ref="H57" authorId="0" shapeId="0">
      <text>
        <r>
          <rPr>
            <b/>
            <sz val="9"/>
            <color indexed="81"/>
            <rFont val="Tahoma"/>
            <family val="2"/>
          </rPr>
          <t>Bipandeep Ahdi
Verify once we change 2013.2 H61</t>
        </r>
      </text>
    </comment>
    <comment ref="F61" authorId="0" shapeId="0">
      <text>
        <r>
          <rPr>
            <b/>
            <sz val="9"/>
            <color indexed="81"/>
            <rFont val="Tahoma"/>
            <family val="2"/>
          </rPr>
          <t>Bipandeep Ahdi:</t>
        </r>
        <r>
          <rPr>
            <sz val="9"/>
            <color indexed="81"/>
            <rFont val="Tahoma"/>
            <family val="2"/>
          </rPr>
          <t xml:space="preserve">
Get this # from B38 MPPA SFH Q213</t>
        </r>
      </text>
    </comment>
    <comment ref="H61" authorId="0" shapeId="0">
      <text>
        <r>
          <rPr>
            <b/>
            <sz val="9"/>
            <color indexed="81"/>
            <rFont val="Tahoma"/>
            <family val="2"/>
          </rPr>
          <t>Bipandeep Ahdi:</t>
        </r>
        <r>
          <rPr>
            <sz val="9"/>
            <color indexed="81"/>
            <rFont val="Tahoma"/>
            <family val="2"/>
          </rPr>
          <t xml:space="preserve">
This is from next sheet
</t>
        </r>
      </text>
    </comment>
  </commentList>
</comments>
</file>

<file path=xl/sharedStrings.xml><?xml version="1.0" encoding="utf-8"?>
<sst xmlns="http://schemas.openxmlformats.org/spreadsheetml/2006/main" count="109" uniqueCount="97">
  <si>
    <t>S.F. Bay Area</t>
  </si>
  <si>
    <t>Southern California</t>
  </si>
  <si>
    <t>Central Coast</t>
  </si>
  <si>
    <t>Central Valley</t>
  </si>
  <si>
    <t>Other Counties in California</t>
  </si>
  <si>
    <t xml:space="preserve">Note: The County MLS median price and sales data in the table below are generated from a survey of more than 90 associations of REALTORS® throughout the state, and represent statistics of existing single-family detached homes only.  County sales data are not adjusted to account for seasonal factors that can influence home sales.  Movements in sales prices should not be interpreted as changes in the cost of a standard home.  Median prices can be influenced by changes in cost, as well as changes in the characteristics and the size of homes sold.  Due to the low sales volume in some areas, median price changes may exhibit unusual fluctuation. </t>
  </si>
  <si>
    <t>SALES AND PRICE ACTIVITY</t>
  </si>
  <si>
    <t>Regional/County Sales Data and Condo Sales Data Not Seasonally Adjusted</t>
  </si>
  <si>
    <t>Median Price of Existing Single-Family Homes</t>
  </si>
  <si>
    <t>Sales</t>
  </si>
  <si>
    <t>State/Region/County</t>
  </si>
  <si>
    <t>QTQ% Chg</t>
  </si>
  <si>
    <t>YTY% Chg</t>
  </si>
  <si>
    <t>CA SFH (SAAR)</t>
  </si>
  <si>
    <t>Los Angeles Metropolitan Area is a 5-county region that includes Los Angeles County, Orange County, Riverside County, San Bernardino County, and Ventura County</t>
  </si>
  <si>
    <t>S.F. Bay Area has been redefined to include the following counties: Alameda, Contra Costa, Marin, Napa, San Francisco, San Mateo, Santa Clara, Solano, and Sonoma</t>
  </si>
  <si>
    <t>Inland Empire includes Riverside County and San Bernardino County</t>
  </si>
  <si>
    <t>Note: "r" = revised</t>
  </si>
  <si>
    <t>Q2/2017</t>
  </si>
  <si>
    <t>CA Condo/Townhomes</t>
  </si>
  <si>
    <t>Los Angeles Metropolitan Area</t>
  </si>
  <si>
    <t>Inland Empire</t>
  </si>
  <si>
    <t>Alameda</t>
  </si>
  <si>
    <t>Marin</t>
  </si>
  <si>
    <t>Napa</t>
  </si>
  <si>
    <t>San Francisco</t>
  </si>
  <si>
    <t>San Mateo</t>
  </si>
  <si>
    <t>Santa Clara</t>
  </si>
  <si>
    <t>Solano</t>
  </si>
  <si>
    <t>Sonoma</t>
  </si>
  <si>
    <t>Los Angeles</t>
  </si>
  <si>
    <t>Orange County</t>
  </si>
  <si>
    <t>San Bernardino</t>
  </si>
  <si>
    <t>San Diego</t>
  </si>
  <si>
    <t>Ventura</t>
  </si>
  <si>
    <t>Monterey</t>
  </si>
  <si>
    <t>San Luis Obispo</t>
  </si>
  <si>
    <t>Santa Barbara</t>
  </si>
  <si>
    <t>Santa Cruz</t>
  </si>
  <si>
    <t>Fresno</t>
  </si>
  <si>
    <t>Madera</t>
  </si>
  <si>
    <t>Merced</t>
  </si>
  <si>
    <t>Sacramento</t>
  </si>
  <si>
    <t>San Benito</t>
  </si>
  <si>
    <t>San Joaquin</t>
  </si>
  <si>
    <t>Stanislaus</t>
  </si>
  <si>
    <t>Tulare</t>
  </si>
  <si>
    <t>Amador</t>
  </si>
  <si>
    <t>Humboldt</t>
  </si>
  <si>
    <t>Mendocino</t>
  </si>
  <si>
    <t>Shasta</t>
  </si>
  <si>
    <t>Sutter</t>
  </si>
  <si>
    <t>Tehama</t>
  </si>
  <si>
    <t>Yolo</t>
  </si>
  <si>
    <t>Yuba</t>
  </si>
  <si>
    <t>Calaveras</t>
  </si>
  <si>
    <t>Lassen</t>
  </si>
  <si>
    <t>Mono</t>
  </si>
  <si>
    <t>Nevada</t>
  </si>
  <si>
    <t>Plumas</t>
  </si>
  <si>
    <t>Tuolumne</t>
  </si>
  <si>
    <t>Statewide Median Price and Sales Activity History by Quarter</t>
  </si>
  <si>
    <t>Quarter</t>
  </si>
  <si>
    <t>Median Price</t>
  </si>
  <si>
    <t>Percent Change in Price from Prior Quarter</t>
  </si>
  <si>
    <t>Percent Change in Price from Prior Year</t>
  </si>
  <si>
    <t>Sales Units SAAR</t>
  </si>
  <si>
    <t>Percent Change in Sales from Prior Quarter</t>
  </si>
  <si>
    <t>Percent Change in Sales from Prior Year</t>
  </si>
  <si>
    <t>r</t>
  </si>
  <si>
    <t>Year.Mo</t>
  </si>
  <si>
    <t>M-T-M % Chg Price</t>
  </si>
  <si>
    <t>Y-T-Y % Chg Price</t>
  </si>
  <si>
    <t>Sales SAAR</t>
  </si>
  <si>
    <t>M-T-M % Chg Sales</t>
  </si>
  <si>
    <t>Y-T-Y % Chg Sales</t>
  </si>
  <si>
    <t>Y-T-D % Chg in Sales</t>
  </si>
  <si>
    <t xml:space="preserve">Year-to-Date Sales </t>
  </si>
  <si>
    <t>Quarterly sales</t>
  </si>
  <si>
    <t>Annual sales</t>
  </si>
  <si>
    <t>N.A.R. REGIONS</t>
  </si>
  <si>
    <t>CALIFORNIA</t>
  </si>
  <si>
    <t>Inland Empire (Riverside/San Bernardino)</t>
  </si>
  <si>
    <t>San Francisco Bay (9 Counties)</t>
  </si>
  <si>
    <t>San Francisco Bay (5 Counties - Alameda, Contra Costa, Marin, San Francisco &amp; San Mateo</t>
  </si>
  <si>
    <t>Contra-Costa</t>
  </si>
  <si>
    <t>Riverside County</t>
  </si>
  <si>
    <t>Kern (Bakersfield)</t>
  </si>
  <si>
    <t>Kings County</t>
  </si>
  <si>
    <t>Placer County</t>
  </si>
  <si>
    <t>Butte County</t>
  </si>
  <si>
    <t>El Dorado County</t>
  </si>
  <si>
    <t>Lake County</t>
  </si>
  <si>
    <t>Siskiyou County</t>
  </si>
  <si>
    <t>Q3/2017</t>
  </si>
  <si>
    <t>Q3/2016</t>
  </si>
  <si>
    <t>Mariposa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</si>
</sst>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quot;$&quot;#,##0"/>
    <numFmt numFmtId="165" formatCode="0.0%"/>
    <numFmt numFmtId="166" formatCode="mmmm\-yy"/>
    <numFmt numFmtId="167" formatCode="[$-409]mmm\-yy;@"/>
    <numFmt numFmtId="168" formatCode="_(&quot;$&quot;* #,##0_);_(&quot;$&quot;* \(#,##0\);_(&quot;$&quot;* &quot;-&quot;??_);_(@_)"/>
    <numFmt numFmtId="169" formatCode="_(* #,##0_);_(* \(#,##0\);_(* &quot;-&quot;??_);_(@_)"/>
    <numFmt numFmtId="170" formatCode="0_)"/>
  </numFmts>
  <fonts count="15" x14ac:knownFonts="1">
    <font>
      <sz val="11"/>
      <color theme="1"/>
      <name val="Calibri"/>
      <family val="2"/>
      <scheme val="minor"/>
    </font>
    <font>
      <sz val="11"/>
      <color theme="1"/>
      <name val="Calibri"/>
      <family val="2"/>
      <scheme val="minor"/>
    </font>
    <font>
      <sz val="10"/>
      <name val="Arial"/>
      <family val="2"/>
    </font>
    <font>
      <b/>
      <sz val="10"/>
      <name val="Arial"/>
      <family val="2"/>
    </font>
    <font>
      <b/>
      <sz val="12"/>
      <name val="Arial"/>
      <family val="2"/>
    </font>
    <font>
      <b/>
      <sz val="16"/>
      <name val="Arial"/>
      <family val="2"/>
    </font>
    <font>
      <sz val="10"/>
      <name val="Arial Unicode MS"/>
      <family val="2"/>
    </font>
    <font>
      <b/>
      <sz val="14"/>
      <name val="Arial"/>
      <family val="2"/>
    </font>
    <font>
      <sz val="11"/>
      <name val="Calibri"/>
      <family val="2"/>
      <scheme val="minor"/>
    </font>
    <font>
      <i/>
      <sz val="10"/>
      <name val="Arial"/>
      <family val="2"/>
    </font>
    <font>
      <b/>
      <sz val="10"/>
      <name val="Times New Roman"/>
      <family val="1"/>
    </font>
    <font>
      <sz val="10"/>
      <name val="Times New Roman"/>
      <family val="1"/>
    </font>
    <font>
      <sz val="9"/>
      <color indexed="81"/>
      <name val="Tahoma"/>
      <family val="2"/>
    </font>
    <font>
      <b/>
      <sz val="9"/>
      <color indexed="81"/>
      <name val="Tahoma"/>
      <family val="2"/>
    </font>
    <font>
      <sz val="10"/>
      <color rgb="FFFF0000"/>
      <name val="Times New Roman"/>
      <family val="1"/>
    </font>
  </fonts>
  <fills count="7">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rgb="FFFFFF00"/>
        <bgColor indexed="64"/>
      </patternFill>
    </fill>
    <fill>
      <patternFill patternType="solid">
        <fgColor theme="4"/>
        <bgColor indexed="64"/>
      </patternFill>
    </fill>
    <fill>
      <patternFill patternType="solid">
        <fgColor theme="5"/>
        <bgColor indexed="64"/>
      </patternFill>
    </fill>
  </fills>
  <borders count="47">
    <border>
      <left/>
      <right/>
      <top/>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top/>
      <bottom style="thin">
        <color indexed="64"/>
      </bottom>
      <diagonal/>
    </border>
    <border>
      <left style="thick">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bottom/>
      <diagonal/>
    </border>
    <border>
      <left style="thin">
        <color indexed="64"/>
      </left>
      <right style="thin">
        <color indexed="64"/>
      </right>
      <top/>
      <bottom/>
      <diagonal/>
    </border>
    <border>
      <left style="thin">
        <color indexed="64"/>
      </left>
      <right style="thick">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style="thin">
        <color indexed="64"/>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top style="thin">
        <color indexed="64"/>
      </top>
      <bottom/>
      <diagonal/>
    </border>
    <border>
      <left style="thick">
        <color indexed="64"/>
      </left>
      <right/>
      <top style="thin">
        <color indexed="64"/>
      </top>
      <bottom style="thick">
        <color indexed="64"/>
      </bottom>
      <diagonal/>
    </border>
    <border>
      <left style="thick">
        <color indexed="64"/>
      </left>
      <right/>
      <top style="thick">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n">
        <color indexed="64"/>
      </top>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style="thick">
        <color indexed="64"/>
      </top>
      <bottom style="thick">
        <color indexed="64"/>
      </bottom>
      <diagonal/>
    </border>
    <border>
      <left/>
      <right style="thin">
        <color indexed="64"/>
      </right>
      <top style="thin">
        <color indexed="64"/>
      </top>
      <bottom/>
      <diagonal/>
    </border>
    <border>
      <left/>
      <right style="thin">
        <color indexed="64"/>
      </right>
      <top style="thin">
        <color indexed="64"/>
      </top>
      <bottom style="thick">
        <color indexed="64"/>
      </bottom>
      <diagonal/>
    </border>
    <border>
      <left/>
      <right style="thin">
        <color indexed="64"/>
      </right>
      <top style="thick">
        <color indexed="64"/>
      </top>
      <bottom style="thick">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2" fillId="0" borderId="0" applyFont="0" applyFill="0" applyBorder="0" applyAlignment="0" applyProtection="0"/>
    <xf numFmtId="0" fontId="2" fillId="0" borderId="0"/>
  </cellStyleXfs>
  <cellXfs count="195">
    <xf numFmtId="0" fontId="0" fillId="0" borderId="0" xfId="0"/>
    <xf numFmtId="0" fontId="3" fillId="2" borderId="12" xfId="0" applyFont="1" applyFill="1" applyBorder="1"/>
    <xf numFmtId="164" fontId="2" fillId="2" borderId="12" xfId="0" applyNumberFormat="1" applyFont="1" applyFill="1" applyBorder="1"/>
    <xf numFmtId="164" fontId="2" fillId="2" borderId="13" xfId="0" applyNumberFormat="1" applyFont="1" applyFill="1" applyBorder="1"/>
    <xf numFmtId="164" fontId="2" fillId="2" borderId="13" xfId="0" applyNumberFormat="1" applyFont="1" applyFill="1" applyBorder="1" applyAlignment="1">
      <alignment horizontal="right"/>
    </xf>
    <xf numFmtId="165" fontId="2" fillId="2" borderId="13" xfId="1" applyNumberFormat="1" applyFont="1" applyFill="1" applyBorder="1"/>
    <xf numFmtId="165" fontId="2" fillId="2" borderId="14" xfId="1" applyNumberFormat="1" applyFont="1" applyFill="1" applyBorder="1"/>
    <xf numFmtId="3" fontId="2" fillId="2" borderId="15" xfId="0" applyNumberFormat="1" applyFont="1" applyFill="1" applyBorder="1"/>
    <xf numFmtId="3" fontId="2" fillId="2" borderId="13" xfId="0" applyNumberFormat="1" applyFont="1" applyFill="1" applyBorder="1"/>
    <xf numFmtId="0" fontId="3" fillId="0" borderId="6" xfId="0" applyFont="1" applyFill="1" applyBorder="1"/>
    <xf numFmtId="164" fontId="2" fillId="0" borderId="6" xfId="0" applyNumberFormat="1" applyFont="1" applyFill="1" applyBorder="1" applyAlignment="1">
      <alignment horizontal="right"/>
    </xf>
    <xf numFmtId="164" fontId="2" fillId="0" borderId="7" xfId="0" applyNumberFormat="1" applyFont="1" applyFill="1" applyBorder="1"/>
    <xf numFmtId="164" fontId="2" fillId="0" borderId="7" xfId="0" applyNumberFormat="1" applyFont="1" applyFill="1" applyBorder="1" applyAlignment="1">
      <alignment horizontal="right"/>
    </xf>
    <xf numFmtId="165" fontId="2" fillId="0" borderId="7" xfId="1" applyNumberFormat="1" applyFont="1" applyFill="1" applyBorder="1" applyAlignment="1">
      <alignment horizontal="right"/>
    </xf>
    <xf numFmtId="165" fontId="2" fillId="0" borderId="8" xfId="1" applyNumberFormat="1" applyFont="1" applyFill="1" applyBorder="1" applyAlignment="1">
      <alignment horizontal="right"/>
    </xf>
    <xf numFmtId="3" fontId="2" fillId="0" borderId="9" xfId="0" applyNumberFormat="1" applyFont="1" applyFill="1" applyBorder="1" applyAlignment="1">
      <alignment horizontal="right"/>
    </xf>
    <xf numFmtId="3" fontId="2" fillId="0" borderId="7" xfId="0" applyNumberFormat="1" applyFont="1" applyFill="1" applyBorder="1" applyAlignment="1">
      <alignment horizontal="right"/>
    </xf>
    <xf numFmtId="3" fontId="2" fillId="0" borderId="8" xfId="0" applyNumberFormat="1" applyFont="1" applyFill="1" applyBorder="1" applyAlignment="1">
      <alignment horizontal="right"/>
    </xf>
    <xf numFmtId="165" fontId="2" fillId="0" borderId="9" xfId="1" applyNumberFormat="1" applyFont="1" applyFill="1" applyBorder="1" applyAlignment="1">
      <alignment horizontal="right"/>
    </xf>
    <xf numFmtId="165" fontId="2" fillId="0" borderId="10" xfId="1" applyNumberFormat="1" applyFont="1" applyFill="1" applyBorder="1" applyAlignment="1">
      <alignment horizontal="right"/>
    </xf>
    <xf numFmtId="0" fontId="4" fillId="0" borderId="0" xfId="0" applyFont="1" applyFill="1"/>
    <xf numFmtId="0" fontId="3" fillId="0" borderId="0" xfId="0" applyFont="1"/>
    <xf numFmtId="166" fontId="5" fillId="3" borderId="26" xfId="0" applyNumberFormat="1" applyFont="1" applyFill="1" applyBorder="1" applyAlignment="1">
      <alignment horizontal="left"/>
    </xf>
    <xf numFmtId="0" fontId="3" fillId="2" borderId="27" xfId="0" applyFont="1" applyFill="1" applyBorder="1"/>
    <xf numFmtId="0" fontId="3" fillId="0" borderId="27" xfId="0" applyFont="1" applyFill="1" applyBorder="1"/>
    <xf numFmtId="0" fontId="3" fillId="0" borderId="28" xfId="0" applyFont="1" applyFill="1" applyBorder="1"/>
    <xf numFmtId="0" fontId="3" fillId="3" borderId="29" xfId="0" applyFont="1" applyFill="1" applyBorder="1"/>
    <xf numFmtId="0" fontId="6" fillId="0" borderId="0" xfId="0" applyFont="1" applyFill="1" applyAlignment="1">
      <alignment horizontal="left"/>
    </xf>
    <xf numFmtId="0" fontId="2" fillId="0" borderId="0" xfId="0" applyFont="1"/>
    <xf numFmtId="0" fontId="4" fillId="3" borderId="19" xfId="0" applyFont="1" applyFill="1" applyBorder="1" applyAlignment="1">
      <alignment horizontal="centerContinuous"/>
    </xf>
    <xf numFmtId="167" fontId="3" fillId="2" borderId="9" xfId="0" applyNumberFormat="1" applyFont="1" applyFill="1" applyBorder="1"/>
    <xf numFmtId="164" fontId="2" fillId="0" borderId="6" xfId="0" applyNumberFormat="1" applyFont="1" applyFill="1" applyBorder="1"/>
    <xf numFmtId="164" fontId="2" fillId="0" borderId="30" xfId="0" applyNumberFormat="1" applyFont="1" applyFill="1" applyBorder="1"/>
    <xf numFmtId="164" fontId="2" fillId="0" borderId="31" xfId="0" applyNumberFormat="1" applyFont="1" applyFill="1" applyBorder="1"/>
    <xf numFmtId="164" fontId="2" fillId="3" borderId="32" xfId="0" applyNumberFormat="1" applyFont="1" applyFill="1" applyBorder="1"/>
    <xf numFmtId="0" fontId="3" fillId="0" borderId="0" xfId="0" applyFont="1" applyAlignment="1">
      <alignment horizontal="centerContinuous"/>
    </xf>
    <xf numFmtId="0" fontId="7" fillId="3" borderId="20" xfId="0" applyFont="1" applyFill="1" applyBorder="1" applyAlignment="1">
      <alignment horizontal="centerContinuous"/>
    </xf>
    <xf numFmtId="167" fontId="3" fillId="2" borderId="7" xfId="0" applyNumberFormat="1" applyFont="1" applyFill="1" applyBorder="1"/>
    <xf numFmtId="164" fontId="2" fillId="0" borderId="33" xfId="0" applyNumberFormat="1" applyFont="1" applyFill="1" applyBorder="1"/>
    <xf numFmtId="164" fontId="2" fillId="0" borderId="34" xfId="0" applyNumberFormat="1" applyFont="1" applyFill="1" applyBorder="1"/>
    <xf numFmtId="164" fontId="2" fillId="3" borderId="35" xfId="0" applyNumberFormat="1" applyFont="1" applyFill="1" applyBorder="1"/>
    <xf numFmtId="167" fontId="3" fillId="2" borderId="7" xfId="0" applyNumberFormat="1" applyFont="1" applyFill="1" applyBorder="1" applyAlignment="1">
      <alignment horizontal="right"/>
    </xf>
    <xf numFmtId="164" fontId="2" fillId="0" borderId="33" xfId="0" applyNumberFormat="1" applyFont="1" applyFill="1" applyBorder="1" applyAlignment="1">
      <alignment horizontal="right"/>
    </xf>
    <xf numFmtId="164" fontId="2" fillId="0" borderId="34" xfId="0" applyNumberFormat="1" applyFont="1" applyFill="1" applyBorder="1" applyAlignment="1">
      <alignment horizontal="right"/>
    </xf>
    <xf numFmtId="164" fontId="2" fillId="3" borderId="35" xfId="0" applyNumberFormat="1" applyFont="1" applyFill="1" applyBorder="1" applyAlignment="1">
      <alignment horizontal="right"/>
    </xf>
    <xf numFmtId="0" fontId="6" fillId="0" borderId="0" xfId="0" applyNumberFormat="1" applyFont="1" applyFill="1" applyAlignment="1">
      <alignment horizontal="left"/>
    </xf>
    <xf numFmtId="165" fontId="3" fillId="2" borderId="7" xfId="0" applyNumberFormat="1" applyFont="1" applyFill="1" applyBorder="1" applyAlignment="1">
      <alignment horizontal="right"/>
    </xf>
    <xf numFmtId="165" fontId="2" fillId="0" borderId="7" xfId="1" applyNumberFormat="1" applyFont="1" applyFill="1" applyBorder="1"/>
    <xf numFmtId="165" fontId="2" fillId="0" borderId="33" xfId="1" applyNumberFormat="1" applyFont="1" applyFill="1" applyBorder="1"/>
    <xf numFmtId="165" fontId="2" fillId="0" borderId="34" xfId="1" applyNumberFormat="1" applyFont="1" applyFill="1" applyBorder="1"/>
    <xf numFmtId="165" fontId="2" fillId="3" borderId="35" xfId="1" applyNumberFormat="1" applyFont="1" applyFill="1" applyBorder="1"/>
    <xf numFmtId="0" fontId="7" fillId="3" borderId="21" xfId="0" applyFont="1" applyFill="1" applyBorder="1" applyAlignment="1">
      <alignment horizontal="centerContinuous"/>
    </xf>
    <xf numFmtId="165" fontId="3" fillId="2" borderId="10" xfId="0" applyNumberFormat="1" applyFont="1" applyFill="1" applyBorder="1" applyAlignment="1">
      <alignment horizontal="right"/>
    </xf>
    <xf numFmtId="165" fontId="2" fillId="0" borderId="10" xfId="1" applyNumberFormat="1" applyFont="1" applyFill="1" applyBorder="1"/>
    <xf numFmtId="165" fontId="2" fillId="0" borderId="36" xfId="1" applyNumberFormat="1" applyFont="1" applyFill="1" applyBorder="1"/>
    <xf numFmtId="165" fontId="2" fillId="0" borderId="37" xfId="1" applyNumberFormat="1" applyFont="1" applyFill="1" applyBorder="1"/>
    <xf numFmtId="165" fontId="2" fillId="3" borderId="38" xfId="1" applyNumberFormat="1" applyFont="1" applyFill="1" applyBorder="1"/>
    <xf numFmtId="167" fontId="4" fillId="3" borderId="20" xfId="0" applyNumberFormat="1" applyFont="1" applyFill="1" applyBorder="1" applyAlignment="1"/>
    <xf numFmtId="167" fontId="3" fillId="2" borderId="11" xfId="0" applyNumberFormat="1" applyFont="1" applyFill="1" applyBorder="1" applyAlignment="1">
      <alignment horizontal="right"/>
    </xf>
    <xf numFmtId="3" fontId="2" fillId="0" borderId="11" xfId="0" applyNumberFormat="1" applyFont="1" applyFill="1" applyBorder="1"/>
    <xf numFmtId="3" fontId="2" fillId="0" borderId="39" xfId="0" applyNumberFormat="1" applyFont="1" applyFill="1" applyBorder="1"/>
    <xf numFmtId="3" fontId="2" fillId="0" borderId="40" xfId="0" applyNumberFormat="1" applyFont="1" applyFill="1" applyBorder="1"/>
    <xf numFmtId="3" fontId="2" fillId="3" borderId="41" xfId="0" applyNumberFormat="1" applyFont="1" applyFill="1" applyBorder="1"/>
    <xf numFmtId="0" fontId="6" fillId="0" borderId="0" xfId="0" applyFont="1" applyAlignment="1">
      <alignment horizontal="left"/>
    </xf>
    <xf numFmtId="167" fontId="7" fillId="3" borderId="20" xfId="0" applyNumberFormat="1" applyFont="1" applyFill="1" applyBorder="1" applyAlignment="1">
      <alignment horizontal="centerContinuous"/>
    </xf>
    <xf numFmtId="3" fontId="2" fillId="0" borderId="7" xfId="0" applyNumberFormat="1" applyFont="1" applyFill="1" applyBorder="1"/>
    <xf numFmtId="3" fontId="2" fillId="0" borderId="33" xfId="0" applyNumberFormat="1" applyFont="1" applyFill="1" applyBorder="1"/>
    <xf numFmtId="3" fontId="2" fillId="0" borderId="34" xfId="0" applyNumberFormat="1" applyFont="1" applyFill="1" applyBorder="1"/>
    <xf numFmtId="3" fontId="2" fillId="3" borderId="35" xfId="0" applyNumberFormat="1" applyFont="1" applyFill="1" applyBorder="1"/>
    <xf numFmtId="0" fontId="6" fillId="0" borderId="0" xfId="0" applyFont="1"/>
    <xf numFmtId="0" fontId="4" fillId="3" borderId="20" xfId="0" applyFont="1" applyFill="1" applyBorder="1" applyAlignment="1">
      <alignment horizontal="centerContinuous"/>
    </xf>
    <xf numFmtId="0" fontId="8" fillId="0" borderId="0" xfId="0" applyFont="1"/>
    <xf numFmtId="0" fontId="3" fillId="2" borderId="1" xfId="0" applyFont="1" applyFill="1" applyBorder="1"/>
    <xf numFmtId="164" fontId="2" fillId="2" borderId="1" xfId="0" applyNumberFormat="1" applyFont="1" applyFill="1" applyBorder="1"/>
    <xf numFmtId="164" fontId="2" fillId="2" borderId="2" xfId="0" applyNumberFormat="1" applyFont="1" applyFill="1" applyBorder="1"/>
    <xf numFmtId="164" fontId="2" fillId="2" borderId="2" xfId="0" applyNumberFormat="1" applyFont="1" applyFill="1" applyBorder="1" applyAlignment="1">
      <alignment horizontal="right"/>
    </xf>
    <xf numFmtId="165" fontId="2" fillId="2" borderId="2" xfId="1" applyNumberFormat="1" applyFont="1" applyFill="1" applyBorder="1"/>
    <xf numFmtId="165" fontId="2" fillId="2" borderId="3" xfId="1" applyNumberFormat="1" applyFont="1" applyFill="1" applyBorder="1"/>
    <xf numFmtId="3" fontId="2" fillId="2" borderId="4" xfId="0" applyNumberFormat="1" applyFont="1" applyFill="1" applyBorder="1"/>
    <xf numFmtId="3" fontId="2" fillId="2" borderId="2" xfId="0" applyNumberFormat="1" applyFont="1" applyFill="1" applyBorder="1"/>
    <xf numFmtId="0" fontId="3" fillId="0" borderId="5" xfId="0" applyFont="1" applyFill="1" applyBorder="1"/>
    <xf numFmtId="3" fontId="2" fillId="0" borderId="6" xfId="0" applyNumberFormat="1" applyFont="1" applyFill="1" applyBorder="1" applyAlignment="1">
      <alignment horizontal="right"/>
    </xf>
    <xf numFmtId="3" fontId="2" fillId="0" borderId="8" xfId="0" applyNumberFormat="1" applyFont="1" applyFill="1" applyBorder="1"/>
    <xf numFmtId="0" fontId="3" fillId="2" borderId="6" xfId="0" applyFont="1" applyFill="1" applyBorder="1"/>
    <xf numFmtId="164" fontId="2" fillId="2" borderId="6" xfId="0" applyNumberFormat="1" applyFont="1" applyFill="1" applyBorder="1"/>
    <xf numFmtId="164" fontId="2" fillId="2" borderId="7" xfId="0" applyNumberFormat="1" applyFont="1" applyFill="1" applyBorder="1"/>
    <xf numFmtId="164" fontId="2" fillId="2" borderId="7" xfId="0" applyNumberFormat="1" applyFont="1" applyFill="1" applyBorder="1" applyAlignment="1">
      <alignment horizontal="right"/>
    </xf>
    <xf numFmtId="165" fontId="2" fillId="2" borderId="7" xfId="1" applyNumberFormat="1" applyFont="1" applyFill="1" applyBorder="1"/>
    <xf numFmtId="165" fontId="2" fillId="2" borderId="10" xfId="1" applyNumberFormat="1" applyFont="1" applyFill="1" applyBorder="1"/>
    <xf numFmtId="3" fontId="2" fillId="2" borderId="11" xfId="0" applyNumberFormat="1" applyFont="1" applyFill="1" applyBorder="1"/>
    <xf numFmtId="3" fontId="2" fillId="2" borderId="7" xfId="0" applyNumberFormat="1" applyFont="1" applyFill="1" applyBorder="1"/>
    <xf numFmtId="164" fontId="2" fillId="0" borderId="5" xfId="0" applyNumberFormat="1" applyFont="1" applyFill="1" applyBorder="1"/>
    <xf numFmtId="164" fontId="2" fillId="0" borderId="16" xfId="0" applyNumberFormat="1" applyFont="1" applyFill="1" applyBorder="1"/>
    <xf numFmtId="164" fontId="2" fillId="0" borderId="16" xfId="0" applyNumberFormat="1" applyFont="1" applyFill="1" applyBorder="1" applyAlignment="1">
      <alignment horizontal="right"/>
    </xf>
    <xf numFmtId="165" fontId="2" fillId="0" borderId="16" xfId="1" applyNumberFormat="1" applyFont="1" applyFill="1" applyBorder="1"/>
    <xf numFmtId="165" fontId="2" fillId="0" borderId="17" xfId="1" applyNumberFormat="1" applyFont="1" applyFill="1" applyBorder="1"/>
    <xf numFmtId="3" fontId="2" fillId="0" borderId="18" xfId="0" applyNumberFormat="1" applyFont="1" applyFill="1" applyBorder="1"/>
    <xf numFmtId="3" fontId="2" fillId="0" borderId="16" xfId="0" applyNumberFormat="1" applyFont="1" applyFill="1" applyBorder="1"/>
    <xf numFmtId="3" fontId="2" fillId="0" borderId="11" xfId="0" applyNumberFormat="1" applyFont="1" applyFill="1" applyBorder="1" applyAlignment="1">
      <alignment horizontal="right"/>
    </xf>
    <xf numFmtId="0" fontId="2" fillId="0" borderId="0" xfId="0" applyFont="1" applyBorder="1" applyAlignment="1">
      <alignment vertical="center" wrapText="1"/>
    </xf>
    <xf numFmtId="0" fontId="2" fillId="0" borderId="0" xfId="0" applyFont="1" applyBorder="1" applyAlignment="1">
      <alignment vertical="center"/>
    </xf>
    <xf numFmtId="8" fontId="4" fillId="0" borderId="0" xfId="0" applyNumberFormat="1" applyFont="1"/>
    <xf numFmtId="0" fontId="10" fillId="0" borderId="0" xfId="0" applyFont="1"/>
    <xf numFmtId="0" fontId="11" fillId="0" borderId="0" xfId="0" applyFont="1"/>
    <xf numFmtId="0" fontId="11" fillId="0" borderId="0" xfId="0" applyFont="1" applyAlignment="1">
      <alignment horizontal="center"/>
    </xf>
    <xf numFmtId="1" fontId="11" fillId="0" borderId="0" xfId="0" applyNumberFormat="1" applyFont="1"/>
    <xf numFmtId="1" fontId="11" fillId="0" borderId="0" xfId="0" applyNumberFormat="1" applyFont="1" applyAlignment="1">
      <alignment horizontal="center"/>
    </xf>
    <xf numFmtId="165" fontId="11" fillId="0" borderId="0" xfId="0" applyNumberFormat="1" applyFont="1"/>
    <xf numFmtId="165" fontId="10" fillId="0" borderId="42" xfId="0" applyNumberFormat="1" applyFont="1" applyBorder="1" applyAlignment="1">
      <alignment horizontal="right"/>
    </xf>
    <xf numFmtId="0" fontId="10" fillId="0" borderId="43" xfId="0" applyFont="1" applyBorder="1" applyAlignment="1">
      <alignment horizontal="center" wrapText="1"/>
    </xf>
    <xf numFmtId="0" fontId="10" fillId="0" borderId="42" xfId="0" applyFont="1" applyBorder="1" applyAlignment="1">
      <alignment horizontal="center" wrapText="1"/>
    </xf>
    <xf numFmtId="1" fontId="10" fillId="0" borderId="42" xfId="0" applyNumberFormat="1" applyFont="1" applyBorder="1" applyAlignment="1">
      <alignment horizontal="center" wrapText="1"/>
    </xf>
    <xf numFmtId="168" fontId="11" fillId="0" borderId="44" xfId="3" applyNumberFormat="1" applyFont="1" applyBorder="1"/>
    <xf numFmtId="168" fontId="11" fillId="0" borderId="0" xfId="3" applyNumberFormat="1" applyFont="1" applyBorder="1" applyAlignment="1">
      <alignment horizontal="center"/>
    </xf>
    <xf numFmtId="165" fontId="11" fillId="0" borderId="0" xfId="1" applyNumberFormat="1" applyFont="1" applyBorder="1" applyAlignment="1"/>
    <xf numFmtId="165" fontId="11" fillId="0" borderId="0" xfId="1" applyNumberFormat="1" applyFont="1" applyBorder="1" applyAlignment="1">
      <alignment horizontal="center"/>
    </xf>
    <xf numFmtId="3" fontId="11" fillId="0" borderId="44" xfId="2" applyNumberFormat="1" applyFont="1" applyBorder="1"/>
    <xf numFmtId="165" fontId="11" fillId="0" borderId="0" xfId="1" applyNumberFormat="1" applyFont="1" applyBorder="1" applyAlignment="1">
      <alignment horizontal="right"/>
    </xf>
    <xf numFmtId="165" fontId="11" fillId="0" borderId="0" xfId="1" applyNumberFormat="1" applyFont="1"/>
    <xf numFmtId="3" fontId="11" fillId="0" borderId="0" xfId="2" applyNumberFormat="1" applyFont="1" applyBorder="1"/>
    <xf numFmtId="165" fontId="11" fillId="0" borderId="0" xfId="0" applyNumberFormat="1" applyFont="1" applyBorder="1" applyAlignment="1">
      <alignment horizontal="right"/>
    </xf>
    <xf numFmtId="164" fontId="11" fillId="0" borderId="0" xfId="0" applyNumberFormat="1" applyFont="1"/>
    <xf numFmtId="0" fontId="10" fillId="0" borderId="0" xfId="0" applyFont="1" applyFill="1"/>
    <xf numFmtId="165" fontId="11" fillId="0" borderId="0" xfId="1" applyNumberFormat="1" applyFont="1" applyAlignment="1">
      <alignment horizontal="center"/>
    </xf>
    <xf numFmtId="165" fontId="11" fillId="0" borderId="0" xfId="1" applyNumberFormat="1" applyFont="1" applyAlignment="1"/>
    <xf numFmtId="165" fontId="11" fillId="0" borderId="0" xfId="0" applyNumberFormat="1" applyFont="1" applyBorder="1"/>
    <xf numFmtId="0" fontId="11" fillId="0" borderId="0" xfId="0" applyFont="1" applyBorder="1"/>
    <xf numFmtId="3" fontId="11" fillId="4" borderId="44" xfId="2" applyNumberFormat="1" applyFont="1" applyFill="1" applyBorder="1"/>
    <xf numFmtId="3" fontId="11" fillId="0" borderId="44" xfId="2" applyNumberFormat="1" applyFont="1" applyFill="1" applyBorder="1"/>
    <xf numFmtId="165" fontId="11" fillId="5" borderId="0" xfId="1" applyNumberFormat="1" applyFont="1" applyFill="1"/>
    <xf numFmtId="3" fontId="11" fillId="6" borderId="44" xfId="2" applyNumberFormat="1" applyFont="1" applyFill="1" applyBorder="1"/>
    <xf numFmtId="165" fontId="11" fillId="0" borderId="0" xfId="1" applyNumberFormat="1" applyFont="1" applyFill="1" applyBorder="1"/>
    <xf numFmtId="165" fontId="11" fillId="0" borderId="0" xfId="0" applyNumberFormat="1" applyFont="1" applyFill="1" applyBorder="1"/>
    <xf numFmtId="0" fontId="10" fillId="0" borderId="0" xfId="0" applyFont="1" applyFill="1" applyBorder="1" applyAlignment="1">
      <alignment horizontal="right" wrapText="1"/>
    </xf>
    <xf numFmtId="0" fontId="10" fillId="0" borderId="44" xfId="0" applyFont="1" applyFill="1" applyBorder="1" applyAlignment="1" applyProtection="1">
      <alignment horizontal="right" wrapText="1"/>
    </xf>
    <xf numFmtId="0" fontId="10" fillId="0" borderId="0" xfId="0" applyFont="1" applyFill="1" applyBorder="1" applyAlignment="1" applyProtection="1">
      <alignment horizontal="right" wrapText="1"/>
    </xf>
    <xf numFmtId="1" fontId="10" fillId="0" borderId="0" xfId="0" applyNumberFormat="1" applyFont="1" applyFill="1" applyBorder="1" applyAlignment="1" applyProtection="1">
      <alignment horizontal="right" wrapText="1"/>
    </xf>
    <xf numFmtId="2" fontId="10" fillId="0" borderId="0" xfId="0" applyNumberFormat="1" applyFont="1" applyFill="1" applyBorder="1" applyProtection="1"/>
    <xf numFmtId="168" fontId="11" fillId="0" borderId="44" xfId="3" applyNumberFormat="1" applyFont="1" applyFill="1" applyBorder="1" applyAlignment="1" applyProtection="1">
      <alignment horizontal="right"/>
    </xf>
    <xf numFmtId="164" fontId="11" fillId="0" borderId="0" xfId="0" applyNumberFormat="1" applyFont="1" applyFill="1" applyBorder="1" applyAlignment="1" applyProtection="1">
      <alignment horizontal="right"/>
    </xf>
    <xf numFmtId="0" fontId="11" fillId="0" borderId="0" xfId="0" applyFont="1" applyFill="1" applyBorder="1" applyAlignment="1">
      <alignment horizontal="right"/>
    </xf>
    <xf numFmtId="169" fontId="11" fillId="0" borderId="0" xfId="2" applyNumberFormat="1" applyFont="1" applyFill="1" applyBorder="1" applyAlignment="1" applyProtection="1">
      <alignment horizontal="right"/>
    </xf>
    <xf numFmtId="3" fontId="11" fillId="0" borderId="0" xfId="2" applyNumberFormat="1" applyFont="1" applyFill="1" applyBorder="1" applyAlignment="1" applyProtection="1">
      <alignment horizontal="right"/>
    </xf>
    <xf numFmtId="0" fontId="11" fillId="0" borderId="0" xfId="0" applyFont="1" applyAlignment="1">
      <alignment horizontal="right"/>
    </xf>
    <xf numFmtId="1" fontId="11" fillId="0" borderId="0" xfId="0" applyNumberFormat="1" applyFont="1" applyAlignment="1">
      <alignment horizontal="right"/>
    </xf>
    <xf numFmtId="165" fontId="11" fillId="0" borderId="0" xfId="0" applyNumberFormat="1" applyFont="1" applyFill="1" applyBorder="1" applyAlignment="1" applyProtection="1">
      <alignment horizontal="right"/>
    </xf>
    <xf numFmtId="170" fontId="2" fillId="0" borderId="0" xfId="0" applyNumberFormat="1" applyFont="1" applyFill="1" applyBorder="1" applyProtection="1"/>
    <xf numFmtId="2" fontId="10" fillId="0" borderId="0" xfId="0" applyNumberFormat="1" applyFont="1" applyFill="1" applyBorder="1"/>
    <xf numFmtId="164" fontId="11" fillId="0" borderId="0" xfId="3" applyNumberFormat="1" applyFont="1" applyFill="1" applyBorder="1" applyAlignment="1" applyProtection="1">
      <alignment horizontal="right"/>
    </xf>
    <xf numFmtId="168" fontId="11" fillId="0" borderId="44" xfId="3" applyNumberFormat="1" applyFont="1" applyFill="1" applyBorder="1" applyAlignment="1">
      <alignment horizontal="right"/>
    </xf>
    <xf numFmtId="164" fontId="11" fillId="0" borderId="0" xfId="3" applyNumberFormat="1" applyFont="1" applyFill="1" applyBorder="1" applyAlignment="1">
      <alignment horizontal="right"/>
    </xf>
    <xf numFmtId="164" fontId="11" fillId="0" borderId="0" xfId="0" applyNumberFormat="1" applyFont="1" applyFill="1" applyBorder="1" applyAlignment="1">
      <alignment horizontal="right"/>
    </xf>
    <xf numFmtId="169" fontId="11" fillId="0" borderId="0" xfId="2" applyNumberFormat="1" applyFont="1" applyFill="1" applyBorder="1" applyAlignment="1">
      <alignment horizontal="right"/>
    </xf>
    <xf numFmtId="3" fontId="11" fillId="0" borderId="0" xfId="2" applyNumberFormat="1" applyFont="1" applyFill="1" applyBorder="1" applyAlignment="1">
      <alignment horizontal="right"/>
    </xf>
    <xf numFmtId="1" fontId="11" fillId="0" borderId="0" xfId="0" applyNumberFormat="1" applyFont="1" applyFill="1" applyBorder="1" applyAlignment="1">
      <alignment horizontal="right"/>
    </xf>
    <xf numFmtId="169" fontId="11" fillId="0" borderId="0" xfId="2" applyNumberFormat="1" applyFont="1" applyAlignment="1" applyProtection="1">
      <alignment horizontal="right"/>
    </xf>
    <xf numFmtId="169" fontId="11" fillId="0" borderId="0" xfId="2" applyNumberFormat="1" applyFont="1" applyFill="1" applyAlignment="1" applyProtection="1">
      <alignment horizontal="right"/>
    </xf>
    <xf numFmtId="169" fontId="11" fillId="0" borderId="0" xfId="2" applyNumberFormat="1" applyFont="1" applyFill="1" applyProtection="1"/>
    <xf numFmtId="168" fontId="11" fillId="0" borderId="44" xfId="3" applyNumberFormat="1" applyFont="1" applyFill="1" applyBorder="1"/>
    <xf numFmtId="0" fontId="10" fillId="0" borderId="0" xfId="0" applyFont="1" applyFill="1" applyBorder="1"/>
    <xf numFmtId="10" fontId="11" fillId="0" borderId="0" xfId="0" applyNumberFormat="1" applyFont="1" applyFill="1" applyBorder="1" applyAlignment="1" applyProtection="1">
      <alignment horizontal="right"/>
    </xf>
    <xf numFmtId="6" fontId="10" fillId="0" borderId="0" xfId="0" applyNumberFormat="1" applyFont="1"/>
    <xf numFmtId="165" fontId="10" fillId="0" borderId="0" xfId="0" applyNumberFormat="1" applyFont="1"/>
    <xf numFmtId="168" fontId="11" fillId="0" borderId="0" xfId="3" applyNumberFormat="1" applyFont="1" applyFill="1" applyBorder="1" applyAlignment="1">
      <alignment horizontal="right"/>
    </xf>
    <xf numFmtId="165" fontId="11" fillId="0" borderId="0" xfId="4" applyNumberFormat="1" applyFont="1" applyAlignment="1">
      <alignment horizontal="right"/>
    </xf>
    <xf numFmtId="1" fontId="11" fillId="0" borderId="0" xfId="2" applyNumberFormat="1" applyFont="1" applyFill="1" applyBorder="1" applyAlignment="1">
      <alignment horizontal="right"/>
    </xf>
    <xf numFmtId="0" fontId="10" fillId="0" borderId="0" xfId="0" applyFont="1" applyAlignment="1">
      <alignment horizontal="right" wrapText="1"/>
    </xf>
    <xf numFmtId="0" fontId="10" fillId="0" borderId="42" xfId="0" applyFont="1" applyBorder="1" applyAlignment="1" applyProtection="1">
      <alignment horizontal="left"/>
    </xf>
    <xf numFmtId="17" fontId="10" fillId="0" borderId="43" xfId="0" applyNumberFormat="1" applyFont="1" applyBorder="1" applyAlignment="1">
      <alignment horizontal="center"/>
    </xf>
    <xf numFmtId="17" fontId="10" fillId="0" borderId="42" xfId="0" applyNumberFormat="1" applyFont="1" applyBorder="1" applyAlignment="1">
      <alignment horizontal="center"/>
    </xf>
    <xf numFmtId="1" fontId="10" fillId="0" borderId="42" xfId="0" applyNumberFormat="1" applyFont="1" applyBorder="1" applyAlignment="1">
      <alignment horizontal="right"/>
    </xf>
    <xf numFmtId="0" fontId="11" fillId="0" borderId="45" xfId="5" applyFont="1" applyBorder="1" applyAlignment="1" applyProtection="1">
      <alignment horizontal="left"/>
    </xf>
    <xf numFmtId="5" fontId="11" fillId="0" borderId="46" xfId="3" applyNumberFormat="1" applyFont="1" applyBorder="1" applyAlignment="1" applyProtection="1"/>
    <xf numFmtId="5" fontId="11" fillId="0" borderId="45" xfId="3" applyNumberFormat="1" applyFont="1" applyBorder="1" applyAlignment="1" applyProtection="1"/>
    <xf numFmtId="168" fontId="11" fillId="0" borderId="45" xfId="3" applyNumberFormat="1" applyFont="1" applyBorder="1" applyAlignment="1" applyProtection="1">
      <alignment horizontal="left"/>
    </xf>
    <xf numFmtId="0" fontId="11" fillId="0" borderId="45" xfId="3" applyNumberFormat="1" applyFont="1" applyBorder="1" applyAlignment="1" applyProtection="1">
      <alignment horizontal="right"/>
    </xf>
    <xf numFmtId="164" fontId="11" fillId="0" borderId="0" xfId="5" applyNumberFormat="1" applyFont="1" applyAlignment="1" applyProtection="1">
      <alignment horizontal="left"/>
    </xf>
    <xf numFmtId="5" fontId="11" fillId="0" borderId="44" xfId="3" applyNumberFormat="1" applyFont="1" applyBorder="1" applyAlignment="1" applyProtection="1"/>
    <xf numFmtId="5" fontId="11" fillId="0" borderId="0" xfId="3" applyNumberFormat="1" applyFont="1" applyBorder="1" applyAlignment="1" applyProtection="1"/>
    <xf numFmtId="168" fontId="11" fillId="0" borderId="0" xfId="3" applyNumberFormat="1" applyFont="1" applyBorder="1" applyAlignment="1" applyProtection="1">
      <alignment horizontal="left"/>
    </xf>
    <xf numFmtId="0" fontId="11" fillId="0" borderId="0" xfId="3" applyNumberFormat="1" applyFont="1" applyBorder="1" applyAlignment="1" applyProtection="1">
      <alignment horizontal="right"/>
    </xf>
    <xf numFmtId="0" fontId="11" fillId="0" borderId="0" xfId="5" applyFont="1" applyBorder="1" applyAlignment="1" applyProtection="1">
      <alignment horizontal="left"/>
    </xf>
    <xf numFmtId="0" fontId="2" fillId="0" borderId="0" xfId="0" applyFont="1" applyAlignment="1">
      <alignment horizontal="right"/>
    </xf>
    <xf numFmtId="1" fontId="14" fillId="0" borderId="0" xfId="0" applyNumberFormat="1" applyFont="1" applyAlignment="1">
      <alignment horizontal="right"/>
    </xf>
    <xf numFmtId="3" fontId="8" fillId="0" borderId="0" xfId="0" applyNumberFormat="1" applyFont="1"/>
    <xf numFmtId="5" fontId="11" fillId="0" borderId="44" xfId="3" applyNumberFormat="1" applyFont="1" applyBorder="1" applyAlignment="1" applyProtection="1">
      <alignment wrapText="1"/>
    </xf>
    <xf numFmtId="0" fontId="9" fillId="0" borderId="19" xfId="0" applyFont="1" applyBorder="1" applyAlignment="1">
      <alignment horizontal="left" vertical="center" wrapText="1"/>
    </xf>
    <xf numFmtId="0" fontId="2" fillId="0" borderId="20" xfId="0" applyFont="1" applyBorder="1" applyAlignment="1">
      <alignment vertical="center" wrapText="1"/>
    </xf>
    <xf numFmtId="0" fontId="2" fillId="0" borderId="21" xfId="0" applyFont="1" applyBorder="1" applyAlignment="1">
      <alignment vertical="center" wrapText="1"/>
    </xf>
    <xf numFmtId="0" fontId="2" fillId="0" borderId="12" xfId="0" applyFont="1" applyBorder="1" applyAlignment="1">
      <alignment vertical="center" wrapText="1"/>
    </xf>
    <xf numFmtId="0" fontId="2" fillId="0" borderId="0" xfId="0" applyFont="1" applyBorder="1" applyAlignment="1">
      <alignment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25" xfId="0" applyFont="1" applyBorder="1" applyAlignment="1">
      <alignment vertical="center" wrapText="1"/>
    </xf>
  </cellXfs>
  <cellStyles count="6">
    <cellStyle name="Comma" xfId="2" builtinId="3"/>
    <cellStyle name="Currency" xfId="3" builtinId="4"/>
    <cellStyle name="Normal" xfId="0" builtinId="0"/>
    <cellStyle name="Normal_2Q2000" xfId="5"/>
    <cellStyle name="Percent" xfId="1" builtinId="5"/>
    <cellStyle name="Percent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amp;E/Media/County%20Sales%20Stats%20for%20Existing%20SFH/2017/2017-Q1/2017-Q1%20County%20Sales%20&amp;%20Price%20Statisti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7">
          <cell r="A7" t="str">
            <v>CA SFH (SAAR)</v>
          </cell>
        </row>
        <row r="8">
          <cell r="A8" t="str">
            <v>CA Condo/Townhomes</v>
          </cell>
        </row>
        <row r="9">
          <cell r="A9" t="str">
            <v>Los Angeles Metropolitan Area</v>
          </cell>
        </row>
        <row r="10">
          <cell r="A10" t="str">
            <v>Inland Empire</v>
          </cell>
        </row>
        <row r="11">
          <cell r="A11" t="str">
            <v>S.F. Bay Area</v>
          </cell>
        </row>
        <row r="12">
          <cell r="A12"/>
        </row>
        <row r="13">
          <cell r="A13" t="str">
            <v>S.F. Bay Area</v>
          </cell>
        </row>
        <row r="14">
          <cell r="A14" t="str">
            <v>Alameda</v>
          </cell>
        </row>
        <row r="15">
          <cell r="A15" t="str">
            <v>Contra-Costa</v>
          </cell>
        </row>
        <row r="16">
          <cell r="A16" t="str">
            <v>Marin</v>
          </cell>
        </row>
        <row r="17">
          <cell r="A17" t="str">
            <v>Napa</v>
          </cell>
        </row>
        <row r="18">
          <cell r="A18" t="str">
            <v>San Francisco</v>
          </cell>
        </row>
        <row r="19">
          <cell r="A19" t="str">
            <v>San Mateo</v>
          </cell>
        </row>
        <row r="20">
          <cell r="A20" t="str">
            <v>Santa Clara</v>
          </cell>
        </row>
        <row r="21">
          <cell r="A21" t="str">
            <v>Solano</v>
          </cell>
        </row>
        <row r="22">
          <cell r="A22" t="str">
            <v>Sonoma</v>
          </cell>
        </row>
        <row r="23">
          <cell r="A23" t="str">
            <v>Southern California</v>
          </cell>
        </row>
        <row r="24">
          <cell r="A24" t="str">
            <v>Los Angeles</v>
          </cell>
        </row>
        <row r="25">
          <cell r="A25" t="str">
            <v>Orange County</v>
          </cell>
        </row>
        <row r="26">
          <cell r="A26" t="str">
            <v>Riverside County</v>
          </cell>
        </row>
        <row r="27">
          <cell r="A27" t="str">
            <v>San Bernardino</v>
          </cell>
        </row>
        <row r="28">
          <cell r="A28" t="str">
            <v>San Diego</v>
          </cell>
        </row>
        <row r="29">
          <cell r="A29" t="str">
            <v>Ventura</v>
          </cell>
        </row>
        <row r="30">
          <cell r="A30" t="str">
            <v>Central Coast</v>
          </cell>
        </row>
        <row r="31">
          <cell r="A31" t="str">
            <v>Monterey</v>
          </cell>
        </row>
        <row r="32">
          <cell r="A32" t="str">
            <v>San Luis Obispo</v>
          </cell>
        </row>
        <row r="33">
          <cell r="A33" t="str">
            <v>Santa Barbara</v>
          </cell>
        </row>
        <row r="34">
          <cell r="A34" t="str">
            <v>Santa Cruz</v>
          </cell>
        </row>
        <row r="35">
          <cell r="A35" t="str">
            <v>Central Valley</v>
          </cell>
        </row>
        <row r="36">
          <cell r="A36" t="str">
            <v>Fresno</v>
          </cell>
        </row>
        <row r="37">
          <cell r="A37" t="str">
            <v>Kern (Bakersfield)</v>
          </cell>
        </row>
        <row r="38">
          <cell r="A38" t="str">
            <v>Kings County</v>
          </cell>
        </row>
        <row r="39">
          <cell r="A39" t="str">
            <v>Madera</v>
          </cell>
        </row>
        <row r="40">
          <cell r="A40" t="str">
            <v>Merced</v>
          </cell>
        </row>
        <row r="41">
          <cell r="A41" t="str">
            <v>Placer County</v>
          </cell>
        </row>
        <row r="42">
          <cell r="A42" t="str">
            <v>Sacramento</v>
          </cell>
        </row>
        <row r="43">
          <cell r="A43" t="str">
            <v>San Benito</v>
          </cell>
        </row>
        <row r="44">
          <cell r="A44" t="str">
            <v>San Joaquin</v>
          </cell>
        </row>
        <row r="45">
          <cell r="A45" t="str">
            <v>Stanislaus</v>
          </cell>
        </row>
        <row r="46">
          <cell r="A46" t="str">
            <v>Tulare</v>
          </cell>
        </row>
        <row r="47">
          <cell r="A47" t="str">
            <v>Other Counties in California</v>
          </cell>
        </row>
        <row r="48">
          <cell r="A48" t="str">
            <v>Amador</v>
          </cell>
        </row>
        <row r="49">
          <cell r="A49" t="str">
            <v>Butte County</v>
          </cell>
        </row>
        <row r="50">
          <cell r="A50" t="str">
            <v>El Dorado County</v>
          </cell>
        </row>
        <row r="51">
          <cell r="A51" t="str">
            <v>Humboldt</v>
          </cell>
        </row>
        <row r="52">
          <cell r="A52" t="str">
            <v>Lake County</v>
          </cell>
        </row>
        <row r="53">
          <cell r="A53" t="str">
            <v>Mariposa And Tuolumne</v>
          </cell>
        </row>
        <row r="54">
          <cell r="A54" t="str">
            <v>Mendocino</v>
          </cell>
        </row>
        <row r="55">
          <cell r="A55" t="str">
            <v>Shasta</v>
          </cell>
        </row>
        <row r="56">
          <cell r="A56" t="str">
            <v>Siskiyou County</v>
          </cell>
        </row>
        <row r="57">
          <cell r="A57" t="str">
            <v>Sutter</v>
          </cell>
        </row>
        <row r="58">
          <cell r="A58" t="str">
            <v>Tehama</v>
          </cell>
        </row>
        <row r="59">
          <cell r="A59" t="str">
            <v>Yolo</v>
          </cell>
        </row>
        <row r="60">
          <cell r="A60" t="str">
            <v>Yuba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tabSelected="1" topLeftCell="A37" workbookViewId="0">
      <selection activeCell="A56" sqref="A56"/>
    </sheetView>
  </sheetViews>
  <sheetFormatPr defaultColWidth="8.85546875" defaultRowHeight="15" x14ac:dyDescent="0.25"/>
  <cols>
    <col min="1" max="1" width="30" style="71" customWidth="1"/>
    <col min="2" max="3" width="10.140625" style="71" bestFit="1" customWidth="1"/>
    <col min="4" max="4" width="3.140625" style="71" customWidth="1"/>
    <col min="5" max="5" width="10.140625" style="71" bestFit="1" customWidth="1"/>
    <col min="6" max="6" width="2.85546875" style="71" customWidth="1"/>
    <col min="7" max="7" width="10.85546875" style="71" bestFit="1" customWidth="1"/>
    <col min="8" max="8" width="10.28515625" style="71" bestFit="1" customWidth="1"/>
    <col min="9" max="11" width="8.85546875" style="71" customWidth="1"/>
    <col min="12" max="12" width="10.85546875" style="71" bestFit="1" customWidth="1"/>
    <col min="13" max="13" width="10.28515625" style="71" bestFit="1" customWidth="1"/>
    <col min="14" max="16384" width="8.85546875" style="71"/>
  </cols>
  <sheetData>
    <row r="1" spans="1:14" ht="16.5" x14ac:dyDescent="0.3">
      <c r="A1" s="20" t="s">
        <v>6</v>
      </c>
      <c r="B1" s="27"/>
      <c r="C1" s="27"/>
      <c r="D1" s="27"/>
      <c r="E1" s="45"/>
      <c r="F1" s="45"/>
      <c r="G1" s="27"/>
      <c r="H1" s="45"/>
      <c r="I1" s="27"/>
      <c r="J1" s="63"/>
      <c r="K1" s="69"/>
      <c r="L1" s="69"/>
      <c r="M1" s="69"/>
    </row>
    <row r="2" spans="1:14" ht="16.5" x14ac:dyDescent="0.3">
      <c r="A2" s="20" t="s">
        <v>7</v>
      </c>
      <c r="B2" s="27"/>
      <c r="C2" s="27"/>
      <c r="D2" s="27"/>
      <c r="E2" s="45"/>
      <c r="F2" s="45"/>
      <c r="G2" s="27"/>
      <c r="H2" s="45"/>
      <c r="I2" s="27"/>
      <c r="J2" s="63"/>
      <c r="K2" s="69"/>
      <c r="L2" s="69"/>
      <c r="M2" s="69"/>
    </row>
    <row r="3" spans="1:14" ht="16.5" x14ac:dyDescent="0.3">
      <c r="A3" s="20"/>
      <c r="B3" s="27"/>
      <c r="C3" s="27"/>
      <c r="D3" s="27"/>
      <c r="E3" s="45"/>
      <c r="F3" s="45"/>
      <c r="G3" s="27"/>
      <c r="H3" s="45"/>
      <c r="I3" s="27"/>
      <c r="J3" s="63"/>
      <c r="K3" s="69"/>
      <c r="L3" s="69"/>
      <c r="M3" s="69"/>
    </row>
    <row r="4" spans="1:14" ht="15.75" thickBot="1" x14ac:dyDescent="0.3">
      <c r="A4" s="21"/>
      <c r="B4" s="28"/>
      <c r="C4" s="35"/>
      <c r="D4" s="35"/>
      <c r="E4" s="28"/>
      <c r="F4" s="28"/>
      <c r="G4" s="28"/>
      <c r="H4" s="28"/>
      <c r="I4" s="28"/>
      <c r="J4" s="28"/>
      <c r="K4" s="28"/>
      <c r="L4" s="28"/>
      <c r="M4" s="28"/>
    </row>
    <row r="5" spans="1:14" ht="21" thickTop="1" x14ac:dyDescent="0.3">
      <c r="A5" s="22" t="s">
        <v>94</v>
      </c>
      <c r="B5" s="29" t="s">
        <v>8</v>
      </c>
      <c r="C5" s="36"/>
      <c r="D5" s="36"/>
      <c r="E5" s="36"/>
      <c r="F5" s="36"/>
      <c r="G5" s="36"/>
      <c r="H5" s="51"/>
      <c r="I5" s="57"/>
      <c r="J5" s="64"/>
      <c r="K5" s="64"/>
      <c r="L5" s="70" t="s">
        <v>9</v>
      </c>
      <c r="M5" s="51"/>
    </row>
    <row r="6" spans="1:14" x14ac:dyDescent="0.25">
      <c r="A6" s="23" t="s">
        <v>10</v>
      </c>
      <c r="B6" s="30" t="str">
        <f>A5</f>
        <v>Q3/2017</v>
      </c>
      <c r="C6" s="37" t="s">
        <v>18</v>
      </c>
      <c r="D6" s="41"/>
      <c r="E6" s="37" t="s">
        <v>95</v>
      </c>
      <c r="F6" s="41"/>
      <c r="G6" s="46" t="s">
        <v>11</v>
      </c>
      <c r="H6" s="52" t="s">
        <v>12</v>
      </c>
      <c r="I6" s="58" t="str">
        <f>+B6</f>
        <v>Q3/2017</v>
      </c>
      <c r="J6" s="41" t="str">
        <f>+C6</f>
        <v>Q2/2017</v>
      </c>
      <c r="K6" s="41" t="str">
        <f>+E6</f>
        <v>Q3/2016</v>
      </c>
      <c r="L6" s="46" t="s">
        <v>11</v>
      </c>
      <c r="M6" s="52" t="s">
        <v>12</v>
      </c>
    </row>
    <row r="7" spans="1:14" x14ac:dyDescent="0.25">
      <c r="A7" s="24" t="s">
        <v>13</v>
      </c>
      <c r="B7" s="31">
        <v>555677.62426023767</v>
      </c>
      <c r="C7" s="11">
        <v>548787.09601441061</v>
      </c>
      <c r="D7" s="12"/>
      <c r="E7" s="11">
        <v>517465.70896850881</v>
      </c>
      <c r="F7" s="12"/>
      <c r="G7" s="47">
        <f>B7/C7-1</f>
        <v>1.2555922498669991E-2</v>
      </c>
      <c r="H7" s="53">
        <f>B7/E7-1</f>
        <v>7.3844342976655764E-2</v>
      </c>
      <c r="I7" s="59">
        <v>428670</v>
      </c>
      <c r="J7" s="65">
        <v>426680</v>
      </c>
      <c r="K7" s="65">
        <v>423210</v>
      </c>
      <c r="L7" s="47">
        <f>+I7/J7-1</f>
        <v>4.6639167526014713E-3</v>
      </c>
      <c r="M7" s="53">
        <f>+I7/K7-1</f>
        <v>1.2901396469837678E-2</v>
      </c>
      <c r="N7" s="71" t="str">
        <f>VLOOKUP(A7,[1]Sheet1!$A$7:$A$60,1,FALSE)</f>
        <v>CA SFH (SAAR)</v>
      </c>
    </row>
    <row r="8" spans="1:14" x14ac:dyDescent="0.25">
      <c r="A8" s="24" t="s">
        <v>19</v>
      </c>
      <c r="B8" s="31">
        <v>440000</v>
      </c>
      <c r="C8" s="11">
        <v>435000</v>
      </c>
      <c r="D8" s="12"/>
      <c r="E8" s="11">
        <v>415000</v>
      </c>
      <c r="F8" s="12"/>
      <c r="G8" s="47">
        <f>+B8/C8-1</f>
        <v>1.1494252873563315E-2</v>
      </c>
      <c r="H8" s="53">
        <f>+B8/E8-1</f>
        <v>6.024096385542177E-2</v>
      </c>
      <c r="I8" s="59">
        <v>17197</v>
      </c>
      <c r="J8" s="65">
        <v>17846</v>
      </c>
      <c r="K8" s="65">
        <v>17301</v>
      </c>
      <c r="L8" s="47">
        <f>+I8/J8-1</f>
        <v>-3.6366692816317436E-2</v>
      </c>
      <c r="M8" s="53">
        <f>+I8/K8-1</f>
        <v>-6.0112132246691319E-3</v>
      </c>
      <c r="N8" s="71" t="str">
        <f>VLOOKUP(A8,[1]Sheet1!$A$7:$A$60,1,FALSE)</f>
        <v>CA Condo/Townhomes</v>
      </c>
    </row>
    <row r="9" spans="1:14" x14ac:dyDescent="0.25">
      <c r="A9" s="24" t="s">
        <v>20</v>
      </c>
      <c r="B9" s="32">
        <v>502000</v>
      </c>
      <c r="C9" s="38">
        <v>490000</v>
      </c>
      <c r="D9" s="42"/>
      <c r="E9" s="38">
        <v>470000</v>
      </c>
      <c r="F9" s="42"/>
      <c r="G9" s="48">
        <f>+B9/C9-1</f>
        <v>2.4489795918367419E-2</v>
      </c>
      <c r="H9" s="54">
        <f>+B9/E9-1</f>
        <v>6.8085106382978822E-2</v>
      </c>
      <c r="I9" s="59">
        <v>29984</v>
      </c>
      <c r="J9" s="184">
        <v>31509</v>
      </c>
      <c r="K9" s="184">
        <v>29061</v>
      </c>
      <c r="L9" s="47">
        <f>+I9/J9-1</f>
        <v>-4.8398870164080066E-2</v>
      </c>
      <c r="M9" s="53">
        <f>+I9/K9-1</f>
        <v>3.1760779050961752E-2</v>
      </c>
      <c r="N9" s="71" t="str">
        <f>VLOOKUP(A9,[1]Sheet1!$A$7:$A$60,1,FALSE)</f>
        <v>Los Angeles Metropolitan Area</v>
      </c>
    </row>
    <row r="10" spans="1:14" x14ac:dyDescent="0.25">
      <c r="A10" s="24" t="s">
        <v>21</v>
      </c>
      <c r="B10" s="32">
        <v>339900</v>
      </c>
      <c r="C10" s="38">
        <v>340650</v>
      </c>
      <c r="D10" s="42"/>
      <c r="E10" s="38">
        <v>315000</v>
      </c>
      <c r="F10" s="42"/>
      <c r="G10" s="48">
        <f>+B10/C10-1</f>
        <v>-2.2016732716865217E-3</v>
      </c>
      <c r="H10" s="54">
        <f>+B10/E10-1</f>
        <v>7.9047619047619033E-2</v>
      </c>
      <c r="I10" s="60">
        <v>10548</v>
      </c>
      <c r="J10" s="66">
        <v>11457</v>
      </c>
      <c r="K10" s="66">
        <v>10432</v>
      </c>
      <c r="L10" s="47">
        <f>+I10/J10-1</f>
        <v>-7.9340141398271835E-2</v>
      </c>
      <c r="M10" s="53">
        <f>+I10/K10-1</f>
        <v>1.111963190184051E-2</v>
      </c>
      <c r="N10" s="71" t="str">
        <f>VLOOKUP(A10,[1]Sheet1!$A$7:$A$60,1,FALSE)</f>
        <v>Inland Empire</v>
      </c>
    </row>
    <row r="11" spans="1:14" ht="15.75" thickBot="1" x14ac:dyDescent="0.3">
      <c r="A11" s="25" t="s">
        <v>0</v>
      </c>
      <c r="B11" s="33">
        <v>860000</v>
      </c>
      <c r="C11" s="39">
        <v>895000</v>
      </c>
      <c r="D11" s="42"/>
      <c r="E11" s="38">
        <v>755000</v>
      </c>
      <c r="F11" s="43"/>
      <c r="G11" s="49">
        <f>+B11/C11-1</f>
        <v>-3.9106145251396662E-2</v>
      </c>
      <c r="H11" s="55">
        <f>+B11/E11-1</f>
        <v>0.13907284768211925</v>
      </c>
      <c r="I11" s="61">
        <v>13836</v>
      </c>
      <c r="J11" s="67">
        <v>14456</v>
      </c>
      <c r="K11" s="67">
        <v>13706</v>
      </c>
      <c r="L11" s="47">
        <f>+I11/J11-1</f>
        <v>-4.2888765910348625E-2</v>
      </c>
      <c r="M11" s="53">
        <f>+I11/K11-1</f>
        <v>9.4848971253465031E-3</v>
      </c>
      <c r="N11" s="71" t="str">
        <f>VLOOKUP(A11,[1]Sheet1!$A$7:$A$60,1,FALSE)</f>
        <v>S.F. Bay Area</v>
      </c>
    </row>
    <row r="12" spans="1:14" ht="16.5" thickTop="1" thickBot="1" x14ac:dyDescent="0.3">
      <c r="A12" s="26"/>
      <c r="B12" s="34"/>
      <c r="C12" s="40"/>
      <c r="D12" s="44"/>
      <c r="E12" s="40"/>
      <c r="F12" s="44"/>
      <c r="G12" s="50"/>
      <c r="H12" s="56"/>
      <c r="I12" s="62"/>
      <c r="J12" s="68"/>
      <c r="K12" s="68"/>
      <c r="L12" s="50"/>
      <c r="M12" s="56"/>
      <c r="N12" s="71" t="e">
        <f>VLOOKUP(A12,[1]Sheet1!$A$7:$A$60,1,FALSE)</f>
        <v>#N/A</v>
      </c>
    </row>
    <row r="13" spans="1:14" ht="15.75" thickTop="1" x14ac:dyDescent="0.25">
      <c r="A13" s="72" t="s">
        <v>0</v>
      </c>
      <c r="B13" s="73"/>
      <c r="C13" s="74"/>
      <c r="D13" s="75"/>
      <c r="E13" s="74"/>
      <c r="F13" s="75"/>
      <c r="G13" s="76"/>
      <c r="H13" s="77"/>
      <c r="I13" s="78"/>
      <c r="J13" s="79"/>
      <c r="K13" s="79"/>
      <c r="L13" s="76"/>
      <c r="M13" s="77"/>
      <c r="N13" s="71" t="str">
        <f>VLOOKUP(A13,[1]Sheet1!$A$7:$A$60,1,FALSE)</f>
        <v>S.F. Bay Area</v>
      </c>
    </row>
    <row r="14" spans="1:14" x14ac:dyDescent="0.25">
      <c r="A14" s="80" t="s">
        <v>22</v>
      </c>
      <c r="B14" s="10">
        <v>865000</v>
      </c>
      <c r="C14" s="11">
        <v>880000</v>
      </c>
      <c r="D14" s="12"/>
      <c r="E14" s="12">
        <v>780000</v>
      </c>
      <c r="F14" s="12"/>
      <c r="G14" s="13">
        <f>IF(B14="NA",("NA"),(B14/C14-1))</f>
        <v>-1.7045454545454586E-2</v>
      </c>
      <c r="H14" s="14">
        <f>IF(B14="NA",("NA"),(B14/E14-1))</f>
        <v>0.10897435897435903</v>
      </c>
      <c r="I14" s="81">
        <v>2700</v>
      </c>
      <c r="J14" s="16">
        <v>2777</v>
      </c>
      <c r="K14" s="17">
        <v>2794</v>
      </c>
      <c r="L14" s="18">
        <f>IF(I14="NA",("NA"),(I14/J14-1))</f>
        <v>-2.7727763773856662E-2</v>
      </c>
      <c r="M14" s="19">
        <f>IF(I14="NA",("NA"),(I14/K14-1))</f>
        <v>-3.3643521832498191E-2</v>
      </c>
      <c r="N14" s="71" t="str">
        <f>VLOOKUP(A14,[1]Sheet1!$A$7:$A$60,1,FALSE)</f>
        <v>Alameda</v>
      </c>
    </row>
    <row r="15" spans="1:14" x14ac:dyDescent="0.25">
      <c r="A15" s="9" t="s">
        <v>85</v>
      </c>
      <c r="B15" s="31">
        <v>624450</v>
      </c>
      <c r="C15" s="11">
        <v>655000</v>
      </c>
      <c r="D15" s="12"/>
      <c r="E15" s="12">
        <v>575000</v>
      </c>
      <c r="F15" s="12"/>
      <c r="G15" s="47">
        <f t="shared" ref="G15:G22" si="0">+B15/C15-1</f>
        <v>-4.6641221374045805E-2</v>
      </c>
      <c r="H15" s="53">
        <f t="shared" ref="H15:H22" si="1">+B15/E15-1</f>
        <v>8.6000000000000076E-2</v>
      </c>
      <c r="I15" s="59">
        <v>3028</v>
      </c>
      <c r="J15" s="65">
        <v>3074</v>
      </c>
      <c r="K15" s="65">
        <v>2957</v>
      </c>
      <c r="L15" s="47">
        <f t="shared" ref="L15:L22" si="2">+I15/J15-1</f>
        <v>-1.4964216005204922E-2</v>
      </c>
      <c r="M15" s="53">
        <f t="shared" ref="M15:M22" si="3">+I15/K15-1</f>
        <v>2.401082177882996E-2</v>
      </c>
      <c r="N15" s="71" t="str">
        <f>VLOOKUP(A15,[1]Sheet1!$A$7:$A$60,1,FALSE)</f>
        <v>Contra-Costa</v>
      </c>
    </row>
    <row r="16" spans="1:14" x14ac:dyDescent="0.25">
      <c r="A16" s="9" t="s">
        <v>23</v>
      </c>
      <c r="B16" s="31">
        <v>1225000</v>
      </c>
      <c r="C16" s="11">
        <v>1302500</v>
      </c>
      <c r="D16" s="12"/>
      <c r="E16" s="12">
        <v>1185000</v>
      </c>
      <c r="F16" s="12"/>
      <c r="G16" s="47">
        <f t="shared" si="0"/>
        <v>-5.9500959692898259E-2</v>
      </c>
      <c r="H16" s="53">
        <f t="shared" si="1"/>
        <v>3.3755274261603407E-2</v>
      </c>
      <c r="I16" s="59">
        <v>575</v>
      </c>
      <c r="J16" s="65">
        <v>687</v>
      </c>
      <c r="K16" s="65">
        <v>504</v>
      </c>
      <c r="L16" s="47">
        <f t="shared" si="2"/>
        <v>-0.16302765647743811</v>
      </c>
      <c r="M16" s="53">
        <f t="shared" si="3"/>
        <v>0.14087301587301582</v>
      </c>
      <c r="N16" s="71" t="str">
        <f>VLOOKUP(A16,[1]Sheet1!$A$7:$A$60,1,FALSE)</f>
        <v>Marin</v>
      </c>
    </row>
    <row r="17" spans="1:14" x14ac:dyDescent="0.25">
      <c r="A17" s="9" t="s">
        <v>24</v>
      </c>
      <c r="B17" s="31">
        <v>653000</v>
      </c>
      <c r="C17" s="11">
        <v>683000</v>
      </c>
      <c r="D17" s="12"/>
      <c r="E17" s="12">
        <v>639000</v>
      </c>
      <c r="F17" s="12"/>
      <c r="G17" s="47">
        <f t="shared" si="0"/>
        <v>-4.3923865300146359E-2</v>
      </c>
      <c r="H17" s="53">
        <f t="shared" si="1"/>
        <v>2.1909233176838905E-2</v>
      </c>
      <c r="I17" s="59">
        <v>362</v>
      </c>
      <c r="J17" s="65">
        <v>415</v>
      </c>
      <c r="K17" s="65">
        <v>448</v>
      </c>
      <c r="L17" s="47">
        <f t="shared" si="2"/>
        <v>-0.12771084337349392</v>
      </c>
      <c r="M17" s="53">
        <f t="shared" si="3"/>
        <v>-0.1919642857142857</v>
      </c>
      <c r="N17" s="71" t="str">
        <f>VLOOKUP(A17,[1]Sheet1!$A$7:$A$60,1,FALSE)</f>
        <v>Napa</v>
      </c>
    </row>
    <row r="18" spans="1:14" x14ac:dyDescent="0.25">
      <c r="A18" s="9" t="s">
        <v>25</v>
      </c>
      <c r="B18" s="31">
        <v>1370000</v>
      </c>
      <c r="C18" s="11">
        <v>1450000</v>
      </c>
      <c r="D18" s="12"/>
      <c r="E18" s="11">
        <v>1298000</v>
      </c>
      <c r="F18" s="12"/>
      <c r="G18" s="47">
        <f t="shared" si="0"/>
        <v>-5.5172413793103448E-2</v>
      </c>
      <c r="H18" s="53">
        <f t="shared" si="1"/>
        <v>5.5469953775038494E-2</v>
      </c>
      <c r="I18" s="59">
        <v>571</v>
      </c>
      <c r="J18" s="65">
        <v>625</v>
      </c>
      <c r="K18" s="65">
        <v>547</v>
      </c>
      <c r="L18" s="47">
        <f t="shared" si="2"/>
        <v>-8.6400000000000032E-2</v>
      </c>
      <c r="M18" s="53">
        <f t="shared" si="3"/>
        <v>4.3875685557586808E-2</v>
      </c>
      <c r="N18" s="71" t="str">
        <f>VLOOKUP(A18,[1]Sheet1!$A$7:$A$60,1,FALSE)</f>
        <v>San Francisco</v>
      </c>
    </row>
    <row r="19" spans="1:14" x14ac:dyDescent="0.25">
      <c r="A19" s="9" t="s">
        <v>26</v>
      </c>
      <c r="B19" s="31">
        <v>1441250</v>
      </c>
      <c r="C19" s="11">
        <v>1469000</v>
      </c>
      <c r="D19" s="12"/>
      <c r="E19" s="11">
        <v>1300000</v>
      </c>
      <c r="F19" s="12"/>
      <c r="G19" s="47">
        <f t="shared" si="0"/>
        <v>-1.8890401633764431E-2</v>
      </c>
      <c r="H19" s="53">
        <f t="shared" si="1"/>
        <v>0.10865384615384621</v>
      </c>
      <c r="I19" s="59">
        <v>1102</v>
      </c>
      <c r="J19" s="65">
        <v>1277</v>
      </c>
      <c r="K19" s="65">
        <v>1162</v>
      </c>
      <c r="L19" s="47">
        <f t="shared" si="2"/>
        <v>-0.13703993735317155</v>
      </c>
      <c r="M19" s="53">
        <f t="shared" si="3"/>
        <v>-5.1635111876075723E-2</v>
      </c>
      <c r="N19" s="71" t="str">
        <f>VLOOKUP(A19,[1]Sheet1!$A$7:$A$60,1,FALSE)</f>
        <v>San Mateo</v>
      </c>
    </row>
    <row r="20" spans="1:14" x14ac:dyDescent="0.25">
      <c r="A20" s="9" t="s">
        <v>27</v>
      </c>
      <c r="B20" s="31">
        <v>1165000</v>
      </c>
      <c r="C20" s="11">
        <v>1183444</v>
      </c>
      <c r="D20" s="12"/>
      <c r="E20" s="11">
        <v>1000000</v>
      </c>
      <c r="F20" s="12"/>
      <c r="G20" s="47">
        <f t="shared" si="0"/>
        <v>-1.5585021344482697E-2</v>
      </c>
      <c r="H20" s="53">
        <f t="shared" si="1"/>
        <v>0.16500000000000004</v>
      </c>
      <c r="I20" s="59">
        <v>3014</v>
      </c>
      <c r="J20" s="65">
        <v>3206</v>
      </c>
      <c r="K20" s="65">
        <v>2749</v>
      </c>
      <c r="L20" s="47">
        <f t="shared" si="2"/>
        <v>-5.9887710542732342E-2</v>
      </c>
      <c r="M20" s="53">
        <f t="shared" si="3"/>
        <v>9.6398690432884626E-2</v>
      </c>
      <c r="N20" s="71" t="str">
        <f>VLOOKUP(A20,[1]Sheet1!$A$7:$A$60,1,FALSE)</f>
        <v>Santa Clara</v>
      </c>
    </row>
    <row r="21" spans="1:14" x14ac:dyDescent="0.25">
      <c r="A21" s="9" t="s">
        <v>28</v>
      </c>
      <c r="B21" s="31">
        <v>415750</v>
      </c>
      <c r="C21" s="11">
        <v>412000</v>
      </c>
      <c r="D21" s="12"/>
      <c r="E21" s="11">
        <v>393000</v>
      </c>
      <c r="F21" s="12"/>
      <c r="G21" s="47">
        <f t="shared" si="0"/>
        <v>9.1019417475728392E-3</v>
      </c>
      <c r="H21" s="53">
        <f t="shared" si="1"/>
        <v>5.7888040712468225E-2</v>
      </c>
      <c r="I21" s="59">
        <v>1260</v>
      </c>
      <c r="J21" s="65">
        <v>1275</v>
      </c>
      <c r="K21" s="65">
        <v>1342</v>
      </c>
      <c r="L21" s="47">
        <f t="shared" si="2"/>
        <v>-1.1764705882352899E-2</v>
      </c>
      <c r="M21" s="53">
        <f t="shared" si="3"/>
        <v>-6.1102831594634921E-2</v>
      </c>
      <c r="N21" s="71" t="str">
        <f>VLOOKUP(A21,[1]Sheet1!$A$7:$A$60,1,FALSE)</f>
        <v>Solano</v>
      </c>
    </row>
    <row r="22" spans="1:14" x14ac:dyDescent="0.25">
      <c r="A22" s="9" t="s">
        <v>29</v>
      </c>
      <c r="B22" s="31">
        <v>630000</v>
      </c>
      <c r="C22" s="11">
        <v>625000</v>
      </c>
      <c r="D22" s="12"/>
      <c r="E22" s="11">
        <v>580500</v>
      </c>
      <c r="F22" s="12"/>
      <c r="G22" s="47">
        <f t="shared" si="0"/>
        <v>8.0000000000000071E-3</v>
      </c>
      <c r="H22" s="53">
        <f t="shared" si="1"/>
        <v>8.5271317829457294E-2</v>
      </c>
      <c r="I22" s="59">
        <v>1273</v>
      </c>
      <c r="J22" s="65">
        <v>1196</v>
      </c>
      <c r="K22" s="65">
        <v>1282</v>
      </c>
      <c r="L22" s="47">
        <f t="shared" si="2"/>
        <v>6.4381270903010046E-2</v>
      </c>
      <c r="M22" s="53">
        <f t="shared" si="3"/>
        <v>-7.0202808112324044E-3</v>
      </c>
      <c r="N22" s="71" t="str">
        <f>VLOOKUP(A22,[1]Sheet1!$A$7:$A$60,1,FALSE)</f>
        <v>Sonoma</v>
      </c>
    </row>
    <row r="23" spans="1:14" x14ac:dyDescent="0.25">
      <c r="A23" s="1" t="s">
        <v>1</v>
      </c>
      <c r="B23" s="2"/>
      <c r="C23" s="3"/>
      <c r="D23" s="4"/>
      <c r="E23" s="3"/>
      <c r="F23" s="4"/>
      <c r="G23" s="5"/>
      <c r="H23" s="6"/>
      <c r="I23" s="7"/>
      <c r="J23" s="8"/>
      <c r="K23" s="8"/>
      <c r="L23" s="5"/>
      <c r="M23" s="6"/>
      <c r="N23" s="71" t="str">
        <f>VLOOKUP(A23,[1]Sheet1!$A$7:$A$60,1,FALSE)</f>
        <v>Southern California</v>
      </c>
    </row>
    <row r="24" spans="1:14" x14ac:dyDescent="0.25">
      <c r="A24" s="9" t="s">
        <v>30</v>
      </c>
      <c r="B24" s="10">
        <v>595110</v>
      </c>
      <c r="C24" s="11">
        <v>514220</v>
      </c>
      <c r="D24" s="12"/>
      <c r="E24" s="11">
        <v>540690</v>
      </c>
      <c r="F24" s="12"/>
      <c r="G24" s="13">
        <f>IF(B24="NA",("NA"),(B24/C24-1))</f>
        <v>0.15730621134922806</v>
      </c>
      <c r="H24" s="53">
        <f t="shared" ref="H24:H29" si="4">+B24/E24-1</f>
        <v>0.10064917050435551</v>
      </c>
      <c r="I24" s="15">
        <v>12072.05700584371</v>
      </c>
      <c r="J24" s="16">
        <v>12181.729699629017</v>
      </c>
      <c r="K24" s="17">
        <v>10837.661998129252</v>
      </c>
      <c r="L24" s="47">
        <f t="shared" ref="L24:L29" si="5">+I24/J24-1</f>
        <v>-9.0030477189662061E-3</v>
      </c>
      <c r="M24" s="19">
        <f>IF(I24="NA",("NA"),(I24/K24-1))</f>
        <v>0.11389864418428375</v>
      </c>
      <c r="N24" s="71" t="str">
        <f>VLOOKUP(A24,[1]Sheet1!$A$7:$A$60,1,FALSE)</f>
        <v>Los Angeles</v>
      </c>
    </row>
    <row r="25" spans="1:14" x14ac:dyDescent="0.25">
      <c r="A25" s="9" t="s">
        <v>31</v>
      </c>
      <c r="B25" s="31">
        <v>790000</v>
      </c>
      <c r="C25" s="11">
        <v>788000</v>
      </c>
      <c r="D25" s="12"/>
      <c r="E25" s="11">
        <v>740000</v>
      </c>
      <c r="F25" s="12"/>
      <c r="G25" s="47">
        <f>+B25/C25-1</f>
        <v>2.5380710659899108E-3</v>
      </c>
      <c r="H25" s="53">
        <f t="shared" si="4"/>
        <v>6.7567567567567544E-2</v>
      </c>
      <c r="I25" s="59">
        <v>5060</v>
      </c>
      <c r="J25" s="65">
        <v>5317</v>
      </c>
      <c r="K25" s="65">
        <v>4948</v>
      </c>
      <c r="L25" s="47">
        <f t="shared" si="5"/>
        <v>-4.8335527553131419E-2</v>
      </c>
      <c r="M25" s="53">
        <f>+I25/K25-1</f>
        <v>2.2635408245755828E-2</v>
      </c>
      <c r="N25" s="71" t="str">
        <f>VLOOKUP(A25,[1]Sheet1!$A$7:$A$60,1,FALSE)</f>
        <v>Orange County</v>
      </c>
    </row>
    <row r="26" spans="1:14" x14ac:dyDescent="0.25">
      <c r="A26" s="9" t="s">
        <v>86</v>
      </c>
      <c r="B26" s="31">
        <v>387000</v>
      </c>
      <c r="C26" s="11">
        <v>380000</v>
      </c>
      <c r="D26" s="12"/>
      <c r="E26" s="11">
        <v>355000</v>
      </c>
      <c r="F26" s="12"/>
      <c r="G26" s="47">
        <f>+B26/C26-1</f>
        <v>1.8421052631578894E-2</v>
      </c>
      <c r="H26" s="53">
        <f t="shared" si="4"/>
        <v>9.0140845070422637E-2</v>
      </c>
      <c r="I26" s="59">
        <v>127</v>
      </c>
      <c r="J26" s="65">
        <v>113</v>
      </c>
      <c r="K26" s="65">
        <v>115</v>
      </c>
      <c r="L26" s="47">
        <f t="shared" si="5"/>
        <v>0.12389380530973448</v>
      </c>
      <c r="M26" s="53">
        <f>+I26/K26-1</f>
        <v>0.10434782608695659</v>
      </c>
      <c r="N26" s="71" t="str">
        <f>VLOOKUP(A26,[1]Sheet1!$A$7:$A$60,1,FALSE)</f>
        <v>Riverside County</v>
      </c>
    </row>
    <row r="27" spans="1:14" x14ac:dyDescent="0.25">
      <c r="A27" s="9" t="s">
        <v>32</v>
      </c>
      <c r="B27" s="31">
        <v>270000</v>
      </c>
      <c r="C27" s="11">
        <v>269000</v>
      </c>
      <c r="D27" s="12"/>
      <c r="E27" s="11">
        <v>248000</v>
      </c>
      <c r="F27" s="12"/>
      <c r="G27" s="47">
        <f>+B27/C27-1</f>
        <v>3.7174721189590088E-3</v>
      </c>
      <c r="H27" s="53">
        <f t="shared" si="4"/>
        <v>8.870967741935476E-2</v>
      </c>
      <c r="I27" s="59">
        <v>4252</v>
      </c>
      <c r="J27" s="65">
        <v>4044</v>
      </c>
      <c r="K27" s="65">
        <v>3969</v>
      </c>
      <c r="L27" s="47">
        <f t="shared" si="5"/>
        <v>5.143422354104854E-2</v>
      </c>
      <c r="M27" s="53">
        <f>+I27/K27-1</f>
        <v>7.1302595112118894E-2</v>
      </c>
      <c r="N27" s="71" t="str">
        <f>VLOOKUP(A27,[1]Sheet1!$A$7:$A$60,1,FALSE)</f>
        <v>San Bernardino</v>
      </c>
    </row>
    <row r="28" spans="1:14" x14ac:dyDescent="0.25">
      <c r="A28" s="9" t="s">
        <v>33</v>
      </c>
      <c r="B28" s="31">
        <v>607000</v>
      </c>
      <c r="C28" s="11">
        <v>605000</v>
      </c>
      <c r="D28" s="12"/>
      <c r="E28" s="11">
        <v>563000</v>
      </c>
      <c r="F28" s="12"/>
      <c r="G28" s="47">
        <f>+B28/C28-1</f>
        <v>3.3057851239668423E-3</v>
      </c>
      <c r="H28" s="53">
        <f t="shared" si="4"/>
        <v>7.8152753108348127E-2</v>
      </c>
      <c r="I28" s="59">
        <v>6316</v>
      </c>
      <c r="J28" s="65">
        <v>6866</v>
      </c>
      <c r="K28" s="65">
        <v>6365</v>
      </c>
      <c r="L28" s="47">
        <f t="shared" si="5"/>
        <v>-8.0104864549956356E-2</v>
      </c>
      <c r="M28" s="53">
        <f>+I28/K28-1</f>
        <v>-7.6983503534956421E-3</v>
      </c>
      <c r="N28" s="71" t="str">
        <f>VLOOKUP(A28,[1]Sheet1!$A$7:$A$60,1,FALSE)</f>
        <v>San Diego</v>
      </c>
    </row>
    <row r="29" spans="1:14" x14ac:dyDescent="0.25">
      <c r="A29" s="9" t="s">
        <v>34</v>
      </c>
      <c r="B29" s="31">
        <v>634000</v>
      </c>
      <c r="C29" s="11">
        <v>635000</v>
      </c>
      <c r="D29" s="12"/>
      <c r="E29" s="11">
        <v>605000</v>
      </c>
      <c r="F29" s="12"/>
      <c r="G29" s="47">
        <f>+B29/C29-1</f>
        <v>-1.5748031496063408E-3</v>
      </c>
      <c r="H29" s="53">
        <f t="shared" si="4"/>
        <v>4.7933884297520768E-2</v>
      </c>
      <c r="I29" s="59">
        <v>1461</v>
      </c>
      <c r="J29" s="65">
        <v>1525</v>
      </c>
      <c r="K29" s="65">
        <v>1509</v>
      </c>
      <c r="L29" s="47">
        <f t="shared" si="5"/>
        <v>-4.1967213114754154E-2</v>
      </c>
      <c r="M29" s="53">
        <f>+I29/K29-1</f>
        <v>-3.1809145129224614E-2</v>
      </c>
      <c r="N29" s="71" t="str">
        <f>VLOOKUP(A29,[1]Sheet1!$A$7:$A$60,1,FALSE)</f>
        <v>Ventura</v>
      </c>
    </row>
    <row r="30" spans="1:14" x14ac:dyDescent="0.25">
      <c r="A30" s="1" t="s">
        <v>2</v>
      </c>
      <c r="B30" s="2"/>
      <c r="C30" s="3"/>
      <c r="D30" s="4"/>
      <c r="E30" s="3"/>
      <c r="F30" s="4"/>
      <c r="G30" s="5"/>
      <c r="H30" s="6"/>
      <c r="I30" s="7"/>
      <c r="J30" s="8"/>
      <c r="K30" s="8"/>
      <c r="L30" s="5"/>
      <c r="M30" s="6"/>
      <c r="N30" s="71" t="str">
        <f>VLOOKUP(A30,[1]Sheet1!$A$7:$A$60,1,FALSE)</f>
        <v>Central Coast</v>
      </c>
    </row>
    <row r="31" spans="1:14" x14ac:dyDescent="0.25">
      <c r="A31" s="9" t="s">
        <v>35</v>
      </c>
      <c r="B31" s="31">
        <v>585000</v>
      </c>
      <c r="C31" s="11">
        <v>603000</v>
      </c>
      <c r="D31" s="12"/>
      <c r="E31" s="11">
        <v>539000</v>
      </c>
      <c r="F31" s="12"/>
      <c r="G31" s="47">
        <f>+B31/C31-1</f>
        <v>-2.9850746268656692E-2</v>
      </c>
      <c r="H31" s="53">
        <f>+B31/E31-1</f>
        <v>8.5343228200370991E-2</v>
      </c>
      <c r="I31" s="59">
        <v>679</v>
      </c>
      <c r="J31" s="65">
        <v>694</v>
      </c>
      <c r="K31" s="65">
        <v>698</v>
      </c>
      <c r="L31" s="47">
        <f>+I31/J31-1</f>
        <v>-2.1613832853025983E-2</v>
      </c>
      <c r="M31" s="53">
        <f>+I31/K31-1</f>
        <v>-2.7220630372492782E-2</v>
      </c>
      <c r="N31" s="71" t="str">
        <f>VLOOKUP(A31,[1]Sheet1!$A$7:$A$60,1,FALSE)</f>
        <v>Monterey</v>
      </c>
    </row>
    <row r="32" spans="1:14" x14ac:dyDescent="0.25">
      <c r="A32" s="9" t="s">
        <v>36</v>
      </c>
      <c r="B32" s="31">
        <v>599000</v>
      </c>
      <c r="C32" s="11">
        <v>565000</v>
      </c>
      <c r="D32" s="12"/>
      <c r="E32" s="11">
        <v>550000</v>
      </c>
      <c r="F32" s="12"/>
      <c r="G32" s="47">
        <f>+B32/C32-1</f>
        <v>6.0176991150442394E-2</v>
      </c>
      <c r="H32" s="53">
        <f>+B32/E32-1</f>
        <v>8.9090909090909109E-2</v>
      </c>
      <c r="I32" s="59">
        <v>838</v>
      </c>
      <c r="J32" s="65">
        <v>880</v>
      </c>
      <c r="K32" s="65">
        <v>895</v>
      </c>
      <c r="L32" s="47">
        <f>+I32/J32-1</f>
        <v>-4.7727272727272729E-2</v>
      </c>
      <c r="M32" s="53">
        <f>+I32/K32-1</f>
        <v>-6.3687150837988815E-2</v>
      </c>
      <c r="N32" s="71" t="str">
        <f>VLOOKUP(A32,[1]Sheet1!$A$7:$A$60,1,FALSE)</f>
        <v>San Luis Obispo</v>
      </c>
    </row>
    <row r="33" spans="1:14" x14ac:dyDescent="0.25">
      <c r="A33" s="9" t="s">
        <v>37</v>
      </c>
      <c r="B33" s="31">
        <v>664535</v>
      </c>
      <c r="C33" s="11">
        <v>750000</v>
      </c>
      <c r="D33" s="12"/>
      <c r="E33" s="11">
        <v>715000</v>
      </c>
      <c r="F33" s="12"/>
      <c r="G33" s="47">
        <f>+B33/C33-1</f>
        <v>-0.11395333333333335</v>
      </c>
      <c r="H33" s="53">
        <f>+B33/E33-1</f>
        <v>-7.0580419580419607E-2</v>
      </c>
      <c r="I33" s="59">
        <v>754</v>
      </c>
      <c r="J33" s="65">
        <v>797</v>
      </c>
      <c r="K33" s="65">
        <v>643</v>
      </c>
      <c r="L33" s="47">
        <f>+I33/J33-1</f>
        <v>-5.3952321204516984E-2</v>
      </c>
      <c r="M33" s="53">
        <f>+I33/K33-1</f>
        <v>0.17262830482115077</v>
      </c>
      <c r="N33" s="71" t="str">
        <f>VLOOKUP(A33,[1]Sheet1!$A$7:$A$60,1,FALSE)</f>
        <v>Santa Barbara</v>
      </c>
    </row>
    <row r="34" spans="1:14" x14ac:dyDescent="0.25">
      <c r="A34" s="9" t="s">
        <v>38</v>
      </c>
      <c r="B34" s="31">
        <v>830000</v>
      </c>
      <c r="C34" s="11">
        <v>850000</v>
      </c>
      <c r="D34" s="12"/>
      <c r="E34" s="11">
        <v>793000</v>
      </c>
      <c r="F34" s="12"/>
      <c r="G34" s="47">
        <f>+B34/C34-1</f>
        <v>-2.352941176470591E-2</v>
      </c>
      <c r="H34" s="53">
        <f>+B34/E34-1</f>
        <v>4.6658259773013855E-2</v>
      </c>
      <c r="I34" s="59">
        <v>495</v>
      </c>
      <c r="J34" s="65">
        <v>471</v>
      </c>
      <c r="K34" s="65">
        <v>511</v>
      </c>
      <c r="L34" s="47">
        <f>+I34/J34-1</f>
        <v>5.0955414012738842E-2</v>
      </c>
      <c r="M34" s="53">
        <f>+I34/K34-1</f>
        <v>-3.131115459882583E-2</v>
      </c>
      <c r="N34" s="71" t="str">
        <f>VLOOKUP(A34,[1]Sheet1!$A$7:$A$60,1,FALSE)</f>
        <v>Santa Cruz</v>
      </c>
    </row>
    <row r="35" spans="1:14" x14ac:dyDescent="0.25">
      <c r="A35" s="1" t="s">
        <v>3</v>
      </c>
      <c r="B35" s="2"/>
      <c r="C35" s="3"/>
      <c r="D35" s="4"/>
      <c r="E35" s="3"/>
      <c r="F35" s="4"/>
      <c r="G35" s="5"/>
      <c r="H35" s="6"/>
      <c r="I35" s="7"/>
      <c r="J35" s="8"/>
      <c r="K35" s="8"/>
      <c r="L35" s="5"/>
      <c r="M35" s="6"/>
      <c r="N35" s="71" t="str">
        <f>VLOOKUP(A35,[1]Sheet1!$A$7:$A$60,1,FALSE)</f>
        <v>Central Valley</v>
      </c>
    </row>
    <row r="36" spans="1:14" x14ac:dyDescent="0.25">
      <c r="A36" s="9" t="s">
        <v>39</v>
      </c>
      <c r="B36" s="31">
        <v>259900</v>
      </c>
      <c r="C36" s="11">
        <v>250000</v>
      </c>
      <c r="D36" s="12"/>
      <c r="E36" s="11">
        <v>239000</v>
      </c>
      <c r="F36" s="12"/>
      <c r="G36" s="47">
        <f>+B36/C36-1</f>
        <v>3.960000000000008E-2</v>
      </c>
      <c r="H36" s="53">
        <f>+B36/E36-1</f>
        <v>8.7447698744769875E-2</v>
      </c>
      <c r="I36" s="59">
        <v>2972</v>
      </c>
      <c r="J36" s="65">
        <v>3006</v>
      </c>
      <c r="K36" s="82">
        <v>2764</v>
      </c>
      <c r="L36" s="47">
        <f>+I36/J36-1</f>
        <v>-1.1310711909514271E-2</v>
      </c>
      <c r="M36" s="53">
        <f>+I36/K36-1</f>
        <v>7.5253256150506598E-2</v>
      </c>
      <c r="N36" s="71" t="str">
        <f>VLOOKUP(A36,[1]Sheet1!$A$7:$A$60,1,FALSE)</f>
        <v>Fresno</v>
      </c>
    </row>
    <row r="37" spans="1:14" x14ac:dyDescent="0.25">
      <c r="A37" s="9" t="s">
        <v>87</v>
      </c>
      <c r="B37" s="31">
        <v>235000</v>
      </c>
      <c r="C37" s="11">
        <v>232500</v>
      </c>
      <c r="D37" s="12"/>
      <c r="E37" s="11">
        <v>222000</v>
      </c>
      <c r="F37" s="12"/>
      <c r="G37" s="47">
        <f t="shared" ref="G37:G44" si="6">+B37/C37-1</f>
        <v>1.0752688172043001E-2</v>
      </c>
      <c r="H37" s="53">
        <f t="shared" ref="H37:H44" si="7">+B37/E37-1</f>
        <v>5.8558558558558627E-2</v>
      </c>
      <c r="I37" s="59">
        <v>1540</v>
      </c>
      <c r="J37" s="65">
        <v>1568</v>
      </c>
      <c r="K37" s="82">
        <v>1609</v>
      </c>
      <c r="L37" s="47">
        <f t="shared" ref="L37:L43" si="8">+I37/J37-1</f>
        <v>-1.7857142857142905E-2</v>
      </c>
      <c r="M37" s="53">
        <f t="shared" ref="M37:M43" si="9">+I37/K37-1</f>
        <v>-4.288377874456184E-2</v>
      </c>
      <c r="N37" s="71" t="str">
        <f>VLOOKUP(A37,[1]Sheet1!$A$7:$A$60,1,FALSE)</f>
        <v>Kern (Bakersfield)</v>
      </c>
    </row>
    <row r="38" spans="1:14" x14ac:dyDescent="0.25">
      <c r="A38" s="9" t="s">
        <v>88</v>
      </c>
      <c r="B38" s="31">
        <v>225000</v>
      </c>
      <c r="C38" s="11">
        <v>225000</v>
      </c>
      <c r="D38" s="12"/>
      <c r="E38" s="11">
        <v>207500</v>
      </c>
      <c r="F38" s="12"/>
      <c r="G38" s="47">
        <f t="shared" si="6"/>
        <v>0</v>
      </c>
      <c r="H38" s="53">
        <f t="shared" si="7"/>
        <v>8.43373493975903E-2</v>
      </c>
      <c r="I38" s="59">
        <v>297</v>
      </c>
      <c r="J38" s="65">
        <v>286</v>
      </c>
      <c r="K38" s="82">
        <v>254</v>
      </c>
      <c r="L38" s="47">
        <f t="shared" si="8"/>
        <v>3.8461538461538547E-2</v>
      </c>
      <c r="M38" s="53">
        <f t="shared" si="9"/>
        <v>0.16929133858267709</v>
      </c>
      <c r="N38" s="71" t="str">
        <f>VLOOKUP(A38,[1]Sheet1!$A$7:$A$60,1,FALSE)</f>
        <v>Kings County</v>
      </c>
    </row>
    <row r="39" spans="1:14" x14ac:dyDescent="0.25">
      <c r="A39" s="9" t="s">
        <v>40</v>
      </c>
      <c r="B39" s="10">
        <v>280000</v>
      </c>
      <c r="C39" s="11">
        <v>259900</v>
      </c>
      <c r="D39" s="12"/>
      <c r="E39" s="11">
        <v>237000</v>
      </c>
      <c r="F39" s="12"/>
      <c r="G39" s="47">
        <f t="shared" si="6"/>
        <v>7.7337437475952342E-2</v>
      </c>
      <c r="H39" s="53">
        <f t="shared" si="7"/>
        <v>0.18143459915611815</v>
      </c>
      <c r="I39" s="15">
        <v>211</v>
      </c>
      <c r="J39" s="16">
        <v>195</v>
      </c>
      <c r="K39" s="17">
        <v>227</v>
      </c>
      <c r="L39" s="47">
        <f t="shared" si="8"/>
        <v>8.2051282051281982E-2</v>
      </c>
      <c r="M39" s="53">
        <f t="shared" si="9"/>
        <v>-7.0484581497797349E-2</v>
      </c>
      <c r="N39" s="71" t="str">
        <f>VLOOKUP(A39,[1]Sheet1!$A$7:$A$60,1,FALSE)</f>
        <v>Madera</v>
      </c>
    </row>
    <row r="40" spans="1:14" x14ac:dyDescent="0.25">
      <c r="A40" s="9" t="s">
        <v>41</v>
      </c>
      <c r="B40" s="31">
        <v>255000</v>
      </c>
      <c r="C40" s="11">
        <v>248000</v>
      </c>
      <c r="D40" s="12"/>
      <c r="E40" s="11">
        <v>215000</v>
      </c>
      <c r="F40" s="12"/>
      <c r="G40" s="47">
        <f t="shared" si="6"/>
        <v>2.8225806451612989E-2</v>
      </c>
      <c r="H40" s="53">
        <f t="shared" si="7"/>
        <v>0.18604651162790709</v>
      </c>
      <c r="I40" s="59">
        <v>431</v>
      </c>
      <c r="J40" s="65">
        <v>378</v>
      </c>
      <c r="K40" s="82">
        <v>387</v>
      </c>
      <c r="L40" s="47">
        <f t="shared" si="8"/>
        <v>0.14021164021164023</v>
      </c>
      <c r="M40" s="53">
        <f t="shared" si="9"/>
        <v>0.11369509043927639</v>
      </c>
      <c r="N40" s="71" t="str">
        <f>VLOOKUP(A40,[1]Sheet1!$A$7:$A$60,1,FALSE)</f>
        <v>Merced</v>
      </c>
    </row>
    <row r="41" spans="1:14" x14ac:dyDescent="0.25">
      <c r="A41" s="9" t="s">
        <v>89</v>
      </c>
      <c r="B41" s="31">
        <v>455000</v>
      </c>
      <c r="C41" s="11">
        <v>465000</v>
      </c>
      <c r="D41" s="12"/>
      <c r="E41" s="11">
        <v>432000</v>
      </c>
      <c r="F41" s="12"/>
      <c r="G41" s="47">
        <f t="shared" si="6"/>
        <v>-2.1505376344086002E-2</v>
      </c>
      <c r="H41" s="53">
        <f t="shared" si="7"/>
        <v>5.32407407407407E-2</v>
      </c>
      <c r="I41" s="59">
        <v>1709</v>
      </c>
      <c r="J41" s="65">
        <v>1813</v>
      </c>
      <c r="K41" s="82">
        <v>1647</v>
      </c>
      <c r="L41" s="47">
        <f t="shared" si="8"/>
        <v>-5.7363485934914471E-2</v>
      </c>
      <c r="M41" s="53">
        <f t="shared" si="9"/>
        <v>3.7644201578627801E-2</v>
      </c>
      <c r="N41" s="71" t="str">
        <f>VLOOKUP(A41,[1]Sheet1!$A$7:$A$60,1,FALSE)</f>
        <v>Placer County</v>
      </c>
    </row>
    <row r="42" spans="1:14" x14ac:dyDescent="0.25">
      <c r="A42" s="9" t="s">
        <v>42</v>
      </c>
      <c r="B42" s="31">
        <v>350000</v>
      </c>
      <c r="C42" s="11">
        <v>340000</v>
      </c>
      <c r="D42" s="12"/>
      <c r="E42" s="11">
        <v>320000</v>
      </c>
      <c r="F42" s="12"/>
      <c r="G42" s="47">
        <f t="shared" si="6"/>
        <v>2.9411764705882248E-2</v>
      </c>
      <c r="H42" s="53">
        <f t="shared" si="7"/>
        <v>9.375E-2</v>
      </c>
      <c r="I42" s="59">
        <v>4753</v>
      </c>
      <c r="J42" s="65">
        <v>4854</v>
      </c>
      <c r="K42" s="82">
        <v>4912</v>
      </c>
      <c r="L42" s="47">
        <f t="shared" si="8"/>
        <v>-2.0807581376184547E-2</v>
      </c>
      <c r="M42" s="53">
        <f t="shared" si="9"/>
        <v>-3.2369706840390866E-2</v>
      </c>
      <c r="N42" s="71" t="str">
        <f>VLOOKUP(A42,[1]Sheet1!$A$7:$A$60,1,FALSE)</f>
        <v>Sacramento</v>
      </c>
    </row>
    <row r="43" spans="1:14" x14ac:dyDescent="0.25">
      <c r="A43" s="9" t="s">
        <v>43</v>
      </c>
      <c r="B43" s="31">
        <v>550000</v>
      </c>
      <c r="C43" s="11">
        <v>530000</v>
      </c>
      <c r="D43" s="12"/>
      <c r="E43" s="11">
        <v>516000</v>
      </c>
      <c r="F43" s="12"/>
      <c r="G43" s="47">
        <f t="shared" si="6"/>
        <v>3.7735849056603765E-2</v>
      </c>
      <c r="H43" s="53">
        <f t="shared" si="7"/>
        <v>6.5891472868216949E-2</v>
      </c>
      <c r="I43" s="59">
        <v>159</v>
      </c>
      <c r="J43" s="65">
        <v>149</v>
      </c>
      <c r="K43" s="65">
        <v>153</v>
      </c>
      <c r="L43" s="47">
        <f t="shared" si="8"/>
        <v>6.7114093959731447E-2</v>
      </c>
      <c r="M43" s="53">
        <f t="shared" si="9"/>
        <v>3.9215686274509887E-2</v>
      </c>
      <c r="N43" s="71" t="str">
        <f>VLOOKUP(A43,[1]Sheet1!$A$7:$A$60,1,FALSE)</f>
        <v>San Benito</v>
      </c>
    </row>
    <row r="44" spans="1:14" x14ac:dyDescent="0.25">
      <c r="A44" s="9" t="s">
        <v>44</v>
      </c>
      <c r="B44" s="31">
        <v>352250</v>
      </c>
      <c r="C44" s="11">
        <v>336944</v>
      </c>
      <c r="D44" s="12"/>
      <c r="E44" s="11">
        <v>320000</v>
      </c>
      <c r="F44" s="12"/>
      <c r="G44" s="47">
        <f t="shared" si="6"/>
        <v>4.5425946151289143E-2</v>
      </c>
      <c r="H44" s="53">
        <f t="shared" si="7"/>
        <v>0.10078125000000004</v>
      </c>
      <c r="I44" s="59">
        <v>1942</v>
      </c>
      <c r="J44" s="65">
        <v>2028</v>
      </c>
      <c r="K44" s="65">
        <v>1850</v>
      </c>
      <c r="L44" s="47">
        <f t="shared" ref="L44:L45" si="10">+I44/J44-1</f>
        <v>-4.2406311637080862E-2</v>
      </c>
      <c r="M44" s="53">
        <f t="shared" ref="M44:M45" si="11">+I44/K44-1</f>
        <v>4.9729729729729666E-2</v>
      </c>
      <c r="N44" s="71" t="str">
        <f>VLOOKUP(A44,[1]Sheet1!$A$7:$A$60,1,FALSE)</f>
        <v>San Joaquin</v>
      </c>
    </row>
    <row r="45" spans="1:14" x14ac:dyDescent="0.25">
      <c r="A45" s="9" t="s">
        <v>45</v>
      </c>
      <c r="B45" s="31">
        <v>295000</v>
      </c>
      <c r="C45" s="11">
        <v>288500</v>
      </c>
      <c r="D45" s="12"/>
      <c r="E45" s="11">
        <v>270000</v>
      </c>
      <c r="F45" s="12"/>
      <c r="G45" s="47">
        <f t="shared" ref="G45:G46" si="12">+B45/C45-1</f>
        <v>2.2530329289428108E-2</v>
      </c>
      <c r="H45" s="53">
        <f t="shared" ref="H45:H46" si="13">+B45/E45-1</f>
        <v>9.259259259259256E-2</v>
      </c>
      <c r="I45" s="59">
        <v>1560</v>
      </c>
      <c r="J45" s="65">
        <v>1532</v>
      </c>
      <c r="K45" s="65">
        <v>1456</v>
      </c>
      <c r="L45" s="47">
        <f t="shared" si="10"/>
        <v>1.8276762402088753E-2</v>
      </c>
      <c r="M45" s="53">
        <f t="shared" si="11"/>
        <v>7.1428571428571397E-2</v>
      </c>
      <c r="N45" s="71" t="str">
        <f>VLOOKUP(A45,[1]Sheet1!$A$7:$A$60,1,FALSE)</f>
        <v>Stanislaus</v>
      </c>
    </row>
    <row r="46" spans="1:14" x14ac:dyDescent="0.25">
      <c r="A46" s="9" t="s">
        <v>46</v>
      </c>
      <c r="B46" s="31">
        <v>225000</v>
      </c>
      <c r="C46" s="11">
        <v>220000</v>
      </c>
      <c r="D46" s="12"/>
      <c r="E46" s="11">
        <v>208500</v>
      </c>
      <c r="F46" s="12"/>
      <c r="G46" s="47">
        <f t="shared" si="12"/>
        <v>2.2727272727272707E-2</v>
      </c>
      <c r="H46" s="53">
        <f t="shared" si="13"/>
        <v>7.9136690647481966E-2</v>
      </c>
      <c r="I46" s="59">
        <v>919</v>
      </c>
      <c r="J46" s="65">
        <v>972</v>
      </c>
      <c r="K46" s="65">
        <v>884</v>
      </c>
      <c r="L46" s="47">
        <f>+I46/J46-1</f>
        <v>-5.4526748971193362E-2</v>
      </c>
      <c r="M46" s="53">
        <f>+I46/K46-1</f>
        <v>3.9592760180995556E-2</v>
      </c>
      <c r="N46" s="71" t="str">
        <f>VLOOKUP(A46,[1]Sheet1!$A$7:$A$60,1,FALSE)</f>
        <v>Tulare</v>
      </c>
    </row>
    <row r="47" spans="1:14" x14ac:dyDescent="0.25">
      <c r="A47" s="83" t="s">
        <v>4</v>
      </c>
      <c r="B47" s="84"/>
      <c r="C47" s="85"/>
      <c r="D47" s="86"/>
      <c r="E47" s="85"/>
      <c r="F47" s="86"/>
      <c r="G47" s="87"/>
      <c r="H47" s="88"/>
      <c r="I47" s="89"/>
      <c r="J47" s="90"/>
      <c r="K47" s="90"/>
      <c r="L47" s="87"/>
      <c r="M47" s="88"/>
      <c r="N47" s="71" t="str">
        <f>VLOOKUP(A47,[1]Sheet1!$A$7:$A$60,1,FALSE)</f>
        <v>Other Counties in California</v>
      </c>
    </row>
    <row r="48" spans="1:14" x14ac:dyDescent="0.25">
      <c r="A48" s="80" t="s">
        <v>47</v>
      </c>
      <c r="B48" s="91">
        <v>320000</v>
      </c>
      <c r="C48" s="92">
        <v>340000</v>
      </c>
      <c r="D48" s="93"/>
      <c r="E48" s="92">
        <v>259000</v>
      </c>
      <c r="F48" s="93"/>
      <c r="G48" s="94">
        <f t="shared" ref="G48:G66" si="14">+B48/C48-1</f>
        <v>-5.8823529411764719E-2</v>
      </c>
      <c r="H48" s="95">
        <f t="shared" ref="H48:H66" si="15">+B48/E48-1</f>
        <v>0.23552123552123549</v>
      </c>
      <c r="I48" s="96">
        <v>155</v>
      </c>
      <c r="J48" s="97">
        <v>157</v>
      </c>
      <c r="K48" s="97">
        <v>133</v>
      </c>
      <c r="L48" s="94">
        <f t="shared" ref="L48:L66" si="16">+I48/J48-1</f>
        <v>-1.2738853503184711E-2</v>
      </c>
      <c r="M48" s="95">
        <f t="shared" ref="M48:M66" si="17">+I48/K48-1</f>
        <v>0.16541353383458657</v>
      </c>
      <c r="N48" s="71" t="str">
        <f>VLOOKUP(A48,[1]Sheet1!$A$7:$A$60,1,FALSE)</f>
        <v>Amador</v>
      </c>
    </row>
    <row r="49" spans="1:14" x14ac:dyDescent="0.25">
      <c r="A49" s="9" t="s">
        <v>90</v>
      </c>
      <c r="B49" s="31">
        <v>299900</v>
      </c>
      <c r="C49" s="11">
        <v>305850</v>
      </c>
      <c r="D49" s="12"/>
      <c r="E49" s="11">
        <v>275000</v>
      </c>
      <c r="F49" s="12"/>
      <c r="G49" s="47">
        <f t="shared" si="14"/>
        <v>-1.9453980709498109E-2</v>
      </c>
      <c r="H49" s="53">
        <f t="shared" si="15"/>
        <v>9.0545454545454485E-2</v>
      </c>
      <c r="I49" s="98">
        <v>550</v>
      </c>
      <c r="J49" s="16">
        <v>526</v>
      </c>
      <c r="K49" s="16">
        <v>572</v>
      </c>
      <c r="L49" s="47">
        <f t="shared" si="16"/>
        <v>4.5627376425855459E-2</v>
      </c>
      <c r="M49" s="53">
        <f t="shared" si="17"/>
        <v>-3.8461538461538436E-2</v>
      </c>
      <c r="N49" s="71" t="str">
        <f>VLOOKUP(A49,[1]Sheet1!$A$7:$A$60,1,FALSE)</f>
        <v>Butte County</v>
      </c>
    </row>
    <row r="50" spans="1:14" x14ac:dyDescent="0.25">
      <c r="A50" s="9" t="s">
        <v>55</v>
      </c>
      <c r="B50" s="31">
        <v>339000</v>
      </c>
      <c r="C50" s="11">
        <v>309000</v>
      </c>
      <c r="D50" s="12"/>
      <c r="E50" s="11">
        <v>291000</v>
      </c>
      <c r="F50" s="12"/>
      <c r="G50" s="47">
        <f t="shared" si="14"/>
        <v>9.7087378640776656E-2</v>
      </c>
      <c r="H50" s="53">
        <f t="shared" si="15"/>
        <v>0.1649484536082475</v>
      </c>
      <c r="I50" s="98">
        <v>313</v>
      </c>
      <c r="J50" s="16">
        <v>314</v>
      </c>
      <c r="K50" s="16">
        <v>315</v>
      </c>
      <c r="L50" s="47">
        <f t="shared" si="16"/>
        <v>-3.1847133757961776E-3</v>
      </c>
      <c r="M50" s="53">
        <f t="shared" si="17"/>
        <v>-6.3492063492063266E-3</v>
      </c>
      <c r="N50" s="71" t="e">
        <f>VLOOKUP(A50,[1]Sheet1!$A$7:$A$60,1,FALSE)</f>
        <v>#N/A</v>
      </c>
    </row>
    <row r="51" spans="1:14" x14ac:dyDescent="0.25">
      <c r="A51" s="9" t="s">
        <v>91</v>
      </c>
      <c r="B51" s="31">
        <v>462750</v>
      </c>
      <c r="C51" s="11">
        <v>480000</v>
      </c>
      <c r="D51" s="12"/>
      <c r="E51" s="11">
        <v>419900</v>
      </c>
      <c r="F51" s="12"/>
      <c r="G51" s="47">
        <f t="shared" si="14"/>
        <v>-3.5937499999999956E-2</v>
      </c>
      <c r="H51" s="53">
        <f t="shared" si="15"/>
        <v>0.10204810669206954</v>
      </c>
      <c r="I51" s="98">
        <v>1002</v>
      </c>
      <c r="J51" s="16">
        <v>906</v>
      </c>
      <c r="K51" s="16">
        <v>959</v>
      </c>
      <c r="L51" s="47">
        <f t="shared" si="16"/>
        <v>0.10596026490066235</v>
      </c>
      <c r="M51" s="53">
        <f t="shared" si="17"/>
        <v>4.4838373305526646E-2</v>
      </c>
      <c r="N51" s="71" t="str">
        <f>VLOOKUP(A51,[1]Sheet1!$A$7:$A$60,1,FALSE)</f>
        <v>El Dorado County</v>
      </c>
    </row>
    <row r="52" spans="1:14" x14ac:dyDescent="0.25">
      <c r="A52" s="9" t="s">
        <v>48</v>
      </c>
      <c r="B52" s="31">
        <v>318000</v>
      </c>
      <c r="C52" s="11">
        <v>299000</v>
      </c>
      <c r="D52" s="12"/>
      <c r="E52" s="11">
        <v>296000</v>
      </c>
      <c r="F52" s="12"/>
      <c r="G52" s="47">
        <f t="shared" si="14"/>
        <v>6.3545150501672198E-2</v>
      </c>
      <c r="H52" s="53">
        <f t="shared" si="15"/>
        <v>7.4324324324324342E-2</v>
      </c>
      <c r="I52" s="59">
        <v>356</v>
      </c>
      <c r="J52" s="65">
        <v>307</v>
      </c>
      <c r="K52" s="65">
        <v>375</v>
      </c>
      <c r="L52" s="47">
        <f t="shared" si="16"/>
        <v>0.15960912052117271</v>
      </c>
      <c r="M52" s="53">
        <f t="shared" si="17"/>
        <v>-5.0666666666666638E-2</v>
      </c>
      <c r="N52" s="71" t="str">
        <f>VLOOKUP(A52,[1]Sheet1!$A$7:$A$60,1,FALSE)</f>
        <v>Humboldt</v>
      </c>
    </row>
    <row r="53" spans="1:14" x14ac:dyDescent="0.25">
      <c r="A53" s="9" t="s">
        <v>92</v>
      </c>
      <c r="B53" s="31">
        <v>249950</v>
      </c>
      <c r="C53" s="11">
        <v>250000</v>
      </c>
      <c r="D53" s="12"/>
      <c r="E53" s="11">
        <v>236500</v>
      </c>
      <c r="F53" s="12"/>
      <c r="G53" s="47">
        <f t="shared" si="14"/>
        <v>-1.9999999999997797E-4</v>
      </c>
      <c r="H53" s="53">
        <f t="shared" si="15"/>
        <v>5.6871035940803338E-2</v>
      </c>
      <c r="I53" s="59">
        <v>256</v>
      </c>
      <c r="J53" s="65">
        <v>278</v>
      </c>
      <c r="K53" s="65">
        <v>245</v>
      </c>
      <c r="L53" s="47">
        <f t="shared" si="16"/>
        <v>-7.9136690647481966E-2</v>
      </c>
      <c r="M53" s="53">
        <f t="shared" si="17"/>
        <v>4.4897959183673564E-2</v>
      </c>
      <c r="N53" s="71" t="str">
        <f>VLOOKUP(A53,[1]Sheet1!$A$7:$A$60,1,FALSE)</f>
        <v>Lake County</v>
      </c>
    </row>
    <row r="54" spans="1:14" x14ac:dyDescent="0.25">
      <c r="A54" s="9" t="s">
        <v>56</v>
      </c>
      <c r="B54" s="31">
        <v>186500</v>
      </c>
      <c r="C54" s="11">
        <v>186000</v>
      </c>
      <c r="D54" s="12"/>
      <c r="E54" s="11">
        <v>167400</v>
      </c>
      <c r="F54" s="12"/>
      <c r="G54" s="47">
        <f t="shared" si="14"/>
        <v>2.6881720430107503E-3</v>
      </c>
      <c r="H54" s="53">
        <f t="shared" si="15"/>
        <v>0.11409796893667856</v>
      </c>
      <c r="I54" s="59">
        <v>78</v>
      </c>
      <c r="J54" s="65">
        <v>59</v>
      </c>
      <c r="K54" s="65">
        <v>87</v>
      </c>
      <c r="L54" s="47">
        <f t="shared" si="16"/>
        <v>0.32203389830508478</v>
      </c>
      <c r="M54" s="53">
        <f t="shared" si="17"/>
        <v>-0.10344827586206895</v>
      </c>
      <c r="N54" s="71" t="e">
        <f>VLOOKUP(A54,[1]Sheet1!$A$7:$A$60,1,FALSE)</f>
        <v>#N/A</v>
      </c>
    </row>
    <row r="55" spans="1:14" x14ac:dyDescent="0.25">
      <c r="A55" t="s">
        <v>96</v>
      </c>
      <c r="B55" s="31">
        <v>289000</v>
      </c>
      <c r="C55" s="11">
        <v>284390</v>
      </c>
      <c r="D55" s="12"/>
      <c r="E55" s="11">
        <v>260000</v>
      </c>
      <c r="F55" s="12"/>
      <c r="G55" s="47">
        <f t="shared" si="14"/>
        <v>1.6210133970955276E-2</v>
      </c>
      <c r="H55" s="53">
        <f t="shared" si="15"/>
        <v>0.11153846153846159</v>
      </c>
      <c r="I55" s="59">
        <v>285</v>
      </c>
      <c r="J55" s="65">
        <v>296</v>
      </c>
      <c r="K55" s="65">
        <v>294</v>
      </c>
      <c r="L55" s="47">
        <f t="shared" si="16"/>
        <v>-3.7162162162162171E-2</v>
      </c>
      <c r="M55" s="53">
        <f t="shared" si="17"/>
        <v>-3.0612244897959218E-2</v>
      </c>
      <c r="N55" s="71" t="e">
        <f>VLOOKUP(A55,[1]Sheet1!$A$7:$A$60,1,FALSE)</f>
        <v>#N/A</v>
      </c>
    </row>
    <row r="56" spans="1:14" x14ac:dyDescent="0.25">
      <c r="A56" s="9" t="s">
        <v>49</v>
      </c>
      <c r="B56" s="31">
        <v>391000</v>
      </c>
      <c r="C56" s="11">
        <v>400000</v>
      </c>
      <c r="D56" s="12"/>
      <c r="E56" s="11">
        <v>356000</v>
      </c>
      <c r="F56" s="12"/>
      <c r="G56" s="47">
        <f t="shared" si="14"/>
        <v>-2.2499999999999964E-2</v>
      </c>
      <c r="H56" s="53">
        <f t="shared" si="15"/>
        <v>9.8314606741572996E-2</v>
      </c>
      <c r="I56" s="59">
        <v>174</v>
      </c>
      <c r="J56" s="65">
        <v>153</v>
      </c>
      <c r="K56" s="65">
        <v>184</v>
      </c>
      <c r="L56" s="47">
        <f t="shared" si="16"/>
        <v>0.13725490196078427</v>
      </c>
      <c r="M56" s="53">
        <f t="shared" si="17"/>
        <v>-5.4347826086956541E-2</v>
      </c>
      <c r="N56" s="71" t="str">
        <f>VLOOKUP(A56,[1]Sheet1!$A$7:$A$60,1,FALSE)</f>
        <v>Mendocino</v>
      </c>
    </row>
    <row r="57" spans="1:14" x14ac:dyDescent="0.25">
      <c r="A57" s="9" t="s">
        <v>57</v>
      </c>
      <c r="B57" s="31">
        <v>571000</v>
      </c>
      <c r="C57" s="11">
        <v>517850</v>
      </c>
      <c r="D57" s="12"/>
      <c r="E57" s="11">
        <v>512500</v>
      </c>
      <c r="F57" s="12"/>
      <c r="G57" s="47">
        <f t="shared" si="14"/>
        <v>0.10263589842618526</v>
      </c>
      <c r="H57" s="53">
        <f t="shared" si="15"/>
        <v>0.11414634146341474</v>
      </c>
      <c r="I57" s="59">
        <v>53</v>
      </c>
      <c r="J57" s="65">
        <v>32</v>
      </c>
      <c r="K57" s="65">
        <v>62</v>
      </c>
      <c r="L57" s="47">
        <f t="shared" si="16"/>
        <v>0.65625</v>
      </c>
      <c r="M57" s="53">
        <f t="shared" si="17"/>
        <v>-0.14516129032258063</v>
      </c>
      <c r="N57" s="71" t="e">
        <f>VLOOKUP(A57,[1]Sheet1!$A$7:$A$60,1,FALSE)</f>
        <v>#N/A</v>
      </c>
    </row>
    <row r="58" spans="1:14" x14ac:dyDescent="0.25">
      <c r="A58" s="9" t="s">
        <v>58</v>
      </c>
      <c r="B58" s="31">
        <v>393000</v>
      </c>
      <c r="C58" s="11">
        <v>390000</v>
      </c>
      <c r="D58" s="12"/>
      <c r="E58" s="11">
        <v>349000</v>
      </c>
      <c r="F58" s="12"/>
      <c r="G58" s="47">
        <f t="shared" si="14"/>
        <v>7.692307692307665E-3</v>
      </c>
      <c r="H58" s="53">
        <f t="shared" si="15"/>
        <v>0.12607449856733521</v>
      </c>
      <c r="I58" s="59">
        <v>362</v>
      </c>
      <c r="J58" s="65">
        <v>415</v>
      </c>
      <c r="K58" s="65">
        <v>448</v>
      </c>
      <c r="L58" s="47">
        <f t="shared" si="16"/>
        <v>-0.12771084337349392</v>
      </c>
      <c r="M58" s="53">
        <f t="shared" si="17"/>
        <v>-0.1919642857142857</v>
      </c>
      <c r="N58" s="71" t="e">
        <f>VLOOKUP(A58,[1]Sheet1!$A$7:$A$60,1,FALSE)</f>
        <v>#N/A</v>
      </c>
    </row>
    <row r="59" spans="1:14" x14ac:dyDescent="0.25">
      <c r="A59" s="9" t="s">
        <v>59</v>
      </c>
      <c r="B59" s="31">
        <v>285000</v>
      </c>
      <c r="C59" s="11">
        <v>285000</v>
      </c>
      <c r="D59" s="12"/>
      <c r="E59" s="11">
        <v>260000</v>
      </c>
      <c r="F59" s="12"/>
      <c r="G59" s="47">
        <f t="shared" si="14"/>
        <v>0</v>
      </c>
      <c r="H59" s="53">
        <f t="shared" si="15"/>
        <v>9.6153846153846256E-2</v>
      </c>
      <c r="I59" s="59">
        <v>127</v>
      </c>
      <c r="J59" s="65">
        <v>113</v>
      </c>
      <c r="K59" s="65">
        <v>115</v>
      </c>
      <c r="L59" s="47">
        <f t="shared" si="16"/>
        <v>0.12389380530973448</v>
      </c>
      <c r="M59" s="53">
        <f t="shared" si="17"/>
        <v>0.10434782608695659</v>
      </c>
      <c r="N59" s="71" t="e">
        <f>VLOOKUP(A59,[1]Sheet1!$A$7:$A$60,1,FALSE)</f>
        <v>#N/A</v>
      </c>
    </row>
    <row r="60" spans="1:14" x14ac:dyDescent="0.25">
      <c r="A60" s="9" t="s">
        <v>50</v>
      </c>
      <c r="B60" s="31">
        <v>250000</v>
      </c>
      <c r="C60" s="11">
        <v>259900</v>
      </c>
      <c r="D60" s="12"/>
      <c r="E60" s="11">
        <v>238000</v>
      </c>
      <c r="F60" s="12"/>
      <c r="G60" s="47">
        <f t="shared" si="14"/>
        <v>-3.8091573682185409E-2</v>
      </c>
      <c r="H60" s="53">
        <f t="shared" si="15"/>
        <v>5.0420168067226934E-2</v>
      </c>
      <c r="I60" s="59">
        <v>804</v>
      </c>
      <c r="J60" s="65">
        <v>814</v>
      </c>
      <c r="K60" s="65">
        <v>757</v>
      </c>
      <c r="L60" s="47">
        <f t="shared" si="16"/>
        <v>-1.2285012285012331E-2</v>
      </c>
      <c r="M60" s="53">
        <f t="shared" si="17"/>
        <v>6.2087186261558847E-2</v>
      </c>
      <c r="N60" s="71" t="str">
        <f>VLOOKUP(A60,[1]Sheet1!$A$7:$A$60,1,FALSE)</f>
        <v>Shasta</v>
      </c>
    </row>
    <row r="61" spans="1:14" x14ac:dyDescent="0.25">
      <c r="A61" t="s">
        <v>93</v>
      </c>
      <c r="B61" s="31">
        <v>203500</v>
      </c>
      <c r="C61" s="11">
        <v>216500</v>
      </c>
      <c r="D61" s="12"/>
      <c r="E61" s="11">
        <v>202750</v>
      </c>
      <c r="F61" s="12"/>
      <c r="G61" s="47">
        <f t="shared" si="14"/>
        <v>-6.004618937644346E-2</v>
      </c>
      <c r="H61" s="53">
        <f t="shared" si="15"/>
        <v>3.6991368680641123E-3</v>
      </c>
      <c r="I61" s="59">
        <v>138</v>
      </c>
      <c r="J61" s="65">
        <v>136</v>
      </c>
      <c r="K61" s="65">
        <v>146</v>
      </c>
      <c r="L61" s="47">
        <f t="shared" si="16"/>
        <v>1.4705882352941124E-2</v>
      </c>
      <c r="M61" s="53">
        <f t="shared" si="17"/>
        <v>-5.4794520547945202E-2</v>
      </c>
      <c r="N61" s="71" t="str">
        <f>VLOOKUP(A61,[1]Sheet1!$A$7:$A$60,1,FALSE)</f>
        <v>Siskiyou County</v>
      </c>
    </row>
    <row r="62" spans="1:14" x14ac:dyDescent="0.25">
      <c r="A62" s="9" t="s">
        <v>51</v>
      </c>
      <c r="B62" s="31">
        <v>280600</v>
      </c>
      <c r="C62" s="11">
        <v>271000</v>
      </c>
      <c r="D62" s="12"/>
      <c r="E62" s="11">
        <v>261200</v>
      </c>
      <c r="F62" s="12"/>
      <c r="G62" s="47">
        <f t="shared" si="14"/>
        <v>3.54243542435424E-2</v>
      </c>
      <c r="H62" s="53">
        <f t="shared" si="15"/>
        <v>7.4272588055130262E-2</v>
      </c>
      <c r="I62" s="59">
        <v>251</v>
      </c>
      <c r="J62" s="65">
        <v>249</v>
      </c>
      <c r="K62" s="65">
        <v>246</v>
      </c>
      <c r="L62" s="47">
        <f t="shared" si="16"/>
        <v>8.0321285140563248E-3</v>
      </c>
      <c r="M62" s="53">
        <f t="shared" si="17"/>
        <v>2.0325203252032464E-2</v>
      </c>
      <c r="N62" s="71" t="str">
        <f>VLOOKUP(A62,[1]Sheet1!$A$7:$A$60,1,FALSE)</f>
        <v>Sutter</v>
      </c>
    </row>
    <row r="63" spans="1:14" x14ac:dyDescent="0.25">
      <c r="A63" s="9" t="s">
        <v>52</v>
      </c>
      <c r="B63" s="31">
        <v>208500</v>
      </c>
      <c r="C63" s="11">
        <v>202000</v>
      </c>
      <c r="D63" s="12"/>
      <c r="E63" s="11">
        <v>202000</v>
      </c>
      <c r="F63" s="12"/>
      <c r="G63" s="47">
        <f t="shared" si="14"/>
        <v>3.2178217821782207E-2</v>
      </c>
      <c r="H63" s="53">
        <f t="shared" si="15"/>
        <v>3.2178217821782207E-2</v>
      </c>
      <c r="I63" s="59">
        <v>105</v>
      </c>
      <c r="J63" s="65">
        <v>128</v>
      </c>
      <c r="K63" s="65">
        <v>117</v>
      </c>
      <c r="L63" s="47">
        <f t="shared" si="16"/>
        <v>-0.1796875</v>
      </c>
      <c r="M63" s="53">
        <f t="shared" si="17"/>
        <v>-0.10256410256410253</v>
      </c>
      <c r="N63" s="71" t="str">
        <f>VLOOKUP(A63,[1]Sheet1!$A$7:$A$60,1,FALSE)</f>
        <v>Tehama</v>
      </c>
    </row>
    <row r="64" spans="1:14" x14ac:dyDescent="0.25">
      <c r="A64" s="9" t="s">
        <v>60</v>
      </c>
      <c r="B64" s="31">
        <v>289000</v>
      </c>
      <c r="C64" s="11">
        <v>285000</v>
      </c>
      <c r="D64" s="12"/>
      <c r="E64" s="11">
        <v>255000</v>
      </c>
      <c r="F64" s="12"/>
      <c r="G64" s="47">
        <f t="shared" si="14"/>
        <v>1.4035087719298289E-2</v>
      </c>
      <c r="H64" s="53">
        <f t="shared" si="15"/>
        <v>0.1333333333333333</v>
      </c>
      <c r="I64" s="59">
        <v>252</v>
      </c>
      <c r="J64" s="65">
        <v>241</v>
      </c>
      <c r="K64" s="65">
        <v>238</v>
      </c>
      <c r="L64" s="47">
        <f t="shared" si="16"/>
        <v>4.5643153526971014E-2</v>
      </c>
      <c r="M64" s="53">
        <f t="shared" si="17"/>
        <v>5.8823529411764719E-2</v>
      </c>
      <c r="N64" s="71" t="e">
        <f>VLOOKUP(A64,[1]Sheet1!$A$7:$A$60,1,FALSE)</f>
        <v>#N/A</v>
      </c>
    </row>
    <row r="65" spans="1:14" x14ac:dyDescent="0.25">
      <c r="A65" s="9" t="s">
        <v>53</v>
      </c>
      <c r="B65" s="31">
        <v>435000</v>
      </c>
      <c r="C65" s="11">
        <v>430000</v>
      </c>
      <c r="D65" s="12"/>
      <c r="E65" s="11">
        <v>400000</v>
      </c>
      <c r="F65" s="12"/>
      <c r="G65" s="47">
        <f t="shared" si="14"/>
        <v>1.1627906976744207E-2</v>
      </c>
      <c r="H65" s="53">
        <f t="shared" si="15"/>
        <v>8.7499999999999911E-2</v>
      </c>
      <c r="I65" s="59">
        <v>474</v>
      </c>
      <c r="J65" s="65">
        <v>543</v>
      </c>
      <c r="K65" s="65">
        <v>496</v>
      </c>
      <c r="L65" s="47">
        <f t="shared" si="16"/>
        <v>-0.1270718232044199</v>
      </c>
      <c r="M65" s="53">
        <f t="shared" si="17"/>
        <v>-4.435483870967738E-2</v>
      </c>
      <c r="N65" s="71" t="str">
        <f>VLOOKUP(A65,[1]Sheet1!$A$7:$A$60,1,FALSE)</f>
        <v>Yolo</v>
      </c>
    </row>
    <row r="66" spans="1:14" ht="15.75" thickBot="1" x14ac:dyDescent="0.3">
      <c r="A66" s="9" t="s">
        <v>54</v>
      </c>
      <c r="B66" s="31">
        <v>268516</v>
      </c>
      <c r="C66" s="11">
        <v>270000</v>
      </c>
      <c r="D66" s="12"/>
      <c r="E66" s="11">
        <v>250000</v>
      </c>
      <c r="F66" s="12"/>
      <c r="G66" s="47">
        <f t="shared" si="14"/>
        <v>-5.4962962962963324E-3</v>
      </c>
      <c r="H66" s="53">
        <f t="shared" si="15"/>
        <v>7.4063999999999908E-2</v>
      </c>
      <c r="I66" s="59">
        <v>244</v>
      </c>
      <c r="J66" s="65">
        <v>274</v>
      </c>
      <c r="K66" s="65">
        <v>257</v>
      </c>
      <c r="L66" s="47">
        <f t="shared" si="16"/>
        <v>-0.10948905109489049</v>
      </c>
      <c r="M66" s="53">
        <f t="shared" si="17"/>
        <v>-5.058365758754868E-2</v>
      </c>
      <c r="N66" s="71" t="str">
        <f>VLOOKUP(A66,[1]Sheet1!$A$7:$A$60,1,FALSE)</f>
        <v>Yuba</v>
      </c>
    </row>
    <row r="67" spans="1:14" ht="15.75" thickTop="1" x14ac:dyDescent="0.25">
      <c r="A67" s="186" t="s">
        <v>5</v>
      </c>
      <c r="B67" s="187"/>
      <c r="C67" s="187"/>
      <c r="D67" s="187"/>
      <c r="E67" s="187"/>
      <c r="F67" s="187"/>
      <c r="G67" s="187"/>
      <c r="H67" s="187"/>
      <c r="I67" s="187"/>
      <c r="J67" s="187"/>
      <c r="K67" s="187"/>
      <c r="L67" s="187"/>
      <c r="M67" s="188"/>
    </row>
    <row r="68" spans="1:14" x14ac:dyDescent="0.25">
      <c r="A68" s="189"/>
      <c r="B68" s="190"/>
      <c r="C68" s="190"/>
      <c r="D68" s="190"/>
      <c r="E68" s="190"/>
      <c r="F68" s="190"/>
      <c r="G68" s="190"/>
      <c r="H68" s="190"/>
      <c r="I68" s="190"/>
      <c r="J68" s="190"/>
      <c r="K68" s="190"/>
      <c r="L68" s="190"/>
      <c r="M68" s="191"/>
    </row>
    <row r="69" spans="1:14" x14ac:dyDescent="0.25">
      <c r="A69" s="189"/>
      <c r="B69" s="190"/>
      <c r="C69" s="190"/>
      <c r="D69" s="190"/>
      <c r="E69" s="190"/>
      <c r="F69" s="190"/>
      <c r="G69" s="190"/>
      <c r="H69" s="190"/>
      <c r="I69" s="190"/>
      <c r="J69" s="190"/>
      <c r="K69" s="190"/>
      <c r="L69" s="190"/>
      <c r="M69" s="191"/>
    </row>
    <row r="70" spans="1:14" x14ac:dyDescent="0.25">
      <c r="A70" s="189"/>
      <c r="B70" s="190"/>
      <c r="C70" s="190"/>
      <c r="D70" s="190"/>
      <c r="E70" s="190"/>
      <c r="F70" s="190"/>
      <c r="G70" s="190"/>
      <c r="H70" s="190"/>
      <c r="I70" s="190"/>
      <c r="J70" s="190"/>
      <c r="K70" s="190"/>
      <c r="L70" s="190"/>
      <c r="M70" s="191"/>
    </row>
    <row r="71" spans="1:14" ht="15.75" thickBot="1" x14ac:dyDescent="0.3">
      <c r="A71" s="192"/>
      <c r="B71" s="193"/>
      <c r="C71" s="193"/>
      <c r="D71" s="193"/>
      <c r="E71" s="193"/>
      <c r="F71" s="193"/>
      <c r="G71" s="193"/>
      <c r="H71" s="193"/>
      <c r="I71" s="193"/>
      <c r="J71" s="193"/>
      <c r="K71" s="193"/>
      <c r="L71" s="193"/>
      <c r="M71" s="194"/>
    </row>
    <row r="72" spans="1:14" ht="15.75" thickTop="1" x14ac:dyDescent="0.25">
      <c r="A72" s="99"/>
      <c r="B72" s="99"/>
      <c r="C72" s="99"/>
      <c r="D72" s="99"/>
      <c r="E72" s="99"/>
      <c r="F72" s="99"/>
      <c r="G72" s="99"/>
      <c r="H72" s="99"/>
      <c r="I72" s="99"/>
      <c r="J72" s="99"/>
      <c r="K72" s="99"/>
      <c r="L72" s="99"/>
      <c r="M72" s="99"/>
    </row>
    <row r="73" spans="1:14" x14ac:dyDescent="0.25">
      <c r="A73" s="100" t="s">
        <v>14</v>
      </c>
      <c r="B73" s="99"/>
      <c r="C73" s="99"/>
      <c r="D73" s="99"/>
      <c r="E73" s="99"/>
      <c r="F73" s="99"/>
      <c r="G73" s="99"/>
      <c r="H73" s="99"/>
      <c r="I73" s="99"/>
      <c r="J73" s="99"/>
      <c r="K73" s="99"/>
      <c r="L73" s="99"/>
      <c r="M73" s="99"/>
    </row>
    <row r="74" spans="1:14" x14ac:dyDescent="0.25">
      <c r="A74" s="100" t="s">
        <v>15</v>
      </c>
      <c r="B74" s="99"/>
      <c r="C74" s="99"/>
      <c r="D74" s="99"/>
      <c r="E74" s="99"/>
      <c r="F74" s="99"/>
      <c r="G74" s="99"/>
      <c r="H74" s="99"/>
      <c r="I74" s="99"/>
      <c r="J74" s="99"/>
      <c r="K74" s="99"/>
      <c r="L74" s="99"/>
      <c r="M74" s="99"/>
    </row>
    <row r="75" spans="1:14" x14ac:dyDescent="0.25">
      <c r="A75" s="100" t="s">
        <v>16</v>
      </c>
      <c r="B75" s="28"/>
      <c r="C75" s="28"/>
      <c r="D75" s="28"/>
      <c r="E75" s="28"/>
      <c r="F75" s="28"/>
      <c r="G75" s="28"/>
      <c r="H75" s="28"/>
      <c r="I75" s="28"/>
      <c r="J75" s="28"/>
      <c r="K75" s="28"/>
      <c r="L75" s="28"/>
      <c r="M75" s="28"/>
    </row>
    <row r="76" spans="1:14" x14ac:dyDescent="0.25">
      <c r="A76" s="100"/>
      <c r="B76" s="28"/>
      <c r="C76" s="28"/>
      <c r="D76" s="28"/>
      <c r="E76" s="28"/>
      <c r="F76" s="28"/>
      <c r="G76" s="28"/>
      <c r="H76" s="28"/>
      <c r="I76" s="28"/>
      <c r="J76" s="28"/>
      <c r="K76" s="28"/>
      <c r="L76" s="28"/>
      <c r="M76" s="28"/>
    </row>
    <row r="77" spans="1:14" x14ac:dyDescent="0.25">
      <c r="A77" s="21" t="s">
        <v>17</v>
      </c>
      <c r="B77" s="28"/>
      <c r="C77" s="28"/>
      <c r="D77" s="28"/>
      <c r="E77" s="28"/>
      <c r="F77" s="28"/>
      <c r="G77" s="28"/>
      <c r="H77" s="28"/>
      <c r="I77" s="28"/>
      <c r="J77" s="28"/>
      <c r="K77" s="28"/>
      <c r="L77" s="28"/>
      <c r="M77" s="28"/>
    </row>
    <row r="78" spans="1:14" ht="15.75" x14ac:dyDescent="0.25">
      <c r="A78" s="101"/>
      <c r="B78" s="28"/>
      <c r="C78" s="28"/>
      <c r="D78" s="28"/>
      <c r="E78" s="28"/>
      <c r="F78" s="28"/>
      <c r="G78" s="28"/>
      <c r="H78" s="28"/>
      <c r="I78" s="28"/>
      <c r="J78" s="28"/>
      <c r="K78" s="28"/>
      <c r="L78" s="28"/>
      <c r="M78" s="28"/>
    </row>
  </sheetData>
  <mergeCells count="1">
    <mergeCell ref="A67:M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0" sqref="E10"/>
    </sheetView>
  </sheetViews>
  <sheetFormatPr defaultColWidth="9.140625" defaultRowHeight="12.75" x14ac:dyDescent="0.2"/>
  <cols>
    <col min="1" max="1" width="80.7109375" style="28" customWidth="1"/>
    <col min="2" max="3" width="15.42578125" style="28" customWidth="1"/>
    <col min="4" max="4" width="1.85546875" style="28" customWidth="1"/>
    <col min="5" max="5" width="15" style="28" customWidth="1"/>
    <col min="6" max="6" width="2.5703125" style="182" customWidth="1"/>
    <col min="7" max="16384" width="9.140625" style="28"/>
  </cols>
  <sheetData>
    <row r="1" spans="1:6" x14ac:dyDescent="0.2">
      <c r="A1" s="167" t="s">
        <v>80</v>
      </c>
      <c r="B1" s="168" t="str">
        <f>'County Sales &amp; Prices'!B6</f>
        <v>Q3/2017</v>
      </c>
      <c r="C1" s="169" t="str">
        <f>'County Sales &amp; Prices'!C6</f>
        <v>Q2/2017</v>
      </c>
      <c r="D1" s="169"/>
      <c r="E1" s="169" t="str">
        <f>'County Sales &amp; Prices'!E6</f>
        <v>Q3/2016</v>
      </c>
      <c r="F1" s="170"/>
    </row>
    <row r="2" spans="1:6" x14ac:dyDescent="0.2">
      <c r="A2" s="171" t="s">
        <v>81</v>
      </c>
      <c r="B2" s="172">
        <f>'County Sales &amp; Prices'!B7</f>
        <v>555677.62426023767</v>
      </c>
      <c r="C2" s="173">
        <f>'County Sales &amp; Prices'!C7</f>
        <v>548787.09601441061</v>
      </c>
      <c r="D2" s="174"/>
      <c r="E2" s="173">
        <f>'County Sales &amp; Prices'!E7</f>
        <v>517465.70896850881</v>
      </c>
      <c r="F2" s="175"/>
    </row>
    <row r="3" spans="1:6" x14ac:dyDescent="0.2">
      <c r="A3" s="176" t="s">
        <v>30</v>
      </c>
      <c r="B3" s="177">
        <f>'County Sales &amp; Prices'!B24</f>
        <v>595110</v>
      </c>
      <c r="C3" s="178">
        <f>'County Sales &amp; Prices'!C24</f>
        <v>514220</v>
      </c>
      <c r="D3" s="179"/>
      <c r="E3" s="178">
        <f>'County Sales &amp; Prices'!E24</f>
        <v>540690</v>
      </c>
      <c r="F3" s="180"/>
    </row>
    <row r="4" spans="1:6" x14ac:dyDescent="0.2">
      <c r="A4" s="181" t="s">
        <v>31</v>
      </c>
      <c r="B4" s="177">
        <f>'County Sales &amp; Prices'!B25</f>
        <v>790000</v>
      </c>
      <c r="C4" s="178">
        <f>'County Sales &amp; Prices'!C25</f>
        <v>788000</v>
      </c>
      <c r="D4" s="179"/>
      <c r="E4" s="178">
        <f>'County Sales &amp; Prices'!E25</f>
        <v>740000</v>
      </c>
      <c r="F4" s="180"/>
    </row>
    <row r="5" spans="1:6" x14ac:dyDescent="0.2">
      <c r="A5" s="181" t="s">
        <v>82</v>
      </c>
      <c r="B5" s="177">
        <f>'County Sales &amp; Prices'!B10</f>
        <v>339900</v>
      </c>
      <c r="C5" s="178">
        <f>'County Sales &amp; Prices'!C10</f>
        <v>340650</v>
      </c>
      <c r="D5" s="179"/>
      <c r="E5" s="178">
        <f>'County Sales &amp; Prices'!E10</f>
        <v>315000</v>
      </c>
      <c r="F5" s="180"/>
    </row>
    <row r="6" spans="1:6" x14ac:dyDescent="0.2">
      <c r="A6" s="181" t="s">
        <v>42</v>
      </c>
      <c r="B6" s="177">
        <f>'County Sales &amp; Prices'!B42</f>
        <v>350000</v>
      </c>
      <c r="C6" s="178">
        <f>'County Sales &amp; Prices'!C42</f>
        <v>340000</v>
      </c>
      <c r="D6" s="179"/>
      <c r="E6" s="178">
        <f>'County Sales &amp; Prices'!E42</f>
        <v>320000</v>
      </c>
      <c r="F6" s="180" t="s">
        <v>69</v>
      </c>
    </row>
    <row r="7" spans="1:6" x14ac:dyDescent="0.2">
      <c r="A7" s="181" t="s">
        <v>33</v>
      </c>
      <c r="B7" s="177">
        <f>'County Sales &amp; Prices'!B28</f>
        <v>607000</v>
      </c>
      <c r="C7" s="178">
        <f>'County Sales &amp; Prices'!C28</f>
        <v>605000</v>
      </c>
      <c r="D7" s="179"/>
      <c r="E7" s="178">
        <f>'County Sales &amp; Prices'!E28</f>
        <v>563000</v>
      </c>
      <c r="F7" s="180"/>
    </row>
    <row r="8" spans="1:6" x14ac:dyDescent="0.2">
      <c r="A8" s="181" t="s">
        <v>83</v>
      </c>
      <c r="B8" s="177">
        <f>'County Sales &amp; Prices'!B11</f>
        <v>860000</v>
      </c>
      <c r="C8" s="178">
        <f>'County Sales &amp; Prices'!C11</f>
        <v>895000</v>
      </c>
      <c r="D8" s="179"/>
      <c r="E8" s="178">
        <f>'County Sales &amp; Prices'!E11</f>
        <v>755000</v>
      </c>
      <c r="F8" s="180"/>
    </row>
    <row r="9" spans="1:6" x14ac:dyDescent="0.2">
      <c r="A9" s="103" t="s">
        <v>27</v>
      </c>
      <c r="B9" s="177">
        <f>'County Sales &amp; Prices'!B20</f>
        <v>1165000</v>
      </c>
      <c r="C9" s="178">
        <f>'County Sales &amp; Prices'!C20</f>
        <v>1183444</v>
      </c>
      <c r="D9" s="179"/>
      <c r="E9" s="178">
        <f>'County Sales &amp; Prices'!E20</f>
        <v>1000000</v>
      </c>
      <c r="F9" s="180"/>
    </row>
    <row r="10" spans="1:6" x14ac:dyDescent="0.2">
      <c r="A10" s="103" t="s">
        <v>84</v>
      </c>
      <c r="B10" s="185">
        <v>900000</v>
      </c>
      <c r="C10" s="178">
        <v>950000</v>
      </c>
      <c r="D10" s="179"/>
      <c r="E10" s="178">
        <v>817000</v>
      </c>
      <c r="F10" s="18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8"/>
  <sheetViews>
    <sheetView workbookViewId="0">
      <pane xSplit="1" ySplit="3" topLeftCell="B64" activePane="bottomRight" state="frozen"/>
      <selection pane="topRight" activeCell="B1" sqref="B1"/>
      <selection pane="bottomLeft" activeCell="A4" sqref="A4"/>
      <selection pane="bottomRight" activeCell="H74" sqref="H74"/>
    </sheetView>
  </sheetViews>
  <sheetFormatPr defaultColWidth="9.140625" defaultRowHeight="12.75" x14ac:dyDescent="0.2"/>
  <cols>
    <col min="1" max="1" width="33.42578125" style="103" customWidth="1"/>
    <col min="2" max="2" width="12.42578125" style="103" customWidth="1"/>
    <col min="3" max="3" width="1.85546875" style="104" customWidth="1"/>
    <col min="4" max="4" width="13.42578125" style="103" customWidth="1"/>
    <col min="5" max="5" width="2.5703125" style="104" customWidth="1"/>
    <col min="6" max="6" width="11.28515625" style="105" customWidth="1"/>
    <col min="7" max="7" width="2.5703125" style="106" customWidth="1"/>
    <col min="8" max="8" width="11.42578125" style="103" customWidth="1"/>
    <col min="9" max="9" width="11.140625" style="107" customWidth="1"/>
    <col min="10" max="10" width="10.140625" style="103" customWidth="1"/>
    <col min="11" max="11" width="9.140625" style="103"/>
    <col min="12" max="12" width="10.7109375" style="103" customWidth="1"/>
    <col min="13" max="13" width="11.85546875" style="103" customWidth="1"/>
    <col min="14" max="16384" width="9.140625" style="103"/>
  </cols>
  <sheetData>
    <row r="1" spans="1:12" x14ac:dyDescent="0.2">
      <c r="A1" s="102" t="s">
        <v>61</v>
      </c>
    </row>
    <row r="3" spans="1:12" ht="65.25" customHeight="1" x14ac:dyDescent="0.2">
      <c r="A3" s="108" t="s">
        <v>62</v>
      </c>
      <c r="B3" s="109" t="s">
        <v>63</v>
      </c>
      <c r="C3" s="110"/>
      <c r="D3" s="110" t="s">
        <v>64</v>
      </c>
      <c r="E3" s="110"/>
      <c r="F3" s="111" t="s">
        <v>65</v>
      </c>
      <c r="G3" s="111"/>
      <c r="H3" s="109" t="s">
        <v>66</v>
      </c>
      <c r="I3" s="110" t="s">
        <v>67</v>
      </c>
      <c r="J3" s="110" t="s">
        <v>68</v>
      </c>
    </row>
    <row r="4" spans="1:12" x14ac:dyDescent="0.2">
      <c r="A4" s="102">
        <v>1999.1</v>
      </c>
      <c r="B4" s="112">
        <v>203183</v>
      </c>
      <c r="C4" s="113"/>
      <c r="D4" s="114">
        <v>2.8045942116980305E-2</v>
      </c>
      <c r="E4" s="115"/>
      <c r="F4" s="114">
        <v>7.2002152625358695E-2</v>
      </c>
      <c r="G4" s="115"/>
      <c r="H4" s="116">
        <v>453083</v>
      </c>
      <c r="I4" s="117">
        <v>1.4599835315188159E-2</v>
      </c>
      <c r="J4" s="118">
        <v>8.5436749221414532E-2</v>
      </c>
      <c r="K4" s="119"/>
    </row>
    <row r="5" spans="1:12" x14ac:dyDescent="0.2">
      <c r="A5" s="102">
        <v>1999.2</v>
      </c>
      <c r="B5" s="112">
        <v>220478</v>
      </c>
      <c r="C5" s="113"/>
      <c r="D5" s="114">
        <v>8.5120310262177368E-2</v>
      </c>
      <c r="E5" s="115"/>
      <c r="F5" s="114">
        <v>8.6002226403570026E-2</v>
      </c>
      <c r="G5" s="115"/>
      <c r="H5" s="116">
        <v>459640</v>
      </c>
      <c r="I5" s="117">
        <v>3.7829787815442106E-2</v>
      </c>
      <c r="J5" s="118">
        <v>7.8049514337131365E-2</v>
      </c>
      <c r="K5" s="119"/>
    </row>
    <row r="6" spans="1:12" x14ac:dyDescent="0.2">
      <c r="A6" s="102">
        <v>1999.3</v>
      </c>
      <c r="B6" s="112">
        <v>219760</v>
      </c>
      <c r="C6" s="113"/>
      <c r="D6" s="114">
        <v>-3.2565607452897938E-3</v>
      </c>
      <c r="E6" s="115"/>
      <c r="F6" s="114">
        <v>6.9001580931533413E-2</v>
      </c>
      <c r="G6" s="115"/>
      <c r="H6" s="116">
        <v>478680</v>
      </c>
      <c r="I6" s="117">
        <v>1.6045329239939621E-2</v>
      </c>
      <c r="J6" s="118">
        <v>7.4216662212720275E-2</v>
      </c>
      <c r="K6" s="119"/>
    </row>
    <row r="7" spans="1:12" x14ac:dyDescent="0.2">
      <c r="A7" s="102">
        <v>1999.4</v>
      </c>
      <c r="B7" s="112">
        <v>220962</v>
      </c>
      <c r="C7" s="113"/>
      <c r="D7" s="114">
        <v>5.4696032034946551E-3</v>
      </c>
      <c r="E7" s="115"/>
      <c r="F7" s="114">
        <v>0.11800242865816646</v>
      </c>
      <c r="G7" s="115"/>
      <c r="H7" s="116">
        <v>464800</v>
      </c>
      <c r="I7" s="117">
        <v>-4.6056808493545875E-2</v>
      </c>
      <c r="J7" s="118">
        <v>2.0602236275572672E-2</v>
      </c>
      <c r="K7" s="119"/>
    </row>
    <row r="8" spans="1:12" x14ac:dyDescent="0.2">
      <c r="A8" s="102">
        <v>2000.1</v>
      </c>
      <c r="B8" s="112">
        <v>228174</v>
      </c>
      <c r="C8" s="113"/>
      <c r="D8" s="114">
        <v>3.2639096315203453E-2</v>
      </c>
      <c r="E8" s="115"/>
      <c r="F8" s="114">
        <v>0.12299749486915745</v>
      </c>
      <c r="G8" s="115"/>
      <c r="H8" s="116">
        <v>474717</v>
      </c>
      <c r="I8" s="120">
        <v>9.6670473162365766E-3</v>
      </c>
      <c r="J8" s="118">
        <f t="shared" ref="J8:J61" si="0">H8/H4-1</f>
        <v>4.7748425785121063E-2</v>
      </c>
      <c r="K8" s="117"/>
    </row>
    <row r="9" spans="1:12" x14ac:dyDescent="0.2">
      <c r="A9" s="102">
        <v>2000.2</v>
      </c>
      <c r="B9" s="112">
        <v>240101</v>
      </c>
      <c r="C9" s="113"/>
      <c r="D9" s="114">
        <v>5.2271512091649264E-2</v>
      </c>
      <c r="E9" s="115"/>
      <c r="F9" s="114">
        <v>8.9002077304765059E-2</v>
      </c>
      <c r="G9" s="115"/>
      <c r="H9" s="116">
        <v>455500</v>
      </c>
      <c r="I9" s="120">
        <v>2.2875059635811379E-2</v>
      </c>
      <c r="J9" s="118">
        <f t="shared" si="0"/>
        <v>-9.0070489948655963E-3</v>
      </c>
      <c r="K9" s="117"/>
    </row>
    <row r="10" spans="1:12" x14ac:dyDescent="0.2">
      <c r="A10" s="102">
        <v>2000.3</v>
      </c>
      <c r="B10" s="112">
        <v>247230</v>
      </c>
      <c r="C10" s="113"/>
      <c r="D10" s="114">
        <v>2.969167142161E-2</v>
      </c>
      <c r="E10" s="115"/>
      <c r="F10" s="114">
        <v>0.125</v>
      </c>
      <c r="G10" s="115"/>
      <c r="H10" s="116">
        <v>472373</v>
      </c>
      <c r="I10" s="120">
        <v>-2.2652726474803653E-2</v>
      </c>
      <c r="J10" s="118">
        <f t="shared" si="0"/>
        <v>-1.3175816829614773E-2</v>
      </c>
      <c r="K10" s="117"/>
      <c r="L10" s="121"/>
    </row>
    <row r="11" spans="1:12" x14ac:dyDescent="0.2">
      <c r="A11" s="122">
        <v>2000.4</v>
      </c>
      <c r="B11" s="112">
        <v>251455</v>
      </c>
      <c r="C11" s="113"/>
      <c r="D11" s="114">
        <v>2.071840585181306E-2</v>
      </c>
      <c r="E11" s="115"/>
      <c r="F11" s="114">
        <v>0.1380011042622713</v>
      </c>
      <c r="G11" s="115"/>
      <c r="H11" s="116">
        <v>480343</v>
      </c>
      <c r="I11" s="120">
        <v>-4.8306184287220111E-3</v>
      </c>
      <c r="J11" s="118">
        <f t="shared" si="0"/>
        <v>3.3440189328743486E-2</v>
      </c>
      <c r="K11" s="117"/>
      <c r="L11" s="121"/>
    </row>
    <row r="12" spans="1:12" x14ac:dyDescent="0.2">
      <c r="A12" s="122">
        <v>2001.1</v>
      </c>
      <c r="B12" s="112">
        <v>247797</v>
      </c>
      <c r="C12" s="113"/>
      <c r="D12" s="114">
        <v>-1.4547334513133614E-2</v>
      </c>
      <c r="E12" s="115"/>
      <c r="F12" s="114">
        <v>8.6000157774330122E-2</v>
      </c>
      <c r="G12" s="115"/>
      <c r="H12" s="116">
        <v>443040</v>
      </c>
      <c r="I12" s="120">
        <v>-5.2572935561298828E-2</v>
      </c>
      <c r="J12" s="118">
        <f t="shared" si="0"/>
        <v>-6.6728176998085198E-2</v>
      </c>
      <c r="K12" s="117"/>
      <c r="L12" s="121"/>
    </row>
    <row r="13" spans="1:12" x14ac:dyDescent="0.2">
      <c r="A13" s="122">
        <v>2001.2</v>
      </c>
      <c r="B13" s="112">
        <f>B9*(1+F13)</f>
        <v>258828.87800000003</v>
      </c>
      <c r="C13" s="113"/>
      <c r="D13" s="114">
        <f t="shared" ref="D13:D76" si="1">B13/B12-1</f>
        <v>4.4519820659652876E-2</v>
      </c>
      <c r="E13" s="115"/>
      <c r="F13" s="114">
        <v>7.8E-2</v>
      </c>
      <c r="G13" s="115"/>
      <c r="H13" s="116">
        <v>444420</v>
      </c>
      <c r="I13" s="120">
        <v>1.3241992334748875E-2</v>
      </c>
      <c r="J13" s="118">
        <f t="shared" si="0"/>
        <v>-2.4324917672886914E-2</v>
      </c>
      <c r="K13" s="117"/>
      <c r="L13" s="121"/>
    </row>
    <row r="14" spans="1:12" x14ac:dyDescent="0.2">
      <c r="A14" s="122">
        <v>2001.3</v>
      </c>
      <c r="B14" s="112">
        <f>B10*(1+F14)</f>
        <v>272447.46000000002</v>
      </c>
      <c r="C14" s="113"/>
      <c r="D14" s="114">
        <f t="shared" si="1"/>
        <v>5.2616161323389754E-2</v>
      </c>
      <c r="E14" s="123"/>
      <c r="F14" s="124">
        <v>0.10199999999999999</v>
      </c>
      <c r="G14" s="123"/>
      <c r="H14" s="116">
        <v>463240</v>
      </c>
      <c r="I14" s="120">
        <v>1.4352067706411731E-2</v>
      </c>
      <c r="J14" s="118">
        <f t="shared" si="0"/>
        <v>-1.9334297260851119E-2</v>
      </c>
      <c r="K14" s="117"/>
      <c r="L14" s="121"/>
    </row>
    <row r="15" spans="1:12" x14ac:dyDescent="0.2">
      <c r="A15" s="122">
        <v>2001.4</v>
      </c>
      <c r="B15" s="112">
        <v>272803</v>
      </c>
      <c r="C15" s="113"/>
      <c r="D15" s="114">
        <f t="shared" si="1"/>
        <v>1.3049855557469847E-3</v>
      </c>
      <c r="E15" s="123"/>
      <c r="F15" s="124">
        <v>8.4900000000000003E-2</v>
      </c>
      <c r="G15" s="123"/>
      <c r="H15" s="116">
        <v>443527</v>
      </c>
      <c r="I15" s="120">
        <v>-5.5629167140781144E-2</v>
      </c>
      <c r="J15" s="118">
        <f t="shared" si="0"/>
        <v>-7.6645230595636882E-2</v>
      </c>
      <c r="K15" s="117"/>
      <c r="L15" s="121"/>
    </row>
    <row r="16" spans="1:12" x14ac:dyDescent="0.2">
      <c r="A16" s="122">
        <v>2002.1</v>
      </c>
      <c r="B16" s="112">
        <f t="shared" ref="B16:B61" si="2">B12*(1+F16)</f>
        <v>295621.821</v>
      </c>
      <c r="C16" s="113"/>
      <c r="D16" s="114">
        <f t="shared" si="1"/>
        <v>8.3645784687118585E-2</v>
      </c>
      <c r="F16" s="118">
        <v>0.193</v>
      </c>
      <c r="H16" s="116">
        <v>537580</v>
      </c>
      <c r="I16" s="125">
        <v>0.21703398980603339</v>
      </c>
      <c r="J16" s="118">
        <f t="shared" si="0"/>
        <v>0.21338931022029617</v>
      </c>
      <c r="K16" s="119"/>
      <c r="L16" s="121"/>
    </row>
    <row r="17" spans="1:12" x14ac:dyDescent="0.2">
      <c r="A17" s="102">
        <v>2002.2</v>
      </c>
      <c r="B17" s="112">
        <f t="shared" si="2"/>
        <v>320145.43919820001</v>
      </c>
      <c r="C17" s="113"/>
      <c r="D17" s="114">
        <f t="shared" si="1"/>
        <v>8.295604876271967E-2</v>
      </c>
      <c r="F17" s="118">
        <v>0.2369</v>
      </c>
      <c r="H17" s="116">
        <v>521140</v>
      </c>
      <c r="I17" s="125">
        <f t="shared" ref="I17:I61" si="3">H17/H16-1</f>
        <v>-3.0581494847278567E-2</v>
      </c>
      <c r="J17" s="118">
        <f t="shared" si="0"/>
        <v>0.17262949462220423</v>
      </c>
      <c r="K17" s="119"/>
      <c r="L17" s="121"/>
    </row>
    <row r="18" spans="1:12" x14ac:dyDescent="0.2">
      <c r="A18" s="102">
        <v>2002.3</v>
      </c>
      <c r="B18" s="112">
        <f t="shared" si="2"/>
        <v>323095.44281400001</v>
      </c>
      <c r="C18" s="113"/>
      <c r="D18" s="114">
        <f t="shared" si="1"/>
        <v>9.2145732988988538E-3</v>
      </c>
      <c r="F18" s="118">
        <v>0.18590000000000001</v>
      </c>
      <c r="H18" s="116">
        <v>481593</v>
      </c>
      <c r="I18" s="125">
        <f t="shared" si="3"/>
        <v>-7.5885558583106305E-2</v>
      </c>
      <c r="J18" s="118">
        <f t="shared" si="0"/>
        <v>3.961877212675935E-2</v>
      </c>
      <c r="K18" s="126"/>
      <c r="L18" s="121"/>
    </row>
    <row r="19" spans="1:12" x14ac:dyDescent="0.2">
      <c r="A19" s="102">
        <v>2002.4</v>
      </c>
      <c r="B19" s="112">
        <f t="shared" si="2"/>
        <v>332355.89489999996</v>
      </c>
      <c r="C19" s="113"/>
      <c r="D19" s="114">
        <f t="shared" si="1"/>
        <v>2.8661661103437597E-2</v>
      </c>
      <c r="F19" s="118">
        <v>0.21829999999999999</v>
      </c>
      <c r="H19" s="116">
        <v>506653</v>
      </c>
      <c r="I19" s="125">
        <f t="shared" si="3"/>
        <v>5.2035640052907839E-2</v>
      </c>
      <c r="J19" s="118">
        <f t="shared" si="0"/>
        <v>0.14232729912722331</v>
      </c>
      <c r="L19" s="121"/>
    </row>
    <row r="20" spans="1:12" x14ac:dyDescent="0.2">
      <c r="A20" s="102">
        <v>2003.1</v>
      </c>
      <c r="B20" s="112">
        <f t="shared" si="2"/>
        <v>338013.9901314</v>
      </c>
      <c r="D20" s="114">
        <f t="shared" si="1"/>
        <v>1.7024206034023992E-2</v>
      </c>
      <c r="F20" s="118">
        <v>0.1434</v>
      </c>
      <c r="H20" s="116">
        <v>528123</v>
      </c>
      <c r="I20" s="125">
        <f t="shared" si="3"/>
        <v>4.2376143040700365E-2</v>
      </c>
      <c r="J20" s="118">
        <f t="shared" si="0"/>
        <v>-1.7591800290189363E-2</v>
      </c>
      <c r="L20" s="121"/>
    </row>
    <row r="21" spans="1:12" x14ac:dyDescent="0.2">
      <c r="A21" s="102">
        <v>2003.2</v>
      </c>
      <c r="B21" s="112">
        <f t="shared" si="2"/>
        <v>368615.45869280747</v>
      </c>
      <c r="C21" s="113"/>
      <c r="D21" s="114">
        <f t="shared" si="1"/>
        <v>9.0533141984778354E-2</v>
      </c>
      <c r="F21" s="118">
        <v>0.15140000000000001</v>
      </c>
      <c r="H21" s="116">
        <v>518760</v>
      </c>
      <c r="I21" s="125">
        <f t="shared" si="3"/>
        <v>-1.7728824535193533E-2</v>
      </c>
      <c r="J21" s="118">
        <f t="shared" si="0"/>
        <v>-4.5669110028015991E-3</v>
      </c>
      <c r="L21" s="121"/>
    </row>
    <row r="22" spans="1:12" x14ac:dyDescent="0.2">
      <c r="A22" s="102">
        <v>2003.3</v>
      </c>
      <c r="B22" s="112">
        <f t="shared" si="2"/>
        <v>387100.65003545338</v>
      </c>
      <c r="C22" s="113"/>
      <c r="D22" s="114">
        <f t="shared" si="1"/>
        <v>5.0147629207409006E-2</v>
      </c>
      <c r="F22" s="118">
        <v>0.1981</v>
      </c>
      <c r="H22" s="116">
        <v>577957</v>
      </c>
      <c r="I22" s="125">
        <f t="shared" si="3"/>
        <v>0.11411249903616305</v>
      </c>
      <c r="J22" s="118">
        <f t="shared" si="0"/>
        <v>0.2000942704732005</v>
      </c>
      <c r="L22" s="121"/>
    </row>
    <row r="23" spans="1:12" x14ac:dyDescent="0.2">
      <c r="A23" s="102">
        <v>2003.4</v>
      </c>
      <c r="B23" s="112">
        <f t="shared" si="2"/>
        <v>390252.29179157992</v>
      </c>
      <c r="C23" s="113"/>
      <c r="D23" s="114">
        <f t="shared" si="1"/>
        <v>8.1416596842136535E-3</v>
      </c>
      <c r="F23" s="118">
        <v>0.17419999999999999</v>
      </c>
      <c r="H23" s="116">
        <v>577363</v>
      </c>
      <c r="I23" s="125">
        <f t="shared" si="3"/>
        <v>-1.0277581204137798E-3</v>
      </c>
      <c r="J23" s="118">
        <f t="shared" si="0"/>
        <v>0.13956297505393245</v>
      </c>
      <c r="L23" s="121"/>
    </row>
    <row r="24" spans="1:12" x14ac:dyDescent="0.2">
      <c r="A24" s="102">
        <v>2004.1</v>
      </c>
      <c r="B24" s="112">
        <f t="shared" si="2"/>
        <v>407712.47489649465</v>
      </c>
      <c r="C24" s="113"/>
      <c r="D24" s="114">
        <f t="shared" si="1"/>
        <v>4.4740757382251584E-2</v>
      </c>
      <c r="F24" s="118">
        <v>0.20619999999999999</v>
      </c>
      <c r="H24" s="116">
        <v>557917</v>
      </c>
      <c r="I24" s="125">
        <f t="shared" si="3"/>
        <v>-3.3680717330345056E-2</v>
      </c>
      <c r="J24" s="118">
        <f t="shared" si="0"/>
        <v>5.6414888198393243E-2</v>
      </c>
      <c r="L24" s="121"/>
    </row>
    <row r="25" spans="1:12" x14ac:dyDescent="0.2">
      <c r="A25" s="102">
        <v>2004.2</v>
      </c>
      <c r="B25" s="112">
        <f t="shared" si="2"/>
        <v>461285.38500817929</v>
      </c>
      <c r="C25" s="113"/>
      <c r="D25" s="114">
        <f t="shared" si="1"/>
        <v>0.13139875135114543</v>
      </c>
      <c r="F25" s="118">
        <v>0.25140000000000001</v>
      </c>
      <c r="H25" s="116">
        <v>571137</v>
      </c>
      <c r="I25" s="125">
        <f t="shared" si="3"/>
        <v>2.3695280839264532E-2</v>
      </c>
      <c r="J25" s="118">
        <f t="shared" si="0"/>
        <v>0.10096576451538275</v>
      </c>
      <c r="L25" s="121"/>
    </row>
    <row r="26" spans="1:12" x14ac:dyDescent="0.2">
      <c r="A26" s="102">
        <v>2004.3</v>
      </c>
      <c r="B26" s="112">
        <f t="shared" si="2"/>
        <v>461849.78555729944</v>
      </c>
      <c r="C26" s="113"/>
      <c r="D26" s="114">
        <f t="shared" si="1"/>
        <v>1.2235387624737193E-3</v>
      </c>
      <c r="F26" s="118">
        <v>0.19309999999999999</v>
      </c>
      <c r="H26" s="116">
        <v>569687</v>
      </c>
      <c r="I26" s="125">
        <f t="shared" si="3"/>
        <v>-2.5387954203632823E-3</v>
      </c>
      <c r="J26" s="118">
        <f t="shared" si="0"/>
        <v>-1.4309022989599574E-2</v>
      </c>
      <c r="L26" s="121"/>
    </row>
    <row r="27" spans="1:12" x14ac:dyDescent="0.2">
      <c r="A27" s="102">
        <v>2004.4</v>
      </c>
      <c r="B27" s="112">
        <f t="shared" si="2"/>
        <v>470839.39004654111</v>
      </c>
      <c r="C27" s="113"/>
      <c r="D27" s="114">
        <f t="shared" si="1"/>
        <v>1.9464347002768889E-2</v>
      </c>
      <c r="F27" s="118">
        <v>0.20649999999999999</v>
      </c>
      <c r="H27" s="116">
        <v>587040</v>
      </c>
      <c r="I27" s="125">
        <f t="shared" si="3"/>
        <v>3.0460586251748856E-2</v>
      </c>
      <c r="J27" s="118">
        <f t="shared" si="0"/>
        <v>1.6760686084837495E-2</v>
      </c>
      <c r="L27" s="121"/>
    </row>
    <row r="28" spans="1:12" x14ac:dyDescent="0.2">
      <c r="A28" s="102">
        <v>2005.1</v>
      </c>
      <c r="B28" s="112">
        <f t="shared" si="2"/>
        <v>483913.93645464955</v>
      </c>
      <c r="C28" s="113"/>
      <c r="D28" s="114">
        <f t="shared" si="1"/>
        <v>2.7768590913381352E-2</v>
      </c>
      <c r="F28" s="118">
        <v>0.18690000000000001</v>
      </c>
      <c r="H28" s="116">
        <v>590703</v>
      </c>
      <c r="I28" s="125">
        <f t="shared" si="3"/>
        <v>6.2397792313981792E-3</v>
      </c>
      <c r="J28" s="118">
        <f t="shared" si="0"/>
        <v>5.876501343389795E-2</v>
      </c>
      <c r="L28" s="121"/>
    </row>
    <row r="29" spans="1:12" x14ac:dyDescent="0.2">
      <c r="A29" s="102">
        <v>2005.2</v>
      </c>
      <c r="B29" s="112">
        <f t="shared" si="2"/>
        <v>525542.43913981866</v>
      </c>
      <c r="C29" s="113"/>
      <c r="D29" s="114">
        <f t="shared" si="1"/>
        <v>8.602459972563814E-2</v>
      </c>
      <c r="F29" s="118">
        <v>0.13930000000000001</v>
      </c>
      <c r="H29" s="116">
        <v>590920</v>
      </c>
      <c r="I29" s="125">
        <f t="shared" si="3"/>
        <v>3.6735889270911315E-4</v>
      </c>
      <c r="J29" s="118">
        <f t="shared" si="0"/>
        <v>3.4637924000721299E-2</v>
      </c>
      <c r="L29" s="121"/>
    </row>
    <row r="30" spans="1:12" x14ac:dyDescent="0.2">
      <c r="A30" s="102">
        <v>2005.3</v>
      </c>
      <c r="B30" s="112">
        <f t="shared" si="2"/>
        <v>544567.08215061179</v>
      </c>
      <c r="C30" s="113"/>
      <c r="D30" s="114">
        <f t="shared" si="1"/>
        <v>3.6200012775241763E-2</v>
      </c>
      <c r="F30" s="118">
        <v>0.17910000000000001</v>
      </c>
      <c r="H30" s="116">
        <v>588720</v>
      </c>
      <c r="I30" s="125">
        <f t="shared" si="3"/>
        <v>-3.7230081906179935E-3</v>
      </c>
      <c r="J30" s="118">
        <f t="shared" si="0"/>
        <v>3.3409574029247713E-2</v>
      </c>
      <c r="L30" s="121"/>
    </row>
    <row r="31" spans="1:12" x14ac:dyDescent="0.2">
      <c r="A31" s="102">
        <v>2005.4</v>
      </c>
      <c r="B31" s="112">
        <f t="shared" si="2"/>
        <v>547256.62305109482</v>
      </c>
      <c r="C31" s="113"/>
      <c r="D31" s="114">
        <f t="shared" si="1"/>
        <v>4.9388605897027205E-3</v>
      </c>
      <c r="F31" s="118">
        <v>0.1623</v>
      </c>
      <c r="H31" s="116">
        <v>534630</v>
      </c>
      <c r="I31" s="125">
        <f t="shared" si="3"/>
        <v>-9.1877293110476987E-2</v>
      </c>
      <c r="J31" s="118">
        <f t="shared" si="0"/>
        <v>-8.9278413736712969E-2</v>
      </c>
      <c r="L31" s="121"/>
    </row>
    <row r="32" spans="1:12" x14ac:dyDescent="0.2">
      <c r="A32" s="102">
        <v>2006.1</v>
      </c>
      <c r="B32" s="112">
        <f t="shared" si="2"/>
        <v>548806.79533321806</v>
      </c>
      <c r="C32" s="113"/>
      <c r="D32" s="114">
        <f t="shared" si="1"/>
        <v>2.8326240685414561E-3</v>
      </c>
      <c r="F32" s="118">
        <v>0.1341</v>
      </c>
      <c r="H32" s="116">
        <v>478880</v>
      </c>
      <c r="I32" s="125">
        <f t="shared" si="3"/>
        <v>-0.10427772478162467</v>
      </c>
      <c r="J32" s="118">
        <f t="shared" si="0"/>
        <v>-0.18930494681760546</v>
      </c>
      <c r="L32" s="121"/>
    </row>
    <row r="33" spans="1:12" x14ac:dyDescent="0.2">
      <c r="A33" s="102">
        <v>2006.2</v>
      </c>
      <c r="B33" s="112">
        <f t="shared" si="2"/>
        <v>566797.52061229444</v>
      </c>
      <c r="C33" s="113"/>
      <c r="D33" s="114">
        <f t="shared" si="1"/>
        <v>3.2781527911207808E-2</v>
      </c>
      <c r="F33" s="118">
        <v>7.85E-2</v>
      </c>
      <c r="H33" s="116">
        <v>451307</v>
      </c>
      <c r="I33" s="125">
        <f t="shared" si="3"/>
        <v>-5.7578098897427377E-2</v>
      </c>
      <c r="J33" s="118">
        <f t="shared" si="0"/>
        <v>-0.2362637920530698</v>
      </c>
      <c r="L33" s="121"/>
    </row>
    <row r="34" spans="1:12" x14ac:dyDescent="0.2">
      <c r="A34" s="102">
        <v>2006.3</v>
      </c>
      <c r="B34" s="112">
        <f t="shared" si="2"/>
        <v>561557.57511371083</v>
      </c>
      <c r="C34" s="113"/>
      <c r="D34" s="114">
        <f t="shared" si="1"/>
        <v>-9.2448278406777051E-3</v>
      </c>
      <c r="F34" s="118">
        <v>3.1199999999999999E-2</v>
      </c>
      <c r="H34" s="116">
        <v>414387</v>
      </c>
      <c r="I34" s="125">
        <f t="shared" si="3"/>
        <v>-8.1806841019527732E-2</v>
      </c>
      <c r="J34" s="118">
        <f t="shared" si="0"/>
        <v>-0.29612209539339585</v>
      </c>
      <c r="L34" s="121"/>
    </row>
    <row r="35" spans="1:12" x14ac:dyDescent="0.2">
      <c r="A35" s="102">
        <v>2006.4</v>
      </c>
      <c r="B35" s="112">
        <f t="shared" si="2"/>
        <v>561430.56958811823</v>
      </c>
      <c r="C35" s="113"/>
      <c r="D35" s="114">
        <f t="shared" si="1"/>
        <v>-2.2616652543039351E-4</v>
      </c>
      <c r="F35" s="118">
        <v>2.5899999999999999E-2</v>
      </c>
      <c r="H35" s="116">
        <v>411317</v>
      </c>
      <c r="I35" s="125">
        <f t="shared" si="3"/>
        <v>-7.4085335688619525E-3</v>
      </c>
      <c r="J35" s="118">
        <f t="shared" si="0"/>
        <v>-0.23065110450217907</v>
      </c>
      <c r="L35" s="121"/>
    </row>
    <row r="36" spans="1:12" x14ac:dyDescent="0.2">
      <c r="A36" s="102">
        <v>2007.1</v>
      </c>
      <c r="B36" s="112">
        <f t="shared" si="2"/>
        <v>562966.01065281511</v>
      </c>
      <c r="C36" s="113"/>
      <c r="D36" s="114">
        <f t="shared" si="1"/>
        <v>2.734872569948088E-3</v>
      </c>
      <c r="F36" s="118">
        <v>2.58E-2</v>
      </c>
      <c r="H36" s="116">
        <v>362650</v>
      </c>
      <c r="I36" s="125">
        <f t="shared" si="3"/>
        <v>-0.11831993328746437</v>
      </c>
      <c r="J36" s="118">
        <f t="shared" si="0"/>
        <v>-0.24271216171065824</v>
      </c>
      <c r="L36" s="121"/>
    </row>
    <row r="37" spans="1:12" x14ac:dyDescent="0.2">
      <c r="A37" s="102">
        <v>2007.2</v>
      </c>
      <c r="B37" s="112">
        <f t="shared" si="2"/>
        <v>592416.76854397007</v>
      </c>
      <c r="C37" s="113"/>
      <c r="D37" s="114">
        <f t="shared" si="1"/>
        <v>5.2313563046202161E-2</v>
      </c>
      <c r="F37" s="118">
        <v>4.5199999999999997E-2</v>
      </c>
      <c r="H37" s="116">
        <v>305827</v>
      </c>
      <c r="I37" s="125">
        <f t="shared" si="3"/>
        <v>-0.15668826692403148</v>
      </c>
      <c r="J37" s="118">
        <f t="shared" si="0"/>
        <v>-0.32235263357315536</v>
      </c>
      <c r="L37" s="121"/>
    </row>
    <row r="38" spans="1:12" x14ac:dyDescent="0.2">
      <c r="A38" s="102">
        <v>2007.3</v>
      </c>
      <c r="B38" s="112">
        <f t="shared" si="2"/>
        <v>574080.30903874652</v>
      </c>
      <c r="C38" s="113"/>
      <c r="D38" s="114">
        <f t="shared" si="1"/>
        <v>-3.0951958956682679E-2</v>
      </c>
      <c r="F38" s="118">
        <v>2.23E-2</v>
      </c>
      <c r="H38" s="116">
        <v>262283</v>
      </c>
      <c r="I38" s="125">
        <f t="shared" si="3"/>
        <v>-0.14238115012735963</v>
      </c>
      <c r="J38" s="118">
        <f t="shared" si="0"/>
        <v>-0.36705784689191501</v>
      </c>
      <c r="L38" s="121"/>
    </row>
    <row r="39" spans="1:12" x14ac:dyDescent="0.2">
      <c r="A39" s="102">
        <v>2007.4</v>
      </c>
      <c r="B39" s="112">
        <f t="shared" si="2"/>
        <v>492486.89564269729</v>
      </c>
      <c r="C39" s="113"/>
      <c r="D39" s="114">
        <f t="shared" si="1"/>
        <v>-0.14212891839587938</v>
      </c>
      <c r="F39" s="118">
        <v>-0.12280000000000001</v>
      </c>
      <c r="H39" s="116">
        <v>238940</v>
      </c>
      <c r="I39" s="125">
        <f t="shared" si="3"/>
        <v>-8.8999287029658758E-2</v>
      </c>
      <c r="J39" s="118">
        <f t="shared" si="0"/>
        <v>-0.41908552284491041</v>
      </c>
      <c r="L39" s="121"/>
    </row>
    <row r="40" spans="1:12" x14ac:dyDescent="0.2">
      <c r="A40" s="102">
        <v>2008.1</v>
      </c>
      <c r="B40" s="112">
        <f t="shared" si="2"/>
        <v>418227.44931397634</v>
      </c>
      <c r="C40" s="113"/>
      <c r="D40" s="114">
        <f t="shared" si="1"/>
        <v>-0.15078461373436569</v>
      </c>
      <c r="F40" s="118">
        <v>-0.2571</v>
      </c>
      <c r="H40" s="116">
        <v>271227</v>
      </c>
      <c r="I40" s="125">
        <f t="shared" si="3"/>
        <v>0.13512597304762708</v>
      </c>
      <c r="J40" s="118">
        <f t="shared" si="0"/>
        <v>-0.25209706328415826</v>
      </c>
      <c r="L40" s="121"/>
    </row>
    <row r="41" spans="1:12" x14ac:dyDescent="0.2">
      <c r="A41" s="102">
        <v>2008.2</v>
      </c>
      <c r="B41" s="112">
        <f t="shared" si="2"/>
        <v>386374.21644437726</v>
      </c>
      <c r="C41" s="113"/>
      <c r="D41" s="114">
        <f t="shared" si="1"/>
        <v>-7.6162463563423044E-2</v>
      </c>
      <c r="F41" s="118">
        <v>-0.3478</v>
      </c>
      <c r="H41" s="116">
        <v>355617</v>
      </c>
      <c r="I41" s="125">
        <f t="shared" si="3"/>
        <v>0.31114158988596263</v>
      </c>
      <c r="J41" s="118">
        <f t="shared" si="0"/>
        <v>0.16280446134579352</v>
      </c>
      <c r="L41" s="121"/>
    </row>
    <row r="42" spans="1:12" x14ac:dyDescent="0.2">
      <c r="A42" s="102">
        <v>2008.3</v>
      </c>
      <c r="B42" s="112">
        <f t="shared" si="2"/>
        <v>341750.00797076576</v>
      </c>
      <c r="C42" s="113"/>
      <c r="D42" s="114">
        <f t="shared" si="1"/>
        <v>-0.11549478866438712</v>
      </c>
      <c r="F42" s="118">
        <v>-0.4047</v>
      </c>
      <c r="H42" s="116">
        <v>431390</v>
      </c>
      <c r="I42" s="125">
        <f t="shared" si="3"/>
        <v>0.21307474052140374</v>
      </c>
      <c r="J42" s="118">
        <f t="shared" si="0"/>
        <v>0.64475013630315336</v>
      </c>
      <c r="L42" s="121"/>
    </row>
    <row r="43" spans="1:12" x14ac:dyDescent="0.2">
      <c r="A43" s="102">
        <v>2008.4</v>
      </c>
      <c r="B43" s="112">
        <f t="shared" si="2"/>
        <v>293965.42800912599</v>
      </c>
      <c r="C43" s="113"/>
      <c r="D43" s="114">
        <f t="shared" si="1"/>
        <v>-0.13982320072316545</v>
      </c>
      <c r="F43" s="118">
        <v>-0.40310000000000001</v>
      </c>
      <c r="H43" s="116">
        <v>467440</v>
      </c>
      <c r="I43" s="125">
        <f t="shared" si="3"/>
        <v>8.3567073877465869E-2</v>
      </c>
      <c r="J43" s="118">
        <f t="shared" si="0"/>
        <v>0.95630702268351886</v>
      </c>
      <c r="L43" s="121"/>
    </row>
    <row r="44" spans="1:12" x14ac:dyDescent="0.2">
      <c r="A44" s="102">
        <v>2009.1</v>
      </c>
      <c r="B44" s="112">
        <f t="shared" si="2"/>
        <v>247632.47273880543</v>
      </c>
      <c r="C44" s="113"/>
      <c r="D44" s="114">
        <f t="shared" si="1"/>
        <v>-0.15761362002365187</v>
      </c>
      <c r="F44" s="118">
        <v>-0.40789999999999998</v>
      </c>
      <c r="H44" s="116">
        <v>489880</v>
      </c>
      <c r="I44" s="125">
        <f t="shared" si="3"/>
        <v>4.8006161218552057E-2</v>
      </c>
      <c r="J44" s="118">
        <f t="shared" si="0"/>
        <v>0.80616236584115897</v>
      </c>
      <c r="L44" s="121"/>
    </row>
    <row r="45" spans="1:12" x14ac:dyDescent="0.2">
      <c r="A45" s="102">
        <v>2009.2</v>
      </c>
      <c r="B45" s="112">
        <f t="shared" si="2"/>
        <v>263584.49045835412</v>
      </c>
      <c r="C45" s="113"/>
      <c r="D45" s="114">
        <f t="shared" si="1"/>
        <v>6.4418117475143699E-2</v>
      </c>
      <c r="F45" s="118">
        <v>-0.31780000000000003</v>
      </c>
      <c r="H45" s="116">
        <v>463143</v>
      </c>
      <c r="I45" s="125">
        <f t="shared" si="3"/>
        <v>-5.4578672327917022E-2</v>
      </c>
      <c r="J45" s="118">
        <f t="shared" si="0"/>
        <v>0.30236462261365449</v>
      </c>
      <c r="L45" s="121"/>
    </row>
    <row r="46" spans="1:12" x14ac:dyDescent="0.2">
      <c r="A46" s="102">
        <v>2009.3</v>
      </c>
      <c r="B46" s="112">
        <f t="shared" si="2"/>
        <v>291000.13178710704</v>
      </c>
      <c r="C46" s="113"/>
      <c r="D46" s="114">
        <f t="shared" si="1"/>
        <v>0.10401082886583768</v>
      </c>
      <c r="F46" s="118">
        <v>-0.14849999999999999</v>
      </c>
      <c r="H46" s="116">
        <v>468433</v>
      </c>
      <c r="I46" s="125">
        <f t="shared" si="3"/>
        <v>1.1421958228883922E-2</v>
      </c>
      <c r="J46" s="118">
        <f t="shared" si="0"/>
        <v>8.5868935302162885E-2</v>
      </c>
      <c r="L46" s="121"/>
    </row>
    <row r="47" spans="1:12" x14ac:dyDescent="0.2">
      <c r="A47" s="102">
        <v>2009.4</v>
      </c>
      <c r="B47" s="112">
        <f t="shared" si="2"/>
        <v>303489.90787662164</v>
      </c>
      <c r="C47" s="113"/>
      <c r="D47" s="114">
        <f t="shared" si="1"/>
        <v>4.2920173309928256E-2</v>
      </c>
      <c r="F47" s="118">
        <v>3.2399999999999998E-2</v>
      </c>
      <c r="H47" s="116">
        <v>477993</v>
      </c>
      <c r="I47" s="125">
        <f t="shared" si="3"/>
        <v>2.0408468233450661E-2</v>
      </c>
      <c r="J47" s="118">
        <f t="shared" si="0"/>
        <v>2.2576159507102567E-2</v>
      </c>
      <c r="L47" s="121"/>
    </row>
    <row r="48" spans="1:12" x14ac:dyDescent="0.2">
      <c r="A48" s="102">
        <v>2010.1</v>
      </c>
      <c r="B48" s="112">
        <f t="shared" si="2"/>
        <v>288021.3290425046</v>
      </c>
      <c r="C48" s="113"/>
      <c r="D48" s="114">
        <f t="shared" si="1"/>
        <v>-5.0969005665933098E-2</v>
      </c>
      <c r="F48" s="118">
        <v>0.16309999999999999</v>
      </c>
      <c r="H48" s="116">
        <v>436107</v>
      </c>
      <c r="I48" s="125">
        <f t="shared" si="3"/>
        <v>-8.7628898331147065E-2</v>
      </c>
      <c r="J48" s="118">
        <f t="shared" si="0"/>
        <v>-0.10976769821180699</v>
      </c>
      <c r="L48" s="121"/>
    </row>
    <row r="49" spans="1:12" x14ac:dyDescent="0.2">
      <c r="A49" s="102">
        <v>2010.2</v>
      </c>
      <c r="B49" s="112">
        <f t="shared" si="2"/>
        <v>316090.5209576583</v>
      </c>
      <c r="C49" s="113"/>
      <c r="D49" s="114">
        <f t="shared" si="1"/>
        <v>9.7455254471836117E-2</v>
      </c>
      <c r="F49" s="118">
        <v>0.19919999999999999</v>
      </c>
      <c r="H49" s="116">
        <v>437937</v>
      </c>
      <c r="I49" s="125">
        <f t="shared" si="3"/>
        <v>4.1962179006527212E-3</v>
      </c>
      <c r="J49" s="118">
        <f t="shared" si="0"/>
        <v>-5.4423795674338193E-2</v>
      </c>
      <c r="L49" s="121"/>
    </row>
    <row r="50" spans="1:12" x14ac:dyDescent="0.2">
      <c r="A50" s="102">
        <v>2010.3</v>
      </c>
      <c r="B50" s="112">
        <f t="shared" si="2"/>
        <v>316899.14351615956</v>
      </c>
      <c r="C50" s="113"/>
      <c r="D50" s="114">
        <f t="shared" si="1"/>
        <v>2.558199328633437E-3</v>
      </c>
      <c r="F50" s="118">
        <v>8.8999999999999996E-2</v>
      </c>
      <c r="H50" s="116">
        <v>389313</v>
      </c>
      <c r="I50" s="125">
        <f t="shared" si="3"/>
        <v>-0.1110296686509703</v>
      </c>
      <c r="J50" s="118">
        <f t="shared" si="0"/>
        <v>-0.1689035571789349</v>
      </c>
      <c r="L50" s="121"/>
    </row>
    <row r="51" spans="1:12" x14ac:dyDescent="0.2">
      <c r="A51" s="102">
        <v>2010.4</v>
      </c>
      <c r="B51" s="112">
        <f t="shared" si="2"/>
        <v>302822.23007929308</v>
      </c>
      <c r="C51" s="113"/>
      <c r="D51" s="114">
        <f t="shared" si="1"/>
        <v>-4.4420799881867312E-2</v>
      </c>
      <c r="F51" s="118">
        <v>-2.2000000000000001E-3</v>
      </c>
      <c r="H51" s="116">
        <v>402727</v>
      </c>
      <c r="I51" s="125">
        <f t="shared" si="3"/>
        <v>3.4455566600652965E-2</v>
      </c>
      <c r="J51" s="118">
        <f t="shared" si="0"/>
        <v>-0.157462556983052</v>
      </c>
      <c r="L51" s="121"/>
    </row>
    <row r="52" spans="1:12" x14ac:dyDescent="0.2">
      <c r="A52" s="102">
        <v>2011.1</v>
      </c>
      <c r="B52" s="112">
        <f t="shared" si="2"/>
        <v>278545.42731700616</v>
      </c>
      <c r="C52" s="113"/>
      <c r="D52" s="114">
        <f t="shared" si="1"/>
        <v>-8.0168496070879947E-2</v>
      </c>
      <c r="F52" s="118">
        <v>-3.2899999999999999E-2</v>
      </c>
      <c r="H52" s="116">
        <v>434297</v>
      </c>
      <c r="I52" s="125">
        <f t="shared" si="3"/>
        <v>7.8390572273525194E-2</v>
      </c>
      <c r="J52" s="118">
        <f t="shared" si="0"/>
        <v>-4.1503575957276828E-3</v>
      </c>
      <c r="L52" s="121"/>
    </row>
    <row r="53" spans="1:12" x14ac:dyDescent="0.2">
      <c r="A53" s="102">
        <v>2011.2</v>
      </c>
      <c r="B53" s="112">
        <f t="shared" si="2"/>
        <v>294849.23794930364</v>
      </c>
      <c r="C53" s="113"/>
      <c r="D53" s="114">
        <f t="shared" si="1"/>
        <v>5.8531962952464767E-2</v>
      </c>
      <c r="F53" s="118">
        <v>-6.7199999999999996E-2</v>
      </c>
      <c r="H53" s="116">
        <v>410767</v>
      </c>
      <c r="I53" s="125">
        <f t="shared" si="3"/>
        <v>-5.4179513098179366E-2</v>
      </c>
      <c r="J53" s="118">
        <f t="shared" si="0"/>
        <v>-6.204088715956857E-2</v>
      </c>
      <c r="L53" s="121"/>
    </row>
    <row r="54" spans="1:12" x14ac:dyDescent="0.2">
      <c r="A54" s="102">
        <v>2011.3</v>
      </c>
      <c r="B54" s="112">
        <f t="shared" si="2"/>
        <v>293385.22706726048</v>
      </c>
      <c r="C54" s="113"/>
      <c r="D54" s="114">
        <f t="shared" si="1"/>
        <v>-4.9652863009769233E-3</v>
      </c>
      <c r="F54" s="118">
        <v>-7.4200000000000002E-2</v>
      </c>
      <c r="H54" s="116">
        <v>420060</v>
      </c>
      <c r="I54" s="125">
        <f t="shared" si="3"/>
        <v>2.2623531101573446E-2</v>
      </c>
      <c r="J54" s="118">
        <f t="shared" si="0"/>
        <v>7.8977583589553868E-2</v>
      </c>
      <c r="L54" s="121"/>
    </row>
    <row r="55" spans="1:12" x14ac:dyDescent="0.2">
      <c r="A55" s="102">
        <v>2011.4</v>
      </c>
      <c r="B55" s="112">
        <f t="shared" si="2"/>
        <v>282866.24511706765</v>
      </c>
      <c r="C55" s="113"/>
      <c r="D55" s="114">
        <f t="shared" si="1"/>
        <v>-3.5853822823128323E-2</v>
      </c>
      <c r="F55" s="118">
        <v>-6.59E-2</v>
      </c>
      <c r="H55" s="116">
        <v>425080</v>
      </c>
      <c r="I55" s="125">
        <f t="shared" si="3"/>
        <v>1.195067371327907E-2</v>
      </c>
      <c r="J55" s="118">
        <f t="shared" si="0"/>
        <v>5.5504100792844735E-2</v>
      </c>
      <c r="L55" s="121"/>
    </row>
    <row r="56" spans="1:12" x14ac:dyDescent="0.2">
      <c r="A56" s="102">
        <v>2012.1</v>
      </c>
      <c r="B56" s="112">
        <f t="shared" si="2"/>
        <v>279186.08179983526</v>
      </c>
      <c r="C56" s="113"/>
      <c r="D56" s="114">
        <f t="shared" si="1"/>
        <v>-1.3010259727912477E-2</v>
      </c>
      <c r="F56" s="118">
        <v>2.3E-3</v>
      </c>
      <c r="H56" s="116">
        <v>439750</v>
      </c>
      <c r="I56" s="125">
        <f t="shared" si="3"/>
        <v>3.4511150842194471E-2</v>
      </c>
      <c r="J56" s="118">
        <f t="shared" si="0"/>
        <v>1.2555923711192962E-2</v>
      </c>
      <c r="L56" s="121"/>
    </row>
    <row r="57" spans="1:12" x14ac:dyDescent="0.2">
      <c r="A57" s="102">
        <v>2012.2</v>
      </c>
      <c r="B57" s="112">
        <f t="shared" si="2"/>
        <v>316491.1720147825</v>
      </c>
      <c r="C57" s="113"/>
      <c r="D57" s="114">
        <f t="shared" si="1"/>
        <v>0.13362088100685998</v>
      </c>
      <c r="F57" s="118">
        <v>7.3400000000000007E-2</v>
      </c>
      <c r="H57" s="127">
        <v>439420</v>
      </c>
      <c r="I57" s="125">
        <f t="shared" si="3"/>
        <v>-7.504263786242138E-4</v>
      </c>
      <c r="J57" s="118">
        <f t="shared" si="0"/>
        <v>6.9754873200622347E-2</v>
      </c>
      <c r="L57" s="121"/>
    </row>
    <row r="58" spans="1:12" x14ac:dyDescent="0.2">
      <c r="A58" s="102">
        <v>2012.3</v>
      </c>
      <c r="B58" s="112">
        <f t="shared" si="2"/>
        <v>339925.76245138695</v>
      </c>
      <c r="C58" s="113"/>
      <c r="D58" s="114">
        <f t="shared" si="1"/>
        <v>7.4045005070504377E-2</v>
      </c>
      <c r="F58" s="118">
        <v>0.158632852271927</v>
      </c>
      <c r="H58" s="116">
        <v>434633.33333333331</v>
      </c>
      <c r="I58" s="125">
        <f t="shared" si="3"/>
        <v>-1.0893147027141836E-2</v>
      </c>
      <c r="J58" s="118">
        <f t="shared" si="0"/>
        <v>3.46934564903425E-2</v>
      </c>
      <c r="L58" s="121"/>
    </row>
    <row r="59" spans="1:12" x14ac:dyDescent="0.2">
      <c r="A59" s="102">
        <v>2012.4</v>
      </c>
      <c r="B59" s="112">
        <f t="shared" si="2"/>
        <v>352451.34141586628</v>
      </c>
      <c r="C59" s="113"/>
      <c r="D59" s="114">
        <f t="shared" si="1"/>
        <v>3.6847983730773137E-2</v>
      </c>
      <c r="F59" s="118">
        <v>0.246</v>
      </c>
      <c r="H59" s="116">
        <v>444713.33333333331</v>
      </c>
      <c r="I59" s="125">
        <f t="shared" si="3"/>
        <v>2.319196257381706E-2</v>
      </c>
      <c r="J59" s="118">
        <f t="shared" si="0"/>
        <v>4.6187384335497628E-2</v>
      </c>
    </row>
    <row r="60" spans="1:12" x14ac:dyDescent="0.2">
      <c r="A60" s="102">
        <v>2013.1</v>
      </c>
      <c r="B60" s="112">
        <f t="shared" si="2"/>
        <v>350448.74919009721</v>
      </c>
      <c r="C60" s="113"/>
      <c r="D60" s="114">
        <f t="shared" si="1"/>
        <v>-5.6818970179663975E-3</v>
      </c>
      <c r="F60" s="118">
        <v>0.255251504411865</v>
      </c>
      <c r="H60" s="128">
        <v>418487</v>
      </c>
      <c r="I60" s="125">
        <f t="shared" si="3"/>
        <v>-5.8973570989551249E-2</v>
      </c>
      <c r="J60" s="118">
        <f t="shared" si="0"/>
        <v>-4.8352472996020412E-2</v>
      </c>
    </row>
    <row r="61" spans="1:12" x14ac:dyDescent="0.2">
      <c r="A61" s="102">
        <v>2013.2</v>
      </c>
      <c r="B61" s="112">
        <f t="shared" si="2"/>
        <v>415627.18670716003</v>
      </c>
      <c r="C61" s="113"/>
      <c r="D61" s="114">
        <f t="shared" si="1"/>
        <v>0.18598564745256785</v>
      </c>
      <c r="F61" s="129">
        <v>0.313234691701755</v>
      </c>
      <c r="H61" s="130">
        <v>423553</v>
      </c>
      <c r="I61" s="125">
        <f t="shared" si="3"/>
        <v>1.2105513432914217E-2</v>
      </c>
      <c r="J61" s="118">
        <f t="shared" si="0"/>
        <v>-3.6108961813299367E-2</v>
      </c>
    </row>
    <row r="62" spans="1:12" x14ac:dyDescent="0.2">
      <c r="A62" s="102">
        <v>2013.3</v>
      </c>
      <c r="B62" s="112">
        <f>B58*(1+F62)</f>
        <v>433599.83708188444</v>
      </c>
      <c r="C62" s="113"/>
      <c r="D62" s="114">
        <f t="shared" si="1"/>
        <v>4.3242239558759721E-2</v>
      </c>
      <c r="F62" s="131">
        <v>0.27557215421085901</v>
      </c>
      <c r="H62" s="128">
        <v>430753</v>
      </c>
      <c r="I62" s="125">
        <f>H62/H61-1</f>
        <v>1.6999053247173324E-2</v>
      </c>
      <c r="J62" s="118">
        <f>H62/H58-1</f>
        <v>-8.9278318889485231E-3</v>
      </c>
    </row>
    <row r="63" spans="1:12" x14ac:dyDescent="0.2">
      <c r="A63" s="102">
        <v>2013.4</v>
      </c>
      <c r="B63" s="112">
        <f>ROUNDDOWN(B59*(1+F63),-1)</f>
        <v>432240</v>
      </c>
      <c r="C63" s="113"/>
      <c r="D63" s="114">
        <f t="shared" si="1"/>
        <v>-3.136156810012003E-3</v>
      </c>
      <c r="F63" s="118">
        <v>0.22638642117866101</v>
      </c>
      <c r="H63" s="128">
        <v>385770</v>
      </c>
      <c r="I63" s="125">
        <f>H63/H62-1</f>
        <v>-0.10442875615491942</v>
      </c>
      <c r="J63" s="118">
        <f>H63/H59-1</f>
        <v>-0.13254231190129973</v>
      </c>
    </row>
    <row r="64" spans="1:12" x14ac:dyDescent="0.2">
      <c r="A64" s="102">
        <v>2014.1</v>
      </c>
      <c r="B64" s="112">
        <f t="shared" ref="B64" si="4">B60*(1+F64)</f>
        <v>418570.35208061722</v>
      </c>
      <c r="D64" s="114">
        <f t="shared" si="1"/>
        <v>-3.1625133998201882E-2</v>
      </c>
      <c r="F64" s="132">
        <v>0.19438392360638199</v>
      </c>
      <c r="H64" s="128">
        <v>362170</v>
      </c>
      <c r="I64" s="125">
        <f t="shared" ref="I64" si="5">H64/H63-1</f>
        <v>-6.1176348601498343E-2</v>
      </c>
      <c r="J64" s="118">
        <f t="shared" ref="J64" si="6">H64/H60-1</f>
        <v>-0.13457287801054751</v>
      </c>
    </row>
    <row r="65" spans="1:10" x14ac:dyDescent="0.2">
      <c r="A65" s="102">
        <v>2014.2</v>
      </c>
      <c r="B65" s="112">
        <f>ROUNDDOWN(B61*(1+F65),-1)</f>
        <v>456680</v>
      </c>
      <c r="C65" s="113"/>
      <c r="D65" s="114">
        <f t="shared" si="1"/>
        <v>9.104717457877376E-2</v>
      </c>
      <c r="F65" s="118">
        <v>9.8787639798430804E-2</v>
      </c>
      <c r="H65" s="128">
        <v>391280</v>
      </c>
      <c r="I65" s="125">
        <f>H65/H64-1</f>
        <v>8.0376618714968151E-2</v>
      </c>
      <c r="J65" s="118">
        <f>H65/H61-1</f>
        <v>-7.6195895200836694E-2</v>
      </c>
    </row>
    <row r="66" spans="1:10" x14ac:dyDescent="0.2">
      <c r="A66" s="102">
        <v>2014.3</v>
      </c>
      <c r="B66" s="112">
        <f t="shared" ref="B66" si="7">B62*(1+F66)</f>
        <v>468220.13216488151</v>
      </c>
      <c r="D66" s="114">
        <f t="shared" si="1"/>
        <v>2.5269624605591456E-2</v>
      </c>
      <c r="F66" s="132">
        <v>7.9843883973736499E-2</v>
      </c>
      <c r="H66" s="128">
        <v>397180</v>
      </c>
      <c r="I66" s="125">
        <f t="shared" ref="I66" si="8">H66/H65-1</f>
        <v>1.5078716008996018E-2</v>
      </c>
      <c r="J66" s="118">
        <f t="shared" ref="J66" si="9">H66/H62-1</f>
        <v>-7.7940258106153681E-2</v>
      </c>
    </row>
    <row r="67" spans="1:10" x14ac:dyDescent="0.2">
      <c r="A67" s="102">
        <v>2014.4</v>
      </c>
      <c r="B67" s="112">
        <f>B63*(1+F67)</f>
        <v>451752.01261039911</v>
      </c>
      <c r="C67" s="113"/>
      <c r="D67" s="114">
        <f t="shared" si="1"/>
        <v>-3.5171745986956493E-2</v>
      </c>
      <c r="F67" s="118">
        <v>4.5141617181193583E-2</v>
      </c>
      <c r="H67" s="128">
        <v>380240</v>
      </c>
      <c r="I67" s="125">
        <f>H67/H66-1</f>
        <v>-4.2650687345787808E-2</v>
      </c>
      <c r="J67" s="118">
        <f>H67/H63-1</f>
        <v>-1.4334966430774809E-2</v>
      </c>
    </row>
    <row r="68" spans="1:10" x14ac:dyDescent="0.2">
      <c r="A68" s="102">
        <v>2015.1</v>
      </c>
      <c r="B68" s="112">
        <f t="shared" ref="B68:B76" si="10">B64*(1+F68)</f>
        <v>441338.5219120757</v>
      </c>
      <c r="D68" s="114">
        <f t="shared" si="1"/>
        <v>-2.3051343231766053E-2</v>
      </c>
      <c r="F68" s="132">
        <v>5.43950848842569E-2</v>
      </c>
      <c r="H68" s="128">
        <v>380720</v>
      </c>
      <c r="I68" s="125">
        <f t="shared" ref="I68:I76" si="11">H68/H67-1</f>
        <v>1.262360614348923E-3</v>
      </c>
      <c r="J68" s="118">
        <f t="shared" ref="J68:J76" si="12">H68/H64-1</f>
        <v>5.1219040781953273E-2</v>
      </c>
    </row>
    <row r="69" spans="1:10" x14ac:dyDescent="0.2">
      <c r="A69" s="102">
        <v>2015.2</v>
      </c>
      <c r="B69" s="112">
        <f t="shared" si="10"/>
        <v>488502.66036125715</v>
      </c>
      <c r="D69" s="114">
        <f t="shared" si="1"/>
        <v>0.10686612681087815</v>
      </c>
      <c r="F69" s="132">
        <v>6.9682623196236096E-2</v>
      </c>
      <c r="H69" s="128">
        <v>426800</v>
      </c>
      <c r="I69" s="125">
        <f t="shared" si="11"/>
        <v>0.12103383063668849</v>
      </c>
      <c r="J69" s="118">
        <f t="shared" si="12"/>
        <v>9.0778981803312231E-2</v>
      </c>
    </row>
    <row r="70" spans="1:10" x14ac:dyDescent="0.2">
      <c r="A70" s="102">
        <v>2015.3</v>
      </c>
      <c r="B70" s="112">
        <f t="shared" si="10"/>
        <v>490319.61436970934</v>
      </c>
      <c r="D70" s="114">
        <f t="shared" si="1"/>
        <v>3.7194352372789119E-3</v>
      </c>
      <c r="F70" s="132">
        <v>4.7198914969007702E-2</v>
      </c>
      <c r="H70" s="128">
        <v>430160</v>
      </c>
      <c r="I70" s="125">
        <f t="shared" si="11"/>
        <v>7.8725398313026496E-3</v>
      </c>
      <c r="J70" s="118">
        <f t="shared" si="12"/>
        <v>8.3035399566947055E-2</v>
      </c>
    </row>
    <row r="71" spans="1:10" x14ac:dyDescent="0.2">
      <c r="A71" s="102">
        <v>2015.4</v>
      </c>
      <c r="B71" s="112">
        <f t="shared" si="10"/>
        <v>484709.95654570154</v>
      </c>
      <c r="D71" s="114">
        <f t="shared" si="1"/>
        <v>-1.1440818722332491E-2</v>
      </c>
      <c r="F71" s="132">
        <v>7.2955831994767628E-2</v>
      </c>
      <c r="H71" s="128">
        <v>399950</v>
      </c>
      <c r="I71" s="125">
        <f t="shared" si="11"/>
        <v>-7.0229681978798641E-2</v>
      </c>
      <c r="J71" s="118">
        <f t="shared" si="12"/>
        <v>5.1835682726699028E-2</v>
      </c>
    </row>
    <row r="72" spans="1:10" x14ac:dyDescent="0.2">
      <c r="A72" s="102">
        <v>2016.1</v>
      </c>
      <c r="B72" s="112">
        <f t="shared" si="10"/>
        <v>465920.42230714363</v>
      </c>
      <c r="D72" s="114">
        <f t="shared" si="1"/>
        <v>-3.8764489948714953E-2</v>
      </c>
      <c r="F72" s="132">
        <v>5.5698515254386002E-2</v>
      </c>
      <c r="H72" s="128">
        <v>391190</v>
      </c>
      <c r="I72" s="125">
        <f t="shared" si="11"/>
        <v>-2.1902737842230291E-2</v>
      </c>
      <c r="J72" s="118">
        <f t="shared" si="12"/>
        <v>2.7500525320445446E-2</v>
      </c>
    </row>
    <row r="73" spans="1:10" x14ac:dyDescent="0.2">
      <c r="A73" s="102">
        <v>2016.2</v>
      </c>
      <c r="B73" s="112">
        <f t="shared" si="10"/>
        <v>516216.71434799396</v>
      </c>
      <c r="D73" s="114">
        <f t="shared" si="1"/>
        <v>0.10795039159647324</v>
      </c>
      <c r="F73" s="132">
        <v>5.6732657231061301E-2</v>
      </c>
      <c r="H73" s="128">
        <v>421330</v>
      </c>
      <c r="I73" s="125">
        <f t="shared" si="11"/>
        <v>7.7046959278100235E-2</v>
      </c>
      <c r="J73" s="118">
        <f t="shared" si="12"/>
        <v>-1.2816307403936245E-2</v>
      </c>
    </row>
    <row r="74" spans="1:10" x14ac:dyDescent="0.2">
      <c r="A74" s="102">
        <v>2016.3</v>
      </c>
      <c r="B74" s="112">
        <f t="shared" si="10"/>
        <v>517465.70896850881</v>
      </c>
      <c r="D74" s="114">
        <f t="shared" si="1"/>
        <v>2.4195160400655169E-3</v>
      </c>
      <c r="F74" s="132">
        <v>5.5364080496137003E-2</v>
      </c>
      <c r="H74" s="128">
        <v>423210</v>
      </c>
      <c r="I74" s="125">
        <f t="shared" si="11"/>
        <v>4.4620606175682642E-3</v>
      </c>
      <c r="J74" s="118">
        <f t="shared" si="12"/>
        <v>-1.6156778872977506E-2</v>
      </c>
    </row>
    <row r="75" spans="1:10" x14ac:dyDescent="0.2">
      <c r="A75" s="102">
        <v>2016.4</v>
      </c>
      <c r="B75" s="112">
        <f t="shared" si="10"/>
        <v>512193.72993732017</v>
      </c>
      <c r="D75" s="114">
        <f t="shared" si="1"/>
        <v>-1.0188074185046081E-2</v>
      </c>
      <c r="F75" s="132">
        <v>5.6701483063154902E-2</v>
      </c>
      <c r="H75" s="128">
        <v>432240</v>
      </c>
      <c r="I75" s="125">
        <f t="shared" si="11"/>
        <v>2.1336924930885459E-2</v>
      </c>
      <c r="J75" s="118">
        <f t="shared" si="12"/>
        <v>8.0735091886485755E-2</v>
      </c>
    </row>
    <row r="76" spans="1:10" x14ac:dyDescent="0.2">
      <c r="A76" s="102">
        <v>2017.1</v>
      </c>
      <c r="B76" s="112">
        <f t="shared" si="10"/>
        <v>496624.62571914442</v>
      </c>
      <c r="D76" s="114">
        <f t="shared" si="1"/>
        <v>-3.0396905132128449E-2</v>
      </c>
      <c r="F76" s="132">
        <v>6.5900102124649904E-2</v>
      </c>
      <c r="H76" s="128">
        <v>412070</v>
      </c>
      <c r="I76" s="125">
        <f t="shared" si="11"/>
        <v>-4.6663890431241861E-2</v>
      </c>
      <c r="J76" s="118">
        <f t="shared" si="12"/>
        <v>5.3375597535724406E-2</v>
      </c>
    </row>
    <row r="77" spans="1:10" x14ac:dyDescent="0.2">
      <c r="A77" s="102">
        <v>2017.2</v>
      </c>
      <c r="B77" s="112">
        <f t="shared" ref="B77:B78" si="13">B73*(1+F77)</f>
        <v>548787.09601441061</v>
      </c>
      <c r="D77" s="114">
        <f t="shared" ref="D77:D78" si="14">B77/B76-1</f>
        <v>0.1050339987062292</v>
      </c>
      <c r="F77" s="132">
        <v>6.3094395747248497E-2</v>
      </c>
      <c r="H77" s="128">
        <v>426680</v>
      </c>
      <c r="I77" s="125">
        <f t="shared" ref="I77:I78" si="15">H77/H76-1</f>
        <v>3.5455141116800482E-2</v>
      </c>
      <c r="J77" s="118">
        <f t="shared" ref="J77:J78" si="16">H77/H73-1</f>
        <v>1.2697885268079689E-2</v>
      </c>
    </row>
    <row r="78" spans="1:10" x14ac:dyDescent="0.2">
      <c r="A78" s="102">
        <v>2017.3</v>
      </c>
      <c r="B78" s="112">
        <f t="shared" si="13"/>
        <v>555677.62426023767</v>
      </c>
      <c r="D78" s="114">
        <f t="shared" si="14"/>
        <v>1.2555922498669991E-2</v>
      </c>
      <c r="F78" s="132">
        <v>7.3844342976655694E-2</v>
      </c>
      <c r="H78" s="128">
        <v>428670</v>
      </c>
      <c r="I78" s="125">
        <f t="shared" si="15"/>
        <v>4.6639167526014713E-3</v>
      </c>
      <c r="J78" s="118">
        <f t="shared" si="16"/>
        <v>1.2901396469837678E-2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84"/>
  <sheetViews>
    <sheetView workbookViewId="0">
      <pane xSplit="1" ySplit="1" topLeftCell="B446" activePane="bottomRight" state="frozen"/>
      <selection pane="topRight" activeCell="B1" sqref="B1"/>
      <selection pane="bottomLeft" activeCell="A2" sqref="A2"/>
      <selection pane="bottomRight" activeCell="L454" sqref="L454"/>
    </sheetView>
  </sheetViews>
  <sheetFormatPr defaultRowHeight="12.75" x14ac:dyDescent="0.2"/>
  <cols>
    <col min="1" max="1" width="11.28515625" style="159" customWidth="1"/>
    <col min="2" max="2" width="10.7109375" style="140" customWidth="1"/>
    <col min="3" max="3" width="1.7109375" style="140" customWidth="1"/>
    <col min="4" max="4" width="10" style="140" customWidth="1"/>
    <col min="5" max="5" width="9.42578125" style="140" customWidth="1"/>
    <col min="6" max="6" width="11.28515625" style="154" customWidth="1"/>
    <col min="7" max="7" width="1.7109375" style="154" customWidth="1"/>
    <col min="8" max="8" width="9.42578125" style="140" customWidth="1"/>
    <col min="9" max="9" width="9.7109375" style="140" customWidth="1"/>
    <col min="10" max="10" width="12.42578125" style="143" customWidth="1"/>
    <col min="11" max="11" width="9.7109375" style="143" customWidth="1"/>
    <col min="12" max="13" width="9.42578125" style="103" customWidth="1"/>
    <col min="14" max="256" width="9.140625" style="103"/>
    <col min="257" max="257" width="11.28515625" style="103" customWidth="1"/>
    <col min="258" max="258" width="10.7109375" style="103" customWidth="1"/>
    <col min="259" max="259" width="1.7109375" style="103" customWidth="1"/>
    <col min="260" max="260" width="10" style="103" customWidth="1"/>
    <col min="261" max="261" width="9.42578125" style="103" customWidth="1"/>
    <col min="262" max="262" width="11.28515625" style="103" customWidth="1"/>
    <col min="263" max="263" width="1.7109375" style="103" customWidth="1"/>
    <col min="264" max="264" width="9.42578125" style="103" customWidth="1"/>
    <col min="265" max="265" width="9.7109375" style="103" customWidth="1"/>
    <col min="266" max="266" width="12.42578125" style="103" customWidth="1"/>
    <col min="267" max="267" width="9.7109375" style="103" customWidth="1"/>
    <col min="268" max="269" width="9.42578125" style="103" customWidth="1"/>
    <col min="270" max="512" width="9.140625" style="103"/>
    <col min="513" max="513" width="11.28515625" style="103" customWidth="1"/>
    <col min="514" max="514" width="10.7109375" style="103" customWidth="1"/>
    <col min="515" max="515" width="1.7109375" style="103" customWidth="1"/>
    <col min="516" max="516" width="10" style="103" customWidth="1"/>
    <col min="517" max="517" width="9.42578125" style="103" customWidth="1"/>
    <col min="518" max="518" width="11.28515625" style="103" customWidth="1"/>
    <col min="519" max="519" width="1.7109375" style="103" customWidth="1"/>
    <col min="520" max="520" width="9.42578125" style="103" customWidth="1"/>
    <col min="521" max="521" width="9.7109375" style="103" customWidth="1"/>
    <col min="522" max="522" width="12.42578125" style="103" customWidth="1"/>
    <col min="523" max="523" width="9.7109375" style="103" customWidth="1"/>
    <col min="524" max="525" width="9.42578125" style="103" customWidth="1"/>
    <col min="526" max="768" width="9.140625" style="103"/>
    <col min="769" max="769" width="11.28515625" style="103" customWidth="1"/>
    <col min="770" max="770" width="10.7109375" style="103" customWidth="1"/>
    <col min="771" max="771" width="1.7109375" style="103" customWidth="1"/>
    <col min="772" max="772" width="10" style="103" customWidth="1"/>
    <col min="773" max="773" width="9.42578125" style="103" customWidth="1"/>
    <col min="774" max="774" width="11.28515625" style="103" customWidth="1"/>
    <col min="775" max="775" width="1.7109375" style="103" customWidth="1"/>
    <col min="776" max="776" width="9.42578125" style="103" customWidth="1"/>
    <col min="777" max="777" width="9.7109375" style="103" customWidth="1"/>
    <col min="778" max="778" width="12.42578125" style="103" customWidth="1"/>
    <col min="779" max="779" width="9.7109375" style="103" customWidth="1"/>
    <col min="780" max="781" width="9.42578125" style="103" customWidth="1"/>
    <col min="782" max="1024" width="9.140625" style="103"/>
    <col min="1025" max="1025" width="11.28515625" style="103" customWidth="1"/>
    <col min="1026" max="1026" width="10.7109375" style="103" customWidth="1"/>
    <col min="1027" max="1027" width="1.7109375" style="103" customWidth="1"/>
    <col min="1028" max="1028" width="10" style="103" customWidth="1"/>
    <col min="1029" max="1029" width="9.42578125" style="103" customWidth="1"/>
    <col min="1030" max="1030" width="11.28515625" style="103" customWidth="1"/>
    <col min="1031" max="1031" width="1.7109375" style="103" customWidth="1"/>
    <col min="1032" max="1032" width="9.42578125" style="103" customWidth="1"/>
    <col min="1033" max="1033" width="9.7109375" style="103" customWidth="1"/>
    <col min="1034" max="1034" width="12.42578125" style="103" customWidth="1"/>
    <col min="1035" max="1035" width="9.7109375" style="103" customWidth="1"/>
    <col min="1036" max="1037" width="9.42578125" style="103" customWidth="1"/>
    <col min="1038" max="1280" width="9.140625" style="103"/>
    <col min="1281" max="1281" width="11.28515625" style="103" customWidth="1"/>
    <col min="1282" max="1282" width="10.7109375" style="103" customWidth="1"/>
    <col min="1283" max="1283" width="1.7109375" style="103" customWidth="1"/>
    <col min="1284" max="1284" width="10" style="103" customWidth="1"/>
    <col min="1285" max="1285" width="9.42578125" style="103" customWidth="1"/>
    <col min="1286" max="1286" width="11.28515625" style="103" customWidth="1"/>
    <col min="1287" max="1287" width="1.7109375" style="103" customWidth="1"/>
    <col min="1288" max="1288" width="9.42578125" style="103" customWidth="1"/>
    <col min="1289" max="1289" width="9.7109375" style="103" customWidth="1"/>
    <col min="1290" max="1290" width="12.42578125" style="103" customWidth="1"/>
    <col min="1291" max="1291" width="9.7109375" style="103" customWidth="1"/>
    <col min="1292" max="1293" width="9.42578125" style="103" customWidth="1"/>
    <col min="1294" max="1536" width="9.140625" style="103"/>
    <col min="1537" max="1537" width="11.28515625" style="103" customWidth="1"/>
    <col min="1538" max="1538" width="10.7109375" style="103" customWidth="1"/>
    <col min="1539" max="1539" width="1.7109375" style="103" customWidth="1"/>
    <col min="1540" max="1540" width="10" style="103" customWidth="1"/>
    <col min="1541" max="1541" width="9.42578125" style="103" customWidth="1"/>
    <col min="1542" max="1542" width="11.28515625" style="103" customWidth="1"/>
    <col min="1543" max="1543" width="1.7109375" style="103" customWidth="1"/>
    <col min="1544" max="1544" width="9.42578125" style="103" customWidth="1"/>
    <col min="1545" max="1545" width="9.7109375" style="103" customWidth="1"/>
    <col min="1546" max="1546" width="12.42578125" style="103" customWidth="1"/>
    <col min="1547" max="1547" width="9.7109375" style="103" customWidth="1"/>
    <col min="1548" max="1549" width="9.42578125" style="103" customWidth="1"/>
    <col min="1550" max="1792" width="9.140625" style="103"/>
    <col min="1793" max="1793" width="11.28515625" style="103" customWidth="1"/>
    <col min="1794" max="1794" width="10.7109375" style="103" customWidth="1"/>
    <col min="1795" max="1795" width="1.7109375" style="103" customWidth="1"/>
    <col min="1796" max="1796" width="10" style="103" customWidth="1"/>
    <col min="1797" max="1797" width="9.42578125" style="103" customWidth="1"/>
    <col min="1798" max="1798" width="11.28515625" style="103" customWidth="1"/>
    <col min="1799" max="1799" width="1.7109375" style="103" customWidth="1"/>
    <col min="1800" max="1800" width="9.42578125" style="103" customWidth="1"/>
    <col min="1801" max="1801" width="9.7109375" style="103" customWidth="1"/>
    <col min="1802" max="1802" width="12.42578125" style="103" customWidth="1"/>
    <col min="1803" max="1803" width="9.7109375" style="103" customWidth="1"/>
    <col min="1804" max="1805" width="9.42578125" style="103" customWidth="1"/>
    <col min="1806" max="2048" width="9.140625" style="103"/>
    <col min="2049" max="2049" width="11.28515625" style="103" customWidth="1"/>
    <col min="2050" max="2050" width="10.7109375" style="103" customWidth="1"/>
    <col min="2051" max="2051" width="1.7109375" style="103" customWidth="1"/>
    <col min="2052" max="2052" width="10" style="103" customWidth="1"/>
    <col min="2053" max="2053" width="9.42578125" style="103" customWidth="1"/>
    <col min="2054" max="2054" width="11.28515625" style="103" customWidth="1"/>
    <col min="2055" max="2055" width="1.7109375" style="103" customWidth="1"/>
    <col min="2056" max="2056" width="9.42578125" style="103" customWidth="1"/>
    <col min="2057" max="2057" width="9.7109375" style="103" customWidth="1"/>
    <col min="2058" max="2058" width="12.42578125" style="103" customWidth="1"/>
    <col min="2059" max="2059" width="9.7109375" style="103" customWidth="1"/>
    <col min="2060" max="2061" width="9.42578125" style="103" customWidth="1"/>
    <col min="2062" max="2304" width="9.140625" style="103"/>
    <col min="2305" max="2305" width="11.28515625" style="103" customWidth="1"/>
    <col min="2306" max="2306" width="10.7109375" style="103" customWidth="1"/>
    <col min="2307" max="2307" width="1.7109375" style="103" customWidth="1"/>
    <col min="2308" max="2308" width="10" style="103" customWidth="1"/>
    <col min="2309" max="2309" width="9.42578125" style="103" customWidth="1"/>
    <col min="2310" max="2310" width="11.28515625" style="103" customWidth="1"/>
    <col min="2311" max="2311" width="1.7109375" style="103" customWidth="1"/>
    <col min="2312" max="2312" width="9.42578125" style="103" customWidth="1"/>
    <col min="2313" max="2313" width="9.7109375" style="103" customWidth="1"/>
    <col min="2314" max="2314" width="12.42578125" style="103" customWidth="1"/>
    <col min="2315" max="2315" width="9.7109375" style="103" customWidth="1"/>
    <col min="2316" max="2317" width="9.42578125" style="103" customWidth="1"/>
    <col min="2318" max="2560" width="9.140625" style="103"/>
    <col min="2561" max="2561" width="11.28515625" style="103" customWidth="1"/>
    <col min="2562" max="2562" width="10.7109375" style="103" customWidth="1"/>
    <col min="2563" max="2563" width="1.7109375" style="103" customWidth="1"/>
    <col min="2564" max="2564" width="10" style="103" customWidth="1"/>
    <col min="2565" max="2565" width="9.42578125" style="103" customWidth="1"/>
    <col min="2566" max="2566" width="11.28515625" style="103" customWidth="1"/>
    <col min="2567" max="2567" width="1.7109375" style="103" customWidth="1"/>
    <col min="2568" max="2568" width="9.42578125" style="103" customWidth="1"/>
    <col min="2569" max="2569" width="9.7109375" style="103" customWidth="1"/>
    <col min="2570" max="2570" width="12.42578125" style="103" customWidth="1"/>
    <col min="2571" max="2571" width="9.7109375" style="103" customWidth="1"/>
    <col min="2572" max="2573" width="9.42578125" style="103" customWidth="1"/>
    <col min="2574" max="2816" width="9.140625" style="103"/>
    <col min="2817" max="2817" width="11.28515625" style="103" customWidth="1"/>
    <col min="2818" max="2818" width="10.7109375" style="103" customWidth="1"/>
    <col min="2819" max="2819" width="1.7109375" style="103" customWidth="1"/>
    <col min="2820" max="2820" width="10" style="103" customWidth="1"/>
    <col min="2821" max="2821" width="9.42578125" style="103" customWidth="1"/>
    <col min="2822" max="2822" width="11.28515625" style="103" customWidth="1"/>
    <col min="2823" max="2823" width="1.7109375" style="103" customWidth="1"/>
    <col min="2824" max="2824" width="9.42578125" style="103" customWidth="1"/>
    <col min="2825" max="2825" width="9.7109375" style="103" customWidth="1"/>
    <col min="2826" max="2826" width="12.42578125" style="103" customWidth="1"/>
    <col min="2827" max="2827" width="9.7109375" style="103" customWidth="1"/>
    <col min="2828" max="2829" width="9.42578125" style="103" customWidth="1"/>
    <col min="2830" max="3072" width="9.140625" style="103"/>
    <col min="3073" max="3073" width="11.28515625" style="103" customWidth="1"/>
    <col min="3074" max="3074" width="10.7109375" style="103" customWidth="1"/>
    <col min="3075" max="3075" width="1.7109375" style="103" customWidth="1"/>
    <col min="3076" max="3076" width="10" style="103" customWidth="1"/>
    <col min="3077" max="3077" width="9.42578125" style="103" customWidth="1"/>
    <col min="3078" max="3078" width="11.28515625" style="103" customWidth="1"/>
    <col min="3079" max="3079" width="1.7109375" style="103" customWidth="1"/>
    <col min="3080" max="3080" width="9.42578125" style="103" customWidth="1"/>
    <col min="3081" max="3081" width="9.7109375" style="103" customWidth="1"/>
    <col min="3082" max="3082" width="12.42578125" style="103" customWidth="1"/>
    <col min="3083" max="3083" width="9.7109375" style="103" customWidth="1"/>
    <col min="3084" max="3085" width="9.42578125" style="103" customWidth="1"/>
    <col min="3086" max="3328" width="9.140625" style="103"/>
    <col min="3329" max="3329" width="11.28515625" style="103" customWidth="1"/>
    <col min="3330" max="3330" width="10.7109375" style="103" customWidth="1"/>
    <col min="3331" max="3331" width="1.7109375" style="103" customWidth="1"/>
    <col min="3332" max="3332" width="10" style="103" customWidth="1"/>
    <col min="3333" max="3333" width="9.42578125" style="103" customWidth="1"/>
    <col min="3334" max="3334" width="11.28515625" style="103" customWidth="1"/>
    <col min="3335" max="3335" width="1.7109375" style="103" customWidth="1"/>
    <col min="3336" max="3336" width="9.42578125" style="103" customWidth="1"/>
    <col min="3337" max="3337" width="9.7109375" style="103" customWidth="1"/>
    <col min="3338" max="3338" width="12.42578125" style="103" customWidth="1"/>
    <col min="3339" max="3339" width="9.7109375" style="103" customWidth="1"/>
    <col min="3340" max="3341" width="9.42578125" style="103" customWidth="1"/>
    <col min="3342" max="3584" width="9.140625" style="103"/>
    <col min="3585" max="3585" width="11.28515625" style="103" customWidth="1"/>
    <col min="3586" max="3586" width="10.7109375" style="103" customWidth="1"/>
    <col min="3587" max="3587" width="1.7109375" style="103" customWidth="1"/>
    <col min="3588" max="3588" width="10" style="103" customWidth="1"/>
    <col min="3589" max="3589" width="9.42578125" style="103" customWidth="1"/>
    <col min="3590" max="3590" width="11.28515625" style="103" customWidth="1"/>
    <col min="3591" max="3591" width="1.7109375" style="103" customWidth="1"/>
    <col min="3592" max="3592" width="9.42578125" style="103" customWidth="1"/>
    <col min="3593" max="3593" width="9.7109375" style="103" customWidth="1"/>
    <col min="3594" max="3594" width="12.42578125" style="103" customWidth="1"/>
    <col min="3595" max="3595" width="9.7109375" style="103" customWidth="1"/>
    <col min="3596" max="3597" width="9.42578125" style="103" customWidth="1"/>
    <col min="3598" max="3840" width="9.140625" style="103"/>
    <col min="3841" max="3841" width="11.28515625" style="103" customWidth="1"/>
    <col min="3842" max="3842" width="10.7109375" style="103" customWidth="1"/>
    <col min="3843" max="3843" width="1.7109375" style="103" customWidth="1"/>
    <col min="3844" max="3844" width="10" style="103" customWidth="1"/>
    <col min="3845" max="3845" width="9.42578125" style="103" customWidth="1"/>
    <col min="3846" max="3846" width="11.28515625" style="103" customWidth="1"/>
    <col min="3847" max="3847" width="1.7109375" style="103" customWidth="1"/>
    <col min="3848" max="3848" width="9.42578125" style="103" customWidth="1"/>
    <col min="3849" max="3849" width="9.7109375" style="103" customWidth="1"/>
    <col min="3850" max="3850" width="12.42578125" style="103" customWidth="1"/>
    <col min="3851" max="3851" width="9.7109375" style="103" customWidth="1"/>
    <col min="3852" max="3853" width="9.42578125" style="103" customWidth="1"/>
    <col min="3854" max="4096" width="9.140625" style="103"/>
    <col min="4097" max="4097" width="11.28515625" style="103" customWidth="1"/>
    <col min="4098" max="4098" width="10.7109375" style="103" customWidth="1"/>
    <col min="4099" max="4099" width="1.7109375" style="103" customWidth="1"/>
    <col min="4100" max="4100" width="10" style="103" customWidth="1"/>
    <col min="4101" max="4101" width="9.42578125" style="103" customWidth="1"/>
    <col min="4102" max="4102" width="11.28515625" style="103" customWidth="1"/>
    <col min="4103" max="4103" width="1.7109375" style="103" customWidth="1"/>
    <col min="4104" max="4104" width="9.42578125" style="103" customWidth="1"/>
    <col min="4105" max="4105" width="9.7109375" style="103" customWidth="1"/>
    <col min="4106" max="4106" width="12.42578125" style="103" customWidth="1"/>
    <col min="4107" max="4107" width="9.7109375" style="103" customWidth="1"/>
    <col min="4108" max="4109" width="9.42578125" style="103" customWidth="1"/>
    <col min="4110" max="4352" width="9.140625" style="103"/>
    <col min="4353" max="4353" width="11.28515625" style="103" customWidth="1"/>
    <col min="4354" max="4354" width="10.7109375" style="103" customWidth="1"/>
    <col min="4355" max="4355" width="1.7109375" style="103" customWidth="1"/>
    <col min="4356" max="4356" width="10" style="103" customWidth="1"/>
    <col min="4357" max="4357" width="9.42578125" style="103" customWidth="1"/>
    <col min="4358" max="4358" width="11.28515625" style="103" customWidth="1"/>
    <col min="4359" max="4359" width="1.7109375" style="103" customWidth="1"/>
    <col min="4360" max="4360" width="9.42578125" style="103" customWidth="1"/>
    <col min="4361" max="4361" width="9.7109375" style="103" customWidth="1"/>
    <col min="4362" max="4362" width="12.42578125" style="103" customWidth="1"/>
    <col min="4363" max="4363" width="9.7109375" style="103" customWidth="1"/>
    <col min="4364" max="4365" width="9.42578125" style="103" customWidth="1"/>
    <col min="4366" max="4608" width="9.140625" style="103"/>
    <col min="4609" max="4609" width="11.28515625" style="103" customWidth="1"/>
    <col min="4610" max="4610" width="10.7109375" style="103" customWidth="1"/>
    <col min="4611" max="4611" width="1.7109375" style="103" customWidth="1"/>
    <col min="4612" max="4612" width="10" style="103" customWidth="1"/>
    <col min="4613" max="4613" width="9.42578125" style="103" customWidth="1"/>
    <col min="4614" max="4614" width="11.28515625" style="103" customWidth="1"/>
    <col min="4615" max="4615" width="1.7109375" style="103" customWidth="1"/>
    <col min="4616" max="4616" width="9.42578125" style="103" customWidth="1"/>
    <col min="4617" max="4617" width="9.7109375" style="103" customWidth="1"/>
    <col min="4618" max="4618" width="12.42578125" style="103" customWidth="1"/>
    <col min="4619" max="4619" width="9.7109375" style="103" customWidth="1"/>
    <col min="4620" max="4621" width="9.42578125" style="103" customWidth="1"/>
    <col min="4622" max="4864" width="9.140625" style="103"/>
    <col min="4865" max="4865" width="11.28515625" style="103" customWidth="1"/>
    <col min="4866" max="4866" width="10.7109375" style="103" customWidth="1"/>
    <col min="4867" max="4867" width="1.7109375" style="103" customWidth="1"/>
    <col min="4868" max="4868" width="10" style="103" customWidth="1"/>
    <col min="4869" max="4869" width="9.42578125" style="103" customWidth="1"/>
    <col min="4870" max="4870" width="11.28515625" style="103" customWidth="1"/>
    <col min="4871" max="4871" width="1.7109375" style="103" customWidth="1"/>
    <col min="4872" max="4872" width="9.42578125" style="103" customWidth="1"/>
    <col min="4873" max="4873" width="9.7109375" style="103" customWidth="1"/>
    <col min="4874" max="4874" width="12.42578125" style="103" customWidth="1"/>
    <col min="4875" max="4875" width="9.7109375" style="103" customWidth="1"/>
    <col min="4876" max="4877" width="9.42578125" style="103" customWidth="1"/>
    <col min="4878" max="5120" width="9.140625" style="103"/>
    <col min="5121" max="5121" width="11.28515625" style="103" customWidth="1"/>
    <col min="5122" max="5122" width="10.7109375" style="103" customWidth="1"/>
    <col min="5123" max="5123" width="1.7109375" style="103" customWidth="1"/>
    <col min="5124" max="5124" width="10" style="103" customWidth="1"/>
    <col min="5125" max="5125" width="9.42578125" style="103" customWidth="1"/>
    <col min="5126" max="5126" width="11.28515625" style="103" customWidth="1"/>
    <col min="5127" max="5127" width="1.7109375" style="103" customWidth="1"/>
    <col min="5128" max="5128" width="9.42578125" style="103" customWidth="1"/>
    <col min="5129" max="5129" width="9.7109375" style="103" customWidth="1"/>
    <col min="5130" max="5130" width="12.42578125" style="103" customWidth="1"/>
    <col min="5131" max="5131" width="9.7109375" style="103" customWidth="1"/>
    <col min="5132" max="5133" width="9.42578125" style="103" customWidth="1"/>
    <col min="5134" max="5376" width="9.140625" style="103"/>
    <col min="5377" max="5377" width="11.28515625" style="103" customWidth="1"/>
    <col min="5378" max="5378" width="10.7109375" style="103" customWidth="1"/>
    <col min="5379" max="5379" width="1.7109375" style="103" customWidth="1"/>
    <col min="5380" max="5380" width="10" style="103" customWidth="1"/>
    <col min="5381" max="5381" width="9.42578125" style="103" customWidth="1"/>
    <col min="5382" max="5382" width="11.28515625" style="103" customWidth="1"/>
    <col min="5383" max="5383" width="1.7109375" style="103" customWidth="1"/>
    <col min="5384" max="5384" width="9.42578125" style="103" customWidth="1"/>
    <col min="5385" max="5385" width="9.7109375" style="103" customWidth="1"/>
    <col min="5386" max="5386" width="12.42578125" style="103" customWidth="1"/>
    <col min="5387" max="5387" width="9.7109375" style="103" customWidth="1"/>
    <col min="5388" max="5389" width="9.42578125" style="103" customWidth="1"/>
    <col min="5390" max="5632" width="9.140625" style="103"/>
    <col min="5633" max="5633" width="11.28515625" style="103" customWidth="1"/>
    <col min="5634" max="5634" width="10.7109375" style="103" customWidth="1"/>
    <col min="5635" max="5635" width="1.7109375" style="103" customWidth="1"/>
    <col min="5636" max="5636" width="10" style="103" customWidth="1"/>
    <col min="5637" max="5637" width="9.42578125" style="103" customWidth="1"/>
    <col min="5638" max="5638" width="11.28515625" style="103" customWidth="1"/>
    <col min="5639" max="5639" width="1.7109375" style="103" customWidth="1"/>
    <col min="5640" max="5640" width="9.42578125" style="103" customWidth="1"/>
    <col min="5641" max="5641" width="9.7109375" style="103" customWidth="1"/>
    <col min="5642" max="5642" width="12.42578125" style="103" customWidth="1"/>
    <col min="5643" max="5643" width="9.7109375" style="103" customWidth="1"/>
    <col min="5644" max="5645" width="9.42578125" style="103" customWidth="1"/>
    <col min="5646" max="5888" width="9.140625" style="103"/>
    <col min="5889" max="5889" width="11.28515625" style="103" customWidth="1"/>
    <col min="5890" max="5890" width="10.7109375" style="103" customWidth="1"/>
    <col min="5891" max="5891" width="1.7109375" style="103" customWidth="1"/>
    <col min="5892" max="5892" width="10" style="103" customWidth="1"/>
    <col min="5893" max="5893" width="9.42578125" style="103" customWidth="1"/>
    <col min="5894" max="5894" width="11.28515625" style="103" customWidth="1"/>
    <col min="5895" max="5895" width="1.7109375" style="103" customWidth="1"/>
    <col min="5896" max="5896" width="9.42578125" style="103" customWidth="1"/>
    <col min="5897" max="5897" width="9.7109375" style="103" customWidth="1"/>
    <col min="5898" max="5898" width="12.42578125" style="103" customWidth="1"/>
    <col min="5899" max="5899" width="9.7109375" style="103" customWidth="1"/>
    <col min="5900" max="5901" width="9.42578125" style="103" customWidth="1"/>
    <col min="5902" max="6144" width="9.140625" style="103"/>
    <col min="6145" max="6145" width="11.28515625" style="103" customWidth="1"/>
    <col min="6146" max="6146" width="10.7109375" style="103" customWidth="1"/>
    <col min="6147" max="6147" width="1.7109375" style="103" customWidth="1"/>
    <col min="6148" max="6148" width="10" style="103" customWidth="1"/>
    <col min="6149" max="6149" width="9.42578125" style="103" customWidth="1"/>
    <col min="6150" max="6150" width="11.28515625" style="103" customWidth="1"/>
    <col min="6151" max="6151" width="1.7109375" style="103" customWidth="1"/>
    <col min="6152" max="6152" width="9.42578125" style="103" customWidth="1"/>
    <col min="6153" max="6153" width="9.7109375" style="103" customWidth="1"/>
    <col min="6154" max="6154" width="12.42578125" style="103" customWidth="1"/>
    <col min="6155" max="6155" width="9.7109375" style="103" customWidth="1"/>
    <col min="6156" max="6157" width="9.42578125" style="103" customWidth="1"/>
    <col min="6158" max="6400" width="9.140625" style="103"/>
    <col min="6401" max="6401" width="11.28515625" style="103" customWidth="1"/>
    <col min="6402" max="6402" width="10.7109375" style="103" customWidth="1"/>
    <col min="6403" max="6403" width="1.7109375" style="103" customWidth="1"/>
    <col min="6404" max="6404" width="10" style="103" customWidth="1"/>
    <col min="6405" max="6405" width="9.42578125" style="103" customWidth="1"/>
    <col min="6406" max="6406" width="11.28515625" style="103" customWidth="1"/>
    <col min="6407" max="6407" width="1.7109375" style="103" customWidth="1"/>
    <col min="6408" max="6408" width="9.42578125" style="103" customWidth="1"/>
    <col min="6409" max="6409" width="9.7109375" style="103" customWidth="1"/>
    <col min="6410" max="6410" width="12.42578125" style="103" customWidth="1"/>
    <col min="6411" max="6411" width="9.7109375" style="103" customWidth="1"/>
    <col min="6412" max="6413" width="9.42578125" style="103" customWidth="1"/>
    <col min="6414" max="6656" width="9.140625" style="103"/>
    <col min="6657" max="6657" width="11.28515625" style="103" customWidth="1"/>
    <col min="6658" max="6658" width="10.7109375" style="103" customWidth="1"/>
    <col min="6659" max="6659" width="1.7109375" style="103" customWidth="1"/>
    <col min="6660" max="6660" width="10" style="103" customWidth="1"/>
    <col min="6661" max="6661" width="9.42578125" style="103" customWidth="1"/>
    <col min="6662" max="6662" width="11.28515625" style="103" customWidth="1"/>
    <col min="6663" max="6663" width="1.7109375" style="103" customWidth="1"/>
    <col min="6664" max="6664" width="9.42578125" style="103" customWidth="1"/>
    <col min="6665" max="6665" width="9.7109375" style="103" customWidth="1"/>
    <col min="6666" max="6666" width="12.42578125" style="103" customWidth="1"/>
    <col min="6667" max="6667" width="9.7109375" style="103" customWidth="1"/>
    <col min="6668" max="6669" width="9.42578125" style="103" customWidth="1"/>
    <col min="6670" max="6912" width="9.140625" style="103"/>
    <col min="6913" max="6913" width="11.28515625" style="103" customWidth="1"/>
    <col min="6914" max="6914" width="10.7109375" style="103" customWidth="1"/>
    <col min="6915" max="6915" width="1.7109375" style="103" customWidth="1"/>
    <col min="6916" max="6916" width="10" style="103" customWidth="1"/>
    <col min="6917" max="6917" width="9.42578125" style="103" customWidth="1"/>
    <col min="6918" max="6918" width="11.28515625" style="103" customWidth="1"/>
    <col min="6919" max="6919" width="1.7109375" style="103" customWidth="1"/>
    <col min="6920" max="6920" width="9.42578125" style="103" customWidth="1"/>
    <col min="6921" max="6921" width="9.7109375" style="103" customWidth="1"/>
    <col min="6922" max="6922" width="12.42578125" style="103" customWidth="1"/>
    <col min="6923" max="6923" width="9.7109375" style="103" customWidth="1"/>
    <col min="6924" max="6925" width="9.42578125" style="103" customWidth="1"/>
    <col min="6926" max="7168" width="9.140625" style="103"/>
    <col min="7169" max="7169" width="11.28515625" style="103" customWidth="1"/>
    <col min="7170" max="7170" width="10.7109375" style="103" customWidth="1"/>
    <col min="7171" max="7171" width="1.7109375" style="103" customWidth="1"/>
    <col min="7172" max="7172" width="10" style="103" customWidth="1"/>
    <col min="7173" max="7173" width="9.42578125" style="103" customWidth="1"/>
    <col min="7174" max="7174" width="11.28515625" style="103" customWidth="1"/>
    <col min="7175" max="7175" width="1.7109375" style="103" customWidth="1"/>
    <col min="7176" max="7176" width="9.42578125" style="103" customWidth="1"/>
    <col min="7177" max="7177" width="9.7109375" style="103" customWidth="1"/>
    <col min="7178" max="7178" width="12.42578125" style="103" customWidth="1"/>
    <col min="7179" max="7179" width="9.7109375" style="103" customWidth="1"/>
    <col min="7180" max="7181" width="9.42578125" style="103" customWidth="1"/>
    <col min="7182" max="7424" width="9.140625" style="103"/>
    <col min="7425" max="7425" width="11.28515625" style="103" customWidth="1"/>
    <col min="7426" max="7426" width="10.7109375" style="103" customWidth="1"/>
    <col min="7427" max="7427" width="1.7109375" style="103" customWidth="1"/>
    <col min="7428" max="7428" width="10" style="103" customWidth="1"/>
    <col min="7429" max="7429" width="9.42578125" style="103" customWidth="1"/>
    <col min="7430" max="7430" width="11.28515625" style="103" customWidth="1"/>
    <col min="7431" max="7431" width="1.7109375" style="103" customWidth="1"/>
    <col min="7432" max="7432" width="9.42578125" style="103" customWidth="1"/>
    <col min="7433" max="7433" width="9.7109375" style="103" customWidth="1"/>
    <col min="7434" max="7434" width="12.42578125" style="103" customWidth="1"/>
    <col min="7435" max="7435" width="9.7109375" style="103" customWidth="1"/>
    <col min="7436" max="7437" width="9.42578125" style="103" customWidth="1"/>
    <col min="7438" max="7680" width="9.140625" style="103"/>
    <col min="7681" max="7681" width="11.28515625" style="103" customWidth="1"/>
    <col min="7682" max="7682" width="10.7109375" style="103" customWidth="1"/>
    <col min="7683" max="7683" width="1.7109375" style="103" customWidth="1"/>
    <col min="7684" max="7684" width="10" style="103" customWidth="1"/>
    <col min="7685" max="7685" width="9.42578125" style="103" customWidth="1"/>
    <col min="7686" max="7686" width="11.28515625" style="103" customWidth="1"/>
    <col min="7687" max="7687" width="1.7109375" style="103" customWidth="1"/>
    <col min="7688" max="7688" width="9.42578125" style="103" customWidth="1"/>
    <col min="7689" max="7689" width="9.7109375" style="103" customWidth="1"/>
    <col min="7690" max="7690" width="12.42578125" style="103" customWidth="1"/>
    <col min="7691" max="7691" width="9.7109375" style="103" customWidth="1"/>
    <col min="7692" max="7693" width="9.42578125" style="103" customWidth="1"/>
    <col min="7694" max="7936" width="9.140625" style="103"/>
    <col min="7937" max="7937" width="11.28515625" style="103" customWidth="1"/>
    <col min="7938" max="7938" width="10.7109375" style="103" customWidth="1"/>
    <col min="7939" max="7939" width="1.7109375" style="103" customWidth="1"/>
    <col min="7940" max="7940" width="10" style="103" customWidth="1"/>
    <col min="7941" max="7941" width="9.42578125" style="103" customWidth="1"/>
    <col min="7942" max="7942" width="11.28515625" style="103" customWidth="1"/>
    <col min="7943" max="7943" width="1.7109375" style="103" customWidth="1"/>
    <col min="7944" max="7944" width="9.42578125" style="103" customWidth="1"/>
    <col min="7945" max="7945" width="9.7109375" style="103" customWidth="1"/>
    <col min="7946" max="7946" width="12.42578125" style="103" customWidth="1"/>
    <col min="7947" max="7947" width="9.7109375" style="103" customWidth="1"/>
    <col min="7948" max="7949" width="9.42578125" style="103" customWidth="1"/>
    <col min="7950" max="8192" width="9.140625" style="103"/>
    <col min="8193" max="8193" width="11.28515625" style="103" customWidth="1"/>
    <col min="8194" max="8194" width="10.7109375" style="103" customWidth="1"/>
    <col min="8195" max="8195" width="1.7109375" style="103" customWidth="1"/>
    <col min="8196" max="8196" width="10" style="103" customWidth="1"/>
    <col min="8197" max="8197" width="9.42578125" style="103" customWidth="1"/>
    <col min="8198" max="8198" width="11.28515625" style="103" customWidth="1"/>
    <col min="8199" max="8199" width="1.7109375" style="103" customWidth="1"/>
    <col min="8200" max="8200" width="9.42578125" style="103" customWidth="1"/>
    <col min="8201" max="8201" width="9.7109375" style="103" customWidth="1"/>
    <col min="8202" max="8202" width="12.42578125" style="103" customWidth="1"/>
    <col min="8203" max="8203" width="9.7109375" style="103" customWidth="1"/>
    <col min="8204" max="8205" width="9.42578125" style="103" customWidth="1"/>
    <col min="8206" max="8448" width="9.140625" style="103"/>
    <col min="8449" max="8449" width="11.28515625" style="103" customWidth="1"/>
    <col min="8450" max="8450" width="10.7109375" style="103" customWidth="1"/>
    <col min="8451" max="8451" width="1.7109375" style="103" customWidth="1"/>
    <col min="8452" max="8452" width="10" style="103" customWidth="1"/>
    <col min="8453" max="8453" width="9.42578125" style="103" customWidth="1"/>
    <col min="8454" max="8454" width="11.28515625" style="103" customWidth="1"/>
    <col min="8455" max="8455" width="1.7109375" style="103" customWidth="1"/>
    <col min="8456" max="8456" width="9.42578125" style="103" customWidth="1"/>
    <col min="8457" max="8457" width="9.7109375" style="103" customWidth="1"/>
    <col min="8458" max="8458" width="12.42578125" style="103" customWidth="1"/>
    <col min="8459" max="8459" width="9.7109375" style="103" customWidth="1"/>
    <col min="8460" max="8461" width="9.42578125" style="103" customWidth="1"/>
    <col min="8462" max="8704" width="9.140625" style="103"/>
    <col min="8705" max="8705" width="11.28515625" style="103" customWidth="1"/>
    <col min="8706" max="8706" width="10.7109375" style="103" customWidth="1"/>
    <col min="8707" max="8707" width="1.7109375" style="103" customWidth="1"/>
    <col min="8708" max="8708" width="10" style="103" customWidth="1"/>
    <col min="8709" max="8709" width="9.42578125" style="103" customWidth="1"/>
    <col min="8710" max="8710" width="11.28515625" style="103" customWidth="1"/>
    <col min="8711" max="8711" width="1.7109375" style="103" customWidth="1"/>
    <col min="8712" max="8712" width="9.42578125" style="103" customWidth="1"/>
    <col min="8713" max="8713" width="9.7109375" style="103" customWidth="1"/>
    <col min="8714" max="8714" width="12.42578125" style="103" customWidth="1"/>
    <col min="8715" max="8715" width="9.7109375" style="103" customWidth="1"/>
    <col min="8716" max="8717" width="9.42578125" style="103" customWidth="1"/>
    <col min="8718" max="8960" width="9.140625" style="103"/>
    <col min="8961" max="8961" width="11.28515625" style="103" customWidth="1"/>
    <col min="8962" max="8962" width="10.7109375" style="103" customWidth="1"/>
    <col min="8963" max="8963" width="1.7109375" style="103" customWidth="1"/>
    <col min="8964" max="8964" width="10" style="103" customWidth="1"/>
    <col min="8965" max="8965" width="9.42578125" style="103" customWidth="1"/>
    <col min="8966" max="8966" width="11.28515625" style="103" customWidth="1"/>
    <col min="8967" max="8967" width="1.7109375" style="103" customWidth="1"/>
    <col min="8968" max="8968" width="9.42578125" style="103" customWidth="1"/>
    <col min="8969" max="8969" width="9.7109375" style="103" customWidth="1"/>
    <col min="8970" max="8970" width="12.42578125" style="103" customWidth="1"/>
    <col min="8971" max="8971" width="9.7109375" style="103" customWidth="1"/>
    <col min="8972" max="8973" width="9.42578125" style="103" customWidth="1"/>
    <col min="8974" max="9216" width="9.140625" style="103"/>
    <col min="9217" max="9217" width="11.28515625" style="103" customWidth="1"/>
    <col min="9218" max="9218" width="10.7109375" style="103" customWidth="1"/>
    <col min="9219" max="9219" width="1.7109375" style="103" customWidth="1"/>
    <col min="9220" max="9220" width="10" style="103" customWidth="1"/>
    <col min="9221" max="9221" width="9.42578125" style="103" customWidth="1"/>
    <col min="9222" max="9222" width="11.28515625" style="103" customWidth="1"/>
    <col min="9223" max="9223" width="1.7109375" style="103" customWidth="1"/>
    <col min="9224" max="9224" width="9.42578125" style="103" customWidth="1"/>
    <col min="9225" max="9225" width="9.7109375" style="103" customWidth="1"/>
    <col min="9226" max="9226" width="12.42578125" style="103" customWidth="1"/>
    <col min="9227" max="9227" width="9.7109375" style="103" customWidth="1"/>
    <col min="9228" max="9229" width="9.42578125" style="103" customWidth="1"/>
    <col min="9230" max="9472" width="9.140625" style="103"/>
    <col min="9473" max="9473" width="11.28515625" style="103" customWidth="1"/>
    <col min="9474" max="9474" width="10.7109375" style="103" customWidth="1"/>
    <col min="9475" max="9475" width="1.7109375" style="103" customWidth="1"/>
    <col min="9476" max="9476" width="10" style="103" customWidth="1"/>
    <col min="9477" max="9477" width="9.42578125" style="103" customWidth="1"/>
    <col min="9478" max="9478" width="11.28515625" style="103" customWidth="1"/>
    <col min="9479" max="9479" width="1.7109375" style="103" customWidth="1"/>
    <col min="9480" max="9480" width="9.42578125" style="103" customWidth="1"/>
    <col min="9481" max="9481" width="9.7109375" style="103" customWidth="1"/>
    <col min="9482" max="9482" width="12.42578125" style="103" customWidth="1"/>
    <col min="9483" max="9483" width="9.7109375" style="103" customWidth="1"/>
    <col min="9484" max="9485" width="9.42578125" style="103" customWidth="1"/>
    <col min="9486" max="9728" width="9.140625" style="103"/>
    <col min="9729" max="9729" width="11.28515625" style="103" customWidth="1"/>
    <col min="9730" max="9730" width="10.7109375" style="103" customWidth="1"/>
    <col min="9731" max="9731" width="1.7109375" style="103" customWidth="1"/>
    <col min="9732" max="9732" width="10" style="103" customWidth="1"/>
    <col min="9733" max="9733" width="9.42578125" style="103" customWidth="1"/>
    <col min="9734" max="9734" width="11.28515625" style="103" customWidth="1"/>
    <col min="9735" max="9735" width="1.7109375" style="103" customWidth="1"/>
    <col min="9736" max="9736" width="9.42578125" style="103" customWidth="1"/>
    <col min="9737" max="9737" width="9.7109375" style="103" customWidth="1"/>
    <col min="9738" max="9738" width="12.42578125" style="103" customWidth="1"/>
    <col min="9739" max="9739" width="9.7109375" style="103" customWidth="1"/>
    <col min="9740" max="9741" width="9.42578125" style="103" customWidth="1"/>
    <col min="9742" max="9984" width="9.140625" style="103"/>
    <col min="9985" max="9985" width="11.28515625" style="103" customWidth="1"/>
    <col min="9986" max="9986" width="10.7109375" style="103" customWidth="1"/>
    <col min="9987" max="9987" width="1.7109375" style="103" customWidth="1"/>
    <col min="9988" max="9988" width="10" style="103" customWidth="1"/>
    <col min="9989" max="9989" width="9.42578125" style="103" customWidth="1"/>
    <col min="9990" max="9990" width="11.28515625" style="103" customWidth="1"/>
    <col min="9991" max="9991" width="1.7109375" style="103" customWidth="1"/>
    <col min="9992" max="9992" width="9.42578125" style="103" customWidth="1"/>
    <col min="9993" max="9993" width="9.7109375" style="103" customWidth="1"/>
    <col min="9994" max="9994" width="12.42578125" style="103" customWidth="1"/>
    <col min="9995" max="9995" width="9.7109375" style="103" customWidth="1"/>
    <col min="9996" max="9997" width="9.42578125" style="103" customWidth="1"/>
    <col min="9998" max="10240" width="9.140625" style="103"/>
    <col min="10241" max="10241" width="11.28515625" style="103" customWidth="1"/>
    <col min="10242" max="10242" width="10.7109375" style="103" customWidth="1"/>
    <col min="10243" max="10243" width="1.7109375" style="103" customWidth="1"/>
    <col min="10244" max="10244" width="10" style="103" customWidth="1"/>
    <col min="10245" max="10245" width="9.42578125" style="103" customWidth="1"/>
    <col min="10246" max="10246" width="11.28515625" style="103" customWidth="1"/>
    <col min="10247" max="10247" width="1.7109375" style="103" customWidth="1"/>
    <col min="10248" max="10248" width="9.42578125" style="103" customWidth="1"/>
    <col min="10249" max="10249" width="9.7109375" style="103" customWidth="1"/>
    <col min="10250" max="10250" width="12.42578125" style="103" customWidth="1"/>
    <col min="10251" max="10251" width="9.7109375" style="103" customWidth="1"/>
    <col min="10252" max="10253" width="9.42578125" style="103" customWidth="1"/>
    <col min="10254" max="10496" width="9.140625" style="103"/>
    <col min="10497" max="10497" width="11.28515625" style="103" customWidth="1"/>
    <col min="10498" max="10498" width="10.7109375" style="103" customWidth="1"/>
    <col min="10499" max="10499" width="1.7109375" style="103" customWidth="1"/>
    <col min="10500" max="10500" width="10" style="103" customWidth="1"/>
    <col min="10501" max="10501" width="9.42578125" style="103" customWidth="1"/>
    <col min="10502" max="10502" width="11.28515625" style="103" customWidth="1"/>
    <col min="10503" max="10503" width="1.7109375" style="103" customWidth="1"/>
    <col min="10504" max="10504" width="9.42578125" style="103" customWidth="1"/>
    <col min="10505" max="10505" width="9.7109375" style="103" customWidth="1"/>
    <col min="10506" max="10506" width="12.42578125" style="103" customWidth="1"/>
    <col min="10507" max="10507" width="9.7109375" style="103" customWidth="1"/>
    <col min="10508" max="10509" width="9.42578125" style="103" customWidth="1"/>
    <col min="10510" max="10752" width="9.140625" style="103"/>
    <col min="10753" max="10753" width="11.28515625" style="103" customWidth="1"/>
    <col min="10754" max="10754" width="10.7109375" style="103" customWidth="1"/>
    <col min="10755" max="10755" width="1.7109375" style="103" customWidth="1"/>
    <col min="10756" max="10756" width="10" style="103" customWidth="1"/>
    <col min="10757" max="10757" width="9.42578125" style="103" customWidth="1"/>
    <col min="10758" max="10758" width="11.28515625" style="103" customWidth="1"/>
    <col min="10759" max="10759" width="1.7109375" style="103" customWidth="1"/>
    <col min="10760" max="10760" width="9.42578125" style="103" customWidth="1"/>
    <col min="10761" max="10761" width="9.7109375" style="103" customWidth="1"/>
    <col min="10762" max="10762" width="12.42578125" style="103" customWidth="1"/>
    <col min="10763" max="10763" width="9.7109375" style="103" customWidth="1"/>
    <col min="10764" max="10765" width="9.42578125" style="103" customWidth="1"/>
    <col min="10766" max="11008" width="9.140625" style="103"/>
    <col min="11009" max="11009" width="11.28515625" style="103" customWidth="1"/>
    <col min="11010" max="11010" width="10.7109375" style="103" customWidth="1"/>
    <col min="11011" max="11011" width="1.7109375" style="103" customWidth="1"/>
    <col min="11012" max="11012" width="10" style="103" customWidth="1"/>
    <col min="11013" max="11013" width="9.42578125" style="103" customWidth="1"/>
    <col min="11014" max="11014" width="11.28515625" style="103" customWidth="1"/>
    <col min="11015" max="11015" width="1.7109375" style="103" customWidth="1"/>
    <col min="11016" max="11016" width="9.42578125" style="103" customWidth="1"/>
    <col min="11017" max="11017" width="9.7109375" style="103" customWidth="1"/>
    <col min="11018" max="11018" width="12.42578125" style="103" customWidth="1"/>
    <col min="11019" max="11019" width="9.7109375" style="103" customWidth="1"/>
    <col min="11020" max="11021" width="9.42578125" style="103" customWidth="1"/>
    <col min="11022" max="11264" width="9.140625" style="103"/>
    <col min="11265" max="11265" width="11.28515625" style="103" customWidth="1"/>
    <col min="11266" max="11266" width="10.7109375" style="103" customWidth="1"/>
    <col min="11267" max="11267" width="1.7109375" style="103" customWidth="1"/>
    <col min="11268" max="11268" width="10" style="103" customWidth="1"/>
    <col min="11269" max="11269" width="9.42578125" style="103" customWidth="1"/>
    <col min="11270" max="11270" width="11.28515625" style="103" customWidth="1"/>
    <col min="11271" max="11271" width="1.7109375" style="103" customWidth="1"/>
    <col min="11272" max="11272" width="9.42578125" style="103" customWidth="1"/>
    <col min="11273" max="11273" width="9.7109375" style="103" customWidth="1"/>
    <col min="11274" max="11274" width="12.42578125" style="103" customWidth="1"/>
    <col min="11275" max="11275" width="9.7109375" style="103" customWidth="1"/>
    <col min="11276" max="11277" width="9.42578125" style="103" customWidth="1"/>
    <col min="11278" max="11520" width="9.140625" style="103"/>
    <col min="11521" max="11521" width="11.28515625" style="103" customWidth="1"/>
    <col min="11522" max="11522" width="10.7109375" style="103" customWidth="1"/>
    <col min="11523" max="11523" width="1.7109375" style="103" customWidth="1"/>
    <col min="11524" max="11524" width="10" style="103" customWidth="1"/>
    <col min="11525" max="11525" width="9.42578125" style="103" customWidth="1"/>
    <col min="11526" max="11526" width="11.28515625" style="103" customWidth="1"/>
    <col min="11527" max="11527" width="1.7109375" style="103" customWidth="1"/>
    <col min="11528" max="11528" width="9.42578125" style="103" customWidth="1"/>
    <col min="11529" max="11529" width="9.7109375" style="103" customWidth="1"/>
    <col min="11530" max="11530" width="12.42578125" style="103" customWidth="1"/>
    <col min="11531" max="11531" width="9.7109375" style="103" customWidth="1"/>
    <col min="11532" max="11533" width="9.42578125" style="103" customWidth="1"/>
    <col min="11534" max="11776" width="9.140625" style="103"/>
    <col min="11777" max="11777" width="11.28515625" style="103" customWidth="1"/>
    <col min="11778" max="11778" width="10.7109375" style="103" customWidth="1"/>
    <col min="11779" max="11779" width="1.7109375" style="103" customWidth="1"/>
    <col min="11780" max="11780" width="10" style="103" customWidth="1"/>
    <col min="11781" max="11781" width="9.42578125" style="103" customWidth="1"/>
    <col min="11782" max="11782" width="11.28515625" style="103" customWidth="1"/>
    <col min="11783" max="11783" width="1.7109375" style="103" customWidth="1"/>
    <col min="11784" max="11784" width="9.42578125" style="103" customWidth="1"/>
    <col min="11785" max="11785" width="9.7109375" style="103" customWidth="1"/>
    <col min="11786" max="11786" width="12.42578125" style="103" customWidth="1"/>
    <col min="11787" max="11787" width="9.7109375" style="103" customWidth="1"/>
    <col min="11788" max="11789" width="9.42578125" style="103" customWidth="1"/>
    <col min="11790" max="12032" width="9.140625" style="103"/>
    <col min="12033" max="12033" width="11.28515625" style="103" customWidth="1"/>
    <col min="12034" max="12034" width="10.7109375" style="103" customWidth="1"/>
    <col min="12035" max="12035" width="1.7109375" style="103" customWidth="1"/>
    <col min="12036" max="12036" width="10" style="103" customWidth="1"/>
    <col min="12037" max="12037" width="9.42578125" style="103" customWidth="1"/>
    <col min="12038" max="12038" width="11.28515625" style="103" customWidth="1"/>
    <col min="12039" max="12039" width="1.7109375" style="103" customWidth="1"/>
    <col min="12040" max="12040" width="9.42578125" style="103" customWidth="1"/>
    <col min="12041" max="12041" width="9.7109375" style="103" customWidth="1"/>
    <col min="12042" max="12042" width="12.42578125" style="103" customWidth="1"/>
    <col min="12043" max="12043" width="9.7109375" style="103" customWidth="1"/>
    <col min="12044" max="12045" width="9.42578125" style="103" customWidth="1"/>
    <col min="12046" max="12288" width="9.140625" style="103"/>
    <col min="12289" max="12289" width="11.28515625" style="103" customWidth="1"/>
    <col min="12290" max="12290" width="10.7109375" style="103" customWidth="1"/>
    <col min="12291" max="12291" width="1.7109375" style="103" customWidth="1"/>
    <col min="12292" max="12292" width="10" style="103" customWidth="1"/>
    <col min="12293" max="12293" width="9.42578125" style="103" customWidth="1"/>
    <col min="12294" max="12294" width="11.28515625" style="103" customWidth="1"/>
    <col min="12295" max="12295" width="1.7109375" style="103" customWidth="1"/>
    <col min="12296" max="12296" width="9.42578125" style="103" customWidth="1"/>
    <col min="12297" max="12297" width="9.7109375" style="103" customWidth="1"/>
    <col min="12298" max="12298" width="12.42578125" style="103" customWidth="1"/>
    <col min="12299" max="12299" width="9.7109375" style="103" customWidth="1"/>
    <col min="12300" max="12301" width="9.42578125" style="103" customWidth="1"/>
    <col min="12302" max="12544" width="9.140625" style="103"/>
    <col min="12545" max="12545" width="11.28515625" style="103" customWidth="1"/>
    <col min="12546" max="12546" width="10.7109375" style="103" customWidth="1"/>
    <col min="12547" max="12547" width="1.7109375" style="103" customWidth="1"/>
    <col min="12548" max="12548" width="10" style="103" customWidth="1"/>
    <col min="12549" max="12549" width="9.42578125" style="103" customWidth="1"/>
    <col min="12550" max="12550" width="11.28515625" style="103" customWidth="1"/>
    <col min="12551" max="12551" width="1.7109375" style="103" customWidth="1"/>
    <col min="12552" max="12552" width="9.42578125" style="103" customWidth="1"/>
    <col min="12553" max="12553" width="9.7109375" style="103" customWidth="1"/>
    <col min="12554" max="12554" width="12.42578125" style="103" customWidth="1"/>
    <col min="12555" max="12555" width="9.7109375" style="103" customWidth="1"/>
    <col min="12556" max="12557" width="9.42578125" style="103" customWidth="1"/>
    <col min="12558" max="12800" width="9.140625" style="103"/>
    <col min="12801" max="12801" width="11.28515625" style="103" customWidth="1"/>
    <col min="12802" max="12802" width="10.7109375" style="103" customWidth="1"/>
    <col min="12803" max="12803" width="1.7109375" style="103" customWidth="1"/>
    <col min="12804" max="12804" width="10" style="103" customWidth="1"/>
    <col min="12805" max="12805" width="9.42578125" style="103" customWidth="1"/>
    <col min="12806" max="12806" width="11.28515625" style="103" customWidth="1"/>
    <col min="12807" max="12807" width="1.7109375" style="103" customWidth="1"/>
    <col min="12808" max="12808" width="9.42578125" style="103" customWidth="1"/>
    <col min="12809" max="12809" width="9.7109375" style="103" customWidth="1"/>
    <col min="12810" max="12810" width="12.42578125" style="103" customWidth="1"/>
    <col min="12811" max="12811" width="9.7109375" style="103" customWidth="1"/>
    <col min="12812" max="12813" width="9.42578125" style="103" customWidth="1"/>
    <col min="12814" max="13056" width="9.140625" style="103"/>
    <col min="13057" max="13057" width="11.28515625" style="103" customWidth="1"/>
    <col min="13058" max="13058" width="10.7109375" style="103" customWidth="1"/>
    <col min="13059" max="13059" width="1.7109375" style="103" customWidth="1"/>
    <col min="13060" max="13060" width="10" style="103" customWidth="1"/>
    <col min="13061" max="13061" width="9.42578125" style="103" customWidth="1"/>
    <col min="13062" max="13062" width="11.28515625" style="103" customWidth="1"/>
    <col min="13063" max="13063" width="1.7109375" style="103" customWidth="1"/>
    <col min="13064" max="13064" width="9.42578125" style="103" customWidth="1"/>
    <col min="13065" max="13065" width="9.7109375" style="103" customWidth="1"/>
    <col min="13066" max="13066" width="12.42578125" style="103" customWidth="1"/>
    <col min="13067" max="13067" width="9.7109375" style="103" customWidth="1"/>
    <col min="13068" max="13069" width="9.42578125" style="103" customWidth="1"/>
    <col min="13070" max="13312" width="9.140625" style="103"/>
    <col min="13313" max="13313" width="11.28515625" style="103" customWidth="1"/>
    <col min="13314" max="13314" width="10.7109375" style="103" customWidth="1"/>
    <col min="13315" max="13315" width="1.7109375" style="103" customWidth="1"/>
    <col min="13316" max="13316" width="10" style="103" customWidth="1"/>
    <col min="13317" max="13317" width="9.42578125" style="103" customWidth="1"/>
    <col min="13318" max="13318" width="11.28515625" style="103" customWidth="1"/>
    <col min="13319" max="13319" width="1.7109375" style="103" customWidth="1"/>
    <col min="13320" max="13320" width="9.42578125" style="103" customWidth="1"/>
    <col min="13321" max="13321" width="9.7109375" style="103" customWidth="1"/>
    <col min="13322" max="13322" width="12.42578125" style="103" customWidth="1"/>
    <col min="13323" max="13323" width="9.7109375" style="103" customWidth="1"/>
    <col min="13324" max="13325" width="9.42578125" style="103" customWidth="1"/>
    <col min="13326" max="13568" width="9.140625" style="103"/>
    <col min="13569" max="13569" width="11.28515625" style="103" customWidth="1"/>
    <col min="13570" max="13570" width="10.7109375" style="103" customWidth="1"/>
    <col min="13571" max="13571" width="1.7109375" style="103" customWidth="1"/>
    <col min="13572" max="13572" width="10" style="103" customWidth="1"/>
    <col min="13573" max="13573" width="9.42578125" style="103" customWidth="1"/>
    <col min="13574" max="13574" width="11.28515625" style="103" customWidth="1"/>
    <col min="13575" max="13575" width="1.7109375" style="103" customWidth="1"/>
    <col min="13576" max="13576" width="9.42578125" style="103" customWidth="1"/>
    <col min="13577" max="13577" width="9.7109375" style="103" customWidth="1"/>
    <col min="13578" max="13578" width="12.42578125" style="103" customWidth="1"/>
    <col min="13579" max="13579" width="9.7109375" style="103" customWidth="1"/>
    <col min="13580" max="13581" width="9.42578125" style="103" customWidth="1"/>
    <col min="13582" max="13824" width="9.140625" style="103"/>
    <col min="13825" max="13825" width="11.28515625" style="103" customWidth="1"/>
    <col min="13826" max="13826" width="10.7109375" style="103" customWidth="1"/>
    <col min="13827" max="13827" width="1.7109375" style="103" customWidth="1"/>
    <col min="13828" max="13828" width="10" style="103" customWidth="1"/>
    <col min="13829" max="13829" width="9.42578125" style="103" customWidth="1"/>
    <col min="13830" max="13830" width="11.28515625" style="103" customWidth="1"/>
    <col min="13831" max="13831" width="1.7109375" style="103" customWidth="1"/>
    <col min="13832" max="13832" width="9.42578125" style="103" customWidth="1"/>
    <col min="13833" max="13833" width="9.7109375" style="103" customWidth="1"/>
    <col min="13834" max="13834" width="12.42578125" style="103" customWidth="1"/>
    <col min="13835" max="13835" width="9.7109375" style="103" customWidth="1"/>
    <col min="13836" max="13837" width="9.42578125" style="103" customWidth="1"/>
    <col min="13838" max="14080" width="9.140625" style="103"/>
    <col min="14081" max="14081" width="11.28515625" style="103" customWidth="1"/>
    <col min="14082" max="14082" width="10.7109375" style="103" customWidth="1"/>
    <col min="14083" max="14083" width="1.7109375" style="103" customWidth="1"/>
    <col min="14084" max="14084" width="10" style="103" customWidth="1"/>
    <col min="14085" max="14085" width="9.42578125" style="103" customWidth="1"/>
    <col min="14086" max="14086" width="11.28515625" style="103" customWidth="1"/>
    <col min="14087" max="14087" width="1.7109375" style="103" customWidth="1"/>
    <col min="14088" max="14088" width="9.42578125" style="103" customWidth="1"/>
    <col min="14089" max="14089" width="9.7109375" style="103" customWidth="1"/>
    <col min="14090" max="14090" width="12.42578125" style="103" customWidth="1"/>
    <col min="14091" max="14091" width="9.7109375" style="103" customWidth="1"/>
    <col min="14092" max="14093" width="9.42578125" style="103" customWidth="1"/>
    <col min="14094" max="14336" width="9.140625" style="103"/>
    <col min="14337" max="14337" width="11.28515625" style="103" customWidth="1"/>
    <col min="14338" max="14338" width="10.7109375" style="103" customWidth="1"/>
    <col min="14339" max="14339" width="1.7109375" style="103" customWidth="1"/>
    <col min="14340" max="14340" width="10" style="103" customWidth="1"/>
    <col min="14341" max="14341" width="9.42578125" style="103" customWidth="1"/>
    <col min="14342" max="14342" width="11.28515625" style="103" customWidth="1"/>
    <col min="14343" max="14343" width="1.7109375" style="103" customWidth="1"/>
    <col min="14344" max="14344" width="9.42578125" style="103" customWidth="1"/>
    <col min="14345" max="14345" width="9.7109375" style="103" customWidth="1"/>
    <col min="14346" max="14346" width="12.42578125" style="103" customWidth="1"/>
    <col min="14347" max="14347" width="9.7109375" style="103" customWidth="1"/>
    <col min="14348" max="14349" width="9.42578125" style="103" customWidth="1"/>
    <col min="14350" max="14592" width="9.140625" style="103"/>
    <col min="14593" max="14593" width="11.28515625" style="103" customWidth="1"/>
    <col min="14594" max="14594" width="10.7109375" style="103" customWidth="1"/>
    <col min="14595" max="14595" width="1.7109375" style="103" customWidth="1"/>
    <col min="14596" max="14596" width="10" style="103" customWidth="1"/>
    <col min="14597" max="14597" width="9.42578125" style="103" customWidth="1"/>
    <col min="14598" max="14598" width="11.28515625" style="103" customWidth="1"/>
    <col min="14599" max="14599" width="1.7109375" style="103" customWidth="1"/>
    <col min="14600" max="14600" width="9.42578125" style="103" customWidth="1"/>
    <col min="14601" max="14601" width="9.7109375" style="103" customWidth="1"/>
    <col min="14602" max="14602" width="12.42578125" style="103" customWidth="1"/>
    <col min="14603" max="14603" width="9.7109375" style="103" customWidth="1"/>
    <col min="14604" max="14605" width="9.42578125" style="103" customWidth="1"/>
    <col min="14606" max="14848" width="9.140625" style="103"/>
    <col min="14849" max="14849" width="11.28515625" style="103" customWidth="1"/>
    <col min="14850" max="14850" width="10.7109375" style="103" customWidth="1"/>
    <col min="14851" max="14851" width="1.7109375" style="103" customWidth="1"/>
    <col min="14852" max="14852" width="10" style="103" customWidth="1"/>
    <col min="14853" max="14853" width="9.42578125" style="103" customWidth="1"/>
    <col min="14854" max="14854" width="11.28515625" style="103" customWidth="1"/>
    <col min="14855" max="14855" width="1.7109375" style="103" customWidth="1"/>
    <col min="14856" max="14856" width="9.42578125" style="103" customWidth="1"/>
    <col min="14857" max="14857" width="9.7109375" style="103" customWidth="1"/>
    <col min="14858" max="14858" width="12.42578125" style="103" customWidth="1"/>
    <col min="14859" max="14859" width="9.7109375" style="103" customWidth="1"/>
    <col min="14860" max="14861" width="9.42578125" style="103" customWidth="1"/>
    <col min="14862" max="15104" width="9.140625" style="103"/>
    <col min="15105" max="15105" width="11.28515625" style="103" customWidth="1"/>
    <col min="15106" max="15106" width="10.7109375" style="103" customWidth="1"/>
    <col min="15107" max="15107" width="1.7109375" style="103" customWidth="1"/>
    <col min="15108" max="15108" width="10" style="103" customWidth="1"/>
    <col min="15109" max="15109" width="9.42578125" style="103" customWidth="1"/>
    <col min="15110" max="15110" width="11.28515625" style="103" customWidth="1"/>
    <col min="15111" max="15111" width="1.7109375" style="103" customWidth="1"/>
    <col min="15112" max="15112" width="9.42578125" style="103" customWidth="1"/>
    <col min="15113" max="15113" width="9.7109375" style="103" customWidth="1"/>
    <col min="15114" max="15114" width="12.42578125" style="103" customWidth="1"/>
    <col min="15115" max="15115" width="9.7109375" style="103" customWidth="1"/>
    <col min="15116" max="15117" width="9.42578125" style="103" customWidth="1"/>
    <col min="15118" max="15360" width="9.140625" style="103"/>
    <col min="15361" max="15361" width="11.28515625" style="103" customWidth="1"/>
    <col min="15362" max="15362" width="10.7109375" style="103" customWidth="1"/>
    <col min="15363" max="15363" width="1.7109375" style="103" customWidth="1"/>
    <col min="15364" max="15364" width="10" style="103" customWidth="1"/>
    <col min="15365" max="15365" width="9.42578125" style="103" customWidth="1"/>
    <col min="15366" max="15366" width="11.28515625" style="103" customWidth="1"/>
    <col min="15367" max="15367" width="1.7109375" style="103" customWidth="1"/>
    <col min="15368" max="15368" width="9.42578125" style="103" customWidth="1"/>
    <col min="15369" max="15369" width="9.7109375" style="103" customWidth="1"/>
    <col min="15370" max="15370" width="12.42578125" style="103" customWidth="1"/>
    <col min="15371" max="15371" width="9.7109375" style="103" customWidth="1"/>
    <col min="15372" max="15373" width="9.42578125" style="103" customWidth="1"/>
    <col min="15374" max="15616" width="9.140625" style="103"/>
    <col min="15617" max="15617" width="11.28515625" style="103" customWidth="1"/>
    <col min="15618" max="15618" width="10.7109375" style="103" customWidth="1"/>
    <col min="15619" max="15619" width="1.7109375" style="103" customWidth="1"/>
    <col min="15620" max="15620" width="10" style="103" customWidth="1"/>
    <col min="15621" max="15621" width="9.42578125" style="103" customWidth="1"/>
    <col min="15622" max="15622" width="11.28515625" style="103" customWidth="1"/>
    <col min="15623" max="15623" width="1.7109375" style="103" customWidth="1"/>
    <col min="15624" max="15624" width="9.42578125" style="103" customWidth="1"/>
    <col min="15625" max="15625" width="9.7109375" style="103" customWidth="1"/>
    <col min="15626" max="15626" width="12.42578125" style="103" customWidth="1"/>
    <col min="15627" max="15627" width="9.7109375" style="103" customWidth="1"/>
    <col min="15628" max="15629" width="9.42578125" style="103" customWidth="1"/>
    <col min="15630" max="15872" width="9.140625" style="103"/>
    <col min="15873" max="15873" width="11.28515625" style="103" customWidth="1"/>
    <col min="15874" max="15874" width="10.7109375" style="103" customWidth="1"/>
    <col min="15875" max="15875" width="1.7109375" style="103" customWidth="1"/>
    <col min="15876" max="15876" width="10" style="103" customWidth="1"/>
    <col min="15877" max="15877" width="9.42578125" style="103" customWidth="1"/>
    <col min="15878" max="15878" width="11.28515625" style="103" customWidth="1"/>
    <col min="15879" max="15879" width="1.7109375" style="103" customWidth="1"/>
    <col min="15880" max="15880" width="9.42578125" style="103" customWidth="1"/>
    <col min="15881" max="15881" width="9.7109375" style="103" customWidth="1"/>
    <col min="15882" max="15882" width="12.42578125" style="103" customWidth="1"/>
    <col min="15883" max="15883" width="9.7109375" style="103" customWidth="1"/>
    <col min="15884" max="15885" width="9.42578125" style="103" customWidth="1"/>
    <col min="15886" max="16128" width="9.140625" style="103"/>
    <col min="16129" max="16129" width="11.28515625" style="103" customWidth="1"/>
    <col min="16130" max="16130" width="10.7109375" style="103" customWidth="1"/>
    <col min="16131" max="16131" width="1.7109375" style="103" customWidth="1"/>
    <col min="16132" max="16132" width="10" style="103" customWidth="1"/>
    <col min="16133" max="16133" width="9.42578125" style="103" customWidth="1"/>
    <col min="16134" max="16134" width="11.28515625" style="103" customWidth="1"/>
    <col min="16135" max="16135" width="1.7109375" style="103" customWidth="1"/>
    <col min="16136" max="16136" width="9.42578125" style="103" customWidth="1"/>
    <col min="16137" max="16137" width="9.7109375" style="103" customWidth="1"/>
    <col min="16138" max="16138" width="12.42578125" style="103" customWidth="1"/>
    <col min="16139" max="16139" width="9.7109375" style="103" customWidth="1"/>
    <col min="16140" max="16141" width="9.42578125" style="103" customWidth="1"/>
    <col min="16142" max="16384" width="9.140625" style="103"/>
  </cols>
  <sheetData>
    <row r="1" spans="1:13" s="102" customFormat="1" ht="25.5" x14ac:dyDescent="0.2">
      <c r="A1" s="133" t="s">
        <v>70</v>
      </c>
      <c r="B1" s="134" t="s">
        <v>63</v>
      </c>
      <c r="C1" s="135"/>
      <c r="D1" s="135" t="s">
        <v>71</v>
      </c>
      <c r="E1" s="135" t="s">
        <v>72</v>
      </c>
      <c r="F1" s="136" t="s">
        <v>73</v>
      </c>
      <c r="G1" s="136"/>
      <c r="H1" s="135" t="s">
        <v>74</v>
      </c>
      <c r="I1" s="135" t="s">
        <v>75</v>
      </c>
      <c r="J1" s="166" t="s">
        <v>76</v>
      </c>
      <c r="K1" s="135" t="s">
        <v>77</v>
      </c>
      <c r="L1" s="102" t="s">
        <v>78</v>
      </c>
      <c r="M1" s="102" t="s">
        <v>79</v>
      </c>
    </row>
    <row r="2" spans="1:13" hidden="1" x14ac:dyDescent="0.2">
      <c r="A2" s="137">
        <v>1979.01</v>
      </c>
      <c r="B2" s="138">
        <v>73490</v>
      </c>
      <c r="C2" s="139"/>
      <c r="F2" s="141">
        <v>494180</v>
      </c>
      <c r="G2" s="142"/>
      <c r="K2" s="144">
        <f>+F2</f>
        <v>494180</v>
      </c>
    </row>
    <row r="3" spans="1:13" hidden="1" x14ac:dyDescent="0.2">
      <c r="A3" s="137">
        <v>1979.02</v>
      </c>
      <c r="B3" s="138">
        <v>75520</v>
      </c>
      <c r="C3" s="139"/>
      <c r="D3" s="145">
        <f t="shared" ref="D3:D66" si="0">B3/B2-1</f>
        <v>2.7622805823921626E-2</v>
      </c>
      <c r="E3" s="145"/>
      <c r="F3" s="141">
        <v>524100</v>
      </c>
      <c r="G3" s="142"/>
      <c r="H3" s="145">
        <f t="shared" ref="H3:H66" si="1">F3/F2-1</f>
        <v>6.054474078271066E-2</v>
      </c>
      <c r="I3" s="145"/>
      <c r="K3" s="144">
        <f t="shared" ref="K3:K13" si="2">+K2+F3</f>
        <v>1018280</v>
      </c>
    </row>
    <row r="4" spans="1:13" hidden="1" x14ac:dyDescent="0.2">
      <c r="A4" s="137">
        <v>1979.03</v>
      </c>
      <c r="B4" s="138">
        <v>77180</v>
      </c>
      <c r="C4" s="139"/>
      <c r="D4" s="145">
        <f t="shared" si="0"/>
        <v>2.1980932203389925E-2</v>
      </c>
      <c r="E4" s="145"/>
      <c r="F4" s="141">
        <v>519950</v>
      </c>
      <c r="G4" s="142"/>
      <c r="H4" s="145">
        <f t="shared" si="1"/>
        <v>-7.9183361953825138E-3</v>
      </c>
      <c r="I4" s="145"/>
      <c r="K4" s="144">
        <f t="shared" si="2"/>
        <v>1538230</v>
      </c>
      <c r="L4" s="146">
        <f>AVERAGE(F2:F4)</f>
        <v>512743.33333333331</v>
      </c>
    </row>
    <row r="5" spans="1:13" hidden="1" x14ac:dyDescent="0.2">
      <c r="A5" s="137">
        <v>1979.04</v>
      </c>
      <c r="B5" s="138">
        <v>79460</v>
      </c>
      <c r="C5" s="139"/>
      <c r="D5" s="145">
        <f t="shared" si="0"/>
        <v>2.9541331951282723E-2</v>
      </c>
      <c r="E5" s="145"/>
      <c r="F5" s="141">
        <v>495630</v>
      </c>
      <c r="G5" s="142"/>
      <c r="H5" s="145">
        <f t="shared" si="1"/>
        <v>-4.6773728243100332E-2</v>
      </c>
      <c r="I5" s="145"/>
      <c r="K5" s="144">
        <f t="shared" si="2"/>
        <v>2033860</v>
      </c>
    </row>
    <row r="6" spans="1:13" hidden="1" x14ac:dyDescent="0.2">
      <c r="A6" s="137">
        <v>1979.05</v>
      </c>
      <c r="B6" s="138">
        <v>81050</v>
      </c>
      <c r="C6" s="139"/>
      <c r="D6" s="145">
        <f t="shared" si="0"/>
        <v>2.00100679587214E-2</v>
      </c>
      <c r="E6" s="145"/>
      <c r="F6" s="141">
        <v>446590</v>
      </c>
      <c r="G6" s="142"/>
      <c r="H6" s="145">
        <f t="shared" si="1"/>
        <v>-9.8944777354074587E-2</v>
      </c>
      <c r="I6" s="145"/>
      <c r="K6" s="144">
        <f t="shared" si="2"/>
        <v>2480450</v>
      </c>
    </row>
    <row r="7" spans="1:13" hidden="1" x14ac:dyDescent="0.2">
      <c r="A7" s="137">
        <v>1979.06</v>
      </c>
      <c r="B7" s="138">
        <v>82090</v>
      </c>
      <c r="C7" s="139"/>
      <c r="D7" s="145">
        <f t="shared" si="0"/>
        <v>1.2831585441085647E-2</v>
      </c>
      <c r="E7" s="145"/>
      <c r="F7" s="141">
        <v>458230</v>
      </c>
      <c r="G7" s="142"/>
      <c r="H7" s="145">
        <f t="shared" si="1"/>
        <v>2.6064175194249861E-2</v>
      </c>
      <c r="I7" s="145"/>
      <c r="K7" s="144">
        <f t="shared" si="2"/>
        <v>2938680</v>
      </c>
      <c r="L7" s="146">
        <f>AVERAGE(F5:F7)</f>
        <v>466816.66666666669</v>
      </c>
    </row>
    <row r="8" spans="1:13" hidden="1" x14ac:dyDescent="0.2">
      <c r="A8" s="137">
        <v>1979.07</v>
      </c>
      <c r="B8" s="138">
        <v>85000</v>
      </c>
      <c r="C8" s="139"/>
      <c r="D8" s="145">
        <f t="shared" si="0"/>
        <v>3.5448897551467962E-2</v>
      </c>
      <c r="E8" s="145"/>
      <c r="F8" s="141">
        <v>489220</v>
      </c>
      <c r="G8" s="142"/>
      <c r="H8" s="145">
        <f t="shared" si="1"/>
        <v>6.7629792898762586E-2</v>
      </c>
      <c r="I8" s="145"/>
      <c r="K8" s="144">
        <f t="shared" si="2"/>
        <v>3427900</v>
      </c>
      <c r="L8" s="146"/>
    </row>
    <row r="9" spans="1:13" hidden="1" x14ac:dyDescent="0.2">
      <c r="A9" s="137">
        <v>1979.08</v>
      </c>
      <c r="B9" s="138">
        <v>85310</v>
      </c>
      <c r="C9" s="139"/>
      <c r="D9" s="145">
        <f t="shared" si="0"/>
        <v>3.6470588235293366E-3</v>
      </c>
      <c r="E9" s="145"/>
      <c r="F9" s="141">
        <v>484200</v>
      </c>
      <c r="G9" s="142"/>
      <c r="H9" s="145">
        <f t="shared" si="1"/>
        <v>-1.026123216548791E-2</v>
      </c>
      <c r="I9" s="145"/>
      <c r="K9" s="144">
        <f t="shared" si="2"/>
        <v>3912100</v>
      </c>
    </row>
    <row r="10" spans="1:13" hidden="1" x14ac:dyDescent="0.2">
      <c r="A10" s="137">
        <v>1979.09</v>
      </c>
      <c r="B10" s="138">
        <v>86700</v>
      </c>
      <c r="C10" s="139"/>
      <c r="D10" s="145">
        <f t="shared" si="0"/>
        <v>1.6293517758762199E-2</v>
      </c>
      <c r="E10" s="145"/>
      <c r="F10" s="141">
        <v>497670</v>
      </c>
      <c r="G10" s="142"/>
      <c r="H10" s="145">
        <f t="shared" si="1"/>
        <v>2.7819083023544078E-2</v>
      </c>
      <c r="I10" s="145"/>
      <c r="K10" s="144">
        <f t="shared" si="2"/>
        <v>4409770</v>
      </c>
      <c r="L10" s="146">
        <f>AVERAGE(F8:F10)</f>
        <v>490363.33333333331</v>
      </c>
    </row>
    <row r="11" spans="1:13" hidden="1" x14ac:dyDescent="0.2">
      <c r="A11" s="137">
        <v>1979.1</v>
      </c>
      <c r="B11" s="138">
        <v>86510</v>
      </c>
      <c r="C11" s="139"/>
      <c r="D11" s="145">
        <f t="shared" si="0"/>
        <v>-2.1914648212225663E-3</v>
      </c>
      <c r="E11" s="145"/>
      <c r="F11" s="141">
        <v>500280</v>
      </c>
      <c r="G11" s="142"/>
      <c r="H11" s="145">
        <f t="shared" si="1"/>
        <v>5.2444390861414725E-3</v>
      </c>
      <c r="I11" s="145"/>
      <c r="K11" s="144">
        <f t="shared" si="2"/>
        <v>4910050</v>
      </c>
      <c r="L11" s="146"/>
    </row>
    <row r="12" spans="1:13" hidden="1" x14ac:dyDescent="0.2">
      <c r="A12" s="137">
        <v>1979.11</v>
      </c>
      <c r="B12" s="138">
        <v>87890</v>
      </c>
      <c r="C12" s="139"/>
      <c r="D12" s="145">
        <f t="shared" si="0"/>
        <v>1.5951913073633195E-2</v>
      </c>
      <c r="E12" s="145"/>
      <c r="F12" s="141">
        <v>421260</v>
      </c>
      <c r="G12" s="142"/>
      <c r="H12" s="145">
        <f t="shared" si="1"/>
        <v>-0.15795154713360515</v>
      </c>
      <c r="I12" s="145"/>
      <c r="K12" s="144">
        <f t="shared" si="2"/>
        <v>5331310</v>
      </c>
    </row>
    <row r="13" spans="1:13" hidden="1" x14ac:dyDescent="0.2">
      <c r="A13" s="137">
        <v>1979.12</v>
      </c>
      <c r="B13" s="138">
        <v>88310</v>
      </c>
      <c r="C13" s="139"/>
      <c r="D13" s="145">
        <f t="shared" si="0"/>
        <v>4.7787006485380257E-3</v>
      </c>
      <c r="E13" s="145"/>
      <c r="F13" s="141">
        <v>398990</v>
      </c>
      <c r="G13" s="142"/>
      <c r="H13" s="145">
        <f t="shared" si="1"/>
        <v>-5.2865213882163031E-2</v>
      </c>
      <c r="I13" s="145"/>
      <c r="K13" s="144">
        <f t="shared" si="2"/>
        <v>5730300</v>
      </c>
      <c r="L13" s="146">
        <f>AVERAGE(F11:F13)</f>
        <v>440176.66666666669</v>
      </c>
    </row>
    <row r="14" spans="1:13" hidden="1" x14ac:dyDescent="0.2">
      <c r="A14" s="137">
        <v>1980.01</v>
      </c>
      <c r="B14" s="138">
        <v>93630</v>
      </c>
      <c r="C14" s="139"/>
      <c r="D14" s="145">
        <f t="shared" si="0"/>
        <v>6.0242328162156022E-2</v>
      </c>
      <c r="E14" s="145">
        <f t="shared" ref="E14:E77" si="3">B14/B2-1</f>
        <v>0.27405089127772486</v>
      </c>
      <c r="F14" s="141">
        <v>407820</v>
      </c>
      <c r="G14" s="142"/>
      <c r="H14" s="145">
        <f t="shared" si="1"/>
        <v>2.2130880473194781E-2</v>
      </c>
      <c r="I14" s="145">
        <f t="shared" ref="I14:I77" si="4">F14/F2-1</f>
        <v>-0.17475413816827878</v>
      </c>
      <c r="J14" s="164">
        <f t="shared" ref="J14:J77" si="5">+K14/K2-1</f>
        <v>-0.17475413816827878</v>
      </c>
      <c r="K14" s="144">
        <f>+F14</f>
        <v>407820</v>
      </c>
      <c r="L14" s="146"/>
    </row>
    <row r="15" spans="1:13" hidden="1" x14ac:dyDescent="0.2">
      <c r="A15" s="137">
        <v>1980.02</v>
      </c>
      <c r="B15" s="138">
        <v>97480</v>
      </c>
      <c r="C15" s="139"/>
      <c r="D15" s="145">
        <f t="shared" si="0"/>
        <v>4.1119299369860141E-2</v>
      </c>
      <c r="E15" s="145">
        <f t="shared" si="3"/>
        <v>0.29078389830508478</v>
      </c>
      <c r="F15" s="141">
        <v>448930</v>
      </c>
      <c r="G15" s="142"/>
      <c r="H15" s="145">
        <f t="shared" si="1"/>
        <v>0.1008042763964494</v>
      </c>
      <c r="I15" s="145">
        <f t="shared" si="4"/>
        <v>-0.14342682694142339</v>
      </c>
      <c r="J15" s="164">
        <f t="shared" si="5"/>
        <v>-0.15863023922693165</v>
      </c>
      <c r="K15" s="144">
        <f>+K14+F15</f>
        <v>856750</v>
      </c>
    </row>
    <row r="16" spans="1:13" hidden="1" x14ac:dyDescent="0.2">
      <c r="A16" s="137">
        <v>1980.03</v>
      </c>
      <c r="B16" s="138">
        <v>97300</v>
      </c>
      <c r="C16" s="139"/>
      <c r="D16" s="145">
        <f t="shared" si="0"/>
        <v>-1.8465326220763467E-3</v>
      </c>
      <c r="E16" s="145">
        <f t="shared" si="3"/>
        <v>0.26068929774552996</v>
      </c>
      <c r="F16" s="141">
        <v>374480</v>
      </c>
      <c r="G16" s="142"/>
      <c r="H16" s="145">
        <f t="shared" si="1"/>
        <v>-0.16583877219165577</v>
      </c>
      <c r="I16" s="145">
        <f t="shared" si="4"/>
        <v>-0.27977690162515623</v>
      </c>
      <c r="J16" s="164">
        <f t="shared" si="5"/>
        <v>-0.19958003679553771</v>
      </c>
      <c r="K16" s="144">
        <f t="shared" ref="K16:K25" si="6">+K15+F16</f>
        <v>1231230</v>
      </c>
      <c r="L16" s="146">
        <f>AVERAGE(F14:F16)</f>
        <v>410410</v>
      </c>
    </row>
    <row r="17" spans="1:12" hidden="1" x14ac:dyDescent="0.2">
      <c r="A17" s="137">
        <v>1980.04</v>
      </c>
      <c r="B17" s="138">
        <v>96390</v>
      </c>
      <c r="C17" s="139"/>
      <c r="D17" s="145">
        <f t="shared" si="0"/>
        <v>-9.3525179856115415E-3</v>
      </c>
      <c r="E17" s="145">
        <f t="shared" si="3"/>
        <v>0.2130631764409765</v>
      </c>
      <c r="F17" s="141">
        <v>281920</v>
      </c>
      <c r="G17" s="142"/>
      <c r="H17" s="145">
        <f t="shared" si="1"/>
        <v>-0.24716940824610123</v>
      </c>
      <c r="I17" s="145">
        <f t="shared" si="4"/>
        <v>-0.43118858826140471</v>
      </c>
      <c r="J17" s="164">
        <f t="shared" si="5"/>
        <v>-0.25602057172076742</v>
      </c>
      <c r="K17" s="144">
        <f t="shared" si="6"/>
        <v>1513150</v>
      </c>
    </row>
    <row r="18" spans="1:12" hidden="1" x14ac:dyDescent="0.2">
      <c r="A18" s="137">
        <v>1980.05</v>
      </c>
      <c r="B18" s="138">
        <v>98990</v>
      </c>
      <c r="C18" s="139"/>
      <c r="D18" s="145">
        <f t="shared" si="0"/>
        <v>2.6973752463948619E-2</v>
      </c>
      <c r="E18" s="145">
        <f t="shared" si="3"/>
        <v>0.22134484885872907</v>
      </c>
      <c r="F18" s="141">
        <v>276980</v>
      </c>
      <c r="G18" s="142"/>
      <c r="H18" s="145">
        <f t="shared" si="1"/>
        <v>-1.752270147559587E-2</v>
      </c>
      <c r="I18" s="145">
        <f t="shared" si="4"/>
        <v>-0.37978906827291248</v>
      </c>
      <c r="J18" s="164">
        <f t="shared" si="5"/>
        <v>-0.2783043399383176</v>
      </c>
      <c r="K18" s="144">
        <f t="shared" si="6"/>
        <v>1790130</v>
      </c>
    </row>
    <row r="19" spans="1:12" hidden="1" x14ac:dyDescent="0.2">
      <c r="A19" s="137">
        <v>1980.06</v>
      </c>
      <c r="B19" s="138">
        <v>99810</v>
      </c>
      <c r="C19" s="139"/>
      <c r="D19" s="145">
        <f t="shared" si="0"/>
        <v>8.28366501666844E-3</v>
      </c>
      <c r="E19" s="145">
        <f t="shared" si="3"/>
        <v>0.21586064076014133</v>
      </c>
      <c r="F19" s="141">
        <v>336990</v>
      </c>
      <c r="G19" s="142"/>
      <c r="H19" s="145">
        <f t="shared" si="1"/>
        <v>0.21665824247238064</v>
      </c>
      <c r="I19" s="145">
        <f t="shared" si="4"/>
        <v>-0.26458328786853769</v>
      </c>
      <c r="J19" s="164">
        <f t="shared" si="5"/>
        <v>-0.27616480868961579</v>
      </c>
      <c r="K19" s="144">
        <f t="shared" si="6"/>
        <v>2127120</v>
      </c>
      <c r="L19" s="146">
        <f>AVERAGE(F17:F19)</f>
        <v>298630</v>
      </c>
    </row>
    <row r="20" spans="1:12" hidden="1" x14ac:dyDescent="0.2">
      <c r="A20" s="137">
        <v>1980.07</v>
      </c>
      <c r="B20" s="138">
        <v>101320</v>
      </c>
      <c r="C20" s="139"/>
      <c r="D20" s="145">
        <f t="shared" si="0"/>
        <v>1.5128744614768097E-2</v>
      </c>
      <c r="E20" s="145">
        <f t="shared" si="3"/>
        <v>0.19199999999999995</v>
      </c>
      <c r="F20" s="141">
        <v>377530</v>
      </c>
      <c r="G20" s="142"/>
      <c r="H20" s="145">
        <f t="shared" si="1"/>
        <v>0.12030030564705174</v>
      </c>
      <c r="I20" s="145">
        <f t="shared" si="4"/>
        <v>-0.22830219533134377</v>
      </c>
      <c r="J20" s="164">
        <f t="shared" si="5"/>
        <v>-0.26933399457393736</v>
      </c>
      <c r="K20" s="144">
        <f t="shared" si="6"/>
        <v>2504650</v>
      </c>
      <c r="L20" s="146"/>
    </row>
    <row r="21" spans="1:12" hidden="1" x14ac:dyDescent="0.2">
      <c r="A21" s="137">
        <v>1980.08</v>
      </c>
      <c r="B21" s="138">
        <v>99220</v>
      </c>
      <c r="C21" s="139"/>
      <c r="D21" s="145">
        <f t="shared" si="0"/>
        <v>-2.0726411369917042E-2</v>
      </c>
      <c r="E21" s="145">
        <f t="shared" si="3"/>
        <v>0.16305239713984299</v>
      </c>
      <c r="F21" s="141">
        <v>401300</v>
      </c>
      <c r="G21" s="142"/>
      <c r="H21" s="145">
        <f t="shared" si="1"/>
        <v>6.2961883823802189E-2</v>
      </c>
      <c r="I21" s="145">
        <f t="shared" si="4"/>
        <v>-0.17121024370095006</v>
      </c>
      <c r="J21" s="164">
        <f t="shared" si="5"/>
        <v>-0.25718923340405409</v>
      </c>
      <c r="K21" s="144">
        <f t="shared" si="6"/>
        <v>2905950</v>
      </c>
    </row>
    <row r="22" spans="1:12" hidden="1" x14ac:dyDescent="0.2">
      <c r="A22" s="137">
        <v>1980.09</v>
      </c>
      <c r="B22" s="138">
        <v>97660</v>
      </c>
      <c r="C22" s="139"/>
      <c r="D22" s="145">
        <f t="shared" si="0"/>
        <v>-1.572263656520867E-2</v>
      </c>
      <c r="E22" s="145">
        <f t="shared" si="3"/>
        <v>0.12641291810841992</v>
      </c>
      <c r="F22" s="141">
        <v>433400</v>
      </c>
      <c r="G22" s="142"/>
      <c r="H22" s="145">
        <f t="shared" si="1"/>
        <v>7.9990032394717137E-2</v>
      </c>
      <c r="I22" s="145">
        <f t="shared" si="4"/>
        <v>-0.12914180079168924</v>
      </c>
      <c r="J22" s="164">
        <f t="shared" si="5"/>
        <v>-0.24273828340253578</v>
      </c>
      <c r="K22" s="144">
        <f t="shared" si="6"/>
        <v>3339350</v>
      </c>
      <c r="L22" s="146">
        <f>AVERAGE(F20:F22)</f>
        <v>404076.66666666669</v>
      </c>
    </row>
    <row r="23" spans="1:12" hidden="1" x14ac:dyDescent="0.2">
      <c r="A23" s="137">
        <v>1980.1</v>
      </c>
      <c r="B23" s="138">
        <v>99040</v>
      </c>
      <c r="C23" s="139"/>
      <c r="D23" s="145">
        <f t="shared" si="0"/>
        <v>1.4130657382756429E-2</v>
      </c>
      <c r="E23" s="145">
        <f t="shared" si="3"/>
        <v>0.14483874696566867</v>
      </c>
      <c r="F23" s="141">
        <v>421230</v>
      </c>
      <c r="G23" s="142"/>
      <c r="H23" s="145">
        <f t="shared" si="1"/>
        <v>-2.8080295339178551E-2</v>
      </c>
      <c r="I23" s="145">
        <f t="shared" si="4"/>
        <v>-0.15801151355241061</v>
      </c>
      <c r="J23" s="164">
        <f t="shared" si="5"/>
        <v>-0.23410555900652741</v>
      </c>
      <c r="K23" s="144">
        <f t="shared" si="6"/>
        <v>3760580</v>
      </c>
      <c r="L23" s="146"/>
    </row>
    <row r="24" spans="1:12" hidden="1" x14ac:dyDescent="0.2">
      <c r="A24" s="137">
        <v>1980.11</v>
      </c>
      <c r="B24" s="138">
        <v>97590</v>
      </c>
      <c r="C24" s="139"/>
      <c r="D24" s="145">
        <f t="shared" si="0"/>
        <v>-1.4640549273021053E-2</v>
      </c>
      <c r="E24" s="145">
        <f t="shared" si="3"/>
        <v>0.11036522926385262</v>
      </c>
      <c r="F24" s="141">
        <v>398270</v>
      </c>
      <c r="G24" s="142"/>
      <c r="H24" s="145">
        <f t="shared" si="1"/>
        <v>-5.4507038909859196E-2</v>
      </c>
      <c r="I24" s="145">
        <f t="shared" si="4"/>
        <v>-5.4574372121729997E-2</v>
      </c>
      <c r="J24" s="164">
        <f t="shared" si="5"/>
        <v>-0.21991968202936985</v>
      </c>
      <c r="K24" s="144">
        <f t="shared" si="6"/>
        <v>4158850</v>
      </c>
    </row>
    <row r="25" spans="1:12" hidden="1" x14ac:dyDescent="0.2">
      <c r="A25" s="137">
        <v>1980.12</v>
      </c>
      <c r="B25" s="138">
        <v>97750</v>
      </c>
      <c r="C25" s="139"/>
      <c r="D25" s="145">
        <f t="shared" si="0"/>
        <v>1.6395122451071664E-3</v>
      </c>
      <c r="E25" s="145">
        <f t="shared" si="3"/>
        <v>0.10689616125014156</v>
      </c>
      <c r="F25" s="141">
        <v>373120</v>
      </c>
      <c r="G25" s="142"/>
      <c r="H25" s="145">
        <f t="shared" si="1"/>
        <v>-6.3148115599969912E-2</v>
      </c>
      <c r="I25" s="145">
        <f t="shared" si="4"/>
        <v>-6.4838717762349951E-2</v>
      </c>
      <c r="J25" s="164">
        <f t="shared" si="5"/>
        <v>-0.20912168647365759</v>
      </c>
      <c r="K25" s="144">
        <f t="shared" si="6"/>
        <v>4531970</v>
      </c>
      <c r="L25" s="146">
        <f>AVERAGE(F23:F25)</f>
        <v>397540</v>
      </c>
    </row>
    <row r="26" spans="1:12" hidden="1" x14ac:dyDescent="0.2">
      <c r="A26" s="137">
        <v>1981.01</v>
      </c>
      <c r="B26" s="138">
        <v>100970</v>
      </c>
      <c r="C26" s="139"/>
      <c r="D26" s="145">
        <f t="shared" si="0"/>
        <v>3.2941176470588251E-2</v>
      </c>
      <c r="E26" s="145">
        <f t="shared" si="3"/>
        <v>7.8393677240200743E-2</v>
      </c>
      <c r="F26" s="141">
        <v>318670</v>
      </c>
      <c r="G26" s="142"/>
      <c r="H26" s="145">
        <f t="shared" si="1"/>
        <v>-0.14593160377358494</v>
      </c>
      <c r="I26" s="145">
        <f t="shared" si="4"/>
        <v>-0.218601343730077</v>
      </c>
      <c r="J26" s="164">
        <f t="shared" si="5"/>
        <v>-0.218601343730077</v>
      </c>
      <c r="K26" s="144">
        <f>+F26</f>
        <v>318670</v>
      </c>
      <c r="L26" s="146"/>
    </row>
    <row r="27" spans="1:12" hidden="1" x14ac:dyDescent="0.2">
      <c r="A27" s="137">
        <v>1981.02</v>
      </c>
      <c r="B27" s="138">
        <v>106560</v>
      </c>
      <c r="C27" s="139"/>
      <c r="D27" s="145">
        <f t="shared" si="0"/>
        <v>5.5362979102703713E-2</v>
      </c>
      <c r="E27" s="145">
        <f t="shared" si="3"/>
        <v>9.3147312269183491E-2</v>
      </c>
      <c r="F27" s="141">
        <v>332360</v>
      </c>
      <c r="G27" s="142"/>
      <c r="H27" s="145">
        <f t="shared" si="1"/>
        <v>4.2959801675714671E-2</v>
      </c>
      <c r="I27" s="145">
        <f t="shared" si="4"/>
        <v>-0.25966186265119284</v>
      </c>
      <c r="J27" s="164">
        <f t="shared" si="5"/>
        <v>-0.24011672016340824</v>
      </c>
      <c r="K27" s="144">
        <f>+K26+F27</f>
        <v>651030</v>
      </c>
    </row>
    <row r="28" spans="1:12" hidden="1" x14ac:dyDescent="0.2">
      <c r="A28" s="137">
        <v>1981.03</v>
      </c>
      <c r="B28" s="138">
        <v>104410</v>
      </c>
      <c r="C28" s="139"/>
      <c r="D28" s="145">
        <f t="shared" si="0"/>
        <v>-2.0176426426426475E-2</v>
      </c>
      <c r="E28" s="145">
        <f t="shared" si="3"/>
        <v>7.3072970195272369E-2</v>
      </c>
      <c r="F28" s="141">
        <v>324380</v>
      </c>
      <c r="G28" s="142"/>
      <c r="H28" s="145">
        <f t="shared" si="1"/>
        <v>-2.4010109519797762E-2</v>
      </c>
      <c r="I28" s="145">
        <f t="shared" si="4"/>
        <v>-0.13378551591540266</v>
      </c>
      <c r="J28" s="164">
        <f t="shared" si="5"/>
        <v>-0.20777596387352482</v>
      </c>
      <c r="K28" s="144">
        <f t="shared" ref="K28:K37" si="7">+K27+F28</f>
        <v>975410</v>
      </c>
      <c r="L28" s="146">
        <f>AVERAGE(F26:F28)</f>
        <v>325136.66666666669</v>
      </c>
    </row>
    <row r="29" spans="1:12" hidden="1" x14ac:dyDescent="0.2">
      <c r="A29" s="137">
        <v>1981.04</v>
      </c>
      <c r="B29" s="138">
        <v>106140</v>
      </c>
      <c r="C29" s="139"/>
      <c r="D29" s="145">
        <f t="shared" si="0"/>
        <v>1.6569294128914835E-2</v>
      </c>
      <c r="E29" s="145">
        <f t="shared" si="3"/>
        <v>0.10115157173980704</v>
      </c>
      <c r="F29" s="141">
        <v>304220</v>
      </c>
      <c r="G29" s="142"/>
      <c r="H29" s="145">
        <f t="shared" si="1"/>
        <v>-6.2149331031506216E-2</v>
      </c>
      <c r="I29" s="145">
        <f t="shared" si="4"/>
        <v>7.9100454029511935E-2</v>
      </c>
      <c r="J29" s="164">
        <f t="shared" si="5"/>
        <v>-0.15432706605425772</v>
      </c>
      <c r="K29" s="144">
        <f t="shared" si="7"/>
        <v>1279630</v>
      </c>
    </row>
    <row r="30" spans="1:12" hidden="1" x14ac:dyDescent="0.2">
      <c r="A30" s="137">
        <v>1981.05</v>
      </c>
      <c r="B30" s="138">
        <v>107910</v>
      </c>
      <c r="C30" s="139"/>
      <c r="D30" s="145">
        <f t="shared" si="0"/>
        <v>1.667608818541555E-2</v>
      </c>
      <c r="E30" s="145">
        <f t="shared" si="3"/>
        <v>9.0110112132538722E-2</v>
      </c>
      <c r="F30" s="141">
        <v>286660</v>
      </c>
      <c r="G30" s="142"/>
      <c r="H30" s="145">
        <f t="shared" si="1"/>
        <v>-5.7721385839195283E-2</v>
      </c>
      <c r="I30" s="145">
        <f t="shared" si="4"/>
        <v>3.494837172359011E-2</v>
      </c>
      <c r="J30" s="164">
        <f t="shared" si="5"/>
        <v>-0.12504119812527581</v>
      </c>
      <c r="K30" s="144">
        <f t="shared" si="7"/>
        <v>1566290</v>
      </c>
    </row>
    <row r="31" spans="1:12" hidden="1" x14ac:dyDescent="0.2">
      <c r="A31" s="137">
        <v>1981.06</v>
      </c>
      <c r="B31" s="138">
        <v>105840</v>
      </c>
      <c r="C31" s="139"/>
      <c r="D31" s="145">
        <f t="shared" si="0"/>
        <v>-1.9182652210175122E-2</v>
      </c>
      <c r="E31" s="145">
        <f t="shared" si="3"/>
        <v>6.0414788097385097E-2</v>
      </c>
      <c r="F31" s="141">
        <v>285060</v>
      </c>
      <c r="G31" s="142"/>
      <c r="H31" s="145">
        <f t="shared" si="1"/>
        <v>-5.5815251517477016E-3</v>
      </c>
      <c r="I31" s="145">
        <f t="shared" si="4"/>
        <v>-0.15409952817591022</v>
      </c>
      <c r="J31" s="164">
        <f t="shared" si="5"/>
        <v>-0.12964477791567941</v>
      </c>
      <c r="K31" s="144">
        <f t="shared" si="7"/>
        <v>1851350</v>
      </c>
      <c r="L31" s="146">
        <f>AVERAGE(F29:F31)</f>
        <v>291980</v>
      </c>
    </row>
    <row r="32" spans="1:12" hidden="1" x14ac:dyDescent="0.2">
      <c r="A32" s="137">
        <v>1981.07</v>
      </c>
      <c r="B32" s="138">
        <v>109510</v>
      </c>
      <c r="C32" s="139"/>
      <c r="D32" s="145">
        <f t="shared" si="0"/>
        <v>3.4674981103552494E-2</v>
      </c>
      <c r="E32" s="145">
        <f t="shared" si="3"/>
        <v>8.0833004342676595E-2</v>
      </c>
      <c r="F32" s="141">
        <v>258540</v>
      </c>
      <c r="G32" s="142"/>
      <c r="H32" s="145">
        <f t="shared" si="1"/>
        <v>-9.3033045674594805E-2</v>
      </c>
      <c r="I32" s="145">
        <f t="shared" si="4"/>
        <v>-0.31518025057611321</v>
      </c>
      <c r="J32" s="164">
        <f t="shared" si="5"/>
        <v>-0.1576108438304753</v>
      </c>
      <c r="K32" s="144">
        <f t="shared" si="7"/>
        <v>2109890</v>
      </c>
    </row>
    <row r="33" spans="1:12" hidden="1" x14ac:dyDescent="0.2">
      <c r="A33" s="137">
        <v>1981.08</v>
      </c>
      <c r="B33" s="138">
        <v>108440</v>
      </c>
      <c r="C33" s="139"/>
      <c r="D33" s="145">
        <f t="shared" si="0"/>
        <v>-9.770797187471425E-3</v>
      </c>
      <c r="E33" s="145">
        <f t="shared" si="3"/>
        <v>9.2924813545656182E-2</v>
      </c>
      <c r="F33" s="141">
        <v>247770</v>
      </c>
      <c r="G33" s="142"/>
      <c r="H33" s="145">
        <f t="shared" si="1"/>
        <v>-4.1656996983058692E-2</v>
      </c>
      <c r="I33" s="145">
        <f t="shared" si="4"/>
        <v>-0.38258160976825317</v>
      </c>
      <c r="J33" s="164">
        <f t="shared" si="5"/>
        <v>-0.18867840121130786</v>
      </c>
      <c r="K33" s="144">
        <f t="shared" si="7"/>
        <v>2357660</v>
      </c>
    </row>
    <row r="34" spans="1:12" hidden="1" x14ac:dyDescent="0.2">
      <c r="A34" s="137">
        <v>1981.09</v>
      </c>
      <c r="B34" s="138">
        <v>108580</v>
      </c>
      <c r="C34" s="139"/>
      <c r="D34" s="145">
        <f t="shared" si="0"/>
        <v>1.2910365178899763E-3</v>
      </c>
      <c r="E34" s="145">
        <f t="shared" si="3"/>
        <v>0.11181650624616024</v>
      </c>
      <c r="F34" s="141">
        <v>238870</v>
      </c>
      <c r="G34" s="142"/>
      <c r="H34" s="145">
        <f t="shared" si="1"/>
        <v>-3.5920410057714847E-2</v>
      </c>
      <c r="I34" s="145">
        <f t="shared" si="4"/>
        <v>-0.44884633133364094</v>
      </c>
      <c r="J34" s="164">
        <f t="shared" si="5"/>
        <v>-0.22244448769970204</v>
      </c>
      <c r="K34" s="144">
        <f t="shared" si="7"/>
        <v>2596530</v>
      </c>
      <c r="L34" s="146">
        <f>AVERAGE(F32:F34)</f>
        <v>248393.33333333334</v>
      </c>
    </row>
    <row r="35" spans="1:12" hidden="1" x14ac:dyDescent="0.2">
      <c r="A35" s="137">
        <v>1981.1</v>
      </c>
      <c r="B35" s="138">
        <v>105740</v>
      </c>
      <c r="C35" s="139"/>
      <c r="D35" s="145">
        <f t="shared" si="0"/>
        <v>-2.6155829802910313E-2</v>
      </c>
      <c r="E35" s="145">
        <f t="shared" si="3"/>
        <v>6.7649434571890099E-2</v>
      </c>
      <c r="F35" s="141">
        <v>221840</v>
      </c>
      <c r="G35" s="142"/>
      <c r="H35" s="145">
        <f t="shared" si="1"/>
        <v>-7.1294009293758065E-2</v>
      </c>
      <c r="I35" s="145">
        <f t="shared" si="4"/>
        <v>-0.47335185053296303</v>
      </c>
      <c r="J35" s="164">
        <f t="shared" si="5"/>
        <v>-0.25054911742337616</v>
      </c>
      <c r="K35" s="144">
        <f t="shared" si="7"/>
        <v>2818370</v>
      </c>
      <c r="L35" s="146"/>
    </row>
    <row r="36" spans="1:12" hidden="1" x14ac:dyDescent="0.2">
      <c r="A36" s="137">
        <v>1981.11</v>
      </c>
      <c r="B36" s="138">
        <v>104040</v>
      </c>
      <c r="C36" s="139"/>
      <c r="D36" s="145">
        <f t="shared" si="0"/>
        <v>-1.6077170418006381E-2</v>
      </c>
      <c r="E36" s="145">
        <f t="shared" si="3"/>
        <v>6.6092837380879121E-2</v>
      </c>
      <c r="F36" s="141">
        <v>223400</v>
      </c>
      <c r="G36" s="142"/>
      <c r="H36" s="145">
        <f t="shared" si="1"/>
        <v>7.0320952037503659E-3</v>
      </c>
      <c r="I36" s="145">
        <f t="shared" si="4"/>
        <v>-0.43907399502849831</v>
      </c>
      <c r="J36" s="164">
        <f t="shared" si="5"/>
        <v>-0.26860309941450156</v>
      </c>
      <c r="K36" s="144">
        <f t="shared" si="7"/>
        <v>3041770</v>
      </c>
    </row>
    <row r="37" spans="1:12" hidden="1" x14ac:dyDescent="0.2">
      <c r="A37" s="137">
        <v>1981.12</v>
      </c>
      <c r="B37" s="138">
        <v>102790</v>
      </c>
      <c r="C37" s="139"/>
      <c r="D37" s="145">
        <f t="shared" si="0"/>
        <v>-1.201460976547486E-2</v>
      </c>
      <c r="E37" s="145">
        <f t="shared" si="3"/>
        <v>5.15601023017902E-2</v>
      </c>
      <c r="F37" s="141">
        <v>213180</v>
      </c>
      <c r="G37" s="142"/>
      <c r="H37" s="145">
        <f t="shared" si="1"/>
        <v>-4.574753804834375E-2</v>
      </c>
      <c r="I37" s="145">
        <f t="shared" si="4"/>
        <v>-0.42865566037735847</v>
      </c>
      <c r="J37" s="164">
        <f t="shared" si="5"/>
        <v>-0.28178032952557053</v>
      </c>
      <c r="K37" s="144">
        <f t="shared" si="7"/>
        <v>3254950</v>
      </c>
      <c r="L37" s="146">
        <f>AVERAGE(F35:F37)</f>
        <v>219473.33333333334</v>
      </c>
    </row>
    <row r="38" spans="1:12" hidden="1" x14ac:dyDescent="0.2">
      <c r="A38" s="137">
        <v>1982.01</v>
      </c>
      <c r="B38" s="138">
        <v>105220</v>
      </c>
      <c r="C38" s="139"/>
      <c r="D38" s="145">
        <f t="shared" si="0"/>
        <v>2.3640431948633189E-2</v>
      </c>
      <c r="E38" s="145">
        <f t="shared" si="3"/>
        <v>4.2091710409032368E-2</v>
      </c>
      <c r="F38" s="141">
        <v>172820</v>
      </c>
      <c r="G38" s="142"/>
      <c r="H38" s="145">
        <f t="shared" si="1"/>
        <v>-0.18932357632048036</v>
      </c>
      <c r="I38" s="145">
        <f t="shared" si="4"/>
        <v>-0.4576834970345498</v>
      </c>
      <c r="J38" s="164">
        <f t="shared" si="5"/>
        <v>-0.4576834970345498</v>
      </c>
      <c r="K38" s="144">
        <f>+F38</f>
        <v>172820</v>
      </c>
      <c r="L38" s="146"/>
    </row>
    <row r="39" spans="1:12" hidden="1" x14ac:dyDescent="0.2">
      <c r="A39" s="137">
        <v>1982.02</v>
      </c>
      <c r="B39" s="138">
        <v>108990</v>
      </c>
      <c r="C39" s="139"/>
      <c r="D39" s="145">
        <f t="shared" si="0"/>
        <v>3.5829690172970885E-2</v>
      </c>
      <c r="E39" s="145">
        <f t="shared" si="3"/>
        <v>2.2804054054053946E-2</v>
      </c>
      <c r="F39" s="141">
        <v>203730</v>
      </c>
      <c r="G39" s="142"/>
      <c r="H39" s="145">
        <f t="shared" si="1"/>
        <v>0.17885661381784512</v>
      </c>
      <c r="I39" s="145">
        <f t="shared" si="4"/>
        <v>-0.38702009868816944</v>
      </c>
      <c r="J39" s="164">
        <f t="shared" si="5"/>
        <v>-0.42160883523032733</v>
      </c>
      <c r="K39" s="144">
        <f>+K38+F39</f>
        <v>376550</v>
      </c>
    </row>
    <row r="40" spans="1:12" hidden="1" x14ac:dyDescent="0.2">
      <c r="A40" s="137">
        <v>1982.03</v>
      </c>
      <c r="B40" s="138">
        <v>109390</v>
      </c>
      <c r="C40" s="139"/>
      <c r="D40" s="145">
        <f t="shared" si="0"/>
        <v>3.6700614735296622E-3</v>
      </c>
      <c r="E40" s="145">
        <f t="shared" si="3"/>
        <v>4.7696580787280896E-2</v>
      </c>
      <c r="F40" s="141">
        <v>220200</v>
      </c>
      <c r="G40" s="142"/>
      <c r="H40" s="145">
        <f t="shared" si="1"/>
        <v>8.0842291267854582E-2</v>
      </c>
      <c r="I40" s="145">
        <f t="shared" si="4"/>
        <v>-0.32116653307848819</v>
      </c>
      <c r="J40" s="164">
        <f t="shared" si="5"/>
        <v>-0.38820598517546467</v>
      </c>
      <c r="K40" s="144">
        <f t="shared" ref="K40:K49" si="8">+K39+F40</f>
        <v>596750</v>
      </c>
      <c r="L40" s="146">
        <f>AVERAGE(F38:F40)</f>
        <v>198916.66666666666</v>
      </c>
    </row>
    <row r="41" spans="1:12" hidden="1" x14ac:dyDescent="0.2">
      <c r="A41" s="137">
        <v>1982.04</v>
      </c>
      <c r="B41" s="138">
        <v>109220</v>
      </c>
      <c r="C41" s="139"/>
      <c r="D41" s="145">
        <f t="shared" si="0"/>
        <v>-1.5540725843312675E-3</v>
      </c>
      <c r="E41" s="145">
        <f t="shared" si="3"/>
        <v>2.9018277746372778E-2</v>
      </c>
      <c r="F41" s="141">
        <v>182690</v>
      </c>
      <c r="G41" s="142"/>
      <c r="H41" s="145">
        <f t="shared" si="1"/>
        <v>-0.17034514078110807</v>
      </c>
      <c r="I41" s="145">
        <f t="shared" si="4"/>
        <v>-0.39948063901124187</v>
      </c>
      <c r="J41" s="164">
        <f t="shared" si="5"/>
        <v>-0.39088642810812502</v>
      </c>
      <c r="K41" s="144">
        <f t="shared" si="8"/>
        <v>779440</v>
      </c>
      <c r="L41" s="146"/>
    </row>
    <row r="42" spans="1:12" hidden="1" x14ac:dyDescent="0.2">
      <c r="A42" s="137">
        <v>1982.05</v>
      </c>
      <c r="B42" s="138">
        <v>110240</v>
      </c>
      <c r="C42" s="139"/>
      <c r="D42" s="145">
        <f t="shared" si="0"/>
        <v>9.3389489104560575E-3</v>
      </c>
      <c r="E42" s="145">
        <f t="shared" si="3"/>
        <v>2.1592067463627185E-2</v>
      </c>
      <c r="F42" s="141">
        <v>180710</v>
      </c>
      <c r="G42" s="142"/>
      <c r="H42" s="145">
        <f t="shared" si="1"/>
        <v>-1.0838031638294332E-2</v>
      </c>
      <c r="I42" s="145">
        <f t="shared" si="4"/>
        <v>-0.36960161864229402</v>
      </c>
      <c r="J42" s="164">
        <f t="shared" si="5"/>
        <v>-0.38699091483697146</v>
      </c>
      <c r="K42" s="144">
        <f t="shared" si="8"/>
        <v>960150</v>
      </c>
    </row>
    <row r="43" spans="1:12" hidden="1" x14ac:dyDescent="0.2">
      <c r="A43" s="137">
        <v>1982.06</v>
      </c>
      <c r="B43" s="138">
        <v>112160</v>
      </c>
      <c r="C43" s="139"/>
      <c r="D43" s="145">
        <f t="shared" si="0"/>
        <v>1.7416545718432541E-2</v>
      </c>
      <c r="E43" s="145">
        <f t="shared" si="3"/>
        <v>5.9712773998488178E-2</v>
      </c>
      <c r="F43" s="141">
        <v>173470</v>
      </c>
      <c r="G43" s="142"/>
      <c r="H43" s="145">
        <f t="shared" si="1"/>
        <v>-4.00641912456422E-2</v>
      </c>
      <c r="I43" s="145">
        <f t="shared" si="4"/>
        <v>-0.39146144671297267</v>
      </c>
      <c r="J43" s="164">
        <f t="shared" si="5"/>
        <v>-0.38767926107975259</v>
      </c>
      <c r="K43" s="144">
        <f t="shared" si="8"/>
        <v>1133620</v>
      </c>
      <c r="L43" s="146">
        <f>AVERAGE(F41:F43)</f>
        <v>178956.66666666666</v>
      </c>
    </row>
    <row r="44" spans="1:12" hidden="1" x14ac:dyDescent="0.2">
      <c r="A44" s="137">
        <v>1982.07</v>
      </c>
      <c r="B44" s="138">
        <v>112430</v>
      </c>
      <c r="C44" s="139"/>
      <c r="D44" s="145">
        <f t="shared" si="0"/>
        <v>2.4072753209700704E-3</v>
      </c>
      <c r="E44" s="145">
        <f t="shared" si="3"/>
        <v>2.6664231577024911E-2</v>
      </c>
      <c r="F44" s="141">
        <v>173120</v>
      </c>
      <c r="G44" s="142"/>
      <c r="H44" s="145">
        <f t="shared" si="1"/>
        <v>-2.0176399377414E-3</v>
      </c>
      <c r="I44" s="145">
        <f t="shared" si="4"/>
        <v>-0.33039374951651579</v>
      </c>
      <c r="J44" s="164">
        <f t="shared" si="5"/>
        <v>-0.38065965524269041</v>
      </c>
      <c r="K44" s="144">
        <f t="shared" si="8"/>
        <v>1306740</v>
      </c>
    </row>
    <row r="45" spans="1:12" hidden="1" x14ac:dyDescent="0.2">
      <c r="A45" s="137">
        <v>1982.08</v>
      </c>
      <c r="B45" s="138">
        <v>110630</v>
      </c>
      <c r="C45" s="139"/>
      <c r="D45" s="145">
        <f t="shared" si="0"/>
        <v>-1.6009961753980284E-2</v>
      </c>
      <c r="E45" s="145">
        <f t="shared" si="3"/>
        <v>2.0195499815566231E-2</v>
      </c>
      <c r="F45" s="141">
        <v>172360</v>
      </c>
      <c r="G45" s="142"/>
      <c r="H45" s="145">
        <f t="shared" si="1"/>
        <v>-4.3900184842883272E-3</v>
      </c>
      <c r="I45" s="145">
        <f t="shared" si="4"/>
        <v>-0.30435484521935663</v>
      </c>
      <c r="J45" s="164">
        <f t="shared" si="5"/>
        <v>-0.37264066913804361</v>
      </c>
      <c r="K45" s="144">
        <f t="shared" si="8"/>
        <v>1479100</v>
      </c>
    </row>
    <row r="46" spans="1:12" hidden="1" x14ac:dyDescent="0.2">
      <c r="A46" s="137">
        <v>1982.09</v>
      </c>
      <c r="B46" s="138">
        <v>110450</v>
      </c>
      <c r="C46" s="139"/>
      <c r="D46" s="145">
        <f t="shared" si="0"/>
        <v>-1.6270451053059798E-3</v>
      </c>
      <c r="E46" s="145">
        <f t="shared" si="3"/>
        <v>1.722232455332473E-2</v>
      </c>
      <c r="F46" s="141">
        <v>176570</v>
      </c>
      <c r="G46" s="142"/>
      <c r="H46" s="145">
        <f t="shared" si="1"/>
        <v>2.4425620793687708E-2</v>
      </c>
      <c r="I46" s="145">
        <f t="shared" si="4"/>
        <v>-0.26081131996483442</v>
      </c>
      <c r="J46" s="164">
        <f t="shared" si="5"/>
        <v>-0.36235283243405625</v>
      </c>
      <c r="K46" s="144">
        <f t="shared" si="8"/>
        <v>1655670</v>
      </c>
      <c r="L46" s="146">
        <f>AVERAGE(F44:F46)</f>
        <v>174016.66666666666</v>
      </c>
    </row>
    <row r="47" spans="1:12" hidden="1" x14ac:dyDescent="0.2">
      <c r="A47" s="137">
        <v>1982.1</v>
      </c>
      <c r="B47" s="138">
        <v>109480</v>
      </c>
      <c r="C47" s="139"/>
      <c r="D47" s="145">
        <f t="shared" si="0"/>
        <v>-8.782254413761903E-3</v>
      </c>
      <c r="E47" s="145">
        <f t="shared" si="3"/>
        <v>3.5369774919614239E-2</v>
      </c>
      <c r="F47" s="141">
        <v>188370</v>
      </c>
      <c r="G47" s="142"/>
      <c r="H47" s="145">
        <f t="shared" si="1"/>
        <v>6.6829019652262511E-2</v>
      </c>
      <c r="I47" s="145">
        <f t="shared" si="4"/>
        <v>-0.1508745041471331</v>
      </c>
      <c r="J47" s="164">
        <f t="shared" si="5"/>
        <v>-0.34570691569950007</v>
      </c>
      <c r="K47" s="144">
        <f t="shared" si="8"/>
        <v>1844040</v>
      </c>
      <c r="L47" s="146"/>
    </row>
    <row r="48" spans="1:12" hidden="1" x14ac:dyDescent="0.2">
      <c r="A48" s="137">
        <v>1982.11</v>
      </c>
      <c r="B48" s="138">
        <v>112540</v>
      </c>
      <c r="C48" s="139"/>
      <c r="D48" s="145">
        <f t="shared" si="0"/>
        <v>2.7950310559006208E-2</v>
      </c>
      <c r="E48" s="145">
        <f t="shared" si="3"/>
        <v>8.169934640522869E-2</v>
      </c>
      <c r="F48" s="141">
        <v>220030</v>
      </c>
      <c r="G48" s="142"/>
      <c r="H48" s="145">
        <f t="shared" si="1"/>
        <v>0.16807347242129844</v>
      </c>
      <c r="I48" s="145">
        <f t="shared" si="4"/>
        <v>-1.5085049239033088E-2</v>
      </c>
      <c r="J48" s="164">
        <f t="shared" si="5"/>
        <v>-0.32142469680482089</v>
      </c>
      <c r="K48" s="144">
        <f t="shared" si="8"/>
        <v>2064070</v>
      </c>
    </row>
    <row r="49" spans="1:12" hidden="1" x14ac:dyDescent="0.2">
      <c r="A49" s="137">
        <v>1982.12</v>
      </c>
      <c r="B49" s="138">
        <v>107270</v>
      </c>
      <c r="C49" s="139"/>
      <c r="D49" s="145">
        <f t="shared" si="0"/>
        <v>-4.6827794561933533E-2</v>
      </c>
      <c r="E49" s="145">
        <f t="shared" si="3"/>
        <v>4.3584006226286665E-2</v>
      </c>
      <c r="F49" s="141">
        <v>208050</v>
      </c>
      <c r="G49" s="142"/>
      <c r="H49" s="145">
        <f t="shared" si="1"/>
        <v>-5.4447120847157193E-2</v>
      </c>
      <c r="I49" s="145">
        <f t="shared" si="4"/>
        <v>-2.4064171122994638E-2</v>
      </c>
      <c r="J49" s="164">
        <f t="shared" si="5"/>
        <v>-0.30194933869951923</v>
      </c>
      <c r="K49" s="144">
        <f t="shared" si="8"/>
        <v>2272120</v>
      </c>
      <c r="L49" s="146">
        <f>AVERAGE(F47:F49)</f>
        <v>205483.33333333334</v>
      </c>
    </row>
    <row r="50" spans="1:12" hidden="1" x14ac:dyDescent="0.2">
      <c r="A50" s="137">
        <v>1983.01</v>
      </c>
      <c r="B50" s="138">
        <v>109190</v>
      </c>
      <c r="C50" s="139"/>
      <c r="D50" s="145">
        <f t="shared" si="0"/>
        <v>1.7898760137969649E-2</v>
      </c>
      <c r="E50" s="145">
        <f t="shared" si="3"/>
        <v>3.7730469492491814E-2</v>
      </c>
      <c r="F50" s="141">
        <v>228770</v>
      </c>
      <c r="G50" s="142"/>
      <c r="H50" s="145">
        <f t="shared" si="1"/>
        <v>9.9591444364335535E-2</v>
      </c>
      <c r="I50" s="145">
        <f t="shared" si="4"/>
        <v>0.32374725147552375</v>
      </c>
      <c r="J50" s="164">
        <f t="shared" si="5"/>
        <v>0.32374725147552375</v>
      </c>
      <c r="K50" s="144">
        <f>+F50</f>
        <v>228770</v>
      </c>
      <c r="L50" s="146"/>
    </row>
    <row r="51" spans="1:12" hidden="1" x14ac:dyDescent="0.2">
      <c r="A51" s="137">
        <v>1983.02</v>
      </c>
      <c r="B51" s="138">
        <v>112070</v>
      </c>
      <c r="C51" s="139"/>
      <c r="D51" s="145">
        <f t="shared" si="0"/>
        <v>2.6376041762066205E-2</v>
      </c>
      <c r="E51" s="145">
        <f t="shared" si="3"/>
        <v>2.825947334617851E-2</v>
      </c>
      <c r="F51" s="141">
        <v>216650</v>
      </c>
      <c r="G51" s="142"/>
      <c r="H51" s="145">
        <f t="shared" si="1"/>
        <v>-5.2978974515889288E-2</v>
      </c>
      <c r="I51" s="145">
        <f t="shared" si="4"/>
        <v>6.3417267952682543E-2</v>
      </c>
      <c r="J51" s="164">
        <f t="shared" si="5"/>
        <v>0.18289735758863368</v>
      </c>
      <c r="K51" s="144">
        <f>+K50+F51</f>
        <v>445420</v>
      </c>
    </row>
    <row r="52" spans="1:12" hidden="1" x14ac:dyDescent="0.2">
      <c r="A52" s="137">
        <v>1983.03</v>
      </c>
      <c r="B52" s="138">
        <v>112170</v>
      </c>
      <c r="C52" s="139"/>
      <c r="D52" s="145">
        <f t="shared" si="0"/>
        <v>8.92299455697243E-4</v>
      </c>
      <c r="E52" s="145">
        <f t="shared" si="3"/>
        <v>2.5413657555535263E-2</v>
      </c>
      <c r="F52" s="141">
        <v>269280</v>
      </c>
      <c r="G52" s="142"/>
      <c r="H52" s="145">
        <f t="shared" si="1"/>
        <v>0.24292637895222713</v>
      </c>
      <c r="I52" s="145">
        <f t="shared" si="4"/>
        <v>0.22288828337874667</v>
      </c>
      <c r="J52" s="164">
        <f t="shared" si="5"/>
        <v>0.19765395894428162</v>
      </c>
      <c r="K52" s="144">
        <f t="shared" ref="K52:K61" si="9">+K51+F52</f>
        <v>714700</v>
      </c>
      <c r="L52" s="146">
        <f>AVERAGE(F50:F52)</f>
        <v>238233.33333333334</v>
      </c>
    </row>
    <row r="53" spans="1:12" hidden="1" x14ac:dyDescent="0.2">
      <c r="A53" s="137">
        <v>1983.04</v>
      </c>
      <c r="B53" s="138">
        <v>112730</v>
      </c>
      <c r="C53" s="139"/>
      <c r="D53" s="145">
        <f t="shared" si="0"/>
        <v>4.9924222162789356E-3</v>
      </c>
      <c r="E53" s="145">
        <f t="shared" si="3"/>
        <v>3.2136971250686708E-2</v>
      </c>
      <c r="F53" s="141">
        <v>258940</v>
      </c>
      <c r="G53" s="142"/>
      <c r="H53" s="145">
        <f t="shared" si="1"/>
        <v>-3.8398692810457491E-2</v>
      </c>
      <c r="I53" s="145">
        <f t="shared" si="4"/>
        <v>0.41737369314138695</v>
      </c>
      <c r="J53" s="164">
        <f t="shared" si="5"/>
        <v>0.24915323822231339</v>
      </c>
      <c r="K53" s="144">
        <f t="shared" si="9"/>
        <v>973640</v>
      </c>
      <c r="L53" s="146"/>
    </row>
    <row r="54" spans="1:12" hidden="1" x14ac:dyDescent="0.2">
      <c r="A54" s="137">
        <v>1983.05</v>
      </c>
      <c r="B54" s="138">
        <v>113900</v>
      </c>
      <c r="C54" s="139"/>
      <c r="D54" s="145">
        <f t="shared" si="0"/>
        <v>1.0378781158520312E-2</v>
      </c>
      <c r="E54" s="145">
        <f t="shared" si="3"/>
        <v>3.320029027576199E-2</v>
      </c>
      <c r="F54" s="141">
        <v>267400</v>
      </c>
      <c r="G54" s="142"/>
      <c r="H54" s="145">
        <f t="shared" si="1"/>
        <v>3.2671661388738782E-2</v>
      </c>
      <c r="I54" s="145">
        <f t="shared" si="4"/>
        <v>0.47971888661391171</v>
      </c>
      <c r="J54" s="164">
        <f t="shared" si="5"/>
        <v>0.29254803936884866</v>
      </c>
      <c r="K54" s="144">
        <f t="shared" si="9"/>
        <v>1241040</v>
      </c>
    </row>
    <row r="55" spans="1:12" hidden="1" x14ac:dyDescent="0.2">
      <c r="A55" s="137">
        <v>1983.06</v>
      </c>
      <c r="B55" s="138">
        <v>114830</v>
      </c>
      <c r="C55" s="139"/>
      <c r="D55" s="145">
        <f t="shared" si="0"/>
        <v>8.1650570676030654E-3</v>
      </c>
      <c r="E55" s="145">
        <f t="shared" si="3"/>
        <v>2.3805278174036992E-2</v>
      </c>
      <c r="F55" s="141">
        <v>281410</v>
      </c>
      <c r="G55" s="142"/>
      <c r="H55" s="145">
        <f t="shared" si="1"/>
        <v>5.2393418100224354E-2</v>
      </c>
      <c r="I55" s="145">
        <f t="shared" si="4"/>
        <v>0.62224015679944666</v>
      </c>
      <c r="J55" s="164">
        <f t="shared" si="5"/>
        <v>0.34299853566450844</v>
      </c>
      <c r="K55" s="144">
        <f t="shared" si="9"/>
        <v>1522450</v>
      </c>
      <c r="L55" s="146">
        <f>AVERAGE(F53:F55)</f>
        <v>269250</v>
      </c>
    </row>
    <row r="56" spans="1:12" hidden="1" x14ac:dyDescent="0.2">
      <c r="A56" s="137">
        <v>1983.07</v>
      </c>
      <c r="B56" s="138">
        <v>114000</v>
      </c>
      <c r="C56" s="139"/>
      <c r="D56" s="145">
        <f t="shared" si="0"/>
        <v>-7.2280762866846482E-3</v>
      </c>
      <c r="E56" s="145">
        <f t="shared" si="3"/>
        <v>1.396424441874955E-2</v>
      </c>
      <c r="F56" s="141">
        <v>303260</v>
      </c>
      <c r="G56" s="142"/>
      <c r="H56" s="145">
        <f t="shared" si="1"/>
        <v>7.7644717671724539E-2</v>
      </c>
      <c r="I56" s="145">
        <f t="shared" si="4"/>
        <v>0.7517329020332717</v>
      </c>
      <c r="J56" s="164">
        <f t="shared" si="5"/>
        <v>0.39714862941365525</v>
      </c>
      <c r="K56" s="144">
        <f t="shared" si="9"/>
        <v>1825710</v>
      </c>
    </row>
    <row r="57" spans="1:12" hidden="1" x14ac:dyDescent="0.2">
      <c r="A57" s="137">
        <v>1983.08</v>
      </c>
      <c r="B57" s="138">
        <v>114760</v>
      </c>
      <c r="C57" s="139"/>
      <c r="D57" s="145">
        <f t="shared" si="0"/>
        <v>6.6666666666665986E-3</v>
      </c>
      <c r="E57" s="145">
        <f t="shared" si="3"/>
        <v>3.7331646027298104E-2</v>
      </c>
      <c r="F57" s="141">
        <v>313190</v>
      </c>
      <c r="G57" s="142"/>
      <c r="H57" s="145">
        <f t="shared" si="1"/>
        <v>3.2744179911627036E-2</v>
      </c>
      <c r="I57" s="145">
        <f t="shared" si="4"/>
        <v>0.8170689255047574</v>
      </c>
      <c r="J57" s="164">
        <f t="shared" si="5"/>
        <v>0.44608207693867885</v>
      </c>
      <c r="K57" s="144">
        <f t="shared" si="9"/>
        <v>2138900</v>
      </c>
    </row>
    <row r="58" spans="1:12" hidden="1" x14ac:dyDescent="0.2">
      <c r="A58" s="137">
        <v>1983.09</v>
      </c>
      <c r="B58" s="138">
        <v>112590</v>
      </c>
      <c r="C58" s="139"/>
      <c r="D58" s="145">
        <f t="shared" si="0"/>
        <v>-1.8909027535726763E-2</v>
      </c>
      <c r="E58" s="145">
        <f t="shared" si="3"/>
        <v>1.9375282933454141E-2</v>
      </c>
      <c r="F58" s="141">
        <v>303050</v>
      </c>
      <c r="G58" s="142"/>
      <c r="H58" s="145">
        <f t="shared" si="1"/>
        <v>-3.2376512660046597E-2</v>
      </c>
      <c r="I58" s="145">
        <f t="shared" si="4"/>
        <v>0.71631647505238716</v>
      </c>
      <c r="J58" s="164">
        <f t="shared" si="5"/>
        <v>0.47490139943346188</v>
      </c>
      <c r="K58" s="144">
        <f t="shared" si="9"/>
        <v>2441950</v>
      </c>
      <c r="L58" s="146">
        <f>AVERAGE(F56:F58)</f>
        <v>306500</v>
      </c>
    </row>
    <row r="59" spans="1:12" hidden="1" x14ac:dyDescent="0.2">
      <c r="A59" s="137">
        <v>1983.1</v>
      </c>
      <c r="B59" s="138">
        <v>109830</v>
      </c>
      <c r="C59" s="139"/>
      <c r="D59" s="145">
        <f t="shared" si="0"/>
        <v>-2.4513722355449019E-2</v>
      </c>
      <c r="E59" s="145">
        <f t="shared" si="3"/>
        <v>3.1969309462915874E-3</v>
      </c>
      <c r="F59" s="141">
        <v>293830</v>
      </c>
      <c r="G59" s="142"/>
      <c r="H59" s="145">
        <f t="shared" si="1"/>
        <v>-3.0424022438541476E-2</v>
      </c>
      <c r="I59" s="145">
        <f t="shared" si="4"/>
        <v>0.55985560333386419</v>
      </c>
      <c r="J59" s="164">
        <f t="shared" si="5"/>
        <v>0.4835795318973557</v>
      </c>
      <c r="K59" s="144">
        <f t="shared" si="9"/>
        <v>2735780</v>
      </c>
    </row>
    <row r="60" spans="1:12" hidden="1" x14ac:dyDescent="0.2">
      <c r="A60" s="137">
        <v>1983.11</v>
      </c>
      <c r="B60" s="138">
        <v>112080</v>
      </c>
      <c r="C60" s="139"/>
      <c r="D60" s="145">
        <f t="shared" si="0"/>
        <v>2.0486205954657111E-2</v>
      </c>
      <c r="E60" s="145">
        <f t="shared" si="3"/>
        <v>-4.0874355784610295E-3</v>
      </c>
      <c r="F60" s="141">
        <v>302550</v>
      </c>
      <c r="G60" s="142"/>
      <c r="H60" s="145">
        <f t="shared" si="1"/>
        <v>2.9677024129598717E-2</v>
      </c>
      <c r="I60" s="145">
        <f t="shared" si="4"/>
        <v>0.37503976730445854</v>
      </c>
      <c r="J60" s="164">
        <f t="shared" si="5"/>
        <v>0.47200918573497996</v>
      </c>
      <c r="K60" s="144">
        <f t="shared" si="9"/>
        <v>3038330</v>
      </c>
    </row>
    <row r="61" spans="1:12" hidden="1" x14ac:dyDescent="0.2">
      <c r="A61" s="137">
        <v>1983.12</v>
      </c>
      <c r="B61" s="138">
        <v>110460</v>
      </c>
      <c r="C61" s="139"/>
      <c r="D61" s="145">
        <f t="shared" si="0"/>
        <v>-1.4453961456102782E-2</v>
      </c>
      <c r="E61" s="145">
        <f t="shared" si="3"/>
        <v>2.9738044187564094E-2</v>
      </c>
      <c r="F61" s="141">
        <v>297760</v>
      </c>
      <c r="G61" s="142"/>
      <c r="H61" s="145">
        <f t="shared" si="1"/>
        <v>-1.5832093868782038E-2</v>
      </c>
      <c r="I61" s="145">
        <f t="shared" si="4"/>
        <v>0.43119442441720746</v>
      </c>
      <c r="J61" s="164">
        <f t="shared" si="5"/>
        <v>0.46827192225762726</v>
      </c>
      <c r="K61" s="144">
        <f t="shared" si="9"/>
        <v>3336090</v>
      </c>
      <c r="L61" s="146">
        <f>AVERAGE(F59:F61)</f>
        <v>298046.66666666669</v>
      </c>
    </row>
    <row r="62" spans="1:12" hidden="1" x14ac:dyDescent="0.2">
      <c r="A62" s="137">
        <v>1984.01</v>
      </c>
      <c r="B62" s="138">
        <v>113090</v>
      </c>
      <c r="C62" s="139"/>
      <c r="D62" s="145">
        <f t="shared" si="0"/>
        <v>2.3809523809523725E-2</v>
      </c>
      <c r="E62" s="145">
        <f t="shared" si="3"/>
        <v>3.5717556552797847E-2</v>
      </c>
      <c r="F62" s="141">
        <v>328530</v>
      </c>
      <c r="G62" s="142"/>
      <c r="H62" s="145">
        <f t="shared" si="1"/>
        <v>0.10333825900053739</v>
      </c>
      <c r="I62" s="145">
        <f t="shared" si="4"/>
        <v>0.43607116317699002</v>
      </c>
      <c r="J62" s="164">
        <f t="shared" si="5"/>
        <v>0.43607116317699002</v>
      </c>
      <c r="K62" s="144">
        <f>+F62</f>
        <v>328530</v>
      </c>
      <c r="L62" s="146"/>
    </row>
    <row r="63" spans="1:12" hidden="1" x14ac:dyDescent="0.2">
      <c r="A63" s="137">
        <v>1984.02</v>
      </c>
      <c r="B63" s="138">
        <v>111770</v>
      </c>
      <c r="C63" s="139"/>
      <c r="D63" s="145">
        <f t="shared" si="0"/>
        <v>-1.1672119550800275E-2</v>
      </c>
      <c r="E63" s="145">
        <f t="shared" si="3"/>
        <v>-2.6768983670919511E-3</v>
      </c>
      <c r="F63" s="141">
        <v>318280</v>
      </c>
      <c r="G63" s="142"/>
      <c r="H63" s="145">
        <f t="shared" si="1"/>
        <v>-3.1199586034760918E-2</v>
      </c>
      <c r="I63" s="145">
        <f t="shared" si="4"/>
        <v>0.46909762289406887</v>
      </c>
      <c r="J63" s="164">
        <f t="shared" si="5"/>
        <v>0.45213506353553945</v>
      </c>
      <c r="K63" s="144">
        <f>+K62+F63</f>
        <v>646810</v>
      </c>
    </row>
    <row r="64" spans="1:12" hidden="1" x14ac:dyDescent="0.2">
      <c r="A64" s="137">
        <v>1984.03</v>
      </c>
      <c r="B64" s="138">
        <v>113070</v>
      </c>
      <c r="C64" s="139"/>
      <c r="D64" s="145">
        <f t="shared" si="0"/>
        <v>1.1631028003936672E-2</v>
      </c>
      <c r="E64" s="145">
        <f t="shared" si="3"/>
        <v>8.0235357047337974E-3</v>
      </c>
      <c r="F64" s="141">
        <v>321120</v>
      </c>
      <c r="G64" s="142"/>
      <c r="H64" s="145">
        <f t="shared" si="1"/>
        <v>8.9229609149177325E-3</v>
      </c>
      <c r="I64" s="145">
        <f t="shared" si="4"/>
        <v>0.19251336898395732</v>
      </c>
      <c r="J64" s="164">
        <f t="shared" si="5"/>
        <v>0.35431649643206931</v>
      </c>
      <c r="K64" s="144">
        <f t="shared" ref="K64:K73" si="10">+K63+F64</f>
        <v>967930</v>
      </c>
      <c r="L64" s="146">
        <f>AVERAGE(F62:F64)</f>
        <v>322643.33333333331</v>
      </c>
    </row>
    <row r="65" spans="1:12" hidden="1" x14ac:dyDescent="0.2">
      <c r="A65" s="137">
        <v>1984.04</v>
      </c>
      <c r="B65" s="138">
        <v>115780</v>
      </c>
      <c r="C65" s="139"/>
      <c r="D65" s="145">
        <f t="shared" si="0"/>
        <v>2.3967453789687898E-2</v>
      </c>
      <c r="E65" s="145">
        <f t="shared" si="3"/>
        <v>2.7055797037168539E-2</v>
      </c>
      <c r="F65" s="141">
        <v>331110</v>
      </c>
      <c r="G65" s="142"/>
      <c r="H65" s="145">
        <f t="shared" si="1"/>
        <v>3.1109865470851927E-2</v>
      </c>
      <c r="I65" s="145">
        <f t="shared" si="4"/>
        <v>0.27871321541669891</v>
      </c>
      <c r="J65" s="164">
        <f t="shared" si="5"/>
        <v>0.33420976952467041</v>
      </c>
      <c r="K65" s="144">
        <f t="shared" si="10"/>
        <v>1299040</v>
      </c>
      <c r="L65" s="146"/>
    </row>
    <row r="66" spans="1:12" hidden="1" x14ac:dyDescent="0.2">
      <c r="A66" s="137">
        <v>1984.05</v>
      </c>
      <c r="B66" s="138">
        <v>110590</v>
      </c>
      <c r="C66" s="139"/>
      <c r="D66" s="145">
        <f t="shared" si="0"/>
        <v>-4.4826394886854359E-2</v>
      </c>
      <c r="E66" s="145">
        <f t="shared" si="3"/>
        <v>-2.9060579455662872E-2</v>
      </c>
      <c r="F66" s="141">
        <v>322580</v>
      </c>
      <c r="G66" s="142"/>
      <c r="H66" s="145">
        <f t="shared" si="1"/>
        <v>-2.5761831415541669E-2</v>
      </c>
      <c r="I66" s="145">
        <f t="shared" si="4"/>
        <v>0.20635751682872105</v>
      </c>
      <c r="J66" s="164">
        <f t="shared" si="5"/>
        <v>0.30666215432218147</v>
      </c>
      <c r="K66" s="144">
        <f t="shared" si="10"/>
        <v>1621620</v>
      </c>
    </row>
    <row r="67" spans="1:12" hidden="1" x14ac:dyDescent="0.2">
      <c r="A67" s="137">
        <v>1984.06</v>
      </c>
      <c r="B67" s="138">
        <v>113850</v>
      </c>
      <c r="C67" s="139"/>
      <c r="D67" s="145">
        <f t="shared" ref="D67:D130" si="11">B67/B66-1</f>
        <v>2.9478253006600896E-2</v>
      </c>
      <c r="E67" s="145">
        <f t="shared" si="3"/>
        <v>-8.5343551336758416E-3</v>
      </c>
      <c r="F67" s="141">
        <v>326670</v>
      </c>
      <c r="G67" s="142"/>
      <c r="H67" s="145">
        <f t="shared" ref="H67:H130" si="12">F67/F66-1</f>
        <v>1.2679025358050655E-2</v>
      </c>
      <c r="I67" s="145">
        <f t="shared" si="4"/>
        <v>0.16083294836715112</v>
      </c>
      <c r="J67" s="164">
        <f t="shared" si="5"/>
        <v>0.27970705113468419</v>
      </c>
      <c r="K67" s="144">
        <f t="shared" si="10"/>
        <v>1948290</v>
      </c>
      <c r="L67" s="146">
        <f>AVERAGE(F65:F67)</f>
        <v>326786.66666666669</v>
      </c>
    </row>
    <row r="68" spans="1:12" hidden="1" x14ac:dyDescent="0.2">
      <c r="A68" s="137">
        <v>1984.07</v>
      </c>
      <c r="B68" s="138">
        <v>113470</v>
      </c>
      <c r="C68" s="139"/>
      <c r="D68" s="145">
        <f t="shared" si="11"/>
        <v>-3.33772507685548E-3</v>
      </c>
      <c r="E68" s="145">
        <f t="shared" si="3"/>
        <v>-4.6491228070175694E-3</v>
      </c>
      <c r="F68" s="141">
        <v>302910</v>
      </c>
      <c r="G68" s="142"/>
      <c r="H68" s="145">
        <f t="shared" si="12"/>
        <v>-7.2733951694370469E-2</v>
      </c>
      <c r="I68" s="145">
        <f t="shared" si="4"/>
        <v>-1.1541251731187474E-3</v>
      </c>
      <c r="J68" s="164">
        <f t="shared" si="5"/>
        <v>0.23305453768670814</v>
      </c>
      <c r="K68" s="144">
        <f t="shared" si="10"/>
        <v>2251200</v>
      </c>
      <c r="L68" s="146"/>
    </row>
    <row r="69" spans="1:12" hidden="1" x14ac:dyDescent="0.2">
      <c r="A69" s="137">
        <v>1984.08</v>
      </c>
      <c r="B69" s="138">
        <v>112790</v>
      </c>
      <c r="C69" s="139"/>
      <c r="D69" s="145">
        <f t="shared" si="11"/>
        <v>-5.9927734202872562E-3</v>
      </c>
      <c r="E69" s="145">
        <f t="shared" si="3"/>
        <v>-1.716626002091326E-2</v>
      </c>
      <c r="F69" s="141">
        <v>294220</v>
      </c>
      <c r="G69" s="142"/>
      <c r="H69" s="145">
        <f t="shared" si="12"/>
        <v>-2.8688389290548399E-2</v>
      </c>
      <c r="I69" s="145">
        <f t="shared" si="4"/>
        <v>-6.0570260864012293E-2</v>
      </c>
      <c r="J69" s="164">
        <f t="shared" si="5"/>
        <v>0.1900603113750059</v>
      </c>
      <c r="K69" s="144">
        <f t="shared" si="10"/>
        <v>2545420</v>
      </c>
    </row>
    <row r="70" spans="1:12" hidden="1" x14ac:dyDescent="0.2">
      <c r="A70" s="137">
        <v>1984.09</v>
      </c>
      <c r="B70" s="138">
        <v>112390</v>
      </c>
      <c r="C70" s="139"/>
      <c r="D70" s="145">
        <f t="shared" si="11"/>
        <v>-3.5464136891568687E-3</v>
      </c>
      <c r="E70" s="145">
        <f t="shared" si="3"/>
        <v>-1.7763566924238194E-3</v>
      </c>
      <c r="F70" s="141">
        <v>266920</v>
      </c>
      <c r="G70" s="142"/>
      <c r="H70" s="145">
        <f t="shared" si="12"/>
        <v>-9.2787709876962832E-2</v>
      </c>
      <c r="I70" s="145">
        <f t="shared" si="4"/>
        <v>-0.11922125061870981</v>
      </c>
      <c r="J70" s="164">
        <f t="shared" si="5"/>
        <v>0.15167796228424013</v>
      </c>
      <c r="K70" s="144">
        <f t="shared" si="10"/>
        <v>2812340</v>
      </c>
      <c r="L70" s="146">
        <f>AVERAGE(F68:F70)</f>
        <v>288016.66666666669</v>
      </c>
    </row>
    <row r="71" spans="1:12" hidden="1" x14ac:dyDescent="0.2">
      <c r="A71" s="137">
        <v>1984.1</v>
      </c>
      <c r="B71" s="138">
        <v>111400</v>
      </c>
      <c r="C71" s="139"/>
      <c r="D71" s="145">
        <f t="shared" si="11"/>
        <v>-8.80861286591339E-3</v>
      </c>
      <c r="E71" s="145">
        <f t="shared" si="3"/>
        <v>1.4294819266138514E-2</v>
      </c>
      <c r="F71" s="141">
        <v>294560</v>
      </c>
      <c r="G71" s="142"/>
      <c r="H71" s="145">
        <f t="shared" si="12"/>
        <v>0.1035516259553424</v>
      </c>
      <c r="I71" s="145">
        <f t="shared" si="4"/>
        <v>2.4844297723172204E-3</v>
      </c>
      <c r="J71" s="164">
        <f t="shared" si="5"/>
        <v>0.13565418271937069</v>
      </c>
      <c r="K71" s="144">
        <f t="shared" si="10"/>
        <v>3106900</v>
      </c>
    </row>
    <row r="72" spans="1:12" hidden="1" x14ac:dyDescent="0.2">
      <c r="A72" s="137">
        <v>1984.11</v>
      </c>
      <c r="B72" s="138">
        <v>110400</v>
      </c>
      <c r="C72" s="139"/>
      <c r="D72" s="145">
        <f t="shared" si="11"/>
        <v>-8.9766606822262451E-3</v>
      </c>
      <c r="E72" s="145">
        <f t="shared" si="3"/>
        <v>-1.498929336188437E-2</v>
      </c>
      <c r="F72" s="141">
        <v>289850</v>
      </c>
      <c r="G72" s="142"/>
      <c r="H72" s="145">
        <f t="shared" si="12"/>
        <v>-1.5989951113525303E-2</v>
      </c>
      <c r="I72" s="145">
        <f t="shared" si="4"/>
        <v>-4.1976532804495092E-2</v>
      </c>
      <c r="J72" s="164">
        <f t="shared" si="5"/>
        <v>0.11796611954593472</v>
      </c>
      <c r="K72" s="144">
        <f t="shared" si="10"/>
        <v>3396750</v>
      </c>
    </row>
    <row r="73" spans="1:12" hidden="1" x14ac:dyDescent="0.2">
      <c r="A73" s="137">
        <v>1984.12</v>
      </c>
      <c r="B73" s="138">
        <v>110310</v>
      </c>
      <c r="C73" s="139"/>
      <c r="D73" s="145">
        <f t="shared" si="11"/>
        <v>-8.1521739130430149E-4</v>
      </c>
      <c r="E73" s="145">
        <f t="shared" si="3"/>
        <v>-1.3579576317218622E-3</v>
      </c>
      <c r="F73" s="141">
        <v>311490</v>
      </c>
      <c r="G73" s="142"/>
      <c r="H73" s="145">
        <f t="shared" si="12"/>
        <v>7.4659306537864456E-2</v>
      </c>
      <c r="I73" s="145">
        <f t="shared" si="4"/>
        <v>4.6110961848468524E-2</v>
      </c>
      <c r="J73" s="164">
        <f t="shared" si="5"/>
        <v>0.11155274587915787</v>
      </c>
      <c r="K73" s="144">
        <f t="shared" si="10"/>
        <v>3708240</v>
      </c>
      <c r="L73" s="146">
        <f>AVERAGE(F71:F73)</f>
        <v>298633.33333333331</v>
      </c>
    </row>
    <row r="74" spans="1:12" hidden="1" x14ac:dyDescent="0.2">
      <c r="A74" s="137">
        <v>1985.01</v>
      </c>
      <c r="B74" s="138">
        <v>110990</v>
      </c>
      <c r="C74" s="139"/>
      <c r="D74" s="145">
        <f t="shared" si="11"/>
        <v>6.1644456531593228E-3</v>
      </c>
      <c r="E74" s="145">
        <f t="shared" si="3"/>
        <v>-1.8569281103545832E-2</v>
      </c>
      <c r="F74" s="141">
        <v>307270</v>
      </c>
      <c r="G74" s="142"/>
      <c r="H74" s="145">
        <f t="shared" si="12"/>
        <v>-1.3547786445792798E-2</v>
      </c>
      <c r="I74" s="145">
        <f t="shared" si="4"/>
        <v>-6.4712507229172322E-2</v>
      </c>
      <c r="J74" s="164">
        <f t="shared" si="5"/>
        <v>-6.4712507229172322E-2</v>
      </c>
      <c r="K74" s="144">
        <f>+F74</f>
        <v>307270</v>
      </c>
      <c r="L74" s="146"/>
    </row>
    <row r="75" spans="1:12" hidden="1" x14ac:dyDescent="0.2">
      <c r="A75" s="137">
        <v>1985.02</v>
      </c>
      <c r="B75" s="138">
        <v>112090</v>
      </c>
      <c r="C75" s="139"/>
      <c r="D75" s="145">
        <f t="shared" si="11"/>
        <v>9.9108027750247629E-3</v>
      </c>
      <c r="E75" s="145">
        <f t="shared" si="3"/>
        <v>2.8630222778920356E-3</v>
      </c>
      <c r="F75" s="141">
        <v>319430</v>
      </c>
      <c r="G75" s="142"/>
      <c r="H75" s="145">
        <f t="shared" si="12"/>
        <v>3.9574315748364564E-2</v>
      </c>
      <c r="I75" s="145">
        <f t="shared" si="4"/>
        <v>3.6131707930124879E-3</v>
      </c>
      <c r="J75" s="164">
        <f t="shared" si="5"/>
        <v>-3.109104682982633E-2</v>
      </c>
      <c r="K75" s="144">
        <f>+K74+F75</f>
        <v>626700</v>
      </c>
    </row>
    <row r="76" spans="1:12" hidden="1" x14ac:dyDescent="0.2">
      <c r="A76" s="137">
        <v>1985.03</v>
      </c>
      <c r="B76" s="138">
        <v>113960</v>
      </c>
      <c r="C76" s="139"/>
      <c r="D76" s="145">
        <f t="shared" si="11"/>
        <v>1.6683022571148287E-2</v>
      </c>
      <c r="E76" s="145">
        <f t="shared" si="3"/>
        <v>7.8712302113734811E-3</v>
      </c>
      <c r="F76" s="141">
        <v>319530</v>
      </c>
      <c r="G76" s="142"/>
      <c r="H76" s="145">
        <f t="shared" si="12"/>
        <v>3.130576339103186E-4</v>
      </c>
      <c r="I76" s="145">
        <f t="shared" si="4"/>
        <v>-4.9514200298953481E-3</v>
      </c>
      <c r="J76" s="164">
        <f t="shared" si="5"/>
        <v>-2.2418976578884808E-2</v>
      </c>
      <c r="K76" s="144">
        <f t="shared" ref="K76:K85" si="13">+K75+F76</f>
        <v>946230</v>
      </c>
      <c r="L76" s="146">
        <f>AVERAGE(F74:F76)</f>
        <v>315410</v>
      </c>
    </row>
    <row r="77" spans="1:12" hidden="1" x14ac:dyDescent="0.2">
      <c r="A77" s="137">
        <v>1985.04</v>
      </c>
      <c r="B77" s="138">
        <v>114650</v>
      </c>
      <c r="C77" s="139"/>
      <c r="D77" s="145">
        <f t="shared" si="11"/>
        <v>6.0547560547561385E-3</v>
      </c>
      <c r="E77" s="145">
        <f t="shared" si="3"/>
        <v>-9.7598894455001028E-3</v>
      </c>
      <c r="F77" s="141">
        <v>315020</v>
      </c>
      <c r="G77" s="142"/>
      <c r="H77" s="145">
        <f t="shared" si="12"/>
        <v>-1.4114480643445115E-2</v>
      </c>
      <c r="I77" s="145">
        <f t="shared" si="4"/>
        <v>-4.8594122799069828E-2</v>
      </c>
      <c r="J77" s="164">
        <f t="shared" si="5"/>
        <v>-2.9090713142012614E-2</v>
      </c>
      <c r="K77" s="144">
        <f t="shared" si="13"/>
        <v>1261250</v>
      </c>
      <c r="L77" s="146"/>
    </row>
    <row r="78" spans="1:12" hidden="1" x14ac:dyDescent="0.2">
      <c r="A78" s="137">
        <v>1985.05</v>
      </c>
      <c r="B78" s="138">
        <v>115010</v>
      </c>
      <c r="C78" s="139"/>
      <c r="D78" s="145">
        <f t="shared" si="11"/>
        <v>3.1399912778020678E-3</v>
      </c>
      <c r="E78" s="145">
        <f t="shared" ref="E78:E141" si="14">B78/B66-1</f>
        <v>3.9967447327968086E-2</v>
      </c>
      <c r="F78" s="141">
        <v>313050</v>
      </c>
      <c r="G78" s="142"/>
      <c r="H78" s="145">
        <f t="shared" si="12"/>
        <v>-6.2535712018284562E-3</v>
      </c>
      <c r="I78" s="145">
        <f t="shared" ref="I78:I141" si="15">F78/F66-1</f>
        <v>-2.9543059086118206E-2</v>
      </c>
      <c r="J78" s="164">
        <f t="shared" ref="J78:J141" si="16">+K78/K66-1</f>
        <v>-2.9180695847362492E-2</v>
      </c>
      <c r="K78" s="144">
        <f t="shared" si="13"/>
        <v>1574300</v>
      </c>
    </row>
    <row r="79" spans="1:12" hidden="1" x14ac:dyDescent="0.2">
      <c r="A79" s="137">
        <v>1985.06</v>
      </c>
      <c r="B79" s="138">
        <v>115000</v>
      </c>
      <c r="C79" s="139"/>
      <c r="D79" s="145">
        <f t="shared" si="11"/>
        <v>-8.6948960959953858E-5</v>
      </c>
      <c r="E79" s="145">
        <f t="shared" si="14"/>
        <v>1.0101010101010166E-2</v>
      </c>
      <c r="F79" s="141">
        <v>321480</v>
      </c>
      <c r="G79" s="142"/>
      <c r="H79" s="145">
        <f t="shared" si="12"/>
        <v>2.6928605654048976E-2</v>
      </c>
      <c r="I79" s="145">
        <f t="shared" si="15"/>
        <v>-1.5887592983745091E-2</v>
      </c>
      <c r="J79" s="164">
        <f t="shared" si="16"/>
        <v>-2.6951839818507461E-2</v>
      </c>
      <c r="K79" s="144">
        <f t="shared" si="13"/>
        <v>1895780</v>
      </c>
      <c r="L79" s="146">
        <f>AVERAGE(F77:F79)</f>
        <v>316516.66666666669</v>
      </c>
    </row>
    <row r="80" spans="1:12" hidden="1" x14ac:dyDescent="0.2">
      <c r="A80" s="137">
        <v>1985.07</v>
      </c>
      <c r="B80" s="138">
        <v>119360</v>
      </c>
      <c r="C80" s="139"/>
      <c r="D80" s="145">
        <f t="shared" si="11"/>
        <v>3.7913043478260855E-2</v>
      </c>
      <c r="E80" s="145">
        <f t="shared" si="14"/>
        <v>5.1907993302194422E-2</v>
      </c>
      <c r="F80" s="141">
        <v>328970</v>
      </c>
      <c r="G80" s="142"/>
      <c r="H80" s="145">
        <f t="shared" si="12"/>
        <v>2.3298494463108055E-2</v>
      </c>
      <c r="I80" s="145">
        <f t="shared" si="15"/>
        <v>8.6032154765441904E-2</v>
      </c>
      <c r="J80" s="164">
        <f t="shared" si="16"/>
        <v>-1.1749289267945939E-2</v>
      </c>
      <c r="K80" s="144">
        <f t="shared" si="13"/>
        <v>2224750</v>
      </c>
      <c r="L80" s="146"/>
    </row>
    <row r="81" spans="1:12" hidden="1" x14ac:dyDescent="0.2">
      <c r="A81" s="137">
        <v>1985.08</v>
      </c>
      <c r="B81" s="138">
        <v>120650</v>
      </c>
      <c r="C81" s="139"/>
      <c r="D81" s="145">
        <f t="shared" si="11"/>
        <v>1.0807640750670311E-2</v>
      </c>
      <c r="E81" s="145">
        <f t="shared" si="14"/>
        <v>6.9687028991931799E-2</v>
      </c>
      <c r="F81" s="141">
        <v>350170</v>
      </c>
      <c r="G81" s="142"/>
      <c r="H81" s="145">
        <f t="shared" si="12"/>
        <v>6.4443566282639697E-2</v>
      </c>
      <c r="I81" s="145">
        <f t="shared" si="15"/>
        <v>0.19016382298959966</v>
      </c>
      <c r="J81" s="164">
        <f t="shared" si="16"/>
        <v>1.1589442999583532E-2</v>
      </c>
      <c r="K81" s="144">
        <f t="shared" si="13"/>
        <v>2574920</v>
      </c>
    </row>
    <row r="82" spans="1:12" hidden="1" x14ac:dyDescent="0.2">
      <c r="A82" s="137">
        <v>1985.09</v>
      </c>
      <c r="B82" s="138">
        <v>123840</v>
      </c>
      <c r="C82" s="139"/>
      <c r="D82" s="145">
        <f t="shared" si="11"/>
        <v>2.6440116038126904E-2</v>
      </c>
      <c r="E82" s="145">
        <f t="shared" si="14"/>
        <v>0.10187739122697748</v>
      </c>
      <c r="F82" s="141">
        <v>339400</v>
      </c>
      <c r="G82" s="142"/>
      <c r="H82" s="145">
        <f t="shared" si="12"/>
        <v>-3.0756489705000445E-2</v>
      </c>
      <c r="I82" s="145">
        <f t="shared" si="15"/>
        <v>0.27154203506668662</v>
      </c>
      <c r="J82" s="164">
        <f t="shared" si="16"/>
        <v>3.6261618438737875E-2</v>
      </c>
      <c r="K82" s="144">
        <f t="shared" si="13"/>
        <v>2914320</v>
      </c>
      <c r="L82" s="146">
        <f>AVERAGE(F80:F82)</f>
        <v>339513.33333333331</v>
      </c>
    </row>
    <row r="83" spans="1:12" hidden="1" x14ac:dyDescent="0.2">
      <c r="A83" s="137">
        <v>1985.1</v>
      </c>
      <c r="B83" s="138">
        <v>122460</v>
      </c>
      <c r="C83" s="139"/>
      <c r="D83" s="145">
        <f t="shared" si="11"/>
        <v>-1.1143410852713198E-2</v>
      </c>
      <c r="E83" s="145">
        <f t="shared" si="14"/>
        <v>9.9281867145421865E-2</v>
      </c>
      <c r="F83" s="141">
        <v>356440</v>
      </c>
      <c r="G83" s="142"/>
      <c r="H83" s="145">
        <f t="shared" si="12"/>
        <v>5.0206246317030079E-2</v>
      </c>
      <c r="I83" s="145">
        <f t="shared" si="15"/>
        <v>0.21007604562737647</v>
      </c>
      <c r="J83" s="164">
        <f t="shared" si="16"/>
        <v>5.2740673983713737E-2</v>
      </c>
      <c r="K83" s="144">
        <f t="shared" si="13"/>
        <v>3270760</v>
      </c>
    </row>
    <row r="84" spans="1:12" hidden="1" x14ac:dyDescent="0.2">
      <c r="A84" s="137">
        <v>1985.11</v>
      </c>
      <c r="B84" s="138">
        <v>120230</v>
      </c>
      <c r="C84" s="139"/>
      <c r="D84" s="145">
        <f t="shared" si="11"/>
        <v>-1.8210027764167913E-2</v>
      </c>
      <c r="E84" s="145">
        <f t="shared" si="14"/>
        <v>8.9039855072463814E-2</v>
      </c>
      <c r="F84" s="141">
        <v>327210</v>
      </c>
      <c r="G84" s="142"/>
      <c r="H84" s="145">
        <f t="shared" si="12"/>
        <v>-8.2005386600830454E-2</v>
      </c>
      <c r="I84" s="145">
        <f t="shared" si="15"/>
        <v>0.12889425564947388</v>
      </c>
      <c r="J84" s="164">
        <f t="shared" si="16"/>
        <v>5.923897843526893E-2</v>
      </c>
      <c r="K84" s="144">
        <f t="shared" si="13"/>
        <v>3597970</v>
      </c>
    </row>
    <row r="85" spans="1:12" hidden="1" x14ac:dyDescent="0.2">
      <c r="A85" s="137">
        <v>1985.12</v>
      </c>
      <c r="B85" s="138">
        <v>123910</v>
      </c>
      <c r="C85" s="139"/>
      <c r="D85" s="145">
        <f t="shared" si="11"/>
        <v>3.0608001330782564E-2</v>
      </c>
      <c r="E85" s="145">
        <f t="shared" si="14"/>
        <v>0.12328891306318557</v>
      </c>
      <c r="F85" s="141">
        <v>341330</v>
      </c>
      <c r="G85" s="142"/>
      <c r="H85" s="145">
        <f t="shared" si="12"/>
        <v>4.3152715381559181E-2</v>
      </c>
      <c r="I85" s="145">
        <f t="shared" si="15"/>
        <v>9.5797617901056231E-2</v>
      </c>
      <c r="J85" s="164">
        <f t="shared" si="16"/>
        <v>6.2309882855478671E-2</v>
      </c>
      <c r="K85" s="144">
        <f t="shared" si="13"/>
        <v>3939300</v>
      </c>
      <c r="L85" s="146">
        <f>AVERAGE(F83:F85)</f>
        <v>341660</v>
      </c>
    </row>
    <row r="86" spans="1:12" hidden="1" x14ac:dyDescent="0.2">
      <c r="A86" s="137">
        <v>1986.01</v>
      </c>
      <c r="B86" s="138">
        <v>119660</v>
      </c>
      <c r="C86" s="139"/>
      <c r="D86" s="145">
        <f t="shared" si="11"/>
        <v>-3.4299088047776594E-2</v>
      </c>
      <c r="E86" s="145">
        <f t="shared" si="14"/>
        <v>7.8115145508604433E-2</v>
      </c>
      <c r="F86" s="141">
        <v>341740</v>
      </c>
      <c r="G86" s="142"/>
      <c r="H86" s="145">
        <f t="shared" si="12"/>
        <v>1.2011836053087421E-3</v>
      </c>
      <c r="I86" s="145">
        <f t="shared" si="15"/>
        <v>0.11218146906629345</v>
      </c>
      <c r="J86" s="164">
        <f t="shared" si="16"/>
        <v>0.11218146906629345</v>
      </c>
      <c r="K86" s="144">
        <f>+F86</f>
        <v>341740</v>
      </c>
    </row>
    <row r="87" spans="1:12" hidden="1" x14ac:dyDescent="0.2">
      <c r="A87" s="137">
        <v>1986.02</v>
      </c>
      <c r="B87" s="138">
        <v>123110</v>
      </c>
      <c r="C87" s="139"/>
      <c r="D87" s="145">
        <f t="shared" si="11"/>
        <v>2.8831689787731873E-2</v>
      </c>
      <c r="E87" s="145">
        <f t="shared" si="14"/>
        <v>9.831385493799627E-2</v>
      </c>
      <c r="F87" s="141">
        <v>347990</v>
      </c>
      <c r="G87" s="142"/>
      <c r="H87" s="145">
        <f t="shared" si="12"/>
        <v>1.828875753496817E-2</v>
      </c>
      <c r="I87" s="145">
        <f t="shared" si="15"/>
        <v>8.9409260244811106E-2</v>
      </c>
      <c r="J87" s="164">
        <f t="shared" si="16"/>
        <v>0.10057443752991868</v>
      </c>
      <c r="K87" s="144">
        <f>+K86+F87</f>
        <v>689730</v>
      </c>
    </row>
    <row r="88" spans="1:12" hidden="1" x14ac:dyDescent="0.2">
      <c r="A88" s="137">
        <v>1986.03</v>
      </c>
      <c r="B88" s="138">
        <v>129850</v>
      </c>
      <c r="C88" s="139"/>
      <c r="D88" s="145">
        <f t="shared" si="11"/>
        <v>5.4747786532369336E-2</v>
      </c>
      <c r="E88" s="145">
        <f t="shared" si="14"/>
        <v>0.13943488943488935</v>
      </c>
      <c r="F88" s="141">
        <v>338850</v>
      </c>
      <c r="G88" s="142"/>
      <c r="H88" s="145">
        <f t="shared" si="12"/>
        <v>-2.6265122560993115E-2</v>
      </c>
      <c r="I88" s="145">
        <f t="shared" si="15"/>
        <v>6.0463806215378835E-2</v>
      </c>
      <c r="J88" s="164">
        <f t="shared" si="16"/>
        <v>8.7029580545955998E-2</v>
      </c>
      <c r="K88" s="144">
        <f t="shared" ref="K88:K97" si="17">+K87+F88</f>
        <v>1028580</v>
      </c>
      <c r="L88" s="146">
        <f>AVERAGE(F86:F88)</f>
        <v>342860</v>
      </c>
    </row>
    <row r="89" spans="1:12" hidden="1" x14ac:dyDescent="0.2">
      <c r="A89" s="137">
        <v>1986.04</v>
      </c>
      <c r="B89" s="138">
        <v>130650</v>
      </c>
      <c r="C89" s="139"/>
      <c r="D89" s="145">
        <f t="shared" si="11"/>
        <v>6.16095494801705E-3</v>
      </c>
      <c r="E89" s="145">
        <f t="shared" si="14"/>
        <v>0.13955516790231148</v>
      </c>
      <c r="F89" s="141">
        <v>357160</v>
      </c>
      <c r="G89" s="142"/>
      <c r="H89" s="145">
        <f t="shared" si="12"/>
        <v>5.4035709015788802E-2</v>
      </c>
      <c r="I89" s="145">
        <f t="shared" si="15"/>
        <v>0.13376928448987369</v>
      </c>
      <c r="J89" s="164">
        <f t="shared" si="16"/>
        <v>9.8703666997026707E-2</v>
      </c>
      <c r="K89" s="144">
        <f t="shared" si="17"/>
        <v>1385740</v>
      </c>
      <c r="L89" s="146"/>
    </row>
    <row r="90" spans="1:12" hidden="1" x14ac:dyDescent="0.2">
      <c r="A90" s="137">
        <v>1986.05</v>
      </c>
      <c r="B90" s="138">
        <v>132810</v>
      </c>
      <c r="C90" s="139"/>
      <c r="D90" s="145">
        <f t="shared" si="11"/>
        <v>1.6532721010332985E-2</v>
      </c>
      <c r="E90" s="145">
        <f t="shared" si="14"/>
        <v>0.15476915050865148</v>
      </c>
      <c r="F90" s="141">
        <v>357680</v>
      </c>
      <c r="G90" s="142"/>
      <c r="H90" s="145">
        <f t="shared" si="12"/>
        <v>1.4559301153544979E-3</v>
      </c>
      <c r="I90" s="145">
        <f t="shared" si="15"/>
        <v>0.14256508544960877</v>
      </c>
      <c r="J90" s="164">
        <f t="shared" si="16"/>
        <v>0.10742552245442427</v>
      </c>
      <c r="K90" s="144">
        <f t="shared" si="17"/>
        <v>1743420</v>
      </c>
    </row>
    <row r="91" spans="1:12" hidden="1" x14ac:dyDescent="0.2">
      <c r="A91" s="137">
        <v>1986.06</v>
      </c>
      <c r="B91" s="138">
        <v>135860</v>
      </c>
      <c r="C91" s="139"/>
      <c r="D91" s="145">
        <f t="shared" si="11"/>
        <v>2.2965138167306609E-2</v>
      </c>
      <c r="E91" s="145">
        <f t="shared" si="14"/>
        <v>0.18139130434782613</v>
      </c>
      <c r="F91" s="141">
        <v>369210</v>
      </c>
      <c r="G91" s="142"/>
      <c r="H91" s="145">
        <f t="shared" si="12"/>
        <v>3.2235517781256995E-2</v>
      </c>
      <c r="I91" s="145">
        <f t="shared" si="15"/>
        <v>0.14846957820082118</v>
      </c>
      <c r="J91" s="164">
        <f t="shared" si="16"/>
        <v>0.11438563546403069</v>
      </c>
      <c r="K91" s="144">
        <f t="shared" si="17"/>
        <v>2112630</v>
      </c>
      <c r="L91" s="146">
        <f>AVERAGE(F89:F91)</f>
        <v>361350</v>
      </c>
    </row>
    <row r="92" spans="1:12" hidden="1" x14ac:dyDescent="0.2">
      <c r="A92" s="137">
        <v>1986.07</v>
      </c>
      <c r="B92" s="138">
        <v>137120</v>
      </c>
      <c r="C92" s="139"/>
      <c r="D92" s="145">
        <f t="shared" si="11"/>
        <v>9.2742529074045787E-3</v>
      </c>
      <c r="E92" s="145">
        <f t="shared" si="14"/>
        <v>0.1487935656836461</v>
      </c>
      <c r="F92" s="141">
        <v>388740</v>
      </c>
      <c r="G92" s="142"/>
      <c r="H92" s="145">
        <f t="shared" si="12"/>
        <v>5.2896725440806147E-2</v>
      </c>
      <c r="I92" s="145">
        <f t="shared" si="15"/>
        <v>0.1816882998449707</v>
      </c>
      <c r="J92" s="164">
        <f t="shared" si="16"/>
        <v>0.12433756601865387</v>
      </c>
      <c r="K92" s="144">
        <f t="shared" si="17"/>
        <v>2501370</v>
      </c>
      <c r="L92" s="146"/>
    </row>
    <row r="93" spans="1:12" hidden="1" x14ac:dyDescent="0.2">
      <c r="A93" s="137">
        <v>1986.08</v>
      </c>
      <c r="B93" s="138">
        <v>133740</v>
      </c>
      <c r="C93" s="139"/>
      <c r="D93" s="145">
        <f t="shared" si="11"/>
        <v>-2.4649941656942786E-2</v>
      </c>
      <c r="E93" s="145">
        <f t="shared" si="14"/>
        <v>0.10849564857024441</v>
      </c>
      <c r="F93" s="141">
        <v>397910</v>
      </c>
      <c r="G93" s="142"/>
      <c r="H93" s="145">
        <f t="shared" si="12"/>
        <v>2.3589031229099167E-2</v>
      </c>
      <c r="I93" s="145">
        <f t="shared" si="15"/>
        <v>0.13633378073507152</v>
      </c>
      <c r="J93" s="164">
        <f t="shared" si="16"/>
        <v>0.12596896214251307</v>
      </c>
      <c r="K93" s="144">
        <f t="shared" si="17"/>
        <v>2899280</v>
      </c>
    </row>
    <row r="94" spans="1:12" hidden="1" x14ac:dyDescent="0.2">
      <c r="A94" s="137">
        <v>1986.09</v>
      </c>
      <c r="B94" s="138">
        <v>131210</v>
      </c>
      <c r="C94" s="139"/>
      <c r="D94" s="145">
        <f t="shared" si="11"/>
        <v>-1.891730222820398E-2</v>
      </c>
      <c r="E94" s="145">
        <f t="shared" si="14"/>
        <v>5.9512273901808799E-2</v>
      </c>
      <c r="F94" s="141">
        <v>423080</v>
      </c>
      <c r="G94" s="142"/>
      <c r="H94" s="145">
        <f t="shared" si="12"/>
        <v>6.3255510039958773E-2</v>
      </c>
      <c r="I94" s="145">
        <f t="shared" si="15"/>
        <v>0.24655274012964057</v>
      </c>
      <c r="J94" s="164">
        <f t="shared" si="16"/>
        <v>0.14001207828927509</v>
      </c>
      <c r="K94" s="144">
        <f t="shared" si="17"/>
        <v>3322360</v>
      </c>
      <c r="L94" s="146">
        <f>AVERAGE(F92:F94)</f>
        <v>403243.33333333331</v>
      </c>
    </row>
    <row r="95" spans="1:12" hidden="1" x14ac:dyDescent="0.2">
      <c r="A95" s="137">
        <v>1986.1</v>
      </c>
      <c r="B95" s="138">
        <v>126260</v>
      </c>
      <c r="C95" s="139"/>
      <c r="D95" s="145">
        <f t="shared" si="11"/>
        <v>-3.7725783095800658E-2</v>
      </c>
      <c r="E95" s="145">
        <f t="shared" si="14"/>
        <v>3.1030540584680688E-2</v>
      </c>
      <c r="F95" s="141">
        <v>423950</v>
      </c>
      <c r="G95" s="142"/>
      <c r="H95" s="145">
        <f t="shared" si="12"/>
        <v>2.056348681100495E-3</v>
      </c>
      <c r="I95" s="145">
        <f t="shared" si="15"/>
        <v>0.18940074065761414</v>
      </c>
      <c r="J95" s="164">
        <f t="shared" si="16"/>
        <v>0.14539434259927364</v>
      </c>
      <c r="K95" s="144">
        <f t="shared" si="17"/>
        <v>3746310</v>
      </c>
      <c r="L95" s="146"/>
    </row>
    <row r="96" spans="1:12" hidden="1" x14ac:dyDescent="0.2">
      <c r="A96" s="137">
        <v>1986.11</v>
      </c>
      <c r="B96" s="138">
        <v>128100</v>
      </c>
      <c r="C96" s="139"/>
      <c r="D96" s="145">
        <f t="shared" si="11"/>
        <v>1.4573103120544939E-2</v>
      </c>
      <c r="E96" s="145">
        <f t="shared" si="14"/>
        <v>6.5457872411211815E-2</v>
      </c>
      <c r="F96" s="141">
        <v>449180</v>
      </c>
      <c r="G96" s="142"/>
      <c r="H96" s="145">
        <f t="shared" si="12"/>
        <v>5.951173487439565E-2</v>
      </c>
      <c r="I96" s="145">
        <f t="shared" si="15"/>
        <v>0.37275755630940366</v>
      </c>
      <c r="J96" s="164">
        <f t="shared" si="16"/>
        <v>0.16607142360831251</v>
      </c>
      <c r="K96" s="144">
        <f t="shared" si="17"/>
        <v>4195490</v>
      </c>
    </row>
    <row r="97" spans="1:12" hidden="1" x14ac:dyDescent="0.2">
      <c r="A97" s="137">
        <v>1986.12</v>
      </c>
      <c r="B97" s="138">
        <v>130470</v>
      </c>
      <c r="C97" s="139"/>
      <c r="D97" s="145">
        <f t="shared" si="11"/>
        <v>1.8501170960187441E-2</v>
      </c>
      <c r="E97" s="145">
        <f t="shared" si="14"/>
        <v>5.2941651198450401E-2</v>
      </c>
      <c r="F97" s="141">
        <v>532290</v>
      </c>
      <c r="G97" s="142"/>
      <c r="H97" s="145">
        <f t="shared" si="12"/>
        <v>0.18502604746426821</v>
      </c>
      <c r="I97" s="145">
        <f t="shared" si="15"/>
        <v>0.55945858846277785</v>
      </c>
      <c r="J97" s="164">
        <f t="shared" si="16"/>
        <v>0.20015738836849195</v>
      </c>
      <c r="K97" s="144">
        <f t="shared" si="17"/>
        <v>4727780</v>
      </c>
      <c r="L97" s="146">
        <f>AVERAGE(F95:F97)</f>
        <v>468473.33333333331</v>
      </c>
    </row>
    <row r="98" spans="1:12" hidden="1" x14ac:dyDescent="0.2">
      <c r="A98" s="137">
        <v>1987.01</v>
      </c>
      <c r="B98" s="138">
        <v>124580</v>
      </c>
      <c r="C98" s="139"/>
      <c r="D98" s="145">
        <f t="shared" si="11"/>
        <v>-4.5144477657699134E-2</v>
      </c>
      <c r="E98" s="145">
        <f t="shared" si="14"/>
        <v>4.1116496740765562E-2</v>
      </c>
      <c r="F98" s="141">
        <v>400220</v>
      </c>
      <c r="G98" s="142"/>
      <c r="H98" s="145">
        <f t="shared" si="12"/>
        <v>-0.24811662815382596</v>
      </c>
      <c r="I98" s="145">
        <f t="shared" si="15"/>
        <v>0.17112424650318947</v>
      </c>
      <c r="J98" s="164">
        <f t="shared" si="16"/>
        <v>0.17112424650318947</v>
      </c>
      <c r="K98" s="144">
        <f>+F98</f>
        <v>400220</v>
      </c>
    </row>
    <row r="99" spans="1:12" hidden="1" x14ac:dyDescent="0.2">
      <c r="A99" s="137">
        <v>1987.02</v>
      </c>
      <c r="B99" s="138">
        <v>129380</v>
      </c>
      <c r="C99" s="139"/>
      <c r="D99" s="145">
        <f t="shared" si="11"/>
        <v>3.8529458982180076E-2</v>
      </c>
      <c r="E99" s="145">
        <f t="shared" si="14"/>
        <v>5.0930062545690769E-2</v>
      </c>
      <c r="F99" s="141">
        <v>389140</v>
      </c>
      <c r="G99" s="142"/>
      <c r="H99" s="145">
        <f t="shared" si="12"/>
        <v>-2.7684773374643923E-2</v>
      </c>
      <c r="I99" s="145">
        <f t="shared" si="15"/>
        <v>0.11825052444035755</v>
      </c>
      <c r="J99" s="164">
        <f t="shared" si="16"/>
        <v>0.14444782741072593</v>
      </c>
      <c r="K99" s="144">
        <f>+K98+F99</f>
        <v>789360</v>
      </c>
    </row>
    <row r="100" spans="1:12" hidden="1" x14ac:dyDescent="0.2">
      <c r="A100" s="137">
        <v>1987.03</v>
      </c>
      <c r="B100" s="138">
        <v>134950</v>
      </c>
      <c r="C100" s="139"/>
      <c r="D100" s="145">
        <f t="shared" si="11"/>
        <v>4.3051476271448452E-2</v>
      </c>
      <c r="E100" s="145">
        <f t="shared" si="14"/>
        <v>3.9276087793608028E-2</v>
      </c>
      <c r="F100" s="141">
        <v>390780</v>
      </c>
      <c r="G100" s="142"/>
      <c r="H100" s="145">
        <f t="shared" si="12"/>
        <v>4.2144215449453348E-3</v>
      </c>
      <c r="I100" s="145">
        <f t="shared" si="15"/>
        <v>0.15325365205843289</v>
      </c>
      <c r="J100" s="164">
        <f t="shared" si="16"/>
        <v>0.14734877209356578</v>
      </c>
      <c r="K100" s="144">
        <f t="shared" ref="K100:K109" si="18">+K99+F100</f>
        <v>1180140</v>
      </c>
      <c r="L100" s="146">
        <f>AVERAGE(F98:F100)</f>
        <v>393380</v>
      </c>
    </row>
    <row r="101" spans="1:12" hidden="1" x14ac:dyDescent="0.2">
      <c r="A101" s="137">
        <v>1987.04</v>
      </c>
      <c r="B101" s="138">
        <v>137920</v>
      </c>
      <c r="C101" s="139"/>
      <c r="D101" s="145">
        <f t="shared" si="11"/>
        <v>2.2008151167098866E-2</v>
      </c>
      <c r="E101" s="145">
        <f t="shared" si="14"/>
        <v>5.5644852659778143E-2</v>
      </c>
      <c r="F101" s="141">
        <v>430900</v>
      </c>
      <c r="G101" s="142"/>
      <c r="H101" s="145">
        <f t="shared" si="12"/>
        <v>0.10266646194789897</v>
      </c>
      <c r="I101" s="145">
        <f t="shared" si="15"/>
        <v>0.20646208981968872</v>
      </c>
      <c r="J101" s="164">
        <f t="shared" si="16"/>
        <v>0.16258461183194539</v>
      </c>
      <c r="K101" s="144">
        <f t="shared" si="18"/>
        <v>1611040</v>
      </c>
      <c r="L101" s="146"/>
    </row>
    <row r="102" spans="1:12" hidden="1" x14ac:dyDescent="0.2">
      <c r="A102" s="137">
        <v>1987.05</v>
      </c>
      <c r="B102" s="138">
        <v>141140</v>
      </c>
      <c r="C102" s="139"/>
      <c r="D102" s="145">
        <f t="shared" si="11"/>
        <v>2.3346867749419964E-2</v>
      </c>
      <c r="E102" s="145">
        <f t="shared" si="14"/>
        <v>6.272118063398846E-2</v>
      </c>
      <c r="F102" s="141">
        <v>436140</v>
      </c>
      <c r="G102" s="142"/>
      <c r="H102" s="145">
        <f t="shared" si="12"/>
        <v>1.2160594105360856E-2</v>
      </c>
      <c r="I102" s="145">
        <f t="shared" si="15"/>
        <v>0.21935808543949897</v>
      </c>
      <c r="J102" s="164">
        <f t="shared" si="16"/>
        <v>0.17423225614023008</v>
      </c>
      <c r="K102" s="144">
        <f t="shared" si="18"/>
        <v>2047180</v>
      </c>
    </row>
    <row r="103" spans="1:12" hidden="1" x14ac:dyDescent="0.2">
      <c r="A103" s="137">
        <v>1987.06</v>
      </c>
      <c r="B103" s="138">
        <v>140620</v>
      </c>
      <c r="C103" s="139"/>
      <c r="D103" s="145">
        <f t="shared" si="11"/>
        <v>-3.6842851069859295E-3</v>
      </c>
      <c r="E103" s="145">
        <f t="shared" si="14"/>
        <v>3.503606653908431E-2</v>
      </c>
      <c r="F103" s="141">
        <v>446100</v>
      </c>
      <c r="G103" s="142"/>
      <c r="H103" s="145">
        <f t="shared" si="12"/>
        <v>2.2836703810702907E-2</v>
      </c>
      <c r="I103" s="145">
        <f t="shared" si="15"/>
        <v>0.20825546436987086</v>
      </c>
      <c r="J103" s="164">
        <f t="shared" si="16"/>
        <v>0.18017826121942782</v>
      </c>
      <c r="K103" s="144">
        <f t="shared" si="18"/>
        <v>2493280</v>
      </c>
      <c r="L103" s="146">
        <f>AVERAGE(F101:F103)</f>
        <v>437713.33333333331</v>
      </c>
    </row>
    <row r="104" spans="1:12" hidden="1" x14ac:dyDescent="0.2">
      <c r="A104" s="137">
        <v>1987.07</v>
      </c>
      <c r="B104" s="138">
        <v>142220</v>
      </c>
      <c r="C104" s="139"/>
      <c r="D104" s="145">
        <f t="shared" si="11"/>
        <v>1.1378182335372022E-2</v>
      </c>
      <c r="E104" s="145">
        <f t="shared" si="14"/>
        <v>3.7193698949824938E-2</v>
      </c>
      <c r="F104" s="141">
        <v>429100</v>
      </c>
      <c r="G104" s="142"/>
      <c r="H104" s="145">
        <f t="shared" si="12"/>
        <v>-3.8108047522976918E-2</v>
      </c>
      <c r="I104" s="145">
        <f t="shared" si="15"/>
        <v>0.10382260636929574</v>
      </c>
      <c r="J104" s="164">
        <f t="shared" si="16"/>
        <v>0.16831176515269641</v>
      </c>
      <c r="K104" s="144">
        <f t="shared" si="18"/>
        <v>2922380</v>
      </c>
      <c r="L104" s="146"/>
    </row>
    <row r="105" spans="1:12" hidden="1" x14ac:dyDescent="0.2">
      <c r="A105" s="137">
        <v>1987.08</v>
      </c>
      <c r="B105" s="138">
        <v>145260</v>
      </c>
      <c r="C105" s="139"/>
      <c r="D105" s="145">
        <f t="shared" si="11"/>
        <v>2.1375333989593681E-2</v>
      </c>
      <c r="E105" s="145">
        <f t="shared" si="14"/>
        <v>8.6137281292059109E-2</v>
      </c>
      <c r="F105" s="141">
        <v>400160</v>
      </c>
      <c r="G105" s="142"/>
      <c r="H105" s="145">
        <f t="shared" si="12"/>
        <v>-6.7443486366814298E-2</v>
      </c>
      <c r="I105" s="145">
        <f t="shared" si="15"/>
        <v>5.6545449976124207E-3</v>
      </c>
      <c r="J105" s="164">
        <f t="shared" si="16"/>
        <v>0.14598796942689218</v>
      </c>
      <c r="K105" s="144">
        <f t="shared" si="18"/>
        <v>3322540</v>
      </c>
    </row>
    <row r="106" spans="1:12" hidden="1" x14ac:dyDescent="0.2">
      <c r="A106" s="137">
        <v>1987.09</v>
      </c>
      <c r="B106" s="138">
        <v>147370</v>
      </c>
      <c r="C106" s="139"/>
      <c r="D106" s="145">
        <f t="shared" si="11"/>
        <v>1.4525678094451377E-2</v>
      </c>
      <c r="E106" s="145">
        <f t="shared" si="14"/>
        <v>0.12316134440972482</v>
      </c>
      <c r="F106" s="141">
        <v>399480</v>
      </c>
      <c r="G106" s="142"/>
      <c r="H106" s="145">
        <f t="shared" si="12"/>
        <v>-1.6993202718912359E-3</v>
      </c>
      <c r="I106" s="145">
        <f t="shared" si="15"/>
        <v>-5.5781412498818184E-2</v>
      </c>
      <c r="J106" s="164">
        <f t="shared" si="16"/>
        <v>0.12029400787392097</v>
      </c>
      <c r="K106" s="144">
        <f t="shared" si="18"/>
        <v>3722020</v>
      </c>
      <c r="L106" s="146">
        <f>AVERAGE(F104:F106)</f>
        <v>409580</v>
      </c>
    </row>
    <row r="107" spans="1:12" hidden="1" x14ac:dyDescent="0.2">
      <c r="A107" s="137">
        <v>1987.1</v>
      </c>
      <c r="B107" s="138">
        <v>143840</v>
      </c>
      <c r="C107" s="139"/>
      <c r="D107" s="145">
        <f t="shared" si="11"/>
        <v>-2.3953314785913005E-2</v>
      </c>
      <c r="E107" s="145">
        <f t="shared" si="14"/>
        <v>0.13923649611911926</v>
      </c>
      <c r="F107" s="141">
        <v>412850</v>
      </c>
      <c r="G107" s="142"/>
      <c r="H107" s="145">
        <f t="shared" si="12"/>
        <v>3.3468509061780338E-2</v>
      </c>
      <c r="I107" s="145">
        <f t="shared" si="15"/>
        <v>-2.6182332822266785E-2</v>
      </c>
      <c r="J107" s="164">
        <f t="shared" si="16"/>
        <v>0.10371805856963245</v>
      </c>
      <c r="K107" s="144">
        <f t="shared" si="18"/>
        <v>4134870</v>
      </c>
      <c r="L107" s="146"/>
    </row>
    <row r="108" spans="1:12" hidden="1" x14ac:dyDescent="0.2">
      <c r="A108" s="137">
        <v>1987.11</v>
      </c>
      <c r="B108" s="138">
        <v>142310</v>
      </c>
      <c r="C108" s="139"/>
      <c r="D108" s="145">
        <f t="shared" si="11"/>
        <v>-1.0636818687430494E-2</v>
      </c>
      <c r="E108" s="145">
        <f t="shared" si="14"/>
        <v>0.11092896174863398</v>
      </c>
      <c r="F108" s="141">
        <v>406440</v>
      </c>
      <c r="G108" s="142"/>
      <c r="H108" s="145">
        <f t="shared" si="12"/>
        <v>-1.5526220176819705E-2</v>
      </c>
      <c r="I108" s="145">
        <f t="shared" si="15"/>
        <v>-9.5151164343915573E-2</v>
      </c>
      <c r="J108" s="164">
        <f t="shared" si="16"/>
        <v>8.2426605712324408E-2</v>
      </c>
      <c r="K108" s="144">
        <f t="shared" si="18"/>
        <v>4541310</v>
      </c>
    </row>
    <row r="109" spans="1:12" hidden="1" x14ac:dyDescent="0.2">
      <c r="A109" s="137">
        <v>1987.12</v>
      </c>
      <c r="B109" s="138">
        <v>145220</v>
      </c>
      <c r="C109" s="139"/>
      <c r="D109" s="145">
        <f t="shared" si="11"/>
        <v>2.0448317054317933E-2</v>
      </c>
      <c r="E109" s="145">
        <f t="shared" si="14"/>
        <v>0.11305280907488302</v>
      </c>
      <c r="F109" s="141">
        <v>421220</v>
      </c>
      <c r="G109" s="142"/>
      <c r="H109" s="145">
        <f t="shared" si="12"/>
        <v>3.6364531050093518E-2</v>
      </c>
      <c r="I109" s="145">
        <f t="shared" si="15"/>
        <v>-0.20866444982997989</v>
      </c>
      <c r="J109" s="164">
        <f t="shared" si="16"/>
        <v>4.9653325662361691E-2</v>
      </c>
      <c r="K109" s="144">
        <f t="shared" si="18"/>
        <v>4962530</v>
      </c>
      <c r="L109" s="146">
        <f>AVERAGE(F107:F109)</f>
        <v>413503.33333333331</v>
      </c>
    </row>
    <row r="110" spans="1:12" hidden="1" x14ac:dyDescent="0.2">
      <c r="A110" s="137">
        <v>1988.01</v>
      </c>
      <c r="B110" s="138">
        <v>150010</v>
      </c>
      <c r="C110" s="139"/>
      <c r="D110" s="145">
        <f t="shared" si="11"/>
        <v>3.2984437405316092E-2</v>
      </c>
      <c r="E110" s="145">
        <f t="shared" si="14"/>
        <v>0.20412586289934187</v>
      </c>
      <c r="F110" s="141">
        <v>400100</v>
      </c>
      <c r="G110" s="142"/>
      <c r="H110" s="145">
        <f t="shared" si="12"/>
        <v>-5.0140069322444303E-2</v>
      </c>
      <c r="I110" s="145">
        <f t="shared" si="15"/>
        <v>-2.9983509070008463E-4</v>
      </c>
      <c r="J110" s="164">
        <f t="shared" si="16"/>
        <v>-2.9983509070008463E-4</v>
      </c>
      <c r="K110" s="144">
        <f>+F110</f>
        <v>400100</v>
      </c>
    </row>
    <row r="111" spans="1:12" hidden="1" x14ac:dyDescent="0.2">
      <c r="A111" s="137">
        <v>1988.02</v>
      </c>
      <c r="B111" s="138">
        <v>149850</v>
      </c>
      <c r="C111" s="139"/>
      <c r="D111" s="145">
        <f t="shared" si="11"/>
        <v>-1.0665955602959798E-3</v>
      </c>
      <c r="E111" s="145">
        <f t="shared" si="14"/>
        <v>0.15821610759004479</v>
      </c>
      <c r="F111" s="141">
        <v>385880</v>
      </c>
      <c r="G111" s="142"/>
      <c r="H111" s="145">
        <f t="shared" si="12"/>
        <v>-3.5541114721319711E-2</v>
      </c>
      <c r="I111" s="145">
        <f t="shared" si="15"/>
        <v>-8.377447705196106E-3</v>
      </c>
      <c r="J111" s="164">
        <f t="shared" si="16"/>
        <v>-4.2819499341238965E-3</v>
      </c>
      <c r="K111" s="144">
        <f>+K110+F111</f>
        <v>785980</v>
      </c>
    </row>
    <row r="112" spans="1:12" hidden="1" x14ac:dyDescent="0.2">
      <c r="A112" s="137">
        <v>1988.03</v>
      </c>
      <c r="B112" s="138">
        <v>154130</v>
      </c>
      <c r="C112" s="139"/>
      <c r="D112" s="145">
        <f t="shared" si="11"/>
        <v>2.8561895228561784E-2</v>
      </c>
      <c r="E112" s="145">
        <f t="shared" si="14"/>
        <v>0.14212671359762874</v>
      </c>
      <c r="F112" s="141">
        <v>413070</v>
      </c>
      <c r="G112" s="142"/>
      <c r="H112" s="145">
        <f t="shared" si="12"/>
        <v>7.0462319892194536E-2</v>
      </c>
      <c r="I112" s="145">
        <f t="shared" si="15"/>
        <v>5.7039766620604837E-2</v>
      </c>
      <c r="J112" s="164">
        <f t="shared" si="16"/>
        <v>1.6023522632907961E-2</v>
      </c>
      <c r="K112" s="144">
        <f t="shared" ref="K112:K121" si="19">+K111+F112</f>
        <v>1199050</v>
      </c>
      <c r="L112" s="146">
        <f>AVERAGE(F110:F112)</f>
        <v>399683.33333333331</v>
      </c>
    </row>
    <row r="113" spans="1:12" hidden="1" x14ac:dyDescent="0.2">
      <c r="A113" s="137">
        <v>1988.04</v>
      </c>
      <c r="B113" s="138">
        <v>159540</v>
      </c>
      <c r="C113" s="139"/>
      <c r="D113" s="145">
        <f t="shared" si="11"/>
        <v>3.5100240057094556E-2</v>
      </c>
      <c r="E113" s="145">
        <f t="shared" si="14"/>
        <v>0.1567575406032482</v>
      </c>
      <c r="F113" s="141">
        <v>430130</v>
      </c>
      <c r="G113" s="142"/>
      <c r="H113" s="145">
        <f t="shared" si="12"/>
        <v>4.1300505967511558E-2</v>
      </c>
      <c r="I113" s="145">
        <f t="shared" si="15"/>
        <v>-1.7869575307496444E-3</v>
      </c>
      <c r="J113" s="164">
        <f t="shared" si="16"/>
        <v>1.1259807329426996E-2</v>
      </c>
      <c r="K113" s="144">
        <f t="shared" si="19"/>
        <v>1629180</v>
      </c>
    </row>
    <row r="114" spans="1:12" hidden="1" x14ac:dyDescent="0.2">
      <c r="A114" s="137">
        <v>1988.05</v>
      </c>
      <c r="B114" s="138">
        <v>163580</v>
      </c>
      <c r="C114" s="139"/>
      <c r="D114" s="145">
        <f t="shared" si="11"/>
        <v>2.5322803058793975E-2</v>
      </c>
      <c r="E114" s="145">
        <f t="shared" si="14"/>
        <v>0.15899107269377932</v>
      </c>
      <c r="F114" s="141">
        <v>472430</v>
      </c>
      <c r="G114" s="142"/>
      <c r="H114" s="145">
        <f t="shared" si="12"/>
        <v>9.83423616116057E-2</v>
      </c>
      <c r="I114" s="145">
        <f t="shared" si="15"/>
        <v>8.3207227037189968E-2</v>
      </c>
      <c r="J114" s="164">
        <f t="shared" si="16"/>
        <v>2.6587793940933357E-2</v>
      </c>
      <c r="K114" s="144">
        <f t="shared" si="19"/>
        <v>2101610</v>
      </c>
    </row>
    <row r="115" spans="1:12" hidden="1" x14ac:dyDescent="0.2">
      <c r="A115" s="137">
        <v>1988.06</v>
      </c>
      <c r="B115" s="138">
        <v>170180</v>
      </c>
      <c r="C115" s="139"/>
      <c r="D115" s="145">
        <f t="shared" si="11"/>
        <v>4.0347230712800997E-2</v>
      </c>
      <c r="E115" s="145">
        <f t="shared" si="14"/>
        <v>0.21021191864599631</v>
      </c>
      <c r="F115" s="141">
        <v>454620</v>
      </c>
      <c r="G115" s="142"/>
      <c r="H115" s="145">
        <f t="shared" si="12"/>
        <v>-3.7698706686704941E-2</v>
      </c>
      <c r="I115" s="145">
        <f t="shared" si="15"/>
        <v>1.9098856758574367E-2</v>
      </c>
      <c r="J115" s="164">
        <f t="shared" si="16"/>
        <v>2.5247866264519025E-2</v>
      </c>
      <c r="K115" s="144">
        <f t="shared" si="19"/>
        <v>2556230</v>
      </c>
      <c r="L115" s="146">
        <f>AVERAGE(F113:F115)</f>
        <v>452393.33333333331</v>
      </c>
    </row>
    <row r="116" spans="1:12" hidden="1" x14ac:dyDescent="0.2">
      <c r="A116" s="137">
        <v>1988.07</v>
      </c>
      <c r="B116" s="138">
        <v>174390</v>
      </c>
      <c r="C116" s="139"/>
      <c r="D116" s="145">
        <f t="shared" si="11"/>
        <v>2.4738512163591464E-2</v>
      </c>
      <c r="E116" s="145">
        <f t="shared" si="14"/>
        <v>0.22619884685698222</v>
      </c>
      <c r="F116" s="141">
        <v>472750</v>
      </c>
      <c r="G116" s="142"/>
      <c r="H116" s="145">
        <f t="shared" si="12"/>
        <v>3.9879459768597858E-2</v>
      </c>
      <c r="I116" s="145">
        <f t="shared" si="15"/>
        <v>0.1017245397343276</v>
      </c>
      <c r="J116" s="164">
        <f t="shared" si="16"/>
        <v>3.647711796549391E-2</v>
      </c>
      <c r="K116" s="144">
        <f t="shared" si="19"/>
        <v>3028980</v>
      </c>
      <c r="L116" s="146"/>
    </row>
    <row r="117" spans="1:12" hidden="1" x14ac:dyDescent="0.2">
      <c r="A117" s="137">
        <v>1988.08</v>
      </c>
      <c r="B117" s="138">
        <v>174750</v>
      </c>
      <c r="C117" s="139"/>
      <c r="D117" s="145">
        <f t="shared" si="11"/>
        <v>2.0643385515224377E-3</v>
      </c>
      <c r="E117" s="145">
        <f t="shared" si="14"/>
        <v>0.20301528294093352</v>
      </c>
      <c r="F117" s="141">
        <v>485230</v>
      </c>
      <c r="G117" s="142"/>
      <c r="H117" s="145">
        <f t="shared" si="12"/>
        <v>2.6398730830248462E-2</v>
      </c>
      <c r="I117" s="145">
        <f t="shared" si="15"/>
        <v>0.21258996401439423</v>
      </c>
      <c r="J117" s="164">
        <f t="shared" si="16"/>
        <v>5.7687793073973426E-2</v>
      </c>
      <c r="K117" s="144">
        <f t="shared" si="19"/>
        <v>3514210</v>
      </c>
    </row>
    <row r="118" spans="1:12" hidden="1" x14ac:dyDescent="0.2">
      <c r="A118" s="137">
        <v>1988.09</v>
      </c>
      <c r="B118" s="138">
        <v>177110</v>
      </c>
      <c r="C118" s="139"/>
      <c r="D118" s="145">
        <f t="shared" si="11"/>
        <v>1.3505007153075788E-2</v>
      </c>
      <c r="E118" s="145">
        <f t="shared" si="14"/>
        <v>0.20180498066092145</v>
      </c>
      <c r="F118" s="141">
        <v>490190</v>
      </c>
      <c r="G118" s="142"/>
      <c r="H118" s="145">
        <f t="shared" si="12"/>
        <v>1.0221956597902038E-2</v>
      </c>
      <c r="I118" s="145">
        <f t="shared" si="15"/>
        <v>0.22707019124862327</v>
      </c>
      <c r="J118" s="164">
        <f t="shared" si="16"/>
        <v>7.5867405333662985E-2</v>
      </c>
      <c r="K118" s="144">
        <f t="shared" si="19"/>
        <v>4004400</v>
      </c>
      <c r="L118" s="146">
        <f>AVERAGE(F116:F118)</f>
        <v>482723.33333333331</v>
      </c>
    </row>
    <row r="119" spans="1:12" hidden="1" x14ac:dyDescent="0.2">
      <c r="A119" s="137">
        <v>1988.1</v>
      </c>
      <c r="B119" s="138">
        <v>178500</v>
      </c>
      <c r="C119" s="139"/>
      <c r="D119" s="145">
        <f t="shared" si="11"/>
        <v>7.848229913613114E-3</v>
      </c>
      <c r="E119" s="145">
        <f t="shared" si="14"/>
        <v>0.24096218020022242</v>
      </c>
      <c r="F119" s="141">
        <v>478770</v>
      </c>
      <c r="G119" s="142"/>
      <c r="H119" s="145">
        <f t="shared" si="12"/>
        <v>-2.329708888390214E-2</v>
      </c>
      <c r="I119" s="145">
        <f t="shared" si="15"/>
        <v>0.15967058253603006</v>
      </c>
      <c r="J119" s="164">
        <f t="shared" si="16"/>
        <v>8.4234812702696837E-2</v>
      </c>
      <c r="K119" s="144">
        <f t="shared" si="19"/>
        <v>4483170</v>
      </c>
      <c r="L119" s="146"/>
    </row>
    <row r="120" spans="1:12" hidden="1" x14ac:dyDescent="0.2">
      <c r="A120" s="137">
        <v>1988.11</v>
      </c>
      <c r="B120" s="138">
        <v>181330</v>
      </c>
      <c r="C120" s="139"/>
      <c r="D120" s="145">
        <f t="shared" si="11"/>
        <v>1.5854341736694755E-2</v>
      </c>
      <c r="E120" s="145">
        <f t="shared" si="14"/>
        <v>0.27419014826786592</v>
      </c>
      <c r="F120" s="141">
        <v>480910</v>
      </c>
      <c r="G120" s="142"/>
      <c r="H120" s="145">
        <f t="shared" si="12"/>
        <v>4.4697871629384434E-3</v>
      </c>
      <c r="I120" s="145">
        <f t="shared" si="15"/>
        <v>0.18322507627202045</v>
      </c>
      <c r="J120" s="164">
        <f t="shared" si="16"/>
        <v>9.3094283367574526E-2</v>
      </c>
      <c r="K120" s="144">
        <f t="shared" si="19"/>
        <v>4964080</v>
      </c>
    </row>
    <row r="121" spans="1:12" hidden="1" x14ac:dyDescent="0.2">
      <c r="A121" s="137">
        <v>1988.12</v>
      </c>
      <c r="B121" s="138">
        <v>177280</v>
      </c>
      <c r="C121" s="139"/>
      <c r="D121" s="145">
        <f t="shared" si="11"/>
        <v>-2.2334969392819759E-2</v>
      </c>
      <c r="E121" s="145">
        <f t="shared" si="14"/>
        <v>0.22076848918881686</v>
      </c>
      <c r="F121" s="141">
        <v>493700</v>
      </c>
      <c r="G121" s="142"/>
      <c r="H121" s="145">
        <f t="shared" si="12"/>
        <v>2.6595412863113621E-2</v>
      </c>
      <c r="I121" s="145">
        <f t="shared" si="15"/>
        <v>0.17207160153838852</v>
      </c>
      <c r="J121" s="164">
        <f t="shared" si="16"/>
        <v>9.979788535283407E-2</v>
      </c>
      <c r="K121" s="144">
        <f t="shared" si="19"/>
        <v>5457780</v>
      </c>
      <c r="L121" s="146">
        <f>AVERAGE(F119:F121)</f>
        <v>484460</v>
      </c>
    </row>
    <row r="122" spans="1:12" hidden="1" x14ac:dyDescent="0.2">
      <c r="A122" s="137">
        <v>1989.01</v>
      </c>
      <c r="B122" s="138">
        <v>182860</v>
      </c>
      <c r="C122" s="139"/>
      <c r="D122" s="145">
        <f t="shared" si="11"/>
        <v>3.1475631768953072E-2</v>
      </c>
      <c r="E122" s="145">
        <f t="shared" si="14"/>
        <v>0.21898540097326835</v>
      </c>
      <c r="F122" s="141">
        <v>504290</v>
      </c>
      <c r="G122" s="142"/>
      <c r="H122" s="145">
        <f t="shared" si="12"/>
        <v>2.1450273445412282E-2</v>
      </c>
      <c r="I122" s="145">
        <f t="shared" si="15"/>
        <v>0.26040989752561861</v>
      </c>
      <c r="J122" s="164">
        <f t="shared" si="16"/>
        <v>0.26040989752561861</v>
      </c>
      <c r="K122" s="144">
        <f>+F122</f>
        <v>504290</v>
      </c>
      <c r="L122" s="146"/>
    </row>
    <row r="123" spans="1:12" hidden="1" x14ac:dyDescent="0.2">
      <c r="A123" s="137">
        <v>1989.02</v>
      </c>
      <c r="B123" s="138">
        <v>190200</v>
      </c>
      <c r="C123" s="139"/>
      <c r="D123" s="145">
        <f t="shared" si="11"/>
        <v>4.0139997812534078E-2</v>
      </c>
      <c r="E123" s="145">
        <f t="shared" si="14"/>
        <v>0.26926926926926931</v>
      </c>
      <c r="F123" s="141">
        <v>472730</v>
      </c>
      <c r="G123" s="142"/>
      <c r="H123" s="145">
        <f t="shared" si="12"/>
        <v>-6.2583037537924602E-2</v>
      </c>
      <c r="I123" s="145">
        <f t="shared" si="15"/>
        <v>0.22506996993884099</v>
      </c>
      <c r="J123" s="164">
        <f t="shared" si="16"/>
        <v>0.24305961983765489</v>
      </c>
      <c r="K123" s="144">
        <f>+K122+F123</f>
        <v>977020</v>
      </c>
    </row>
    <row r="124" spans="1:12" hidden="1" x14ac:dyDescent="0.2">
      <c r="A124" s="137">
        <v>1989.03</v>
      </c>
      <c r="B124" s="138">
        <v>193370</v>
      </c>
      <c r="C124" s="139"/>
      <c r="D124" s="145">
        <f t="shared" si="11"/>
        <v>1.6666666666666607E-2</v>
      </c>
      <c r="E124" s="145">
        <f t="shared" si="14"/>
        <v>0.25459028093168112</v>
      </c>
      <c r="F124" s="141">
        <v>485650</v>
      </c>
      <c r="G124" s="142"/>
      <c r="H124" s="145">
        <f t="shared" si="12"/>
        <v>2.7330611554164053E-2</v>
      </c>
      <c r="I124" s="145">
        <f t="shared" si="15"/>
        <v>0.17570871765076146</v>
      </c>
      <c r="J124" s="164">
        <f t="shared" si="16"/>
        <v>0.21985738709811931</v>
      </c>
      <c r="K124" s="144">
        <f t="shared" ref="K124:K133" si="20">+K123+F124</f>
        <v>1462670</v>
      </c>
      <c r="L124" s="146">
        <f>AVERAGE(F122:F124)</f>
        <v>487556.66666666669</v>
      </c>
    </row>
    <row r="125" spans="1:12" hidden="1" x14ac:dyDescent="0.2">
      <c r="A125" s="137">
        <v>1989.04</v>
      </c>
      <c r="B125" s="138">
        <v>201030</v>
      </c>
      <c r="C125" s="139"/>
      <c r="D125" s="145">
        <f t="shared" si="11"/>
        <v>3.9613176811294393E-2</v>
      </c>
      <c r="E125" s="145">
        <f t="shared" si="14"/>
        <v>0.2600601729973675</v>
      </c>
      <c r="F125" s="141">
        <v>425050</v>
      </c>
      <c r="G125" s="142"/>
      <c r="H125" s="145">
        <f t="shared" si="12"/>
        <v>-0.12478122104396172</v>
      </c>
      <c r="I125" s="145">
        <f t="shared" si="15"/>
        <v>-1.1810382907493033E-2</v>
      </c>
      <c r="J125" s="164">
        <f t="shared" si="16"/>
        <v>0.1586933303870659</v>
      </c>
      <c r="K125" s="144">
        <f t="shared" si="20"/>
        <v>1887720</v>
      </c>
    </row>
    <row r="126" spans="1:12" hidden="1" x14ac:dyDescent="0.2">
      <c r="A126" s="137">
        <v>1989.05</v>
      </c>
      <c r="B126" s="138">
        <v>201020</v>
      </c>
      <c r="C126" s="139"/>
      <c r="D126" s="145">
        <f t="shared" si="11"/>
        <v>-4.9743819330427819E-5</v>
      </c>
      <c r="E126" s="145">
        <f t="shared" si="14"/>
        <v>0.2288788360435261</v>
      </c>
      <c r="F126" s="141">
        <v>411380</v>
      </c>
      <c r="G126" s="142"/>
      <c r="H126" s="145">
        <f t="shared" si="12"/>
        <v>-3.2160922244441781E-2</v>
      </c>
      <c r="I126" s="145">
        <f t="shared" si="15"/>
        <v>-0.12922549372393799</v>
      </c>
      <c r="J126" s="164">
        <f t="shared" si="16"/>
        <v>9.3970812853003238E-2</v>
      </c>
      <c r="K126" s="144">
        <f t="shared" si="20"/>
        <v>2299100</v>
      </c>
    </row>
    <row r="127" spans="1:12" hidden="1" x14ac:dyDescent="0.2">
      <c r="A127" s="137">
        <v>1989.06</v>
      </c>
      <c r="B127" s="138">
        <v>199440</v>
      </c>
      <c r="C127" s="139"/>
      <c r="D127" s="145">
        <f t="shared" si="11"/>
        <v>-7.85991443637446E-3</v>
      </c>
      <c r="E127" s="145">
        <f t="shared" si="14"/>
        <v>0.17193559760253851</v>
      </c>
      <c r="F127" s="141">
        <v>396410</v>
      </c>
      <c r="G127" s="142"/>
      <c r="H127" s="145">
        <f t="shared" si="12"/>
        <v>-3.6389712674412933E-2</v>
      </c>
      <c r="I127" s="145">
        <f t="shared" si="15"/>
        <v>-0.12804100127579077</v>
      </c>
      <c r="J127" s="164">
        <f t="shared" si="16"/>
        <v>5.4486489869847388E-2</v>
      </c>
      <c r="K127" s="144">
        <f t="shared" si="20"/>
        <v>2695510</v>
      </c>
      <c r="L127" s="146">
        <f>AVERAGE(F125:F127)</f>
        <v>410946.66666666669</v>
      </c>
    </row>
    <row r="128" spans="1:12" hidden="1" x14ac:dyDescent="0.2">
      <c r="A128" s="137">
        <v>1989.07</v>
      </c>
      <c r="B128" s="138">
        <v>201650</v>
      </c>
      <c r="C128" s="139"/>
      <c r="D128" s="145">
        <f t="shared" si="11"/>
        <v>1.108102687525081E-2</v>
      </c>
      <c r="E128" s="145">
        <f t="shared" si="14"/>
        <v>0.15631630254028317</v>
      </c>
      <c r="F128" s="141">
        <v>401650</v>
      </c>
      <c r="G128" s="142"/>
      <c r="H128" s="145">
        <f t="shared" si="12"/>
        <v>1.3218637269493794E-2</v>
      </c>
      <c r="I128" s="145">
        <f t="shared" si="15"/>
        <v>-0.15039661554732942</v>
      </c>
      <c r="J128" s="164">
        <f t="shared" si="16"/>
        <v>2.2509227528739073E-2</v>
      </c>
      <c r="K128" s="144">
        <f t="shared" si="20"/>
        <v>3097160</v>
      </c>
      <c r="L128" s="146"/>
    </row>
    <row r="129" spans="1:12" hidden="1" x14ac:dyDescent="0.2">
      <c r="A129" s="137">
        <v>1989.08</v>
      </c>
      <c r="B129" s="138">
        <v>199390</v>
      </c>
      <c r="C129" s="139"/>
      <c r="D129" s="145">
        <f t="shared" si="11"/>
        <v>-1.1207537813042401E-2</v>
      </c>
      <c r="E129" s="145">
        <f t="shared" si="14"/>
        <v>0.14100143061516457</v>
      </c>
      <c r="F129" s="141">
        <v>414970</v>
      </c>
      <c r="G129" s="142"/>
      <c r="H129" s="145">
        <f t="shared" si="12"/>
        <v>3.3163201792605568E-2</v>
      </c>
      <c r="I129" s="145">
        <f t="shared" si="15"/>
        <v>-0.14479731261463635</v>
      </c>
      <c r="J129" s="164">
        <f t="shared" si="16"/>
        <v>-5.9188267064291811E-4</v>
      </c>
      <c r="K129" s="144">
        <f t="shared" si="20"/>
        <v>3512130</v>
      </c>
    </row>
    <row r="130" spans="1:12" hidden="1" x14ac:dyDescent="0.2">
      <c r="A130" s="137">
        <v>1989.09</v>
      </c>
      <c r="B130" s="138">
        <v>198740</v>
      </c>
      <c r="C130" s="139"/>
      <c r="D130" s="145">
        <f t="shared" si="11"/>
        <v>-3.2599428256181451E-3</v>
      </c>
      <c r="E130" s="145">
        <f t="shared" si="14"/>
        <v>0.12212749138953183</v>
      </c>
      <c r="F130" s="141">
        <v>436920</v>
      </c>
      <c r="G130" s="142"/>
      <c r="H130" s="145">
        <f t="shared" si="12"/>
        <v>5.2895390028194766E-2</v>
      </c>
      <c r="I130" s="145">
        <f t="shared" si="15"/>
        <v>-0.10867214753462939</v>
      </c>
      <c r="J130" s="164">
        <f t="shared" si="16"/>
        <v>-1.3822295474977486E-2</v>
      </c>
      <c r="K130" s="144">
        <f t="shared" si="20"/>
        <v>3949050</v>
      </c>
      <c r="L130" s="146">
        <f>AVERAGE(F128:F130)</f>
        <v>417846.66666666669</v>
      </c>
    </row>
    <row r="131" spans="1:12" hidden="1" x14ac:dyDescent="0.2">
      <c r="A131" s="137">
        <v>1989.1</v>
      </c>
      <c r="B131" s="138">
        <v>193730</v>
      </c>
      <c r="C131" s="139"/>
      <c r="D131" s="145">
        <f t="shared" ref="D131:D194" si="21">B131/B130-1</f>
        <v>-2.5208815537888674E-2</v>
      </c>
      <c r="E131" s="145">
        <f t="shared" si="14"/>
        <v>8.5322128851540668E-2</v>
      </c>
      <c r="F131" s="141">
        <v>426080</v>
      </c>
      <c r="G131" s="142"/>
      <c r="H131" s="145">
        <f t="shared" ref="H131:H194" si="22">F131/F130-1</f>
        <v>-2.4810033873478021E-2</v>
      </c>
      <c r="I131" s="145">
        <f t="shared" si="15"/>
        <v>-0.11005284374543101</v>
      </c>
      <c r="J131" s="164">
        <f t="shared" si="16"/>
        <v>-2.409901922077462E-2</v>
      </c>
      <c r="K131" s="144">
        <f t="shared" si="20"/>
        <v>4375130</v>
      </c>
      <c r="L131" s="146"/>
    </row>
    <row r="132" spans="1:12" hidden="1" x14ac:dyDescent="0.2">
      <c r="A132" s="137">
        <v>1989.11</v>
      </c>
      <c r="B132" s="138">
        <v>193580</v>
      </c>
      <c r="C132" s="139"/>
      <c r="D132" s="145">
        <f t="shared" si="21"/>
        <v>-7.7427347339076302E-4</v>
      </c>
      <c r="E132" s="145">
        <f t="shared" si="14"/>
        <v>6.7556388904207898E-2</v>
      </c>
      <c r="F132" s="141">
        <v>441180</v>
      </c>
      <c r="G132" s="142"/>
      <c r="H132" s="145">
        <f t="shared" si="22"/>
        <v>3.5439354111903798E-2</v>
      </c>
      <c r="I132" s="145">
        <f t="shared" si="15"/>
        <v>-8.2614210559148304E-2</v>
      </c>
      <c r="J132" s="164">
        <f t="shared" si="16"/>
        <v>-2.9767852250568105E-2</v>
      </c>
      <c r="K132" s="144">
        <f t="shared" si="20"/>
        <v>4816310</v>
      </c>
    </row>
    <row r="133" spans="1:12" hidden="1" x14ac:dyDescent="0.2">
      <c r="A133" s="137">
        <v>1989.12</v>
      </c>
      <c r="B133" s="138">
        <v>188480</v>
      </c>
      <c r="C133" s="139"/>
      <c r="D133" s="145">
        <f t="shared" si="21"/>
        <v>-2.634569686951127E-2</v>
      </c>
      <c r="E133" s="145">
        <f t="shared" si="14"/>
        <v>6.3176895306859215E-2</v>
      </c>
      <c r="F133" s="141">
        <v>409940</v>
      </c>
      <c r="G133" s="142"/>
      <c r="H133" s="145">
        <f t="shared" si="22"/>
        <v>-7.0810100185865199E-2</v>
      </c>
      <c r="I133" s="145">
        <f t="shared" si="15"/>
        <v>-0.169657686854365</v>
      </c>
      <c r="J133" s="164">
        <f t="shared" si="16"/>
        <v>-4.2422010414490896E-2</v>
      </c>
      <c r="K133" s="144">
        <f t="shared" si="20"/>
        <v>5226250</v>
      </c>
      <c r="L133" s="146">
        <f>AVERAGE(F131:F133)</f>
        <v>425733.33333333331</v>
      </c>
    </row>
    <row r="134" spans="1:12" hidden="1" x14ac:dyDescent="0.2">
      <c r="A134" s="137">
        <v>1990.01</v>
      </c>
      <c r="B134" s="138">
        <v>194950</v>
      </c>
      <c r="C134" s="139"/>
      <c r="D134" s="145">
        <f t="shared" si="21"/>
        <v>3.4327249575551777E-2</v>
      </c>
      <c r="E134" s="145">
        <f t="shared" si="14"/>
        <v>6.6116154435087005E-2</v>
      </c>
      <c r="F134" s="141">
        <v>382060</v>
      </c>
      <c r="G134" s="142"/>
      <c r="H134" s="145">
        <f t="shared" si="22"/>
        <v>-6.8009952676001406E-2</v>
      </c>
      <c r="I134" s="145">
        <f t="shared" si="15"/>
        <v>-0.24238037637073906</v>
      </c>
      <c r="J134" s="164">
        <f t="shared" si="16"/>
        <v>-0.24238037637073906</v>
      </c>
      <c r="K134" s="144">
        <f>+F134</f>
        <v>382060</v>
      </c>
      <c r="L134" s="146"/>
    </row>
    <row r="135" spans="1:12" hidden="1" x14ac:dyDescent="0.2">
      <c r="A135" s="137">
        <v>1990.02</v>
      </c>
      <c r="B135" s="138">
        <v>196270</v>
      </c>
      <c r="C135" s="139"/>
      <c r="D135" s="145">
        <f t="shared" si="21"/>
        <v>6.7709669145934459E-3</v>
      </c>
      <c r="E135" s="145">
        <f t="shared" si="14"/>
        <v>3.191377497371195E-2</v>
      </c>
      <c r="F135" s="141">
        <v>375300</v>
      </c>
      <c r="G135" s="142"/>
      <c r="H135" s="145">
        <f t="shared" si="22"/>
        <v>-1.7693555985970777E-2</v>
      </c>
      <c r="I135" s="145">
        <f t="shared" si="15"/>
        <v>-0.20610073403422668</v>
      </c>
      <c r="J135" s="164">
        <f t="shared" si="16"/>
        <v>-0.22482651327506087</v>
      </c>
      <c r="K135" s="144">
        <f>+K134+F135</f>
        <v>757360</v>
      </c>
    </row>
    <row r="136" spans="1:12" hidden="1" x14ac:dyDescent="0.2">
      <c r="A136" s="137">
        <v>1990.03</v>
      </c>
      <c r="B136" s="138">
        <v>194860</v>
      </c>
      <c r="C136" s="139"/>
      <c r="D136" s="145">
        <f t="shared" si="21"/>
        <v>-7.1839812503184941E-3</v>
      </c>
      <c r="E136" s="145">
        <f t="shared" si="14"/>
        <v>7.7054351760872386E-3</v>
      </c>
      <c r="F136" s="141">
        <v>333880</v>
      </c>
      <c r="G136" s="142"/>
      <c r="H136" s="145">
        <f t="shared" si="22"/>
        <v>-0.11036504130029312</v>
      </c>
      <c r="I136" s="145">
        <f t="shared" si="15"/>
        <v>-0.31250900854524866</v>
      </c>
      <c r="J136" s="164">
        <f t="shared" si="16"/>
        <v>-0.25393971299062668</v>
      </c>
      <c r="K136" s="144">
        <f t="shared" ref="K136:K145" si="23">+K135+F136</f>
        <v>1091240</v>
      </c>
      <c r="L136" s="146">
        <f>AVERAGE(F134:F136)</f>
        <v>363746.66666666669</v>
      </c>
    </row>
    <row r="137" spans="1:12" hidden="1" x14ac:dyDescent="0.2">
      <c r="A137" s="137">
        <v>1990.04</v>
      </c>
      <c r="B137" s="138">
        <v>196110</v>
      </c>
      <c r="C137" s="139"/>
      <c r="D137" s="145">
        <f t="shared" si="21"/>
        <v>6.4148619521708916E-3</v>
      </c>
      <c r="E137" s="145">
        <f t="shared" si="14"/>
        <v>-2.4473959110580479E-2</v>
      </c>
      <c r="F137" s="141">
        <v>315810</v>
      </c>
      <c r="G137" s="142"/>
      <c r="H137" s="145">
        <f t="shared" si="22"/>
        <v>-5.4121241164490241E-2</v>
      </c>
      <c r="I137" s="145">
        <f t="shared" si="15"/>
        <v>-0.25700505822844366</v>
      </c>
      <c r="J137" s="164">
        <f t="shared" si="16"/>
        <v>-0.25462992392939632</v>
      </c>
      <c r="K137" s="144">
        <f t="shared" si="23"/>
        <v>1407050</v>
      </c>
    </row>
    <row r="138" spans="1:12" hidden="1" x14ac:dyDescent="0.2">
      <c r="A138" s="137">
        <v>1990.05</v>
      </c>
      <c r="B138" s="138">
        <v>195280</v>
      </c>
      <c r="C138" s="139"/>
      <c r="D138" s="145">
        <f t="shared" si="21"/>
        <v>-4.2323185967059196E-3</v>
      </c>
      <c r="E138" s="145">
        <f t="shared" si="14"/>
        <v>-2.8554372699233888E-2</v>
      </c>
      <c r="F138" s="141">
        <v>304300</v>
      </c>
      <c r="G138" s="142"/>
      <c r="H138" s="145">
        <f t="shared" si="22"/>
        <v>-3.6445964345650839E-2</v>
      </c>
      <c r="I138" s="145">
        <f t="shared" si="15"/>
        <v>-0.2602946181146385</v>
      </c>
      <c r="J138" s="164">
        <f t="shared" si="16"/>
        <v>-0.25564351267887431</v>
      </c>
      <c r="K138" s="144">
        <f t="shared" si="23"/>
        <v>1711350</v>
      </c>
    </row>
    <row r="139" spans="1:12" hidden="1" x14ac:dyDescent="0.2">
      <c r="A139" s="137">
        <v>1990.06</v>
      </c>
      <c r="B139" s="138">
        <v>194410</v>
      </c>
      <c r="C139" s="139"/>
      <c r="D139" s="145">
        <f t="shared" si="21"/>
        <v>-4.4551413355182756E-3</v>
      </c>
      <c r="E139" s="145">
        <f t="shared" si="14"/>
        <v>-2.5220617729643013E-2</v>
      </c>
      <c r="F139" s="141">
        <v>313000</v>
      </c>
      <c r="G139" s="142"/>
      <c r="H139" s="145">
        <f t="shared" si="22"/>
        <v>2.8590207032533677E-2</v>
      </c>
      <c r="I139" s="145">
        <f t="shared" si="15"/>
        <v>-0.21041346081077672</v>
      </c>
      <c r="J139" s="164">
        <f t="shared" si="16"/>
        <v>-0.24899184198908553</v>
      </c>
      <c r="K139" s="144">
        <f t="shared" si="23"/>
        <v>2024350</v>
      </c>
      <c r="L139" s="146">
        <f>AVERAGE(F137:F139)</f>
        <v>311036.66666666669</v>
      </c>
    </row>
    <row r="140" spans="1:12" hidden="1" x14ac:dyDescent="0.2">
      <c r="A140" s="137">
        <v>1990.07</v>
      </c>
      <c r="B140" s="138">
        <v>193090</v>
      </c>
      <c r="C140" s="139"/>
      <c r="D140" s="145">
        <f t="shared" si="21"/>
        <v>-6.7897741885705187E-3</v>
      </c>
      <c r="E140" s="145">
        <f t="shared" si="14"/>
        <v>-4.2449789238780067E-2</v>
      </c>
      <c r="F140" s="141">
        <v>318860</v>
      </c>
      <c r="G140" s="142"/>
      <c r="H140" s="145">
        <f t="shared" si="22"/>
        <v>1.8722044728434417E-2</v>
      </c>
      <c r="I140" s="145">
        <f t="shared" si="15"/>
        <v>-0.20612473546620191</v>
      </c>
      <c r="J140" s="164">
        <f t="shared" si="16"/>
        <v>-0.24343269317697502</v>
      </c>
      <c r="K140" s="144">
        <f t="shared" si="23"/>
        <v>2343210</v>
      </c>
    </row>
    <row r="141" spans="1:12" hidden="1" x14ac:dyDescent="0.2">
      <c r="A141" s="137">
        <v>1990.08</v>
      </c>
      <c r="B141" s="138">
        <v>192180</v>
      </c>
      <c r="C141" s="139"/>
      <c r="D141" s="145">
        <f t="shared" si="21"/>
        <v>-4.7128282148221068E-3</v>
      </c>
      <c r="E141" s="145">
        <f t="shared" si="14"/>
        <v>-3.6160288881087355E-2</v>
      </c>
      <c r="F141" s="141">
        <v>317560</v>
      </c>
      <c r="G141" s="142"/>
      <c r="H141" s="145">
        <f t="shared" si="22"/>
        <v>-4.0770243994229238E-3</v>
      </c>
      <c r="I141" s="145">
        <f t="shared" si="15"/>
        <v>-0.2347398607128226</v>
      </c>
      <c r="J141" s="164">
        <f t="shared" si="16"/>
        <v>-0.24240560571505043</v>
      </c>
      <c r="K141" s="144">
        <f t="shared" si="23"/>
        <v>2660770</v>
      </c>
    </row>
    <row r="142" spans="1:12" hidden="1" x14ac:dyDescent="0.2">
      <c r="A142" s="137">
        <v>1990.09</v>
      </c>
      <c r="B142" s="138">
        <v>189980</v>
      </c>
      <c r="C142" s="139"/>
      <c r="D142" s="145">
        <f t="shared" si="21"/>
        <v>-1.1447601207201563E-2</v>
      </c>
      <c r="E142" s="145">
        <f t="shared" ref="E142:E205" si="24">B142/B130-1</f>
        <v>-4.4077689443493995E-2</v>
      </c>
      <c r="F142" s="141">
        <v>314450</v>
      </c>
      <c r="G142" s="142"/>
      <c r="H142" s="145">
        <f t="shared" si="22"/>
        <v>-9.7934248645925592E-3</v>
      </c>
      <c r="I142" s="145">
        <f t="shared" ref="I142:I205" si="25">F142/F130-1</f>
        <v>-0.28030303030303028</v>
      </c>
      <c r="J142" s="164">
        <f t="shared" ref="J142:J205" si="26">+K142/K130-1</f>
        <v>-0.24659854901811828</v>
      </c>
      <c r="K142" s="144">
        <f t="shared" si="23"/>
        <v>2975220</v>
      </c>
      <c r="L142" s="146">
        <f>AVERAGE(F140:F142)</f>
        <v>316956.66666666669</v>
      </c>
    </row>
    <row r="143" spans="1:12" hidden="1" x14ac:dyDescent="0.2">
      <c r="A143" s="137">
        <v>1990.1</v>
      </c>
      <c r="B143" s="138">
        <v>187630</v>
      </c>
      <c r="C143" s="139"/>
      <c r="D143" s="145">
        <f t="shared" si="21"/>
        <v>-1.2369723128750398E-2</v>
      </c>
      <c r="E143" s="145">
        <f t="shared" si="24"/>
        <v>-3.148712125122588E-2</v>
      </c>
      <c r="F143" s="141">
        <v>303950</v>
      </c>
      <c r="G143" s="142"/>
      <c r="H143" s="145">
        <f t="shared" si="22"/>
        <v>-3.3391636190173268E-2</v>
      </c>
      <c r="I143" s="145">
        <f t="shared" si="25"/>
        <v>-0.28663631242959065</v>
      </c>
      <c r="J143" s="164">
        <f t="shared" si="26"/>
        <v>-0.25049769949692924</v>
      </c>
      <c r="K143" s="144">
        <f t="shared" si="23"/>
        <v>3279170</v>
      </c>
      <c r="L143" s="146"/>
    </row>
    <row r="144" spans="1:12" hidden="1" x14ac:dyDescent="0.2">
      <c r="A144" s="137">
        <v>1990.11</v>
      </c>
      <c r="B144" s="138">
        <v>192020</v>
      </c>
      <c r="C144" s="139"/>
      <c r="D144" s="145">
        <f t="shared" si="21"/>
        <v>2.3397111336140197E-2</v>
      </c>
      <c r="E144" s="145">
        <f t="shared" si="24"/>
        <v>-8.0586837483210827E-3</v>
      </c>
      <c r="F144" s="141">
        <v>285620</v>
      </c>
      <c r="G144" s="142"/>
      <c r="H144" s="145">
        <f t="shared" si="22"/>
        <v>-6.0305971376871215E-2</v>
      </c>
      <c r="I144" s="145">
        <f t="shared" si="25"/>
        <v>-0.35259984586789972</v>
      </c>
      <c r="J144" s="164">
        <f t="shared" si="26"/>
        <v>-0.25985038338479038</v>
      </c>
      <c r="K144" s="144">
        <f t="shared" si="23"/>
        <v>3564790</v>
      </c>
    </row>
    <row r="145" spans="1:12" hidden="1" x14ac:dyDescent="0.2">
      <c r="A145" s="137">
        <v>1990.12</v>
      </c>
      <c r="B145" s="138">
        <v>190380</v>
      </c>
      <c r="C145" s="139"/>
      <c r="D145" s="145">
        <f t="shared" si="21"/>
        <v>-8.5407770023956386E-3</v>
      </c>
      <c r="E145" s="145">
        <f t="shared" si="24"/>
        <v>1.0080645161290258E-2</v>
      </c>
      <c r="F145" s="141">
        <v>263980</v>
      </c>
      <c r="G145" s="142"/>
      <c r="H145" s="145">
        <f t="shared" si="22"/>
        <v>-7.5765002450808749E-2</v>
      </c>
      <c r="I145" s="145">
        <f t="shared" si="25"/>
        <v>-0.35605210518612485</v>
      </c>
      <c r="J145" s="164">
        <f t="shared" si="26"/>
        <v>-0.267396316670653</v>
      </c>
      <c r="K145" s="144">
        <f t="shared" si="23"/>
        <v>3828770</v>
      </c>
      <c r="L145" s="146">
        <f>AVERAGE(F143:F145)</f>
        <v>284516.66666666669</v>
      </c>
    </row>
    <row r="146" spans="1:12" hidden="1" x14ac:dyDescent="0.2">
      <c r="A146" s="137">
        <v>1991.01</v>
      </c>
      <c r="B146" s="138">
        <v>192050</v>
      </c>
      <c r="C146" s="139"/>
      <c r="D146" s="145">
        <f t="shared" si="21"/>
        <v>8.7719298245614308E-3</v>
      </c>
      <c r="E146" s="145">
        <f t="shared" si="24"/>
        <v>-1.4875609130546308E-2</v>
      </c>
      <c r="F146" s="141">
        <v>271130</v>
      </c>
      <c r="G146" s="142"/>
      <c r="H146" s="145">
        <f t="shared" si="22"/>
        <v>2.708538525645876E-2</v>
      </c>
      <c r="I146" s="145">
        <f t="shared" si="25"/>
        <v>-0.29034706590587867</v>
      </c>
      <c r="J146" s="164">
        <f t="shared" si="26"/>
        <v>-0.29034706590587867</v>
      </c>
      <c r="K146" s="144">
        <f>+F146</f>
        <v>271130</v>
      </c>
      <c r="L146" s="146"/>
    </row>
    <row r="147" spans="1:12" hidden="1" x14ac:dyDescent="0.2">
      <c r="A147" s="137">
        <v>1991.02</v>
      </c>
      <c r="B147" s="138">
        <v>194810</v>
      </c>
      <c r="C147" s="139"/>
      <c r="D147" s="145">
        <f t="shared" si="21"/>
        <v>1.4371257485029876E-2</v>
      </c>
      <c r="E147" s="145">
        <f t="shared" si="24"/>
        <v>-7.4387323584858001E-3</v>
      </c>
      <c r="F147" s="141">
        <v>280820</v>
      </c>
      <c r="G147" s="142"/>
      <c r="H147" s="145">
        <f t="shared" si="22"/>
        <v>3.5739313244568915E-2</v>
      </c>
      <c r="I147" s="145">
        <f t="shared" si="25"/>
        <v>-0.25174527045030637</v>
      </c>
      <c r="J147" s="164">
        <f t="shared" si="26"/>
        <v>-0.27121844301257003</v>
      </c>
      <c r="K147" s="144">
        <f>+K146+F147</f>
        <v>551950</v>
      </c>
    </row>
    <row r="148" spans="1:12" hidden="1" x14ac:dyDescent="0.2">
      <c r="A148" s="137">
        <v>1991.03</v>
      </c>
      <c r="B148" s="138">
        <v>202670</v>
      </c>
      <c r="C148" s="139"/>
      <c r="D148" s="145">
        <f t="shared" si="21"/>
        <v>4.0347004773882311E-2</v>
      </c>
      <c r="E148" s="145">
        <f t="shared" si="24"/>
        <v>4.0080057477163145E-2</v>
      </c>
      <c r="F148" s="141">
        <v>289570</v>
      </c>
      <c r="G148" s="142"/>
      <c r="H148" s="145">
        <f t="shared" si="22"/>
        <v>3.1158749376825057E-2</v>
      </c>
      <c r="I148" s="145">
        <f t="shared" si="25"/>
        <v>-0.13271235174314122</v>
      </c>
      <c r="J148" s="164">
        <f t="shared" si="26"/>
        <v>-0.22884058502254312</v>
      </c>
      <c r="K148" s="144">
        <f t="shared" ref="K148:K157" si="27">+K147+F148</f>
        <v>841520</v>
      </c>
      <c r="L148" s="146">
        <f>AVERAGE(F146:F148)</f>
        <v>280506.66666666669</v>
      </c>
    </row>
    <row r="149" spans="1:12" hidden="1" x14ac:dyDescent="0.2">
      <c r="A149" s="137">
        <v>1991.04</v>
      </c>
      <c r="B149" s="138">
        <v>207720</v>
      </c>
      <c r="C149" s="139"/>
      <c r="D149" s="145">
        <f t="shared" si="21"/>
        <v>2.4917353333004488E-2</v>
      </c>
      <c r="E149" s="145">
        <f t="shared" si="24"/>
        <v>5.9201468563561344E-2</v>
      </c>
      <c r="F149" s="141">
        <v>319430</v>
      </c>
      <c r="G149" s="142"/>
      <c r="H149" s="145">
        <f t="shared" si="22"/>
        <v>0.10311841696308321</v>
      </c>
      <c r="I149" s="145">
        <f t="shared" si="25"/>
        <v>1.1462588265096052E-2</v>
      </c>
      <c r="J149" s="164">
        <f t="shared" si="26"/>
        <v>-0.17490494296577952</v>
      </c>
      <c r="K149" s="144">
        <f t="shared" si="27"/>
        <v>1160950</v>
      </c>
      <c r="L149" s="146"/>
    </row>
    <row r="150" spans="1:12" hidden="1" x14ac:dyDescent="0.2">
      <c r="A150" s="137">
        <v>1991.05</v>
      </c>
      <c r="B150" s="138">
        <v>211000</v>
      </c>
      <c r="C150" s="139"/>
      <c r="D150" s="145">
        <f t="shared" si="21"/>
        <v>1.5790487194299985E-2</v>
      </c>
      <c r="E150" s="145">
        <f t="shared" si="24"/>
        <v>8.0499795165915655E-2</v>
      </c>
      <c r="F150" s="141">
        <v>334770</v>
      </c>
      <c r="G150" s="142"/>
      <c r="H150" s="145">
        <f t="shared" si="22"/>
        <v>4.8023041041855841E-2</v>
      </c>
      <c r="I150" s="145">
        <f t="shared" si="25"/>
        <v>0.10013144922773587</v>
      </c>
      <c r="J150" s="164">
        <f t="shared" si="26"/>
        <v>-0.12599994156659944</v>
      </c>
      <c r="K150" s="144">
        <f t="shared" si="27"/>
        <v>1495720</v>
      </c>
    </row>
    <row r="151" spans="1:12" hidden="1" x14ac:dyDescent="0.2">
      <c r="A151" s="137">
        <v>1991.06</v>
      </c>
      <c r="B151" s="138">
        <v>206720</v>
      </c>
      <c r="C151" s="139"/>
      <c r="D151" s="145">
        <f t="shared" si="21"/>
        <v>-2.0284360189573469E-2</v>
      </c>
      <c r="E151" s="145">
        <f t="shared" si="24"/>
        <v>6.3319788076745098E-2</v>
      </c>
      <c r="F151" s="141">
        <v>340040</v>
      </c>
      <c r="G151" s="142"/>
      <c r="H151" s="145">
        <f t="shared" si="22"/>
        <v>1.5742151327777343E-2</v>
      </c>
      <c r="I151" s="145">
        <f t="shared" si="25"/>
        <v>8.6389776357827408E-2</v>
      </c>
      <c r="J151" s="164">
        <f t="shared" si="26"/>
        <v>-9.3160767653814758E-2</v>
      </c>
      <c r="K151" s="144">
        <f t="shared" si="27"/>
        <v>1835760</v>
      </c>
      <c r="L151" s="146">
        <f>AVERAGE(F149:F151)</f>
        <v>331413.33333333331</v>
      </c>
    </row>
    <row r="152" spans="1:12" hidden="1" x14ac:dyDescent="0.2">
      <c r="A152" s="137">
        <v>1991.07</v>
      </c>
      <c r="B152" s="138">
        <v>206070</v>
      </c>
      <c r="C152" s="139"/>
      <c r="D152" s="145">
        <f t="shared" si="21"/>
        <v>-3.1443498452012886E-3</v>
      </c>
      <c r="E152" s="145">
        <f t="shared" si="24"/>
        <v>6.7222538712517377E-2</v>
      </c>
      <c r="F152" s="141">
        <v>320480</v>
      </c>
      <c r="G152" s="142"/>
      <c r="H152" s="145">
        <f t="shared" si="22"/>
        <v>-5.7522644394777056E-2</v>
      </c>
      <c r="I152" s="145">
        <f t="shared" si="25"/>
        <v>5.0805996362039973E-3</v>
      </c>
      <c r="J152" s="164">
        <f t="shared" si="26"/>
        <v>-7.9792250801251297E-2</v>
      </c>
      <c r="K152" s="144">
        <f t="shared" si="27"/>
        <v>2156240</v>
      </c>
    </row>
    <row r="153" spans="1:12" hidden="1" x14ac:dyDescent="0.2">
      <c r="A153" s="137">
        <v>1991.08</v>
      </c>
      <c r="B153" s="138">
        <v>200340</v>
      </c>
      <c r="C153" s="139"/>
      <c r="D153" s="145">
        <f t="shared" si="21"/>
        <v>-2.7806085310816742E-2</v>
      </c>
      <c r="E153" s="145">
        <f t="shared" si="24"/>
        <v>4.2460193568529592E-2</v>
      </c>
      <c r="F153" s="141">
        <v>304750</v>
      </c>
      <c r="G153" s="142"/>
      <c r="H153" s="145">
        <f t="shared" si="22"/>
        <v>-4.908262606090863E-2</v>
      </c>
      <c r="I153" s="145">
        <f t="shared" si="25"/>
        <v>-4.0338833606247682E-2</v>
      </c>
      <c r="J153" s="164">
        <f t="shared" si="26"/>
        <v>-7.508352845229016E-2</v>
      </c>
      <c r="K153" s="144">
        <f t="shared" si="27"/>
        <v>2460990</v>
      </c>
    </row>
    <row r="154" spans="1:12" hidden="1" x14ac:dyDescent="0.2">
      <c r="A154" s="137">
        <v>1991.09</v>
      </c>
      <c r="B154" s="138">
        <v>197800</v>
      </c>
      <c r="C154" s="139"/>
      <c r="D154" s="145">
        <f t="shared" si="21"/>
        <v>-1.2678446640710828E-2</v>
      </c>
      <c r="E154" s="145">
        <f t="shared" si="24"/>
        <v>4.1162227602905554E-2</v>
      </c>
      <c r="F154" s="141">
        <v>296460</v>
      </c>
      <c r="G154" s="142"/>
      <c r="H154" s="145">
        <f t="shared" si="22"/>
        <v>-2.7202625102543121E-2</v>
      </c>
      <c r="I154" s="145">
        <f t="shared" si="25"/>
        <v>-5.7211003339163624E-2</v>
      </c>
      <c r="J154" s="164">
        <f t="shared" si="26"/>
        <v>-7.3194587291023905E-2</v>
      </c>
      <c r="K154" s="144">
        <f t="shared" si="27"/>
        <v>2757450</v>
      </c>
      <c r="L154" s="146">
        <f>AVERAGE(F152:F154)</f>
        <v>307230</v>
      </c>
    </row>
    <row r="155" spans="1:12" hidden="1" x14ac:dyDescent="0.2">
      <c r="A155" s="137">
        <v>1991.1</v>
      </c>
      <c r="B155" s="138">
        <v>196020</v>
      </c>
      <c r="C155" s="139"/>
      <c r="D155" s="145">
        <f t="shared" si="21"/>
        <v>-8.9989888776541571E-3</v>
      </c>
      <c r="E155" s="145">
        <f t="shared" si="24"/>
        <v>4.4715663806427441E-2</v>
      </c>
      <c r="F155" s="141">
        <v>286660</v>
      </c>
      <c r="G155" s="142"/>
      <c r="H155" s="145">
        <f t="shared" si="22"/>
        <v>-3.3056736153275312E-2</v>
      </c>
      <c r="I155" s="145">
        <f t="shared" si="25"/>
        <v>-5.6884355979601953E-2</v>
      </c>
      <c r="J155" s="164">
        <f t="shared" si="26"/>
        <v>-7.1682773384728504E-2</v>
      </c>
      <c r="K155" s="144">
        <f t="shared" si="27"/>
        <v>3044110</v>
      </c>
      <c r="L155" s="146"/>
    </row>
    <row r="156" spans="1:12" hidden="1" x14ac:dyDescent="0.2">
      <c r="A156" s="137">
        <v>1991.11</v>
      </c>
      <c r="B156" s="138">
        <v>194190</v>
      </c>
      <c r="C156" s="139"/>
      <c r="D156" s="145">
        <f t="shared" si="21"/>
        <v>-9.3357820630547428E-3</v>
      </c>
      <c r="E156" s="145">
        <f t="shared" si="24"/>
        <v>1.1300906155608859E-2</v>
      </c>
      <c r="F156" s="141">
        <v>284430</v>
      </c>
      <c r="G156" s="142"/>
      <c r="H156" s="145">
        <f t="shared" si="22"/>
        <v>-7.7792506802484285E-3</v>
      </c>
      <c r="I156" s="145">
        <f t="shared" si="25"/>
        <v>-4.1663749037181841E-3</v>
      </c>
      <c r="J156" s="164">
        <f t="shared" si="26"/>
        <v>-6.6273188602975264E-2</v>
      </c>
      <c r="K156" s="144">
        <f t="shared" si="27"/>
        <v>3328540</v>
      </c>
    </row>
    <row r="157" spans="1:12" hidden="1" x14ac:dyDescent="0.2">
      <c r="A157" s="137">
        <v>1991.12</v>
      </c>
      <c r="B157" s="138">
        <v>199450</v>
      </c>
      <c r="C157" s="139"/>
      <c r="D157" s="145">
        <f t="shared" si="21"/>
        <v>2.7086873680416179E-2</v>
      </c>
      <c r="E157" s="145">
        <f t="shared" si="24"/>
        <v>4.7641558987288501E-2</v>
      </c>
      <c r="F157" s="141">
        <v>271730</v>
      </c>
      <c r="G157" s="142"/>
      <c r="H157" s="145">
        <f t="shared" si="22"/>
        <v>-4.4650704918609119E-2</v>
      </c>
      <c r="I157" s="145">
        <f t="shared" si="25"/>
        <v>2.9358284718539185E-2</v>
      </c>
      <c r="J157" s="164">
        <f t="shared" si="26"/>
        <v>-5.9679740491071498E-2</v>
      </c>
      <c r="K157" s="144">
        <f t="shared" si="27"/>
        <v>3600270</v>
      </c>
      <c r="L157" s="146">
        <f>AVERAGE(F155:F157)</f>
        <v>280940</v>
      </c>
    </row>
    <row r="158" spans="1:12" hidden="1" x14ac:dyDescent="0.2">
      <c r="A158" s="137">
        <v>1992.01</v>
      </c>
      <c r="B158" s="138">
        <v>196410</v>
      </c>
      <c r="C158" s="139"/>
      <c r="D158" s="145">
        <f t="shared" si="21"/>
        <v>-1.5241915266984152E-2</v>
      </c>
      <c r="E158" s="145">
        <f t="shared" si="24"/>
        <v>2.270242124446753E-2</v>
      </c>
      <c r="F158" s="141">
        <v>298550</v>
      </c>
      <c r="G158" s="142"/>
      <c r="H158" s="145">
        <f t="shared" si="22"/>
        <v>9.870091635078948E-2</v>
      </c>
      <c r="I158" s="145">
        <f t="shared" si="25"/>
        <v>0.10113229815955438</v>
      </c>
      <c r="J158" s="164">
        <f t="shared" si="26"/>
        <v>0.10113229815955438</v>
      </c>
      <c r="K158" s="144">
        <f>+F158</f>
        <v>298550</v>
      </c>
      <c r="L158" s="146"/>
    </row>
    <row r="159" spans="1:12" hidden="1" x14ac:dyDescent="0.2">
      <c r="A159" s="137">
        <v>1992.02</v>
      </c>
      <c r="B159" s="138">
        <v>198220</v>
      </c>
      <c r="C159" s="139"/>
      <c r="D159" s="145">
        <f t="shared" si="21"/>
        <v>9.2154167303091228E-3</v>
      </c>
      <c r="E159" s="145">
        <f t="shared" si="24"/>
        <v>1.7504234895539206E-2</v>
      </c>
      <c r="F159" s="141">
        <v>333100</v>
      </c>
      <c r="G159" s="142"/>
      <c r="H159" s="145">
        <f t="shared" si="22"/>
        <v>0.11572600904371133</v>
      </c>
      <c r="I159" s="145">
        <f t="shared" si="25"/>
        <v>0.18616907627661838</v>
      </c>
      <c r="J159" s="164">
        <f t="shared" si="26"/>
        <v>0.14439713742186799</v>
      </c>
      <c r="K159" s="144">
        <f>+K158+F159</f>
        <v>631650</v>
      </c>
    </row>
    <row r="160" spans="1:12" hidden="1" x14ac:dyDescent="0.2">
      <c r="A160" s="137">
        <v>1992.03</v>
      </c>
      <c r="B160" s="138">
        <v>200500</v>
      </c>
      <c r="C160" s="139"/>
      <c r="D160" s="145">
        <f t="shared" si="21"/>
        <v>1.1502371102815045E-2</v>
      </c>
      <c r="E160" s="145">
        <f t="shared" si="24"/>
        <v>-1.0707060739132634E-2</v>
      </c>
      <c r="F160" s="141">
        <v>319530</v>
      </c>
      <c r="G160" s="142"/>
      <c r="H160" s="145">
        <f t="shared" si="22"/>
        <v>-4.0738516961873361E-2</v>
      </c>
      <c r="I160" s="145">
        <f t="shared" si="25"/>
        <v>0.10346375660462059</v>
      </c>
      <c r="J160" s="164">
        <f t="shared" si="26"/>
        <v>0.13031181671261516</v>
      </c>
      <c r="K160" s="144">
        <f t="shared" ref="K160:K169" si="28">+K159+F160</f>
        <v>951180</v>
      </c>
      <c r="L160" s="146">
        <f>AVERAGE(F158:F160)</f>
        <v>317060</v>
      </c>
    </row>
    <row r="161" spans="1:12" hidden="1" x14ac:dyDescent="0.2">
      <c r="A161" s="137">
        <v>1992.04</v>
      </c>
      <c r="B161" s="138">
        <v>198700</v>
      </c>
      <c r="C161" s="139"/>
      <c r="D161" s="145">
        <f t="shared" si="21"/>
        <v>-8.9775561097257262E-3</v>
      </c>
      <c r="E161" s="145">
        <f t="shared" si="24"/>
        <v>-4.3423839784325069E-2</v>
      </c>
      <c r="F161" s="141">
        <v>314170</v>
      </c>
      <c r="G161" s="142"/>
      <c r="H161" s="145">
        <f t="shared" si="22"/>
        <v>-1.6774637749194077E-2</v>
      </c>
      <c r="I161" s="145">
        <f t="shared" si="25"/>
        <v>-1.6466831543687221E-2</v>
      </c>
      <c r="J161" s="164">
        <f t="shared" si="26"/>
        <v>8.9926353417459914E-2</v>
      </c>
      <c r="K161" s="144">
        <f t="shared" si="28"/>
        <v>1265350</v>
      </c>
      <c r="L161" s="146"/>
    </row>
    <row r="162" spans="1:12" hidden="1" x14ac:dyDescent="0.2">
      <c r="A162" s="137">
        <v>1992.05</v>
      </c>
      <c r="B162" s="138">
        <v>203420</v>
      </c>
      <c r="C162" s="139"/>
      <c r="D162" s="145">
        <f t="shared" si="21"/>
        <v>2.3754403623553078E-2</v>
      </c>
      <c r="E162" s="145">
        <f t="shared" si="24"/>
        <v>-3.5924170616113749E-2</v>
      </c>
      <c r="F162" s="141">
        <v>310700</v>
      </c>
      <c r="G162" s="142"/>
      <c r="H162" s="145">
        <f t="shared" si="22"/>
        <v>-1.1044975650125743E-2</v>
      </c>
      <c r="I162" s="145">
        <f t="shared" si="25"/>
        <v>-7.190011052364309E-2</v>
      </c>
      <c r="J162" s="164">
        <f t="shared" si="26"/>
        <v>5.3706576097130476E-2</v>
      </c>
      <c r="K162" s="144">
        <f t="shared" si="28"/>
        <v>1576050</v>
      </c>
    </row>
    <row r="163" spans="1:12" hidden="1" x14ac:dyDescent="0.2">
      <c r="A163" s="137">
        <v>1992.06</v>
      </c>
      <c r="B163" s="138">
        <v>199460</v>
      </c>
      <c r="C163" s="139"/>
      <c r="D163" s="145">
        <f t="shared" si="21"/>
        <v>-1.9467112378330542E-2</v>
      </c>
      <c r="E163" s="145">
        <f t="shared" si="24"/>
        <v>-3.5119969040247723E-2</v>
      </c>
      <c r="F163" s="141">
        <v>288910</v>
      </c>
      <c r="G163" s="142"/>
      <c r="H163" s="145">
        <f t="shared" si="22"/>
        <v>-7.0131960090119128E-2</v>
      </c>
      <c r="I163" s="145">
        <f t="shared" si="25"/>
        <v>-0.15036466298082574</v>
      </c>
      <c r="J163" s="164">
        <f t="shared" si="26"/>
        <v>1.5906218677822714E-2</v>
      </c>
      <c r="K163" s="144">
        <f t="shared" si="28"/>
        <v>1864960</v>
      </c>
      <c r="L163" s="146">
        <f>AVERAGE(F161:F163)</f>
        <v>304593.33333333331</v>
      </c>
    </row>
    <row r="164" spans="1:12" hidden="1" x14ac:dyDescent="0.2">
      <c r="A164" s="137">
        <v>1992.07</v>
      </c>
      <c r="B164" s="138">
        <v>199150</v>
      </c>
      <c r="C164" s="139"/>
      <c r="D164" s="145">
        <f t="shared" si="21"/>
        <v>-1.5541963300912398E-3</v>
      </c>
      <c r="E164" s="145">
        <f t="shared" si="24"/>
        <v>-3.3580822050759407E-2</v>
      </c>
      <c r="F164" s="141">
        <v>285590</v>
      </c>
      <c r="G164" s="142"/>
      <c r="H164" s="145">
        <f t="shared" si="22"/>
        <v>-1.1491467931189603E-2</v>
      </c>
      <c r="I164" s="145">
        <f t="shared" si="25"/>
        <v>-0.10886794807788314</v>
      </c>
      <c r="J164" s="164">
        <f t="shared" si="26"/>
        <v>-2.6388528178681314E-3</v>
      </c>
      <c r="K164" s="144">
        <f t="shared" si="28"/>
        <v>2150550</v>
      </c>
    </row>
    <row r="165" spans="1:12" hidden="1" x14ac:dyDescent="0.2">
      <c r="A165" s="137">
        <v>1992.08</v>
      </c>
      <c r="B165" s="138">
        <v>194670</v>
      </c>
      <c r="C165" s="139"/>
      <c r="D165" s="145">
        <f t="shared" si="21"/>
        <v>-2.2495606326889295E-2</v>
      </c>
      <c r="E165" s="145">
        <f t="shared" si="24"/>
        <v>-2.8301886792452824E-2</v>
      </c>
      <c r="F165" s="141">
        <v>277350</v>
      </c>
      <c r="G165" s="142"/>
      <c r="H165" s="145">
        <f t="shared" si="22"/>
        <v>-2.8852550859623904E-2</v>
      </c>
      <c r="I165" s="145">
        <f t="shared" si="25"/>
        <v>-8.9909762100082058E-2</v>
      </c>
      <c r="J165" s="164">
        <f t="shared" si="26"/>
        <v>-1.3445808394182857E-2</v>
      </c>
      <c r="K165" s="144">
        <f t="shared" si="28"/>
        <v>2427900</v>
      </c>
    </row>
    <row r="166" spans="1:12" hidden="1" x14ac:dyDescent="0.2">
      <c r="A166" s="137">
        <v>1992.09</v>
      </c>
      <c r="B166" s="138">
        <v>195840</v>
      </c>
      <c r="C166" s="139"/>
      <c r="D166" s="145">
        <f t="shared" si="21"/>
        <v>6.0101710587148194E-3</v>
      </c>
      <c r="E166" s="145">
        <f t="shared" si="24"/>
        <v>-9.9089989888776486E-3</v>
      </c>
      <c r="F166" s="141">
        <v>288180</v>
      </c>
      <c r="G166" s="142"/>
      <c r="H166" s="145">
        <f t="shared" si="22"/>
        <v>3.9048134126554945E-2</v>
      </c>
      <c r="I166" s="145">
        <f t="shared" si="25"/>
        <v>-2.792956891317544E-2</v>
      </c>
      <c r="J166" s="164">
        <f t="shared" si="26"/>
        <v>-1.5002991894685347E-2</v>
      </c>
      <c r="K166" s="144">
        <f t="shared" si="28"/>
        <v>2716080</v>
      </c>
      <c r="L166" s="146">
        <f>AVERAGE(F164:F166)</f>
        <v>283706.66666666669</v>
      </c>
    </row>
    <row r="167" spans="1:12" hidden="1" x14ac:dyDescent="0.2">
      <c r="A167" s="137">
        <v>1992.1</v>
      </c>
      <c r="B167" s="138">
        <v>194000</v>
      </c>
      <c r="C167" s="139"/>
      <c r="D167" s="145">
        <f t="shared" si="21"/>
        <v>-9.3954248366012738E-3</v>
      </c>
      <c r="E167" s="145">
        <f t="shared" si="24"/>
        <v>-1.0305070911131531E-2</v>
      </c>
      <c r="F167" s="141">
        <v>302370</v>
      </c>
      <c r="G167" s="142"/>
      <c r="H167" s="145">
        <f t="shared" si="22"/>
        <v>4.9240058296897704E-2</v>
      </c>
      <c r="I167" s="145">
        <f t="shared" si="25"/>
        <v>5.480360008372287E-2</v>
      </c>
      <c r="J167" s="164">
        <f t="shared" si="26"/>
        <v>-8.4293931559634716E-3</v>
      </c>
      <c r="K167" s="144">
        <f t="shared" si="28"/>
        <v>3018450</v>
      </c>
    </row>
    <row r="168" spans="1:12" hidden="1" x14ac:dyDescent="0.2">
      <c r="A168" s="137">
        <v>1992.11</v>
      </c>
      <c r="B168" s="138">
        <v>189670</v>
      </c>
      <c r="C168" s="139"/>
      <c r="D168" s="145">
        <f t="shared" si="21"/>
        <v>-2.2319587628865989E-2</v>
      </c>
      <c r="E168" s="145">
        <f t="shared" si="24"/>
        <v>-2.3276172820433594E-2</v>
      </c>
      <c r="F168" s="141">
        <v>321120</v>
      </c>
      <c r="G168" s="142"/>
      <c r="H168" s="145">
        <f t="shared" si="22"/>
        <v>6.2010120051592343E-2</v>
      </c>
      <c r="I168" s="145">
        <f t="shared" si="25"/>
        <v>0.12899483176880078</v>
      </c>
      <c r="J168" s="164">
        <f t="shared" si="26"/>
        <v>3.3137651943495605E-3</v>
      </c>
      <c r="K168" s="144">
        <f t="shared" si="28"/>
        <v>3339570</v>
      </c>
    </row>
    <row r="169" spans="1:12" hidden="1" x14ac:dyDescent="0.2">
      <c r="A169" s="137">
        <v>1992.12</v>
      </c>
      <c r="B169" s="138">
        <v>193330</v>
      </c>
      <c r="C169" s="139"/>
      <c r="D169" s="145">
        <f t="shared" si="21"/>
        <v>1.9296673169188594E-2</v>
      </c>
      <c r="E169" s="145">
        <f t="shared" si="24"/>
        <v>-3.0684382050639281E-2</v>
      </c>
      <c r="F169" s="141">
        <v>318100</v>
      </c>
      <c r="G169" s="142"/>
      <c r="H169" s="145">
        <f t="shared" si="22"/>
        <v>-9.4045839561535116E-3</v>
      </c>
      <c r="I169" s="145">
        <f t="shared" si="25"/>
        <v>0.17064733375041397</v>
      </c>
      <c r="J169" s="164">
        <f t="shared" si="26"/>
        <v>1.5943248700791779E-2</v>
      </c>
      <c r="K169" s="144">
        <f t="shared" si="28"/>
        <v>3657670</v>
      </c>
      <c r="L169" s="146">
        <f>AVERAGE(F167:F169)</f>
        <v>313863.33333333331</v>
      </c>
    </row>
    <row r="170" spans="1:12" hidden="1" x14ac:dyDescent="0.2">
      <c r="A170" s="137">
        <v>1993.01</v>
      </c>
      <c r="B170" s="138">
        <v>191670</v>
      </c>
      <c r="C170" s="139"/>
      <c r="D170" s="145">
        <f t="shared" si="21"/>
        <v>-8.5863549371540948E-3</v>
      </c>
      <c r="E170" s="145">
        <f t="shared" si="24"/>
        <v>-2.4133190774400459E-2</v>
      </c>
      <c r="F170" s="141">
        <v>305080</v>
      </c>
      <c r="G170" s="142"/>
      <c r="H170" s="145">
        <f t="shared" si="22"/>
        <v>-4.0930524992140782E-2</v>
      </c>
      <c r="I170" s="145">
        <f t="shared" si="25"/>
        <v>2.1872383185395972E-2</v>
      </c>
      <c r="J170" s="164">
        <f t="shared" si="26"/>
        <v>2.1872383185395972E-2</v>
      </c>
      <c r="K170" s="144">
        <f>+F170</f>
        <v>305080</v>
      </c>
      <c r="L170" s="146"/>
    </row>
    <row r="171" spans="1:12" hidden="1" x14ac:dyDescent="0.2">
      <c r="A171" s="137">
        <v>1993.02</v>
      </c>
      <c r="B171" s="138">
        <v>187440</v>
      </c>
      <c r="C171" s="139"/>
      <c r="D171" s="145">
        <f t="shared" si="21"/>
        <v>-2.2069181405540816E-2</v>
      </c>
      <c r="E171" s="145">
        <f t="shared" si="24"/>
        <v>-5.4384017758046577E-2</v>
      </c>
      <c r="F171" s="141">
        <v>293940</v>
      </c>
      <c r="G171" s="142"/>
      <c r="H171" s="145">
        <f t="shared" si="22"/>
        <v>-3.6515012455749285E-2</v>
      </c>
      <c r="I171" s="145">
        <f t="shared" si="25"/>
        <v>-0.11756229360552384</v>
      </c>
      <c r="J171" s="164">
        <f t="shared" si="26"/>
        <v>-5.1658355101717679E-2</v>
      </c>
      <c r="K171" s="144">
        <f>+K170+F171</f>
        <v>599020</v>
      </c>
    </row>
    <row r="172" spans="1:12" hidden="1" x14ac:dyDescent="0.2">
      <c r="A172" s="137">
        <v>1993.03</v>
      </c>
      <c r="B172" s="138">
        <v>189130</v>
      </c>
      <c r="C172" s="139"/>
      <c r="D172" s="145">
        <f t="shared" si="21"/>
        <v>9.0162185232607328E-3</v>
      </c>
      <c r="E172" s="145">
        <f t="shared" si="24"/>
        <v>-5.6708229426433943E-2</v>
      </c>
      <c r="F172" s="141">
        <v>283300</v>
      </c>
      <c r="G172" s="142"/>
      <c r="H172" s="145">
        <f t="shared" si="22"/>
        <v>-3.619786350955978E-2</v>
      </c>
      <c r="I172" s="145">
        <f t="shared" si="25"/>
        <v>-0.1133852846368103</v>
      </c>
      <c r="J172" s="164">
        <f t="shared" si="26"/>
        <v>-7.2394289198679518E-2</v>
      </c>
      <c r="K172" s="144">
        <f t="shared" ref="K172:K181" si="29">+K171+F172</f>
        <v>882320</v>
      </c>
      <c r="L172" s="146">
        <f>AVERAGE(F170:F172)</f>
        <v>294106.66666666669</v>
      </c>
    </row>
    <row r="173" spans="1:12" hidden="1" x14ac:dyDescent="0.2">
      <c r="A173" s="137">
        <v>1993.04</v>
      </c>
      <c r="B173" s="138">
        <v>192600</v>
      </c>
      <c r="C173" s="139"/>
      <c r="D173" s="145">
        <f t="shared" si="21"/>
        <v>1.8347168614180731E-2</v>
      </c>
      <c r="E173" s="145">
        <f t="shared" si="24"/>
        <v>-3.0699547055863086E-2</v>
      </c>
      <c r="F173" s="141">
        <v>272710</v>
      </c>
      <c r="G173" s="142"/>
      <c r="H173" s="145">
        <f t="shared" si="22"/>
        <v>-3.7380868337451467E-2</v>
      </c>
      <c r="I173" s="145">
        <f t="shared" si="25"/>
        <v>-0.13196676958334663</v>
      </c>
      <c r="J173" s="164">
        <f t="shared" si="26"/>
        <v>-8.7185363733354393E-2</v>
      </c>
      <c r="K173" s="144">
        <f t="shared" si="29"/>
        <v>1155030</v>
      </c>
      <c r="L173" s="146"/>
    </row>
    <row r="174" spans="1:12" hidden="1" x14ac:dyDescent="0.2">
      <c r="A174" s="137">
        <v>1993.05</v>
      </c>
      <c r="B174" s="138">
        <v>188850</v>
      </c>
      <c r="C174" s="139"/>
      <c r="D174" s="145">
        <f t="shared" si="21"/>
        <v>-1.947040498442365E-2</v>
      </c>
      <c r="E174" s="145">
        <f t="shared" si="24"/>
        <v>-7.1625208927342476E-2</v>
      </c>
      <c r="F174" s="141">
        <v>288330</v>
      </c>
      <c r="G174" s="142"/>
      <c r="H174" s="145">
        <f t="shared" si="22"/>
        <v>5.7276960874188765E-2</v>
      </c>
      <c r="I174" s="145">
        <f t="shared" si="25"/>
        <v>-7.1998712584486646E-2</v>
      </c>
      <c r="J174" s="164">
        <f t="shared" si="26"/>
        <v>-8.4191491386694572E-2</v>
      </c>
      <c r="K174" s="144">
        <f t="shared" si="29"/>
        <v>1443360</v>
      </c>
    </row>
    <row r="175" spans="1:12" hidden="1" x14ac:dyDescent="0.2">
      <c r="A175" s="137">
        <v>1993.06</v>
      </c>
      <c r="B175" s="138">
        <v>188650</v>
      </c>
      <c r="C175" s="139"/>
      <c r="D175" s="145">
        <f t="shared" si="21"/>
        <v>-1.059041567381569E-3</v>
      </c>
      <c r="E175" s="145">
        <f t="shared" si="24"/>
        <v>-5.4196330091246359E-2</v>
      </c>
      <c r="F175" s="141">
        <v>292800</v>
      </c>
      <c r="G175" s="142"/>
      <c r="H175" s="145">
        <f t="shared" si="22"/>
        <v>1.5503069399646296E-2</v>
      </c>
      <c r="I175" s="145">
        <f t="shared" si="25"/>
        <v>1.3464400678411925E-2</v>
      </c>
      <c r="J175" s="164">
        <f t="shared" si="26"/>
        <v>-6.9063143445435848E-2</v>
      </c>
      <c r="K175" s="144">
        <f t="shared" si="29"/>
        <v>1736160</v>
      </c>
      <c r="L175" s="146">
        <f>AVERAGE(F173:F175)</f>
        <v>284613.33333333331</v>
      </c>
    </row>
    <row r="176" spans="1:12" hidden="1" x14ac:dyDescent="0.2">
      <c r="A176" s="137">
        <v>1993.07</v>
      </c>
      <c r="B176" s="138">
        <v>190540</v>
      </c>
      <c r="C176" s="139"/>
      <c r="D176" s="145">
        <f t="shared" si="21"/>
        <v>1.0018552875695752E-2</v>
      </c>
      <c r="E176" s="145">
        <f t="shared" si="24"/>
        <v>-4.3233743409490377E-2</v>
      </c>
      <c r="F176" s="141">
        <v>316950</v>
      </c>
      <c r="G176" s="142"/>
      <c r="H176" s="145">
        <f t="shared" si="22"/>
        <v>8.2479508196721341E-2</v>
      </c>
      <c r="I176" s="145">
        <f t="shared" si="25"/>
        <v>0.10980776637837453</v>
      </c>
      <c r="J176" s="164">
        <f t="shared" si="26"/>
        <v>-4.5309339471298005E-2</v>
      </c>
      <c r="K176" s="144">
        <f t="shared" si="29"/>
        <v>2053110</v>
      </c>
      <c r="L176" s="146"/>
    </row>
    <row r="177" spans="1:12" hidden="1" x14ac:dyDescent="0.2">
      <c r="A177" s="137">
        <v>1993.08</v>
      </c>
      <c r="B177" s="138">
        <v>189010</v>
      </c>
      <c r="C177" s="139"/>
      <c r="D177" s="145">
        <f t="shared" si="21"/>
        <v>-8.0298100136454442E-3</v>
      </c>
      <c r="E177" s="145">
        <f t="shared" si="24"/>
        <v>-2.9074844608825146E-2</v>
      </c>
      <c r="F177" s="141">
        <v>320550</v>
      </c>
      <c r="G177" s="142"/>
      <c r="H177" s="145">
        <f t="shared" si="22"/>
        <v>1.1358258400378629E-2</v>
      </c>
      <c r="I177" s="145">
        <f t="shared" si="25"/>
        <v>0.15575987020010817</v>
      </c>
      <c r="J177" s="164">
        <f t="shared" si="26"/>
        <v>-2.2340294081304779E-2</v>
      </c>
      <c r="K177" s="144">
        <f t="shared" si="29"/>
        <v>2373660</v>
      </c>
    </row>
    <row r="178" spans="1:12" hidden="1" x14ac:dyDescent="0.2">
      <c r="A178" s="137">
        <v>1993.09</v>
      </c>
      <c r="B178" s="138">
        <v>186740</v>
      </c>
      <c r="C178" s="139"/>
      <c r="D178" s="145">
        <f t="shared" si="21"/>
        <v>-1.2009946563673934E-2</v>
      </c>
      <c r="E178" s="145">
        <f t="shared" si="24"/>
        <v>-4.6466503267973858E-2</v>
      </c>
      <c r="F178" s="141">
        <v>334630</v>
      </c>
      <c r="G178" s="142"/>
      <c r="H178" s="145">
        <f t="shared" si="22"/>
        <v>4.3924504757448135E-2</v>
      </c>
      <c r="I178" s="145">
        <f t="shared" si="25"/>
        <v>0.16118398223332631</v>
      </c>
      <c r="J178" s="164">
        <f t="shared" si="26"/>
        <v>-2.8681040322817708E-3</v>
      </c>
      <c r="K178" s="144">
        <f t="shared" si="29"/>
        <v>2708290</v>
      </c>
      <c r="L178" s="146">
        <f>AVERAGE(F176:F178)</f>
        <v>324043.33333333331</v>
      </c>
    </row>
    <row r="179" spans="1:12" hidden="1" x14ac:dyDescent="0.2">
      <c r="A179" s="137">
        <v>1993.1</v>
      </c>
      <c r="B179" s="138">
        <v>185920</v>
      </c>
      <c r="C179" s="139"/>
      <c r="D179" s="145">
        <f t="shared" si="21"/>
        <v>-4.3911320552639799E-3</v>
      </c>
      <c r="E179" s="145">
        <f t="shared" si="24"/>
        <v>-4.1649484536082526E-2</v>
      </c>
      <c r="F179" s="141">
        <v>327820</v>
      </c>
      <c r="G179" s="142"/>
      <c r="H179" s="145">
        <f t="shared" si="22"/>
        <v>-2.0350835250874111E-2</v>
      </c>
      <c r="I179" s="145">
        <f t="shared" si="25"/>
        <v>8.4168402950028032E-2</v>
      </c>
      <c r="J179" s="164">
        <f t="shared" si="26"/>
        <v>5.8506849541983819E-3</v>
      </c>
      <c r="K179" s="144">
        <f t="shared" si="29"/>
        <v>3036110</v>
      </c>
    </row>
    <row r="180" spans="1:12" hidden="1" x14ac:dyDescent="0.2">
      <c r="A180" s="137">
        <v>1993.11</v>
      </c>
      <c r="B180" s="138">
        <v>184700</v>
      </c>
      <c r="C180" s="139"/>
      <c r="D180" s="145">
        <f t="shared" si="21"/>
        <v>-6.561962134251309E-3</v>
      </c>
      <c r="E180" s="145">
        <f t="shared" si="24"/>
        <v>-2.6203405915537492E-2</v>
      </c>
      <c r="F180" s="141">
        <v>339230</v>
      </c>
      <c r="G180" s="142"/>
      <c r="H180" s="145">
        <f t="shared" si="22"/>
        <v>3.4805686047221007E-2</v>
      </c>
      <c r="I180" s="145">
        <f t="shared" si="25"/>
        <v>5.639636273044335E-2</v>
      </c>
      <c r="J180" s="164">
        <f t="shared" si="26"/>
        <v>1.0710959794224983E-2</v>
      </c>
      <c r="K180" s="144">
        <f t="shared" si="29"/>
        <v>3375340</v>
      </c>
    </row>
    <row r="181" spans="1:12" hidden="1" x14ac:dyDescent="0.2">
      <c r="A181" s="137">
        <v>1993.12</v>
      </c>
      <c r="B181" s="138">
        <v>184980</v>
      </c>
      <c r="C181" s="139"/>
      <c r="D181" s="145">
        <f t="shared" si="21"/>
        <v>1.5159718462371963E-3</v>
      </c>
      <c r="E181" s="145">
        <f t="shared" si="24"/>
        <v>-4.319039983447992E-2</v>
      </c>
      <c r="F181" s="141">
        <v>357620</v>
      </c>
      <c r="G181" s="142"/>
      <c r="H181" s="145">
        <f t="shared" si="22"/>
        <v>5.4211007281195656E-2</v>
      </c>
      <c r="I181" s="145">
        <f t="shared" si="25"/>
        <v>0.1242376611128575</v>
      </c>
      <c r="J181" s="164">
        <f t="shared" si="26"/>
        <v>2.0584142363854641E-2</v>
      </c>
      <c r="K181" s="144">
        <f t="shared" si="29"/>
        <v>3732960</v>
      </c>
      <c r="L181" s="146">
        <f>AVERAGE(F179:F181)</f>
        <v>341556.66666666669</v>
      </c>
    </row>
    <row r="182" spans="1:12" hidden="1" x14ac:dyDescent="0.2">
      <c r="A182" s="137">
        <v>1994.01</v>
      </c>
      <c r="B182" s="138">
        <v>183050</v>
      </c>
      <c r="C182" s="139"/>
      <c r="D182" s="145">
        <f t="shared" si="21"/>
        <v>-1.0433560384906504E-2</v>
      </c>
      <c r="E182" s="145">
        <f t="shared" si="24"/>
        <v>-4.4973130902071223E-2</v>
      </c>
      <c r="F182" s="141">
        <v>395550</v>
      </c>
      <c r="G182" s="142"/>
      <c r="H182" s="145">
        <f t="shared" si="22"/>
        <v>0.10606230076617629</v>
      </c>
      <c r="I182" s="145">
        <f t="shared" si="25"/>
        <v>0.29654516848039858</v>
      </c>
      <c r="J182" s="164">
        <f t="shared" si="26"/>
        <v>0.29654516848039858</v>
      </c>
      <c r="K182" s="144">
        <f>+F182</f>
        <v>395550</v>
      </c>
      <c r="L182" s="146"/>
    </row>
    <row r="183" spans="1:12" hidden="1" x14ac:dyDescent="0.2">
      <c r="A183" s="137">
        <v>1994.02</v>
      </c>
      <c r="B183" s="138">
        <v>182260</v>
      </c>
      <c r="C183" s="139"/>
      <c r="D183" s="145">
        <f t="shared" si="21"/>
        <v>-4.3157607211145033E-3</v>
      </c>
      <c r="E183" s="145">
        <f t="shared" si="24"/>
        <v>-2.7635510029876187E-2</v>
      </c>
      <c r="F183" s="141">
        <v>368300</v>
      </c>
      <c r="G183" s="142"/>
      <c r="H183" s="145">
        <f t="shared" si="22"/>
        <v>-6.8891417014283918E-2</v>
      </c>
      <c r="I183" s="145">
        <f t="shared" si="25"/>
        <v>0.2529767979859836</v>
      </c>
      <c r="J183" s="164">
        <f t="shared" si="26"/>
        <v>0.27516610463757463</v>
      </c>
      <c r="K183" s="144">
        <f>+K182+F183</f>
        <v>763850</v>
      </c>
    </row>
    <row r="184" spans="1:12" hidden="1" x14ac:dyDescent="0.2">
      <c r="A184" s="137">
        <v>1994.03</v>
      </c>
      <c r="B184" s="138">
        <v>185470</v>
      </c>
      <c r="C184" s="139"/>
      <c r="D184" s="145">
        <f t="shared" si="21"/>
        <v>1.7612202348293637E-2</v>
      </c>
      <c r="E184" s="145">
        <f t="shared" si="24"/>
        <v>-1.9351768624755405E-2</v>
      </c>
      <c r="F184" s="141">
        <v>373980</v>
      </c>
      <c r="G184" s="142"/>
      <c r="H184" s="145">
        <f t="shared" si="22"/>
        <v>1.5422210154765192E-2</v>
      </c>
      <c r="I184" s="145">
        <f t="shared" si="25"/>
        <v>0.32008471584892351</v>
      </c>
      <c r="J184" s="164">
        <f t="shared" si="26"/>
        <v>0.28958881131562242</v>
      </c>
      <c r="K184" s="144">
        <f t="shared" ref="K184:K193" si="30">+K183+F184</f>
        <v>1137830</v>
      </c>
      <c r="L184" s="146">
        <f>AVERAGE(F182:F184)</f>
        <v>379276.66666666669</v>
      </c>
    </row>
    <row r="185" spans="1:12" hidden="1" x14ac:dyDescent="0.2">
      <c r="A185" s="137">
        <v>1994.04</v>
      </c>
      <c r="B185" s="138">
        <v>186970</v>
      </c>
      <c r="C185" s="139"/>
      <c r="D185" s="145">
        <f t="shared" si="21"/>
        <v>8.087561330673454E-3</v>
      </c>
      <c r="E185" s="145">
        <f t="shared" si="24"/>
        <v>-2.9231568016614751E-2</v>
      </c>
      <c r="F185" s="141">
        <v>376380</v>
      </c>
      <c r="G185" s="142"/>
      <c r="H185" s="145">
        <f t="shared" si="22"/>
        <v>6.4174554789027116E-3</v>
      </c>
      <c r="I185" s="145">
        <f t="shared" si="25"/>
        <v>0.3801474093359245</v>
      </c>
      <c r="J185" s="164">
        <f t="shared" si="26"/>
        <v>0.31097027782828146</v>
      </c>
      <c r="K185" s="144">
        <f t="shared" si="30"/>
        <v>1514210</v>
      </c>
      <c r="L185" s="146"/>
    </row>
    <row r="186" spans="1:12" hidden="1" x14ac:dyDescent="0.2">
      <c r="A186" s="137">
        <v>1994.05</v>
      </c>
      <c r="B186" s="138">
        <v>185500</v>
      </c>
      <c r="C186" s="139"/>
      <c r="D186" s="145">
        <f t="shared" si="21"/>
        <v>-7.8622238861849603E-3</v>
      </c>
      <c r="E186" s="145">
        <f t="shared" si="24"/>
        <v>-1.7738946253640475E-2</v>
      </c>
      <c r="F186" s="141">
        <v>364170</v>
      </c>
      <c r="G186" s="142"/>
      <c r="H186" s="145">
        <f t="shared" si="22"/>
        <v>-3.2440618523832288E-2</v>
      </c>
      <c r="I186" s="145">
        <f t="shared" si="25"/>
        <v>0.26303194256581008</v>
      </c>
      <c r="J186" s="164">
        <f t="shared" si="26"/>
        <v>0.30139396962642717</v>
      </c>
      <c r="K186" s="144">
        <f t="shared" si="30"/>
        <v>1878380</v>
      </c>
    </row>
    <row r="187" spans="1:12" hidden="1" x14ac:dyDescent="0.2">
      <c r="A187" s="137">
        <v>1994.06</v>
      </c>
      <c r="B187" s="138">
        <v>189680</v>
      </c>
      <c r="C187" s="139"/>
      <c r="D187" s="145">
        <f t="shared" si="21"/>
        <v>2.2533692722372045E-2</v>
      </c>
      <c r="E187" s="145">
        <f t="shared" si="24"/>
        <v>5.4598462761727973E-3</v>
      </c>
      <c r="F187" s="141">
        <v>359510</v>
      </c>
      <c r="G187" s="142"/>
      <c r="H187" s="145">
        <f t="shared" si="22"/>
        <v>-1.2796221544882913E-2</v>
      </c>
      <c r="I187" s="145">
        <f t="shared" si="25"/>
        <v>0.22783469945355184</v>
      </c>
      <c r="J187" s="164">
        <f t="shared" si="26"/>
        <v>0.28898834208828683</v>
      </c>
      <c r="K187" s="144">
        <f t="shared" si="30"/>
        <v>2237890</v>
      </c>
      <c r="L187" s="146">
        <f>AVERAGE(F185:F187)</f>
        <v>366686.66666666669</v>
      </c>
    </row>
    <row r="188" spans="1:12" hidden="1" x14ac:dyDescent="0.2">
      <c r="A188" s="137">
        <v>1994.07</v>
      </c>
      <c r="B188" s="138">
        <v>188080</v>
      </c>
      <c r="C188" s="139"/>
      <c r="D188" s="145">
        <f t="shared" si="21"/>
        <v>-8.4352593842260681E-3</v>
      </c>
      <c r="E188" s="145">
        <f t="shared" si="24"/>
        <v>-1.2910674923900523E-2</v>
      </c>
      <c r="F188" s="141">
        <v>339900</v>
      </c>
      <c r="G188" s="142"/>
      <c r="H188" s="145">
        <f t="shared" si="22"/>
        <v>-5.4546466023198237E-2</v>
      </c>
      <c r="I188" s="145">
        <f t="shared" si="25"/>
        <v>7.2408897302413733E-2</v>
      </c>
      <c r="J188" s="164">
        <f t="shared" si="26"/>
        <v>0.25555376964702337</v>
      </c>
      <c r="K188" s="144">
        <f t="shared" si="30"/>
        <v>2577790</v>
      </c>
      <c r="L188" s="146"/>
    </row>
    <row r="189" spans="1:12" hidden="1" x14ac:dyDescent="0.2">
      <c r="A189" s="137">
        <v>1994.08</v>
      </c>
      <c r="B189" s="138">
        <v>185790</v>
      </c>
      <c r="C189" s="139"/>
      <c r="D189" s="145">
        <f t="shared" si="21"/>
        <v>-1.2175669927690369E-2</v>
      </c>
      <c r="E189" s="145">
        <f t="shared" si="24"/>
        <v>-1.7036135654198148E-2</v>
      </c>
      <c r="F189" s="141">
        <v>335270</v>
      </c>
      <c r="G189" s="142"/>
      <c r="H189" s="145">
        <f t="shared" si="22"/>
        <v>-1.3621653427478675E-2</v>
      </c>
      <c r="I189" s="145">
        <f t="shared" si="25"/>
        <v>4.592107315551397E-2</v>
      </c>
      <c r="J189" s="164">
        <f t="shared" si="26"/>
        <v>0.22724400293218072</v>
      </c>
      <c r="K189" s="144">
        <f t="shared" si="30"/>
        <v>2913060</v>
      </c>
    </row>
    <row r="190" spans="1:12" hidden="1" x14ac:dyDescent="0.2">
      <c r="A190" s="137">
        <v>1994.09</v>
      </c>
      <c r="B190" s="138">
        <v>185160</v>
      </c>
      <c r="C190" s="139"/>
      <c r="D190" s="145">
        <f t="shared" si="21"/>
        <v>-3.3909252381720822E-3</v>
      </c>
      <c r="E190" s="145">
        <f t="shared" si="24"/>
        <v>-8.4609617650208691E-3</v>
      </c>
      <c r="F190" s="141">
        <v>326180</v>
      </c>
      <c r="G190" s="142"/>
      <c r="H190" s="145">
        <f t="shared" si="22"/>
        <v>-2.711247651146842E-2</v>
      </c>
      <c r="I190" s="145">
        <f t="shared" si="25"/>
        <v>-2.5251770612318092E-2</v>
      </c>
      <c r="J190" s="164">
        <f t="shared" si="26"/>
        <v>0.19604621366249542</v>
      </c>
      <c r="K190" s="144">
        <f t="shared" si="30"/>
        <v>3239240</v>
      </c>
      <c r="L190" s="146">
        <f>AVERAGE(F188:F190)</f>
        <v>333783.33333333331</v>
      </c>
    </row>
    <row r="191" spans="1:12" hidden="1" x14ac:dyDescent="0.2">
      <c r="A191" s="137">
        <v>1994.1</v>
      </c>
      <c r="B191" s="138">
        <v>181860</v>
      </c>
      <c r="C191" s="139"/>
      <c r="D191" s="145">
        <f t="shared" si="21"/>
        <v>-1.7822423849643498E-2</v>
      </c>
      <c r="E191" s="145">
        <f t="shared" si="24"/>
        <v>-2.1837349397590411E-2</v>
      </c>
      <c r="F191" s="141">
        <v>333510</v>
      </c>
      <c r="G191" s="142"/>
      <c r="H191" s="145">
        <f t="shared" si="22"/>
        <v>2.2472254583358886E-2</v>
      </c>
      <c r="I191" s="145">
        <f t="shared" si="25"/>
        <v>1.7357086205844752E-2</v>
      </c>
      <c r="J191" s="164">
        <f t="shared" si="26"/>
        <v>0.17675248920493658</v>
      </c>
      <c r="K191" s="144">
        <f t="shared" si="30"/>
        <v>3572750</v>
      </c>
    </row>
    <row r="192" spans="1:12" hidden="1" x14ac:dyDescent="0.2">
      <c r="A192" s="137">
        <v>1994.11</v>
      </c>
      <c r="B192" s="138">
        <v>180910</v>
      </c>
      <c r="C192" s="139"/>
      <c r="D192" s="145">
        <f t="shared" si="21"/>
        <v>-5.2237985263389186E-3</v>
      </c>
      <c r="E192" s="145">
        <f t="shared" si="24"/>
        <v>-2.0519761775852685E-2</v>
      </c>
      <c r="F192" s="141">
        <v>322900</v>
      </c>
      <c r="G192" s="142"/>
      <c r="H192" s="145">
        <f t="shared" si="22"/>
        <v>-3.1813139036310778E-2</v>
      </c>
      <c r="I192" s="145">
        <f t="shared" si="25"/>
        <v>-4.8138431152905059E-2</v>
      </c>
      <c r="J192" s="164">
        <f t="shared" si="26"/>
        <v>0.1541503967007769</v>
      </c>
      <c r="K192" s="144">
        <f t="shared" si="30"/>
        <v>3895650</v>
      </c>
    </row>
    <row r="193" spans="1:13" hidden="1" x14ac:dyDescent="0.2">
      <c r="A193" s="137">
        <v>1994.12</v>
      </c>
      <c r="B193" s="138">
        <v>177420</v>
      </c>
      <c r="C193" s="139"/>
      <c r="D193" s="145">
        <f t="shared" si="21"/>
        <v>-1.9291360344922848E-2</v>
      </c>
      <c r="E193" s="145">
        <f t="shared" si="24"/>
        <v>-4.0869283165747672E-2</v>
      </c>
      <c r="F193" s="141">
        <v>308670</v>
      </c>
      <c r="G193" s="142"/>
      <c r="H193" s="145">
        <f t="shared" si="22"/>
        <v>-4.406937132239086E-2</v>
      </c>
      <c r="I193" s="145">
        <f t="shared" si="25"/>
        <v>-0.1368771321514457</v>
      </c>
      <c r="J193" s="164">
        <f t="shared" si="26"/>
        <v>0.12626976983412619</v>
      </c>
      <c r="K193" s="144">
        <f t="shared" si="30"/>
        <v>4204320</v>
      </c>
      <c r="L193" s="146">
        <f>AVERAGE(F191:F193)</f>
        <v>321693.33333333331</v>
      </c>
    </row>
    <row r="194" spans="1:13" hidden="1" x14ac:dyDescent="0.2">
      <c r="A194" s="137">
        <v>1995.01</v>
      </c>
      <c r="B194" s="138">
        <v>177200</v>
      </c>
      <c r="C194" s="139"/>
      <c r="D194" s="145">
        <f t="shared" si="21"/>
        <v>-1.2399954909254607E-3</v>
      </c>
      <c r="E194" s="145">
        <f t="shared" si="24"/>
        <v>-3.1958481289265261E-2</v>
      </c>
      <c r="F194" s="141">
        <v>311720</v>
      </c>
      <c r="G194" s="142"/>
      <c r="H194" s="145">
        <f t="shared" si="22"/>
        <v>9.8811027958660702E-3</v>
      </c>
      <c r="I194" s="145">
        <f t="shared" si="25"/>
        <v>-0.21193275186449245</v>
      </c>
      <c r="J194" s="164">
        <f t="shared" si="26"/>
        <v>-0.21193275186449245</v>
      </c>
      <c r="K194" s="144">
        <f>+F194</f>
        <v>311720</v>
      </c>
    </row>
    <row r="195" spans="1:13" hidden="1" x14ac:dyDescent="0.2">
      <c r="A195" s="137">
        <v>1995.02</v>
      </c>
      <c r="B195" s="138">
        <v>172970</v>
      </c>
      <c r="C195" s="139"/>
      <c r="D195" s="145">
        <f t="shared" ref="D195:D258" si="31">B195/B194-1</f>
        <v>-2.3871331828442477E-2</v>
      </c>
      <c r="E195" s="145">
        <f t="shared" si="24"/>
        <v>-5.0971140129485337E-2</v>
      </c>
      <c r="F195" s="141">
        <v>295190</v>
      </c>
      <c r="G195" s="142"/>
      <c r="H195" s="145">
        <f t="shared" ref="H195:H258" si="32">F195/F194-1</f>
        <v>-5.3028358783523633E-2</v>
      </c>
      <c r="I195" s="145">
        <f t="shared" si="25"/>
        <v>-0.19850665218571817</v>
      </c>
      <c r="J195" s="164">
        <f t="shared" si="26"/>
        <v>-0.20545918701315702</v>
      </c>
      <c r="K195" s="144">
        <f>+K194+F195</f>
        <v>606910</v>
      </c>
    </row>
    <row r="196" spans="1:13" hidden="1" x14ac:dyDescent="0.2">
      <c r="A196" s="137">
        <v>1995.03</v>
      </c>
      <c r="B196" s="138">
        <v>175270</v>
      </c>
      <c r="C196" s="139"/>
      <c r="D196" s="145">
        <f t="shared" si="31"/>
        <v>1.329710354396707E-2</v>
      </c>
      <c r="E196" s="145">
        <f t="shared" si="24"/>
        <v>-5.4995417048579243E-2</v>
      </c>
      <c r="F196" s="141">
        <v>283900</v>
      </c>
      <c r="G196" s="142"/>
      <c r="H196" s="145">
        <f t="shared" si="32"/>
        <v>-3.8246553067515787E-2</v>
      </c>
      <c r="I196" s="145">
        <f t="shared" si="25"/>
        <v>-0.24086849564147816</v>
      </c>
      <c r="J196" s="164">
        <f t="shared" si="26"/>
        <v>-0.21709745744091824</v>
      </c>
      <c r="K196" s="144">
        <f t="shared" ref="K196:K205" si="33">+K195+F196</f>
        <v>890810</v>
      </c>
      <c r="L196" s="146">
        <f>AVERAGE(F194:F196)</f>
        <v>296936.66666666669</v>
      </c>
    </row>
    <row r="197" spans="1:13" hidden="1" x14ac:dyDescent="0.2">
      <c r="A197" s="137">
        <v>1995.04</v>
      </c>
      <c r="B197" s="138">
        <v>176770</v>
      </c>
      <c r="C197" s="139"/>
      <c r="D197" s="145">
        <f t="shared" si="31"/>
        <v>8.5582244536999141E-3</v>
      </c>
      <c r="E197" s="145">
        <f t="shared" si="24"/>
        <v>-5.4554206557201668E-2</v>
      </c>
      <c r="F197" s="141">
        <v>275010</v>
      </c>
      <c r="G197" s="142"/>
      <c r="H197" s="145">
        <f t="shared" si="32"/>
        <v>-3.1313842902430444E-2</v>
      </c>
      <c r="I197" s="145">
        <f t="shared" si="25"/>
        <v>-0.26932886975928583</v>
      </c>
      <c r="J197" s="164">
        <f t="shared" si="26"/>
        <v>-0.23008037194312547</v>
      </c>
      <c r="K197" s="144">
        <f t="shared" si="33"/>
        <v>1165820</v>
      </c>
      <c r="L197" s="146"/>
    </row>
    <row r="198" spans="1:13" hidden="1" x14ac:dyDescent="0.2">
      <c r="A198" s="137">
        <v>1995.05</v>
      </c>
      <c r="B198" s="138">
        <v>176450</v>
      </c>
      <c r="C198" s="139"/>
      <c r="D198" s="145">
        <f t="shared" si="31"/>
        <v>-1.8102619222718497E-3</v>
      </c>
      <c r="E198" s="145">
        <f t="shared" si="24"/>
        <v>-4.8787061994609138E-2</v>
      </c>
      <c r="F198" s="141">
        <v>283520</v>
      </c>
      <c r="G198" s="142"/>
      <c r="H198" s="145">
        <f t="shared" si="32"/>
        <v>3.0944329297116546E-2</v>
      </c>
      <c r="I198" s="145">
        <f t="shared" si="25"/>
        <v>-0.2214625037757092</v>
      </c>
      <c r="J198" s="164">
        <f t="shared" si="26"/>
        <v>-0.22840958698452918</v>
      </c>
      <c r="K198" s="144">
        <f t="shared" si="33"/>
        <v>1449340</v>
      </c>
    </row>
    <row r="199" spans="1:13" hidden="1" x14ac:dyDescent="0.2">
      <c r="A199" s="137">
        <v>1995.06</v>
      </c>
      <c r="B199" s="138">
        <v>180650</v>
      </c>
      <c r="C199" s="139"/>
      <c r="D199" s="145">
        <f t="shared" si="31"/>
        <v>2.3802776990648811E-2</v>
      </c>
      <c r="E199" s="145">
        <f t="shared" si="24"/>
        <v>-4.7606495149725814E-2</v>
      </c>
      <c r="F199" s="141">
        <v>304720</v>
      </c>
      <c r="G199" s="142"/>
      <c r="H199" s="145">
        <f t="shared" si="32"/>
        <v>7.4774266365688513E-2</v>
      </c>
      <c r="I199" s="145">
        <f t="shared" si="25"/>
        <v>-0.15240188033712554</v>
      </c>
      <c r="J199" s="164">
        <f t="shared" si="26"/>
        <v>-0.21619918762763135</v>
      </c>
      <c r="K199" s="144">
        <f t="shared" si="33"/>
        <v>1754060</v>
      </c>
      <c r="L199" s="146">
        <f>AVERAGE(F197:F199)</f>
        <v>287750</v>
      </c>
    </row>
    <row r="200" spans="1:13" hidden="1" x14ac:dyDescent="0.2">
      <c r="A200" s="137">
        <v>1995.07</v>
      </c>
      <c r="B200" s="138">
        <v>180250</v>
      </c>
      <c r="C200" s="139"/>
      <c r="D200" s="145">
        <f t="shared" si="31"/>
        <v>-2.214226404649855E-3</v>
      </c>
      <c r="E200" s="145">
        <f t="shared" si="24"/>
        <v>-4.1631220757124665E-2</v>
      </c>
      <c r="F200" s="141">
        <v>304910</v>
      </c>
      <c r="G200" s="142"/>
      <c r="H200" s="145">
        <f t="shared" si="32"/>
        <v>6.2352323444470059E-4</v>
      </c>
      <c r="I200" s="145">
        <f t="shared" si="25"/>
        <v>-0.10294204177699329</v>
      </c>
      <c r="J200" s="164">
        <f t="shared" si="26"/>
        <v>-0.20126542503462264</v>
      </c>
      <c r="K200" s="144">
        <f t="shared" si="33"/>
        <v>2058970</v>
      </c>
      <c r="L200" s="146"/>
    </row>
    <row r="201" spans="1:13" hidden="1" x14ac:dyDescent="0.2">
      <c r="A201" s="137">
        <v>1995.08</v>
      </c>
      <c r="B201" s="138">
        <v>182470</v>
      </c>
      <c r="C201" s="139"/>
      <c r="D201" s="145">
        <f t="shared" si="31"/>
        <v>1.2316227461858453E-2</v>
      </c>
      <c r="E201" s="145">
        <f t="shared" si="24"/>
        <v>-1.7869637763065827E-2</v>
      </c>
      <c r="F201" s="141">
        <v>319720</v>
      </c>
      <c r="G201" s="142"/>
      <c r="H201" s="145">
        <f t="shared" si="32"/>
        <v>4.8571709684825048E-2</v>
      </c>
      <c r="I201" s="145">
        <f t="shared" si="25"/>
        <v>-4.6380529125779169E-2</v>
      </c>
      <c r="J201" s="164">
        <f t="shared" si="26"/>
        <v>-0.1834394073585851</v>
      </c>
      <c r="K201" s="144">
        <f t="shared" si="33"/>
        <v>2378690</v>
      </c>
    </row>
    <row r="202" spans="1:13" hidden="1" x14ac:dyDescent="0.2">
      <c r="A202" s="137">
        <v>1995.09</v>
      </c>
      <c r="B202" s="138">
        <v>180530</v>
      </c>
      <c r="C202" s="139"/>
      <c r="D202" s="145">
        <f t="shared" si="31"/>
        <v>-1.0631884693374283E-2</v>
      </c>
      <c r="E202" s="145">
        <f t="shared" si="24"/>
        <v>-2.5005400734499861E-2</v>
      </c>
      <c r="F202" s="141">
        <v>322260</v>
      </c>
      <c r="G202" s="142"/>
      <c r="H202" s="145">
        <f t="shared" si="32"/>
        <v>7.9444513949706863E-3</v>
      </c>
      <c r="I202" s="145">
        <f t="shared" si="25"/>
        <v>-1.2017904224661202E-2</v>
      </c>
      <c r="J202" s="164">
        <f t="shared" si="26"/>
        <v>-0.16617786888282438</v>
      </c>
      <c r="K202" s="144">
        <f t="shared" si="33"/>
        <v>2700950</v>
      </c>
      <c r="L202" s="146">
        <f>AVERAGE(F200:F202)</f>
        <v>315630</v>
      </c>
    </row>
    <row r="203" spans="1:13" hidden="1" x14ac:dyDescent="0.2">
      <c r="A203" s="137">
        <v>1995.1</v>
      </c>
      <c r="B203" s="138">
        <v>175860</v>
      </c>
      <c r="C203" s="139"/>
      <c r="D203" s="145">
        <f t="shared" si="31"/>
        <v>-2.5868276740707907E-2</v>
      </c>
      <c r="E203" s="145">
        <f t="shared" si="24"/>
        <v>-3.2992411745298544E-2</v>
      </c>
      <c r="F203" s="141">
        <v>329950</v>
      </c>
      <c r="G203" s="142"/>
      <c r="H203" s="145">
        <f t="shared" si="32"/>
        <v>2.3862719543225941E-2</v>
      </c>
      <c r="I203" s="145">
        <f t="shared" si="25"/>
        <v>-1.0674342598422815E-2</v>
      </c>
      <c r="J203" s="164">
        <f t="shared" si="26"/>
        <v>-0.15166188510251211</v>
      </c>
      <c r="K203" s="144">
        <f t="shared" si="33"/>
        <v>3030900</v>
      </c>
      <c r="L203" s="146"/>
    </row>
    <row r="204" spans="1:13" hidden="1" x14ac:dyDescent="0.2">
      <c r="A204" s="137">
        <v>1995.11</v>
      </c>
      <c r="B204" s="138">
        <v>176200</v>
      </c>
      <c r="C204" s="139"/>
      <c r="D204" s="145">
        <f t="shared" si="31"/>
        <v>1.9333560786989334E-3</v>
      </c>
      <c r="E204" s="145">
        <f t="shared" si="24"/>
        <v>-2.6035045050024852E-2</v>
      </c>
      <c r="F204" s="141">
        <v>325010</v>
      </c>
      <c r="G204" s="142"/>
      <c r="H204" s="145">
        <f t="shared" si="32"/>
        <v>-1.4971965449310454E-2</v>
      </c>
      <c r="I204" s="145">
        <f t="shared" si="25"/>
        <v>6.5345308144937331E-3</v>
      </c>
      <c r="J204" s="164">
        <f t="shared" si="26"/>
        <v>-0.13854940767266055</v>
      </c>
      <c r="K204" s="144">
        <f t="shared" si="33"/>
        <v>3355910</v>
      </c>
    </row>
    <row r="205" spans="1:13" hidden="1" x14ac:dyDescent="0.2">
      <c r="A205" s="137">
        <v>1995.12</v>
      </c>
      <c r="B205" s="138">
        <v>175370</v>
      </c>
      <c r="C205" s="139"/>
      <c r="D205" s="145">
        <f t="shared" si="31"/>
        <v>-4.7105561861521261E-3</v>
      </c>
      <c r="E205" s="145">
        <f t="shared" si="24"/>
        <v>-1.1554503438169328E-2</v>
      </c>
      <c r="F205" s="141">
        <v>333430</v>
      </c>
      <c r="G205" s="142"/>
      <c r="H205" s="145">
        <f t="shared" si="32"/>
        <v>2.5906895172456146E-2</v>
      </c>
      <c r="I205" s="145">
        <f t="shared" si="25"/>
        <v>8.0215116467424741E-2</v>
      </c>
      <c r="J205" s="164">
        <f t="shared" si="26"/>
        <v>-0.12248829775088477</v>
      </c>
      <c r="K205" s="144">
        <f t="shared" si="33"/>
        <v>3689340</v>
      </c>
      <c r="L205" s="146">
        <f>AVERAGE(F203:F205)</f>
        <v>329463.33333333331</v>
      </c>
      <c r="M205" s="146">
        <f>AVERAGE(F194:F205)</f>
        <v>307445</v>
      </c>
    </row>
    <row r="206" spans="1:13" hidden="1" x14ac:dyDescent="0.2">
      <c r="A206" s="137">
        <v>1996.01</v>
      </c>
      <c r="B206" s="138">
        <v>174860</v>
      </c>
      <c r="C206" s="139"/>
      <c r="D206" s="145">
        <f t="shared" si="31"/>
        <v>-2.9081370815988716E-3</v>
      </c>
      <c r="E206" s="145">
        <f t="shared" ref="E206:E253" si="34">B206/B194-1</f>
        <v>-1.3205417607223491E-2</v>
      </c>
      <c r="F206" s="141">
        <v>331660</v>
      </c>
      <c r="G206" s="142"/>
      <c r="H206" s="145">
        <f t="shared" si="32"/>
        <v>-5.308460546441518E-3</v>
      </c>
      <c r="I206" s="145">
        <f t="shared" ref="I206:I269" si="35">F206/F194-1</f>
        <v>6.3967663287565868E-2</v>
      </c>
      <c r="J206" s="164">
        <f t="shared" ref="J206:J269" si="36">+K206/K194-1</f>
        <v>6.3967663287565868E-2</v>
      </c>
      <c r="K206" s="144">
        <f>+F206</f>
        <v>331660</v>
      </c>
    </row>
    <row r="207" spans="1:13" hidden="1" x14ac:dyDescent="0.2">
      <c r="A207" s="137">
        <v>1996.02</v>
      </c>
      <c r="B207" s="138">
        <v>170860</v>
      </c>
      <c r="C207" s="139"/>
      <c r="D207" s="145">
        <f t="shared" si="31"/>
        <v>-2.2875443211712199E-2</v>
      </c>
      <c r="E207" s="145">
        <f t="shared" si="34"/>
        <v>-1.2198647164248122E-2</v>
      </c>
      <c r="F207" s="141">
        <v>325420</v>
      </c>
      <c r="G207" s="142"/>
      <c r="H207" s="145">
        <f t="shared" si="32"/>
        <v>-1.8814448531628725E-2</v>
      </c>
      <c r="I207" s="145">
        <f t="shared" si="35"/>
        <v>0.10240861817812252</v>
      </c>
      <c r="J207" s="164">
        <f t="shared" si="36"/>
        <v>8.2664645499332723E-2</v>
      </c>
      <c r="K207" s="144">
        <f>+K206+F207</f>
        <v>657080</v>
      </c>
    </row>
    <row r="208" spans="1:13" hidden="1" x14ac:dyDescent="0.2">
      <c r="A208" s="137">
        <v>1996.03</v>
      </c>
      <c r="B208" s="138">
        <v>175980</v>
      </c>
      <c r="C208" s="139"/>
      <c r="D208" s="145">
        <f t="shared" si="31"/>
        <v>2.9966054079363147E-2</v>
      </c>
      <c r="E208" s="145">
        <f t="shared" si="34"/>
        <v>4.0508929080846912E-3</v>
      </c>
      <c r="F208" s="141">
        <v>346130</v>
      </c>
      <c r="G208" s="142"/>
      <c r="H208" s="145">
        <f t="shared" si="32"/>
        <v>6.3640833384549289E-2</v>
      </c>
      <c r="I208" s="145">
        <f t="shared" si="35"/>
        <v>0.21919690031701311</v>
      </c>
      <c r="J208" s="164">
        <f t="shared" si="36"/>
        <v>0.12617729931186217</v>
      </c>
      <c r="K208" s="144">
        <f t="shared" ref="K208:K217" si="37">+K207+F208</f>
        <v>1003210</v>
      </c>
      <c r="L208" s="146">
        <f>AVERAGE(F206:F208)</f>
        <v>334403.33333333331</v>
      </c>
    </row>
    <row r="209" spans="1:13" hidden="1" x14ac:dyDescent="0.2">
      <c r="A209" s="137">
        <v>1996.04</v>
      </c>
      <c r="B209" s="138">
        <v>178540</v>
      </c>
      <c r="C209" s="139"/>
      <c r="D209" s="145">
        <f t="shared" si="31"/>
        <v>1.4547107625866529E-2</v>
      </c>
      <c r="E209" s="145">
        <f t="shared" si="34"/>
        <v>1.0013011257566262E-2</v>
      </c>
      <c r="F209" s="141">
        <v>362680</v>
      </c>
      <c r="G209" s="142"/>
      <c r="H209" s="145">
        <f t="shared" si="32"/>
        <v>4.7814404992343906E-2</v>
      </c>
      <c r="I209" s="145">
        <f t="shared" si="35"/>
        <v>0.31878840769426575</v>
      </c>
      <c r="J209" s="164">
        <f t="shared" si="36"/>
        <v>0.1716131135166663</v>
      </c>
      <c r="K209" s="144">
        <f t="shared" si="37"/>
        <v>1365890</v>
      </c>
      <c r="L209" s="146"/>
    </row>
    <row r="210" spans="1:13" hidden="1" x14ac:dyDescent="0.2">
      <c r="A210" s="137">
        <v>1996.05</v>
      </c>
      <c r="B210" s="138">
        <v>179100</v>
      </c>
      <c r="C210" s="139"/>
      <c r="D210" s="145">
        <f t="shared" si="31"/>
        <v>3.13655203315788E-3</v>
      </c>
      <c r="E210" s="145">
        <f t="shared" si="34"/>
        <v>1.5018418815528456E-2</v>
      </c>
      <c r="F210" s="141">
        <v>350280</v>
      </c>
      <c r="G210" s="142"/>
      <c r="H210" s="145">
        <f t="shared" si="32"/>
        <v>-3.4189919488254117E-2</v>
      </c>
      <c r="I210" s="145">
        <f t="shared" si="35"/>
        <v>0.2354683972911964</v>
      </c>
      <c r="J210" s="164">
        <f t="shared" si="36"/>
        <v>0.18410448893979336</v>
      </c>
      <c r="K210" s="144">
        <f t="shared" si="37"/>
        <v>1716170</v>
      </c>
    </row>
    <row r="211" spans="1:13" hidden="1" x14ac:dyDescent="0.2">
      <c r="A211" s="137">
        <v>1996.06</v>
      </c>
      <c r="B211" s="138">
        <v>181190</v>
      </c>
      <c r="C211" s="139"/>
      <c r="D211" s="145">
        <f t="shared" si="31"/>
        <v>1.166945840312672E-2</v>
      </c>
      <c r="E211" s="145">
        <f t="shared" si="34"/>
        <v>2.9892056462772487E-3</v>
      </c>
      <c r="F211" s="141">
        <v>351990</v>
      </c>
      <c r="G211" s="142"/>
      <c r="H211" s="145">
        <f t="shared" si="32"/>
        <v>4.8818088386433089E-3</v>
      </c>
      <c r="I211" s="145">
        <f t="shared" si="35"/>
        <v>0.15512601732738251</v>
      </c>
      <c r="J211" s="164">
        <f t="shared" si="36"/>
        <v>0.1790702712563994</v>
      </c>
      <c r="K211" s="144">
        <f t="shared" si="37"/>
        <v>2068160</v>
      </c>
      <c r="L211" s="146">
        <f>AVERAGE(F209:F211)</f>
        <v>354983.33333333331</v>
      </c>
    </row>
    <row r="212" spans="1:13" hidden="1" x14ac:dyDescent="0.2">
      <c r="A212" s="137">
        <v>1996.07</v>
      </c>
      <c r="B212" s="138">
        <v>182420</v>
      </c>
      <c r="C212" s="139"/>
      <c r="D212" s="145">
        <f t="shared" si="31"/>
        <v>6.7884541089464623E-3</v>
      </c>
      <c r="E212" s="145">
        <f t="shared" si="34"/>
        <v>1.2038834951456412E-2</v>
      </c>
      <c r="F212" s="141">
        <v>342720</v>
      </c>
      <c r="G212" s="142"/>
      <c r="H212" s="145">
        <f t="shared" si="32"/>
        <v>-2.6335975453848137E-2</v>
      </c>
      <c r="I212" s="145">
        <f t="shared" si="35"/>
        <v>0.12400380440129877</v>
      </c>
      <c r="J212" s="164">
        <f t="shared" si="36"/>
        <v>0.17091555486481114</v>
      </c>
      <c r="K212" s="144">
        <f t="shared" si="37"/>
        <v>2410880</v>
      </c>
      <c r="L212" s="146"/>
    </row>
    <row r="213" spans="1:13" hidden="1" x14ac:dyDescent="0.2">
      <c r="A213" s="137">
        <v>1996.08</v>
      </c>
      <c r="B213" s="138">
        <v>180820</v>
      </c>
      <c r="C213" s="139"/>
      <c r="D213" s="145">
        <f t="shared" si="31"/>
        <v>-8.7709680956035152E-3</v>
      </c>
      <c r="E213" s="145">
        <f t="shared" si="34"/>
        <v>-9.0425823423028184E-3</v>
      </c>
      <c r="F213" s="141">
        <v>341330</v>
      </c>
      <c r="G213" s="142"/>
      <c r="H213" s="145">
        <f t="shared" si="32"/>
        <v>-4.0557889822595561E-3</v>
      </c>
      <c r="I213" s="145">
        <f t="shared" si="35"/>
        <v>6.7590391592643462E-2</v>
      </c>
      <c r="J213" s="164">
        <f t="shared" si="36"/>
        <v>0.15702760763277257</v>
      </c>
      <c r="K213" s="144">
        <f t="shared" si="37"/>
        <v>2752210</v>
      </c>
    </row>
    <row r="214" spans="1:13" hidden="1" x14ac:dyDescent="0.2">
      <c r="A214" s="137">
        <v>1996.09</v>
      </c>
      <c r="B214" s="138">
        <v>179740</v>
      </c>
      <c r="C214" s="139"/>
      <c r="D214" s="145">
        <f t="shared" si="31"/>
        <v>-5.9727906205065961E-3</v>
      </c>
      <c r="E214" s="145">
        <f t="shared" si="34"/>
        <v>-4.3760039882567714E-3</v>
      </c>
      <c r="F214" s="141">
        <v>350770</v>
      </c>
      <c r="G214" s="142"/>
      <c r="H214" s="145">
        <f t="shared" si="32"/>
        <v>2.7656520083203961E-2</v>
      </c>
      <c r="I214" s="145">
        <f t="shared" si="35"/>
        <v>8.8468938124495855E-2</v>
      </c>
      <c r="J214" s="164">
        <f t="shared" si="36"/>
        <v>0.14884762768655468</v>
      </c>
      <c r="K214" s="144">
        <f t="shared" si="37"/>
        <v>3102980</v>
      </c>
      <c r="L214" s="146">
        <f>AVERAGE(F212:F214)</f>
        <v>344940</v>
      </c>
    </row>
    <row r="215" spans="1:13" hidden="1" x14ac:dyDescent="0.2">
      <c r="A215" s="137">
        <v>1996.1</v>
      </c>
      <c r="B215" s="138">
        <v>174450</v>
      </c>
      <c r="C215" s="139"/>
      <c r="D215" s="145">
        <f t="shared" si="31"/>
        <v>-2.9431400912429018E-2</v>
      </c>
      <c r="E215" s="145">
        <f t="shared" si="34"/>
        <v>-8.0177413851927337E-3</v>
      </c>
      <c r="F215" s="141">
        <v>340610</v>
      </c>
      <c r="G215" s="142"/>
      <c r="H215" s="145">
        <f t="shared" si="32"/>
        <v>-2.8964848761296569E-2</v>
      </c>
      <c r="I215" s="145">
        <f t="shared" si="35"/>
        <v>3.2307925443249008E-2</v>
      </c>
      <c r="J215" s="164">
        <f t="shared" si="36"/>
        <v>0.1361608763073674</v>
      </c>
      <c r="K215" s="144">
        <f t="shared" si="37"/>
        <v>3443590</v>
      </c>
      <c r="L215" s="146"/>
    </row>
    <row r="216" spans="1:13" hidden="1" x14ac:dyDescent="0.2">
      <c r="A216" s="137">
        <v>1996.11</v>
      </c>
      <c r="B216" s="138">
        <v>175500</v>
      </c>
      <c r="C216" s="139"/>
      <c r="D216" s="145">
        <f t="shared" si="31"/>
        <v>6.0189165950128576E-3</v>
      </c>
      <c r="E216" s="145">
        <f t="shared" si="34"/>
        <v>-3.9727582292848895E-3</v>
      </c>
      <c r="F216" s="141">
        <v>341980</v>
      </c>
      <c r="G216" s="142"/>
      <c r="H216" s="145">
        <f t="shared" si="32"/>
        <v>4.0221954728281162E-3</v>
      </c>
      <c r="I216" s="145">
        <f t="shared" si="35"/>
        <v>5.2213778037598857E-2</v>
      </c>
      <c r="J216" s="164">
        <f t="shared" si="36"/>
        <v>0.12803084707277601</v>
      </c>
      <c r="K216" s="144">
        <f t="shared" si="37"/>
        <v>3785570</v>
      </c>
    </row>
    <row r="217" spans="1:13" hidden="1" x14ac:dyDescent="0.2">
      <c r="A217" s="137">
        <v>1996.12</v>
      </c>
      <c r="B217" s="138">
        <v>171940</v>
      </c>
      <c r="C217" s="139"/>
      <c r="D217" s="145">
        <f t="shared" si="31"/>
        <v>-2.0284900284900265E-2</v>
      </c>
      <c r="E217" s="145">
        <f t="shared" si="34"/>
        <v>-1.9558647431145548E-2</v>
      </c>
      <c r="F217" s="141">
        <v>352350</v>
      </c>
      <c r="G217" s="142"/>
      <c r="H217" s="145">
        <f t="shared" si="32"/>
        <v>3.0323410725773492E-2</v>
      </c>
      <c r="I217" s="145">
        <f t="shared" si="35"/>
        <v>5.6743544372132027E-2</v>
      </c>
      <c r="J217" s="164">
        <f t="shared" si="36"/>
        <v>0.12158814313671273</v>
      </c>
      <c r="K217" s="144">
        <f t="shared" si="37"/>
        <v>4137920</v>
      </c>
      <c r="L217" s="146">
        <f>AVERAGE(F215:F217)</f>
        <v>344980</v>
      </c>
      <c r="M217" s="146">
        <f>AVERAGE(F206:F217)</f>
        <v>344826.66666666669</v>
      </c>
    </row>
    <row r="218" spans="1:13" hidden="1" x14ac:dyDescent="0.2">
      <c r="A218" s="137">
        <v>1997.01</v>
      </c>
      <c r="B218" s="138">
        <v>175620</v>
      </c>
      <c r="C218" s="139"/>
      <c r="D218" s="145">
        <f t="shared" si="31"/>
        <v>2.1402814935442604E-2</v>
      </c>
      <c r="E218" s="145">
        <f t="shared" si="34"/>
        <v>4.3463342102252334E-3</v>
      </c>
      <c r="F218" s="141">
        <v>355010</v>
      </c>
      <c r="G218" s="142"/>
      <c r="H218" s="145">
        <f t="shared" si="32"/>
        <v>7.5493117638711915E-3</v>
      </c>
      <c r="I218" s="145">
        <f t="shared" si="35"/>
        <v>7.0403425194476288E-2</v>
      </c>
      <c r="J218" s="164">
        <f t="shared" si="36"/>
        <v>7.0403425194476288E-2</v>
      </c>
      <c r="K218" s="144">
        <f>+F218</f>
        <v>355010</v>
      </c>
    </row>
    <row r="219" spans="1:13" hidden="1" x14ac:dyDescent="0.2">
      <c r="A219" s="137">
        <v>1997.02</v>
      </c>
      <c r="B219" s="138">
        <v>167790</v>
      </c>
      <c r="C219" s="139"/>
      <c r="D219" s="145">
        <f t="shared" si="31"/>
        <v>-4.4584899214212492E-2</v>
      </c>
      <c r="E219" s="145">
        <f t="shared" si="34"/>
        <v>-1.7967926957743185E-2</v>
      </c>
      <c r="F219" s="141">
        <v>362080</v>
      </c>
      <c r="G219" s="142"/>
      <c r="H219" s="145">
        <f t="shared" si="32"/>
        <v>1.9914931973747274E-2</v>
      </c>
      <c r="I219" s="145">
        <f t="shared" si="35"/>
        <v>0.1126544158318481</v>
      </c>
      <c r="J219" s="164">
        <f t="shared" si="36"/>
        <v>9.1328300967918663E-2</v>
      </c>
      <c r="K219" s="144">
        <f>+K218+F219</f>
        <v>717090</v>
      </c>
    </row>
    <row r="220" spans="1:13" hidden="1" x14ac:dyDescent="0.2">
      <c r="A220" s="137">
        <v>1997.03</v>
      </c>
      <c r="B220" s="138">
        <v>177740</v>
      </c>
      <c r="C220" s="139"/>
      <c r="D220" s="145">
        <f t="shared" si="31"/>
        <v>5.9300315871029241E-2</v>
      </c>
      <c r="E220" s="145">
        <f t="shared" si="34"/>
        <v>1.0001136492783225E-2</v>
      </c>
      <c r="F220" s="141">
        <v>367330</v>
      </c>
      <c r="G220" s="142"/>
      <c r="H220" s="145">
        <f t="shared" si="32"/>
        <v>1.449955810870529E-2</v>
      </c>
      <c r="I220" s="145">
        <f t="shared" si="35"/>
        <v>6.1248663796839242E-2</v>
      </c>
      <c r="J220" s="164">
        <f t="shared" si="36"/>
        <v>8.0950150018440858E-2</v>
      </c>
      <c r="K220" s="144">
        <f t="shared" ref="K220:K229" si="38">+K219+F220</f>
        <v>1084420</v>
      </c>
      <c r="L220" s="146">
        <f>AVERAGE(F218:F220)</f>
        <v>361473.33333333331</v>
      </c>
    </row>
    <row r="221" spans="1:13" hidden="1" x14ac:dyDescent="0.2">
      <c r="A221" s="137">
        <v>1997.04</v>
      </c>
      <c r="B221" s="138">
        <v>181220</v>
      </c>
      <c r="C221" s="139"/>
      <c r="D221" s="145">
        <f t="shared" si="31"/>
        <v>1.9579160571621568E-2</v>
      </c>
      <c r="E221" s="145">
        <f t="shared" si="34"/>
        <v>1.5010641872969632E-2</v>
      </c>
      <c r="F221" s="141">
        <v>362000</v>
      </c>
      <c r="G221" s="142"/>
      <c r="H221" s="145">
        <f t="shared" si="32"/>
        <v>-1.4510113521901236E-2</v>
      </c>
      <c r="I221" s="145">
        <f t="shared" si="35"/>
        <v>-1.8749310687107279E-3</v>
      </c>
      <c r="J221" s="164">
        <f t="shared" si="36"/>
        <v>5.8957895584563991E-2</v>
      </c>
      <c r="K221" s="144">
        <f t="shared" si="38"/>
        <v>1446420</v>
      </c>
    </row>
    <row r="222" spans="1:13" hidden="1" x14ac:dyDescent="0.2">
      <c r="A222" s="137">
        <v>1997.05</v>
      </c>
      <c r="B222" s="138">
        <v>185010</v>
      </c>
      <c r="C222" s="139"/>
      <c r="D222" s="145">
        <f t="shared" si="31"/>
        <v>2.0913806423132009E-2</v>
      </c>
      <c r="E222" s="145">
        <f t="shared" si="34"/>
        <v>3.2998324958124048E-2</v>
      </c>
      <c r="F222" s="141">
        <v>364320</v>
      </c>
      <c r="G222" s="142"/>
      <c r="H222" s="145">
        <f t="shared" si="32"/>
        <v>6.4088397790054152E-3</v>
      </c>
      <c r="I222" s="145">
        <f t="shared" si="35"/>
        <v>4.0082219938335051E-2</v>
      </c>
      <c r="J222" s="164">
        <f t="shared" si="36"/>
        <v>5.5105263464575227E-2</v>
      </c>
      <c r="K222" s="144">
        <f t="shared" si="38"/>
        <v>1810740</v>
      </c>
    </row>
    <row r="223" spans="1:13" hidden="1" x14ac:dyDescent="0.2">
      <c r="A223" s="137">
        <v>1997.06</v>
      </c>
      <c r="B223" s="138">
        <v>188800</v>
      </c>
      <c r="C223" s="139"/>
      <c r="D223" s="145">
        <f t="shared" si="31"/>
        <v>2.048537916869364E-2</v>
      </c>
      <c r="E223" s="145">
        <f t="shared" si="34"/>
        <v>4.2000110381367639E-2</v>
      </c>
      <c r="F223" s="141">
        <v>366570</v>
      </c>
      <c r="G223" s="142"/>
      <c r="H223" s="145">
        <f t="shared" si="32"/>
        <v>6.1758893280632332E-3</v>
      </c>
      <c r="I223" s="145">
        <f t="shared" si="35"/>
        <v>4.1421631296343575E-2</v>
      </c>
      <c r="J223" s="164">
        <f t="shared" si="36"/>
        <v>5.277638093764514E-2</v>
      </c>
      <c r="K223" s="144">
        <f t="shared" si="38"/>
        <v>2177310</v>
      </c>
      <c r="L223" s="146">
        <f>AVERAGE(F221:F223)</f>
        <v>364296.66666666669</v>
      </c>
    </row>
    <row r="224" spans="1:13" hidden="1" x14ac:dyDescent="0.2">
      <c r="A224" s="137">
        <v>1997.07</v>
      </c>
      <c r="B224" s="138">
        <v>190620</v>
      </c>
      <c r="C224" s="139"/>
      <c r="D224" s="145">
        <f t="shared" si="31"/>
        <v>9.6398305084746116E-3</v>
      </c>
      <c r="E224" s="145">
        <f t="shared" si="34"/>
        <v>4.4951211489968168E-2</v>
      </c>
      <c r="F224" s="141">
        <v>378370</v>
      </c>
      <c r="G224" s="142"/>
      <c r="H224" s="145">
        <f t="shared" si="32"/>
        <v>3.2190304716698037E-2</v>
      </c>
      <c r="I224" s="145">
        <f t="shared" si="35"/>
        <v>0.10402077497665729</v>
      </c>
      <c r="J224" s="164">
        <f t="shared" si="36"/>
        <v>6.0061056543668778E-2</v>
      </c>
      <c r="K224" s="144">
        <f t="shared" si="38"/>
        <v>2555680</v>
      </c>
      <c r="L224" s="146"/>
    </row>
    <row r="225" spans="1:13" hidden="1" x14ac:dyDescent="0.2">
      <c r="A225" s="137">
        <v>1997.08</v>
      </c>
      <c r="B225" s="138">
        <v>191860</v>
      </c>
      <c r="C225" s="139"/>
      <c r="D225" s="145">
        <f t="shared" si="31"/>
        <v>6.5050886580630962E-3</v>
      </c>
      <c r="E225" s="145">
        <f t="shared" si="34"/>
        <v>6.105519300962281E-2</v>
      </c>
      <c r="F225" s="141">
        <v>392460</v>
      </c>
      <c r="G225" s="142"/>
      <c r="H225" s="145">
        <f t="shared" si="32"/>
        <v>3.723868171366651E-2</v>
      </c>
      <c r="I225" s="145">
        <f t="shared" si="35"/>
        <v>0.14979638473031964</v>
      </c>
      <c r="J225" s="164">
        <f t="shared" si="36"/>
        <v>7.1190061804876859E-2</v>
      </c>
      <c r="K225" s="144">
        <f t="shared" si="38"/>
        <v>2948140</v>
      </c>
    </row>
    <row r="226" spans="1:13" hidden="1" x14ac:dyDescent="0.2">
      <c r="A226" s="137">
        <v>1997.09</v>
      </c>
      <c r="B226" s="138">
        <v>191600</v>
      </c>
      <c r="C226" s="139"/>
      <c r="D226" s="145">
        <f t="shared" si="31"/>
        <v>-1.3551548003752911E-3</v>
      </c>
      <c r="E226" s="145">
        <f t="shared" si="34"/>
        <v>6.5984199399132137E-2</v>
      </c>
      <c r="F226" s="141">
        <v>393280</v>
      </c>
      <c r="G226" s="142"/>
      <c r="H226" s="145">
        <f t="shared" si="32"/>
        <v>2.0893849054681723E-3</v>
      </c>
      <c r="I226" s="145">
        <f t="shared" si="35"/>
        <v>0.12119052370499195</v>
      </c>
      <c r="J226" s="164">
        <f t="shared" si="36"/>
        <v>7.6842261310095417E-2</v>
      </c>
      <c r="K226" s="144">
        <f t="shared" si="38"/>
        <v>3341420</v>
      </c>
      <c r="L226" s="146">
        <f>AVERAGE(F224:F226)</f>
        <v>388036.66666666669</v>
      </c>
    </row>
    <row r="227" spans="1:13" hidden="1" x14ac:dyDescent="0.2">
      <c r="A227" s="137">
        <v>1997.1</v>
      </c>
      <c r="B227" s="138">
        <v>189280</v>
      </c>
      <c r="C227" s="139"/>
      <c r="D227" s="145">
        <f t="shared" si="31"/>
        <v>-1.2108559498956173E-2</v>
      </c>
      <c r="E227" s="145">
        <f t="shared" si="34"/>
        <v>8.5010031527658292E-2</v>
      </c>
      <c r="F227" s="141">
        <v>405720</v>
      </c>
      <c r="G227" s="142"/>
      <c r="H227" s="145">
        <f t="shared" si="32"/>
        <v>3.1631407648494703E-2</v>
      </c>
      <c r="I227" s="145">
        <f t="shared" si="35"/>
        <v>0.19115704177798665</v>
      </c>
      <c r="J227" s="164">
        <f t="shared" si="36"/>
        <v>8.814928606483341E-2</v>
      </c>
      <c r="K227" s="144">
        <f t="shared" si="38"/>
        <v>3747140</v>
      </c>
      <c r="L227" s="146"/>
    </row>
    <row r="228" spans="1:13" hidden="1" x14ac:dyDescent="0.2">
      <c r="A228" s="137">
        <v>1997.11</v>
      </c>
      <c r="B228" s="138">
        <v>190760</v>
      </c>
      <c r="C228" s="139"/>
      <c r="D228" s="145">
        <f t="shared" si="31"/>
        <v>7.8191039729500478E-3</v>
      </c>
      <c r="E228" s="145">
        <f t="shared" si="34"/>
        <v>8.6951566951567028E-2</v>
      </c>
      <c r="F228" s="141">
        <v>394370</v>
      </c>
      <c r="G228" s="142"/>
      <c r="H228" s="145">
        <f t="shared" si="32"/>
        <v>-2.7974958099181713E-2</v>
      </c>
      <c r="I228" s="145">
        <f t="shared" si="35"/>
        <v>0.15319609333879169</v>
      </c>
      <c r="J228" s="164">
        <f t="shared" si="36"/>
        <v>9.4025470404720979E-2</v>
      </c>
      <c r="K228" s="144">
        <f t="shared" si="38"/>
        <v>4141510</v>
      </c>
    </row>
    <row r="229" spans="1:13" hidden="1" x14ac:dyDescent="0.2">
      <c r="A229" s="137">
        <v>1997.12</v>
      </c>
      <c r="B229" s="138">
        <v>186560</v>
      </c>
      <c r="C229" s="139"/>
      <c r="D229" s="145">
        <f t="shared" si="31"/>
        <v>-2.2017194380373195E-2</v>
      </c>
      <c r="E229" s="145">
        <f t="shared" si="34"/>
        <v>8.5029661509828935E-2</v>
      </c>
      <c r="F229" s="141">
        <v>407380</v>
      </c>
      <c r="G229" s="142"/>
      <c r="H229" s="145">
        <f t="shared" si="32"/>
        <v>3.2989324745797077E-2</v>
      </c>
      <c r="I229" s="145">
        <f t="shared" si="35"/>
        <v>0.15617993472399605</v>
      </c>
      <c r="J229" s="164">
        <f t="shared" si="36"/>
        <v>9.9318014848039704E-2</v>
      </c>
      <c r="K229" s="144">
        <f t="shared" si="38"/>
        <v>4548890</v>
      </c>
      <c r="L229" s="146">
        <f>AVERAGE(F227:F229)</f>
        <v>402490</v>
      </c>
      <c r="M229" s="146">
        <f>AVERAGE(F218:F229)</f>
        <v>379074.16666666669</v>
      </c>
    </row>
    <row r="230" spans="1:13" hidden="1" x14ac:dyDescent="0.2">
      <c r="A230" s="137">
        <v>1998.01</v>
      </c>
      <c r="B230" s="138">
        <v>188090</v>
      </c>
      <c r="C230" s="139"/>
      <c r="D230" s="145">
        <f t="shared" si="31"/>
        <v>8.2011149228129465E-3</v>
      </c>
      <c r="E230" s="145">
        <f t="shared" si="34"/>
        <v>7.100558023004222E-2</v>
      </c>
      <c r="F230" s="141">
        <v>401100</v>
      </c>
      <c r="G230" s="142"/>
      <c r="H230" s="145">
        <f t="shared" si="32"/>
        <v>-1.5415582502822933E-2</v>
      </c>
      <c r="I230" s="145">
        <f t="shared" si="35"/>
        <v>0.12982732880763925</v>
      </c>
      <c r="J230" s="164">
        <f t="shared" si="36"/>
        <v>0.12982732880763925</v>
      </c>
      <c r="K230" s="144">
        <f>+F230</f>
        <v>401100</v>
      </c>
      <c r="L230" s="146"/>
    </row>
    <row r="231" spans="1:13" hidden="1" x14ac:dyDescent="0.2">
      <c r="A231" s="137">
        <v>1998.02</v>
      </c>
      <c r="B231" s="138">
        <v>183900</v>
      </c>
      <c r="C231" s="139"/>
      <c r="D231" s="145">
        <f t="shared" si="31"/>
        <v>-2.2276569727258222E-2</v>
      </c>
      <c r="E231" s="145">
        <f t="shared" si="34"/>
        <v>9.6012873234400109E-2</v>
      </c>
      <c r="F231" s="141">
        <v>409800</v>
      </c>
      <c r="G231" s="142"/>
      <c r="H231" s="145">
        <f t="shared" si="32"/>
        <v>2.1690351533283581E-2</v>
      </c>
      <c r="I231" s="145">
        <f t="shared" si="35"/>
        <v>0.13179407865665049</v>
      </c>
      <c r="J231" s="164">
        <f t="shared" si="36"/>
        <v>0.13082039911308208</v>
      </c>
      <c r="K231" s="144">
        <f>+K230+F231</f>
        <v>810900</v>
      </c>
    </row>
    <row r="232" spans="1:13" hidden="1" x14ac:dyDescent="0.2">
      <c r="A232" s="137">
        <v>1998.03</v>
      </c>
      <c r="B232" s="138">
        <v>193910</v>
      </c>
      <c r="C232" s="139"/>
      <c r="D232" s="145">
        <f t="shared" si="31"/>
        <v>5.4431756389341945E-2</v>
      </c>
      <c r="E232" s="145">
        <f t="shared" si="34"/>
        <v>9.0975582311241032E-2</v>
      </c>
      <c r="F232" s="141">
        <v>418100</v>
      </c>
      <c r="G232" s="142"/>
      <c r="H232" s="145">
        <f t="shared" si="32"/>
        <v>2.0253782332845249E-2</v>
      </c>
      <c r="I232" s="145">
        <f t="shared" si="35"/>
        <v>0.13821359540467704</v>
      </c>
      <c r="J232" s="164">
        <f t="shared" si="36"/>
        <v>0.13332472658195171</v>
      </c>
      <c r="K232" s="144">
        <f t="shared" ref="K232:K241" si="39">+K231+F232</f>
        <v>1229000</v>
      </c>
      <c r="L232" s="146">
        <f>AVERAGE(F230:F232)</f>
        <v>409666.66666666669</v>
      </c>
    </row>
    <row r="233" spans="1:13" hidden="1" x14ac:dyDescent="0.2">
      <c r="A233" s="137">
        <v>1998.04</v>
      </c>
      <c r="B233" s="138">
        <v>198250</v>
      </c>
      <c r="C233" s="139"/>
      <c r="D233" s="145">
        <f t="shared" si="31"/>
        <v>2.2381517198700518E-2</v>
      </c>
      <c r="E233" s="145">
        <f t="shared" si="34"/>
        <v>9.3974175035868024E-2</v>
      </c>
      <c r="F233" s="141">
        <v>420700</v>
      </c>
      <c r="G233" s="142"/>
      <c r="H233" s="145">
        <f t="shared" si="32"/>
        <v>6.2186079885195866E-3</v>
      </c>
      <c r="I233" s="145">
        <f t="shared" si="35"/>
        <v>0.16215469613259659</v>
      </c>
      <c r="J233" s="164">
        <f t="shared" si="36"/>
        <v>0.14054009208943463</v>
      </c>
      <c r="K233" s="144">
        <f t="shared" si="39"/>
        <v>1649700</v>
      </c>
    </row>
    <row r="234" spans="1:13" hidden="1" x14ac:dyDescent="0.2">
      <c r="A234" s="137">
        <v>1998.05</v>
      </c>
      <c r="B234" s="138">
        <v>202960</v>
      </c>
      <c r="C234" s="139"/>
      <c r="D234" s="145">
        <f t="shared" si="31"/>
        <v>2.3757881462799446E-2</v>
      </c>
      <c r="E234" s="145">
        <f t="shared" si="34"/>
        <v>9.702178260634553E-2</v>
      </c>
      <c r="F234" s="141">
        <v>445890</v>
      </c>
      <c r="G234" s="142"/>
      <c r="H234" s="145">
        <f t="shared" si="32"/>
        <v>5.9876396482053673E-2</v>
      </c>
      <c r="I234" s="145">
        <f t="shared" si="35"/>
        <v>0.22389657444005273</v>
      </c>
      <c r="J234" s="164">
        <f t="shared" si="36"/>
        <v>0.15731137545975682</v>
      </c>
      <c r="K234" s="144">
        <f t="shared" si="39"/>
        <v>2095590</v>
      </c>
    </row>
    <row r="235" spans="1:13" hidden="1" x14ac:dyDescent="0.2">
      <c r="A235" s="137">
        <v>1998.06</v>
      </c>
      <c r="B235" s="138">
        <v>209000</v>
      </c>
      <c r="C235" s="139"/>
      <c r="D235" s="145">
        <f t="shared" si="31"/>
        <v>2.9759558533701158E-2</v>
      </c>
      <c r="E235" s="145">
        <f t="shared" si="34"/>
        <v>0.10699152542372881</v>
      </c>
      <c r="F235" s="141">
        <v>444210</v>
      </c>
      <c r="G235" s="142"/>
      <c r="H235" s="145">
        <f t="shared" si="32"/>
        <v>-3.7677454080602413E-3</v>
      </c>
      <c r="I235" s="145">
        <f t="shared" si="35"/>
        <v>0.21180129306817252</v>
      </c>
      <c r="J235" s="164">
        <f t="shared" si="36"/>
        <v>0.16648525014811866</v>
      </c>
      <c r="K235" s="144">
        <f t="shared" si="39"/>
        <v>2539800</v>
      </c>
      <c r="L235" s="146">
        <f>AVERAGE(F233:F235)</f>
        <v>436933.33333333331</v>
      </c>
    </row>
    <row r="236" spans="1:13" hidden="1" x14ac:dyDescent="0.2">
      <c r="A236" s="137">
        <v>1998.07</v>
      </c>
      <c r="B236" s="138">
        <v>210830</v>
      </c>
      <c r="C236" s="139"/>
      <c r="D236" s="145">
        <f t="shared" si="31"/>
        <v>8.7559808612440726E-3</v>
      </c>
      <c r="E236" s="145">
        <f t="shared" si="34"/>
        <v>0.10602245304794877</v>
      </c>
      <c r="F236" s="141">
        <v>445490</v>
      </c>
      <c r="G236" s="142"/>
      <c r="H236" s="145">
        <f t="shared" si="32"/>
        <v>2.8815200018008635E-3</v>
      </c>
      <c r="I236" s="145">
        <f t="shared" si="35"/>
        <v>0.17739249940534396</v>
      </c>
      <c r="J236" s="164">
        <f t="shared" si="36"/>
        <v>0.16810007512677649</v>
      </c>
      <c r="K236" s="144">
        <f t="shared" si="39"/>
        <v>2985290</v>
      </c>
      <c r="L236" s="146"/>
    </row>
    <row r="237" spans="1:13" hidden="1" x14ac:dyDescent="0.2">
      <c r="A237" s="137">
        <v>1998.08</v>
      </c>
      <c r="B237" s="138">
        <v>207780</v>
      </c>
      <c r="C237" s="139"/>
      <c r="D237" s="145">
        <f t="shared" si="31"/>
        <v>-1.4466631883508052E-2</v>
      </c>
      <c r="E237" s="145">
        <f t="shared" si="34"/>
        <v>8.2977170853747451E-2</v>
      </c>
      <c r="F237" s="141">
        <v>441300</v>
      </c>
      <c r="G237" s="142"/>
      <c r="H237" s="145">
        <f t="shared" si="32"/>
        <v>-9.4053738579991109E-3</v>
      </c>
      <c r="I237" s="145">
        <f t="shared" si="35"/>
        <v>0.12444580339397637</v>
      </c>
      <c r="J237" s="164">
        <f t="shared" si="36"/>
        <v>0.16228876511970269</v>
      </c>
      <c r="K237" s="144">
        <f t="shared" si="39"/>
        <v>3426590</v>
      </c>
    </row>
    <row r="238" spans="1:13" hidden="1" x14ac:dyDescent="0.2">
      <c r="A238" s="137">
        <v>1998.09</v>
      </c>
      <c r="B238" s="138">
        <v>202140</v>
      </c>
      <c r="C238" s="139"/>
      <c r="D238" s="145">
        <f t="shared" si="31"/>
        <v>-2.714409471556456E-2</v>
      </c>
      <c r="E238" s="145">
        <f t="shared" si="34"/>
        <v>5.5010438413361173E-2</v>
      </c>
      <c r="F238" s="141">
        <v>421020</v>
      </c>
      <c r="G238" s="142"/>
      <c r="H238" s="145">
        <f t="shared" si="32"/>
        <v>-4.5955132562882417E-2</v>
      </c>
      <c r="I238" s="145">
        <f t="shared" si="35"/>
        <v>7.0534987794955262E-2</v>
      </c>
      <c r="J238" s="164">
        <f t="shared" si="36"/>
        <v>0.15148948650573701</v>
      </c>
      <c r="K238" s="144">
        <f t="shared" si="39"/>
        <v>3847610</v>
      </c>
      <c r="L238" s="146">
        <f>AVERAGE(F236:F238)</f>
        <v>435936.66666666669</v>
      </c>
    </row>
    <row r="239" spans="1:13" hidden="1" x14ac:dyDescent="0.2">
      <c r="A239" s="137">
        <v>1998.1</v>
      </c>
      <c r="B239" s="138">
        <v>194960</v>
      </c>
      <c r="C239" s="139"/>
      <c r="D239" s="145">
        <f t="shared" si="31"/>
        <v>-3.5519936677550268E-2</v>
      </c>
      <c r="E239" s="145">
        <f t="shared" si="34"/>
        <v>3.0008453085376141E-2</v>
      </c>
      <c r="F239" s="141">
        <v>424440</v>
      </c>
      <c r="G239" s="142"/>
      <c r="H239" s="145">
        <f t="shared" si="32"/>
        <v>8.1231295425394645E-3</v>
      </c>
      <c r="I239" s="145">
        <f t="shared" si="35"/>
        <v>4.6140195208518087E-2</v>
      </c>
      <c r="J239" s="164">
        <f t="shared" si="36"/>
        <v>0.14008283650997821</v>
      </c>
      <c r="K239" s="144">
        <f t="shared" si="39"/>
        <v>4272050</v>
      </c>
      <c r="L239" s="146"/>
    </row>
    <row r="240" spans="1:13" hidden="1" x14ac:dyDescent="0.2">
      <c r="A240" s="137">
        <v>1998.11</v>
      </c>
      <c r="B240" s="138">
        <v>197060</v>
      </c>
      <c r="C240" s="139"/>
      <c r="D240" s="145">
        <f t="shared" si="31"/>
        <v>1.07714402954453E-2</v>
      </c>
      <c r="E240" s="145">
        <f t="shared" si="34"/>
        <v>3.3025791570559848E-2</v>
      </c>
      <c r="F240" s="141">
        <v>447280</v>
      </c>
      <c r="G240" s="142"/>
      <c r="H240" s="145">
        <f t="shared" si="32"/>
        <v>5.3812081801903666E-2</v>
      </c>
      <c r="I240" s="145">
        <f t="shared" si="35"/>
        <v>0.13416334913913319</v>
      </c>
      <c r="J240" s="164">
        <f t="shared" si="36"/>
        <v>0.13951916088576399</v>
      </c>
      <c r="K240" s="144">
        <f t="shared" si="39"/>
        <v>4719330</v>
      </c>
    </row>
    <row r="241" spans="1:13" hidden="1" x14ac:dyDescent="0.2">
      <c r="A241" s="137">
        <v>1998.12</v>
      </c>
      <c r="B241" s="138">
        <v>198120</v>
      </c>
      <c r="C241" s="139"/>
      <c r="D241" s="145">
        <f t="shared" si="31"/>
        <v>5.3790723637470172E-3</v>
      </c>
      <c r="E241" s="145">
        <f t="shared" si="34"/>
        <v>6.1963979416809645E-2</v>
      </c>
      <c r="F241" s="141">
        <v>472520</v>
      </c>
      <c r="G241" s="142"/>
      <c r="H241" s="145">
        <f t="shared" si="32"/>
        <v>5.6429976748345601E-2</v>
      </c>
      <c r="I241" s="145">
        <f t="shared" si="35"/>
        <v>0.15989984780794342</v>
      </c>
      <c r="J241" s="164">
        <f t="shared" si="36"/>
        <v>0.14134437192369997</v>
      </c>
      <c r="K241" s="144">
        <f t="shared" si="39"/>
        <v>5191850</v>
      </c>
      <c r="L241" s="146">
        <f>AVERAGE(F239:F241)</f>
        <v>448080</v>
      </c>
      <c r="M241" s="146">
        <f>AVERAGE(F230:F241)</f>
        <v>432654.16666666669</v>
      </c>
    </row>
    <row r="242" spans="1:13" hidden="1" x14ac:dyDescent="0.2">
      <c r="A242" s="137">
        <v>1999.01</v>
      </c>
      <c r="B242" s="138">
        <v>202200</v>
      </c>
      <c r="C242" s="139"/>
      <c r="D242" s="145">
        <f t="shared" si="31"/>
        <v>2.0593579648697791E-2</v>
      </c>
      <c r="E242" s="145">
        <f t="shared" si="34"/>
        <v>7.5017278962199008E-2</v>
      </c>
      <c r="F242" s="141">
        <v>450000</v>
      </c>
      <c r="G242" s="142"/>
      <c r="H242" s="145">
        <f t="shared" si="32"/>
        <v>-4.7659358334038782E-2</v>
      </c>
      <c r="I242" s="145">
        <f t="shared" si="35"/>
        <v>0.12191473448017942</v>
      </c>
      <c r="J242" s="164">
        <f t="shared" si="36"/>
        <v>0.12191473448017942</v>
      </c>
      <c r="K242" s="144">
        <f>+F242</f>
        <v>450000</v>
      </c>
      <c r="L242" s="146"/>
    </row>
    <row r="243" spans="1:13" hidden="1" x14ac:dyDescent="0.2">
      <c r="A243" s="137">
        <v>1999.02</v>
      </c>
      <c r="B243" s="138">
        <v>197870</v>
      </c>
      <c r="C243" s="139"/>
      <c r="D243" s="145">
        <f t="shared" si="31"/>
        <v>-2.1414441147378782E-2</v>
      </c>
      <c r="E243" s="145">
        <f t="shared" si="34"/>
        <v>7.5965198477433438E-2</v>
      </c>
      <c r="F243" s="141">
        <v>450780</v>
      </c>
      <c r="G243" s="142"/>
      <c r="H243" s="145">
        <f t="shared" si="32"/>
        <v>1.7333333333333645E-3</v>
      </c>
      <c r="I243" s="145">
        <f t="shared" si="35"/>
        <v>0.10000000000000009</v>
      </c>
      <c r="J243" s="164">
        <f t="shared" si="36"/>
        <v>0.11083980762116163</v>
      </c>
      <c r="K243" s="144">
        <f>+K242+F243</f>
        <v>900780</v>
      </c>
    </row>
    <row r="244" spans="1:13" hidden="1" x14ac:dyDescent="0.2">
      <c r="A244" s="137">
        <v>1999.03</v>
      </c>
      <c r="B244" s="138">
        <v>212330</v>
      </c>
      <c r="C244" s="139"/>
      <c r="D244" s="145">
        <f t="shared" si="31"/>
        <v>7.3078283721635495E-2</v>
      </c>
      <c r="E244" s="145">
        <f t="shared" si="34"/>
        <v>9.4992522304161664E-2</v>
      </c>
      <c r="F244" s="141">
        <v>458470</v>
      </c>
      <c r="G244" s="142"/>
      <c r="H244" s="145">
        <f t="shared" si="32"/>
        <v>1.705931940192551E-2</v>
      </c>
      <c r="I244" s="145">
        <f t="shared" si="35"/>
        <v>9.6555847883281531E-2</v>
      </c>
      <c r="J244" s="164">
        <f t="shared" si="36"/>
        <v>0.10598047192839699</v>
      </c>
      <c r="K244" s="144">
        <f t="shared" ref="K244:K253" si="40">+K243+F244</f>
        <v>1359250</v>
      </c>
      <c r="L244" s="146">
        <f>AVERAGE(F242:F244)</f>
        <v>453083.33333333331</v>
      </c>
    </row>
    <row r="245" spans="1:13" hidden="1" x14ac:dyDescent="0.2">
      <c r="A245" s="137">
        <v>1999.04</v>
      </c>
      <c r="B245" s="138">
        <v>216490</v>
      </c>
      <c r="C245" s="139"/>
      <c r="D245" s="145">
        <f t="shared" si="31"/>
        <v>1.9592144303678172E-2</v>
      </c>
      <c r="E245" s="145">
        <f t="shared" si="34"/>
        <v>9.2005044136191705E-2</v>
      </c>
      <c r="F245" s="141">
        <v>452080</v>
      </c>
      <c r="G245" s="142"/>
      <c r="H245" s="145">
        <f t="shared" si="32"/>
        <v>-1.3937662224354885E-2</v>
      </c>
      <c r="I245" s="145">
        <f t="shared" si="35"/>
        <v>7.4589969099120523E-2</v>
      </c>
      <c r="J245" s="164">
        <f t="shared" si="36"/>
        <v>9.7975389464751261E-2</v>
      </c>
      <c r="K245" s="144">
        <f t="shared" si="40"/>
        <v>1811330</v>
      </c>
    </row>
    <row r="246" spans="1:13" hidden="1" x14ac:dyDescent="0.2">
      <c r="A246" s="137">
        <v>1999.05</v>
      </c>
      <c r="B246" s="138">
        <v>220410</v>
      </c>
      <c r="C246" s="139"/>
      <c r="D246" s="145">
        <f t="shared" si="31"/>
        <v>1.8107071920181017E-2</v>
      </c>
      <c r="E246" s="145">
        <f t="shared" si="34"/>
        <v>8.5977532518722866E-2</v>
      </c>
      <c r="F246" s="141">
        <v>460030</v>
      </c>
      <c r="G246" s="142"/>
      <c r="H246" s="145">
        <f t="shared" si="32"/>
        <v>1.758538311803215E-2</v>
      </c>
      <c r="I246" s="145">
        <f t="shared" si="35"/>
        <v>3.1711857184507419E-2</v>
      </c>
      <c r="J246" s="164">
        <f t="shared" si="36"/>
        <v>8.3876139893776847E-2</v>
      </c>
      <c r="K246" s="144">
        <f t="shared" si="40"/>
        <v>2271360</v>
      </c>
    </row>
    <row r="247" spans="1:13" hidden="1" x14ac:dyDescent="0.2">
      <c r="A247" s="137">
        <v>1999.06</v>
      </c>
      <c r="B247" s="138">
        <v>224680</v>
      </c>
      <c r="C247" s="139"/>
      <c r="D247" s="145">
        <f t="shared" si="31"/>
        <v>1.9372986706592155E-2</v>
      </c>
      <c r="E247" s="145">
        <f t="shared" si="34"/>
        <v>7.5023923444976104E-2</v>
      </c>
      <c r="F247" s="141">
        <v>466810</v>
      </c>
      <c r="G247" s="142"/>
      <c r="H247" s="145">
        <f t="shared" si="32"/>
        <v>1.4738169249831623E-2</v>
      </c>
      <c r="I247" s="145">
        <f t="shared" si="35"/>
        <v>5.0876837531798058E-2</v>
      </c>
      <c r="J247" s="164">
        <f t="shared" si="36"/>
        <v>7.8104575163398637E-2</v>
      </c>
      <c r="K247" s="144">
        <f t="shared" si="40"/>
        <v>2738170</v>
      </c>
      <c r="L247" s="146">
        <f>AVERAGE(F245:F247)</f>
        <v>459640</v>
      </c>
    </row>
    <row r="248" spans="1:13" hidden="1" x14ac:dyDescent="0.2">
      <c r="A248" s="137">
        <v>1999.07</v>
      </c>
      <c r="B248" s="138">
        <v>220530</v>
      </c>
      <c r="C248" s="139"/>
      <c r="D248" s="145">
        <f t="shared" si="31"/>
        <v>-1.8470713904219282E-2</v>
      </c>
      <c r="E248" s="145">
        <f t="shared" si="34"/>
        <v>4.6008632547550166E-2</v>
      </c>
      <c r="F248" s="141">
        <v>486590</v>
      </c>
      <c r="G248" s="142"/>
      <c r="H248" s="145">
        <f t="shared" si="32"/>
        <v>4.2372699813628678E-2</v>
      </c>
      <c r="I248" s="145">
        <f t="shared" si="35"/>
        <v>9.2257963141709087E-2</v>
      </c>
      <c r="J248" s="164">
        <f t="shared" si="36"/>
        <v>8.0216662367810221E-2</v>
      </c>
      <c r="K248" s="144">
        <f t="shared" si="40"/>
        <v>3224760</v>
      </c>
    </row>
    <row r="249" spans="1:13" hidden="1" x14ac:dyDescent="0.2">
      <c r="A249" s="137">
        <v>1999.08</v>
      </c>
      <c r="B249" s="138">
        <v>224200</v>
      </c>
      <c r="C249" s="139"/>
      <c r="D249" s="145">
        <f t="shared" si="31"/>
        <v>1.6641726749195174E-2</v>
      </c>
      <c r="E249" s="145">
        <f t="shared" si="34"/>
        <v>7.9025892771200201E-2</v>
      </c>
      <c r="F249" s="141">
        <v>464690</v>
      </c>
      <c r="G249" s="142"/>
      <c r="H249" s="145">
        <f t="shared" si="32"/>
        <v>-4.500709015803861E-2</v>
      </c>
      <c r="I249" s="145">
        <f t="shared" si="35"/>
        <v>5.300249263539536E-2</v>
      </c>
      <c r="J249" s="164">
        <f t="shared" si="36"/>
        <v>7.6711833046848366E-2</v>
      </c>
      <c r="K249" s="144">
        <f t="shared" si="40"/>
        <v>3689450</v>
      </c>
    </row>
    <row r="250" spans="1:13" hidden="1" x14ac:dyDescent="0.2">
      <c r="A250" s="137">
        <v>1999.09</v>
      </c>
      <c r="B250" s="138">
        <v>218710</v>
      </c>
      <c r="C250" s="139"/>
      <c r="D250" s="145">
        <f t="shared" si="31"/>
        <v>-2.4487065120428197E-2</v>
      </c>
      <c r="E250" s="145">
        <f t="shared" si="34"/>
        <v>8.1972890076184912E-2</v>
      </c>
      <c r="F250" s="141">
        <v>484760</v>
      </c>
      <c r="G250" s="142"/>
      <c r="H250" s="145">
        <f t="shared" si="32"/>
        <v>4.3190083711721838E-2</v>
      </c>
      <c r="I250" s="145">
        <f t="shared" si="35"/>
        <v>0.15139423305306154</v>
      </c>
      <c r="J250" s="164">
        <f t="shared" si="36"/>
        <v>8.4883862969479695E-2</v>
      </c>
      <c r="K250" s="144">
        <f t="shared" si="40"/>
        <v>4174210</v>
      </c>
      <c r="L250" s="146">
        <f>AVERAGE(F248:F250)</f>
        <v>478680</v>
      </c>
    </row>
    <row r="251" spans="1:13" hidden="1" x14ac:dyDescent="0.2">
      <c r="A251" s="137">
        <v>1999.1</v>
      </c>
      <c r="B251" s="138">
        <v>215820</v>
      </c>
      <c r="C251" s="139"/>
      <c r="D251" s="145">
        <f t="shared" si="31"/>
        <v>-1.3213844817338005E-2</v>
      </c>
      <c r="E251" s="145">
        <f t="shared" si="34"/>
        <v>0.10699630693475592</v>
      </c>
      <c r="F251" s="141">
        <v>474540</v>
      </c>
      <c r="G251" s="142"/>
      <c r="H251" s="145">
        <f t="shared" si="32"/>
        <v>-2.1082597574057282E-2</v>
      </c>
      <c r="I251" s="145">
        <f t="shared" si="35"/>
        <v>0.11803788521345782</v>
      </c>
      <c r="J251" s="164">
        <f t="shared" si="36"/>
        <v>8.8177806907690615E-2</v>
      </c>
      <c r="K251" s="144">
        <f t="shared" si="40"/>
        <v>4648750</v>
      </c>
      <c r="L251" s="146"/>
    </row>
    <row r="252" spans="1:13" hidden="1" x14ac:dyDescent="0.2">
      <c r="A252" s="137">
        <v>1999.11</v>
      </c>
      <c r="B252" s="138">
        <v>218540</v>
      </c>
      <c r="C252" s="139"/>
      <c r="D252" s="145">
        <f t="shared" si="31"/>
        <v>1.2603095171902501E-2</v>
      </c>
      <c r="E252" s="145">
        <f t="shared" si="34"/>
        <v>0.10900233431442197</v>
      </c>
      <c r="F252" s="141">
        <v>466160</v>
      </c>
      <c r="G252" s="142"/>
      <c r="H252" s="145">
        <f t="shared" si="32"/>
        <v>-1.7659206810806238E-2</v>
      </c>
      <c r="I252" s="145">
        <f t="shared" si="35"/>
        <v>4.2210695761044636E-2</v>
      </c>
      <c r="J252" s="164">
        <f t="shared" si="36"/>
        <v>8.3821220385096984E-2</v>
      </c>
      <c r="K252" s="144">
        <f t="shared" si="40"/>
        <v>5114910</v>
      </c>
    </row>
    <row r="253" spans="1:13" hidden="1" x14ac:dyDescent="0.2">
      <c r="A253" s="137">
        <v>1999.12</v>
      </c>
      <c r="B253" s="138">
        <v>225260</v>
      </c>
      <c r="C253" s="139"/>
      <c r="D253" s="145">
        <f t="shared" si="31"/>
        <v>3.0749519538757264E-2</v>
      </c>
      <c r="E253" s="145">
        <f t="shared" si="34"/>
        <v>0.13698768423177876</v>
      </c>
      <c r="F253" s="141">
        <v>453700</v>
      </c>
      <c r="G253" s="142"/>
      <c r="H253" s="145">
        <f t="shared" si="32"/>
        <v>-2.6729020078942844E-2</v>
      </c>
      <c r="I253" s="145">
        <f t="shared" si="35"/>
        <v>-3.9829001947007558E-2</v>
      </c>
      <c r="J253" s="164">
        <f t="shared" si="36"/>
        <v>7.2567581883143717E-2</v>
      </c>
      <c r="K253" s="144">
        <f t="shared" si="40"/>
        <v>5568610</v>
      </c>
      <c r="L253" s="146">
        <f>AVERAGE(F251:F253)</f>
        <v>464800</v>
      </c>
      <c r="M253" s="146">
        <f>AVERAGE(F242:F253)</f>
        <v>464050.83333333331</v>
      </c>
    </row>
    <row r="254" spans="1:13" hidden="1" x14ac:dyDescent="0.2">
      <c r="A254" s="147">
        <v>2000.01</v>
      </c>
      <c r="B254" s="138">
        <v>226870</v>
      </c>
      <c r="C254" s="148"/>
      <c r="D254" s="145">
        <f t="shared" si="31"/>
        <v>7.1472964574270659E-3</v>
      </c>
      <c r="E254" s="145">
        <v>0.122</v>
      </c>
      <c r="F254" s="141">
        <v>420200</v>
      </c>
      <c r="G254" s="142"/>
      <c r="H254" s="145">
        <f t="shared" si="32"/>
        <v>-7.383733744765264E-2</v>
      </c>
      <c r="I254" s="145">
        <f t="shared" si="35"/>
        <v>-6.6222222222222182E-2</v>
      </c>
      <c r="J254" s="164">
        <f t="shared" si="36"/>
        <v>-6.6222222222222182E-2</v>
      </c>
      <c r="K254" s="144">
        <f>+F254</f>
        <v>420200</v>
      </c>
      <c r="L254" s="146"/>
    </row>
    <row r="255" spans="1:13" hidden="1" x14ac:dyDescent="0.2">
      <c r="A255" s="147">
        <v>2000.02</v>
      </c>
      <c r="B255" s="138">
        <v>227160</v>
      </c>
      <c r="C255" s="148"/>
      <c r="D255" s="145">
        <f t="shared" si="31"/>
        <v>1.2782650857319222E-3</v>
      </c>
      <c r="E255" s="145">
        <f t="shared" ref="E255:E318" si="41">B255/B243-1</f>
        <v>0.14802648203365854</v>
      </c>
      <c r="F255" s="141">
        <v>485630</v>
      </c>
      <c r="G255" s="142"/>
      <c r="H255" s="145">
        <f t="shared" si="32"/>
        <v>0.15571156592099</v>
      </c>
      <c r="I255" s="145">
        <f t="shared" si="35"/>
        <v>7.7310439682328314E-2</v>
      </c>
      <c r="J255" s="164">
        <f t="shared" si="36"/>
        <v>5.6062523590665325E-3</v>
      </c>
      <c r="K255" s="144">
        <f>+K254+F255</f>
        <v>905830</v>
      </c>
    </row>
    <row r="256" spans="1:13" hidden="1" x14ac:dyDescent="0.2">
      <c r="A256" s="147">
        <v>2000.03</v>
      </c>
      <c r="B256" s="138">
        <v>233140</v>
      </c>
      <c r="C256" s="148"/>
      <c r="D256" s="145">
        <f t="shared" si="31"/>
        <v>2.6325057228385296E-2</v>
      </c>
      <c r="E256" s="145">
        <f t="shared" si="41"/>
        <v>9.8007818019121284E-2</v>
      </c>
      <c r="F256" s="141">
        <v>518320</v>
      </c>
      <c r="G256" s="142"/>
      <c r="H256" s="145">
        <f t="shared" si="32"/>
        <v>6.7314622243271671E-2</v>
      </c>
      <c r="I256" s="145">
        <f t="shared" si="35"/>
        <v>0.13054289266473273</v>
      </c>
      <c r="J256" s="164">
        <f t="shared" si="36"/>
        <v>4.7746919256943077E-2</v>
      </c>
      <c r="K256" s="144">
        <f t="shared" ref="K256:K265" si="42">+K255+F256</f>
        <v>1424150</v>
      </c>
      <c r="L256" s="146">
        <f>AVERAGE(F254:F256)</f>
        <v>474716.66666666669</v>
      </c>
    </row>
    <row r="257" spans="1:13" hidden="1" x14ac:dyDescent="0.2">
      <c r="A257" s="147">
        <v>2000.04</v>
      </c>
      <c r="B257" s="138">
        <v>237060</v>
      </c>
      <c r="C257" s="148"/>
      <c r="D257" s="145">
        <f t="shared" si="31"/>
        <v>1.6813931543278704E-2</v>
      </c>
      <c r="E257" s="145">
        <f t="shared" si="41"/>
        <v>9.5015936070950158E-2</v>
      </c>
      <c r="F257" s="141">
        <v>435370</v>
      </c>
      <c r="G257" s="142"/>
      <c r="H257" s="145">
        <f t="shared" si="32"/>
        <v>-0.16003627102947982</v>
      </c>
      <c r="I257" s="145">
        <f t="shared" si="35"/>
        <v>-3.6962484516014915E-2</v>
      </c>
      <c r="J257" s="164">
        <f t="shared" si="36"/>
        <v>2.6604760038204001E-2</v>
      </c>
      <c r="K257" s="144">
        <f t="shared" si="42"/>
        <v>1859520</v>
      </c>
      <c r="L257" s="146"/>
    </row>
    <row r="258" spans="1:13" hidden="1" x14ac:dyDescent="0.2">
      <c r="A258" s="147">
        <v>2000.05</v>
      </c>
      <c r="B258" s="138">
        <v>240470</v>
      </c>
      <c r="C258" s="148"/>
      <c r="D258" s="145">
        <f t="shared" si="31"/>
        <v>1.438454399730027E-2</v>
      </c>
      <c r="E258" s="145">
        <f t="shared" si="41"/>
        <v>9.1012204527925133E-2</v>
      </c>
      <c r="F258" s="141">
        <v>474470</v>
      </c>
      <c r="G258" s="142"/>
      <c r="H258" s="145">
        <f t="shared" si="32"/>
        <v>8.9808668488871479E-2</v>
      </c>
      <c r="I258" s="145">
        <f t="shared" si="35"/>
        <v>3.1389257222355083E-2</v>
      </c>
      <c r="J258" s="164">
        <f t="shared" si="36"/>
        <v>2.7573788391096032E-2</v>
      </c>
      <c r="K258" s="144">
        <f t="shared" si="42"/>
        <v>2333990</v>
      </c>
    </row>
    <row r="259" spans="1:13" hidden="1" x14ac:dyDescent="0.2">
      <c r="A259" s="147">
        <v>2000.06</v>
      </c>
      <c r="B259" s="149">
        <v>243100</v>
      </c>
      <c r="C259" s="150"/>
      <c r="D259" s="145">
        <f t="shared" ref="D259:D322" si="43">B259/B258-1</f>
        <v>1.0936915207718112E-2</v>
      </c>
      <c r="E259" s="145">
        <f t="shared" si="41"/>
        <v>8.1983265088125368E-2</v>
      </c>
      <c r="F259" s="141">
        <v>456660</v>
      </c>
      <c r="G259" s="142"/>
      <c r="H259" s="145">
        <f t="shared" ref="H259:H322" si="44">F259/F258-1</f>
        <v>-3.7536619807364002E-2</v>
      </c>
      <c r="I259" s="145">
        <f t="shared" si="35"/>
        <v>-2.1743321694051132E-2</v>
      </c>
      <c r="J259" s="164">
        <f t="shared" si="36"/>
        <v>1.9166085378190534E-2</v>
      </c>
      <c r="K259" s="144">
        <f t="shared" si="42"/>
        <v>2790650</v>
      </c>
      <c r="L259" s="146">
        <f>AVERAGE(F257:F259)</f>
        <v>455500</v>
      </c>
    </row>
    <row r="260" spans="1:13" hidden="1" x14ac:dyDescent="0.2">
      <c r="A260" s="147">
        <v>2000.07</v>
      </c>
      <c r="B260" s="149">
        <v>242100</v>
      </c>
      <c r="C260" s="150"/>
      <c r="D260" s="145">
        <f t="shared" si="43"/>
        <v>-4.1135335252981964E-3</v>
      </c>
      <c r="E260" s="145">
        <f t="shared" si="41"/>
        <v>9.7809821792953278E-2</v>
      </c>
      <c r="F260" s="141">
        <v>452470</v>
      </c>
      <c r="G260" s="142"/>
      <c r="H260" s="145">
        <f t="shared" si="44"/>
        <v>-9.1753164279770871E-3</v>
      </c>
      <c r="I260" s="145">
        <f t="shared" si="35"/>
        <v>-7.0120635442569745E-2</v>
      </c>
      <c r="J260" s="164">
        <f t="shared" si="36"/>
        <v>5.6934469541920496E-3</v>
      </c>
      <c r="K260" s="144">
        <f t="shared" si="42"/>
        <v>3243120</v>
      </c>
    </row>
    <row r="261" spans="1:13" hidden="1" x14ac:dyDescent="0.2">
      <c r="A261" s="147">
        <v>2000.08</v>
      </c>
      <c r="B261" s="138">
        <v>254690</v>
      </c>
      <c r="C261" s="148"/>
      <c r="D261" s="145">
        <f t="shared" si="43"/>
        <v>5.2003304419661278E-2</v>
      </c>
      <c r="E261" s="145">
        <f t="shared" si="41"/>
        <v>0.13599464763603919</v>
      </c>
      <c r="F261" s="141">
        <v>473020</v>
      </c>
      <c r="G261" s="142"/>
      <c r="H261" s="145">
        <f t="shared" si="44"/>
        <v>4.5417375737617949E-2</v>
      </c>
      <c r="I261" s="145">
        <f t="shared" si="35"/>
        <v>1.7925929114033012E-2</v>
      </c>
      <c r="J261" s="164">
        <f t="shared" si="36"/>
        <v>7.2341405900608891E-3</v>
      </c>
      <c r="K261" s="144">
        <f t="shared" si="42"/>
        <v>3716140</v>
      </c>
    </row>
    <row r="262" spans="1:13" hidden="1" x14ac:dyDescent="0.2">
      <c r="A262" s="147">
        <v>2000.09</v>
      </c>
      <c r="B262" s="149">
        <v>246530</v>
      </c>
      <c r="C262" s="150"/>
      <c r="D262" s="145">
        <f t="shared" si="43"/>
        <v>-3.203894931092699E-2</v>
      </c>
      <c r="E262" s="145">
        <f t="shared" si="41"/>
        <v>0.12720040235928853</v>
      </c>
      <c r="F262" s="141">
        <v>491630</v>
      </c>
      <c r="G262" s="142"/>
      <c r="H262" s="145">
        <f t="shared" si="44"/>
        <v>3.9342945330007151E-2</v>
      </c>
      <c r="I262" s="145">
        <f t="shared" si="35"/>
        <v>1.4171961382952292E-2</v>
      </c>
      <c r="J262" s="164">
        <f t="shared" si="36"/>
        <v>8.039844665218121E-3</v>
      </c>
      <c r="K262" s="144">
        <f t="shared" si="42"/>
        <v>4207770</v>
      </c>
      <c r="L262" s="146">
        <f>AVERAGE(F260:F262)</f>
        <v>472373.33333333331</v>
      </c>
    </row>
    <row r="263" spans="1:13" hidden="1" x14ac:dyDescent="0.2">
      <c r="A263" s="147">
        <v>2000.1</v>
      </c>
      <c r="B263" s="149">
        <v>251220</v>
      </c>
      <c r="C263" s="150"/>
      <c r="D263" s="145">
        <f t="shared" si="43"/>
        <v>1.9024053867683355E-2</v>
      </c>
      <c r="E263" s="145">
        <f t="shared" si="41"/>
        <v>0.1640255768696135</v>
      </c>
      <c r="F263" s="141">
        <v>493600</v>
      </c>
      <c r="G263" s="142"/>
      <c r="H263" s="145">
        <f t="shared" si="44"/>
        <v>4.0070784939894022E-3</v>
      </c>
      <c r="I263" s="145">
        <f t="shared" si="35"/>
        <v>4.0165212626965152E-2</v>
      </c>
      <c r="J263" s="164">
        <f t="shared" si="36"/>
        <v>1.1319171820381779E-2</v>
      </c>
      <c r="K263" s="144">
        <f t="shared" si="42"/>
        <v>4701370</v>
      </c>
      <c r="L263" s="146"/>
    </row>
    <row r="264" spans="1:13" hidden="1" x14ac:dyDescent="0.2">
      <c r="A264" s="147">
        <v>2000.11</v>
      </c>
      <c r="B264" s="149">
        <v>250660</v>
      </c>
      <c r="C264" s="150"/>
      <c r="D264" s="145">
        <f t="shared" si="43"/>
        <v>-2.2291218852001915E-3</v>
      </c>
      <c r="E264" s="145">
        <f t="shared" si="41"/>
        <v>0.14697538208108352</v>
      </c>
      <c r="F264" s="141">
        <v>488640</v>
      </c>
      <c r="G264" s="142"/>
      <c r="H264" s="145">
        <f t="shared" si="44"/>
        <v>-1.0048622366288451E-2</v>
      </c>
      <c r="I264" s="145">
        <f t="shared" si="35"/>
        <v>4.8223785824609511E-2</v>
      </c>
      <c r="J264" s="164">
        <f t="shared" si="36"/>
        <v>1.4682565284628746E-2</v>
      </c>
      <c r="K264" s="144">
        <f t="shared" si="42"/>
        <v>5190010</v>
      </c>
    </row>
    <row r="265" spans="1:13" hidden="1" x14ac:dyDescent="0.2">
      <c r="A265" s="147">
        <v>2000.12</v>
      </c>
      <c r="B265" s="149">
        <v>248350</v>
      </c>
      <c r="C265" s="150"/>
      <c r="D265" s="145">
        <f t="shared" si="43"/>
        <v>-9.2156706295379864E-3</v>
      </c>
      <c r="E265" s="145">
        <f t="shared" si="41"/>
        <v>0.10250377341738437</v>
      </c>
      <c r="F265" s="141">
        <v>458790</v>
      </c>
      <c r="G265" s="142"/>
      <c r="H265" s="145">
        <f t="shared" si="44"/>
        <v>-6.1087917485265208E-2</v>
      </c>
      <c r="I265" s="145">
        <f t="shared" si="35"/>
        <v>1.1218867092792628E-2</v>
      </c>
      <c r="J265" s="164">
        <f t="shared" si="36"/>
        <v>1.4400362029303615E-2</v>
      </c>
      <c r="K265" s="144">
        <f t="shared" si="42"/>
        <v>5648800</v>
      </c>
      <c r="L265" s="146">
        <f>AVERAGE(F263:F265)</f>
        <v>480343.33333333331</v>
      </c>
      <c r="M265" s="146">
        <f>AVERAGE(F254:F265)</f>
        <v>470733.33333333331</v>
      </c>
    </row>
    <row r="266" spans="1:13" hidden="1" x14ac:dyDescent="0.2">
      <c r="A266" s="147">
        <v>2001.01</v>
      </c>
      <c r="B266" s="149">
        <v>244110</v>
      </c>
      <c r="D266" s="145">
        <f t="shared" si="43"/>
        <v>-1.7072679685927072E-2</v>
      </c>
      <c r="E266" s="145">
        <f t="shared" si="41"/>
        <v>7.5990655441442234E-2</v>
      </c>
      <c r="F266" s="141">
        <v>450590</v>
      </c>
      <c r="G266" s="142"/>
      <c r="H266" s="145">
        <f t="shared" si="44"/>
        <v>-1.7873100983020529E-2</v>
      </c>
      <c r="I266" s="145">
        <f t="shared" si="35"/>
        <v>7.2322703474535954E-2</v>
      </c>
      <c r="J266" s="164">
        <f t="shared" si="36"/>
        <v>7.2322703474535954E-2</v>
      </c>
      <c r="K266" s="144">
        <f>+F266</f>
        <v>450590</v>
      </c>
      <c r="L266" s="146"/>
    </row>
    <row r="267" spans="1:13" hidden="1" x14ac:dyDescent="0.2">
      <c r="A267" s="147">
        <v>2001.02</v>
      </c>
      <c r="B267" s="149">
        <v>241690</v>
      </c>
      <c r="C267" s="150"/>
      <c r="D267" s="145">
        <f t="shared" si="43"/>
        <v>-9.9135635574126857E-3</v>
      </c>
      <c r="E267" s="145">
        <f t="shared" si="41"/>
        <v>6.3963726008100075E-2</v>
      </c>
      <c r="F267" s="141">
        <v>437770</v>
      </c>
      <c r="G267" s="142"/>
      <c r="H267" s="145">
        <f t="shared" si="44"/>
        <v>-2.8451585698750503E-2</v>
      </c>
      <c r="I267" s="145">
        <f t="shared" si="35"/>
        <v>-9.8552395856928099E-2</v>
      </c>
      <c r="J267" s="164">
        <f t="shared" si="36"/>
        <v>-1.9286179525959568E-2</v>
      </c>
      <c r="K267" s="144">
        <f>+K266+F267</f>
        <v>888360</v>
      </c>
    </row>
    <row r="268" spans="1:13" hidden="1" x14ac:dyDescent="0.2">
      <c r="A268" s="147">
        <v>2001.03</v>
      </c>
      <c r="B268" s="149">
        <v>257550</v>
      </c>
      <c r="C268" s="150"/>
      <c r="D268" s="145">
        <f t="shared" si="43"/>
        <v>6.5621250362033923E-2</v>
      </c>
      <c r="E268" s="145">
        <f t="shared" si="41"/>
        <v>0.10470103800291675</v>
      </c>
      <c r="F268" s="141">
        <v>440760</v>
      </c>
      <c r="G268" s="142"/>
      <c r="H268" s="145">
        <f t="shared" si="44"/>
        <v>6.8300705850103949E-3</v>
      </c>
      <c r="I268" s="145">
        <f t="shared" si="35"/>
        <v>-0.1496372897052014</v>
      </c>
      <c r="J268" s="164">
        <f t="shared" si="36"/>
        <v>-6.6727521679598389E-2</v>
      </c>
      <c r="K268" s="144">
        <f t="shared" ref="K268:K276" si="45">+K267+F268</f>
        <v>1329120</v>
      </c>
      <c r="L268" s="146">
        <f>AVERAGE(F266:F268)</f>
        <v>443040</v>
      </c>
    </row>
    <row r="269" spans="1:13" hidden="1" x14ac:dyDescent="0.2">
      <c r="A269" s="147">
        <v>2001.04</v>
      </c>
      <c r="B269" s="149">
        <v>255310</v>
      </c>
      <c r="D269" s="145">
        <f t="shared" si="43"/>
        <v>-8.6973403222675438E-3</v>
      </c>
      <c r="E269" s="145">
        <f t="shared" si="41"/>
        <v>7.6984729604319568E-2</v>
      </c>
      <c r="F269" s="141">
        <v>436030</v>
      </c>
      <c r="G269" s="142"/>
      <c r="H269" s="145">
        <f t="shared" si="44"/>
        <v>-1.0731463835193744E-2</v>
      </c>
      <c r="I269" s="145">
        <f t="shared" si="35"/>
        <v>1.5159519489169604E-3</v>
      </c>
      <c r="J269" s="164">
        <f t="shared" si="36"/>
        <v>-5.0749655825159223E-2</v>
      </c>
      <c r="K269" s="144">
        <f t="shared" si="45"/>
        <v>1765150</v>
      </c>
      <c r="L269" s="146"/>
    </row>
    <row r="270" spans="1:13" hidden="1" x14ac:dyDescent="0.2">
      <c r="A270" s="147">
        <v>2001.05</v>
      </c>
      <c r="B270" s="149">
        <v>255860</v>
      </c>
      <c r="C270" s="150"/>
      <c r="D270" s="145">
        <f t="shared" si="43"/>
        <v>2.1542438604049696E-3</v>
      </c>
      <c r="E270" s="145">
        <f t="shared" si="41"/>
        <v>6.399966731816864E-2</v>
      </c>
      <c r="F270" s="141">
        <v>434560</v>
      </c>
      <c r="G270" s="142"/>
      <c r="H270" s="145">
        <f t="shared" si="44"/>
        <v>-3.3713276609407261E-3</v>
      </c>
      <c r="I270" s="145">
        <f t="shared" ref="I270:I333" si="46">F270/F258-1</f>
        <v>-8.4114907159567487E-2</v>
      </c>
      <c r="J270" s="164">
        <f t="shared" ref="J270:J333" si="47">+K270/K258-1</f>
        <v>-5.7532380173008435E-2</v>
      </c>
      <c r="K270" s="144">
        <f t="shared" si="45"/>
        <v>2199710</v>
      </c>
    </row>
    <row r="271" spans="1:13" hidden="1" x14ac:dyDescent="0.2">
      <c r="A271" s="147">
        <v>2001.06</v>
      </c>
      <c r="B271" s="149">
        <v>267410</v>
      </c>
      <c r="C271" s="151"/>
      <c r="D271" s="145">
        <f t="shared" si="43"/>
        <v>4.5141874462596654E-2</v>
      </c>
      <c r="E271" s="145">
        <f t="shared" si="41"/>
        <v>0.10000000000000009</v>
      </c>
      <c r="F271" s="141">
        <v>462670</v>
      </c>
      <c r="G271" s="142"/>
      <c r="H271" s="145">
        <f t="shared" si="44"/>
        <v>6.4686119293078104E-2</v>
      </c>
      <c r="I271" s="145">
        <f t="shared" si="46"/>
        <v>1.3160776069723656E-2</v>
      </c>
      <c r="J271" s="164">
        <f t="shared" si="47"/>
        <v>-4.5964201888448963E-2</v>
      </c>
      <c r="K271" s="144">
        <f t="shared" si="45"/>
        <v>2662380</v>
      </c>
      <c r="L271" s="146">
        <f>AVERAGE(F269:F271)</f>
        <v>444420</v>
      </c>
    </row>
    <row r="272" spans="1:13" hidden="1" x14ac:dyDescent="0.2">
      <c r="A272" s="147">
        <v>2001.07</v>
      </c>
      <c r="B272" s="149">
        <v>267520</v>
      </c>
      <c r="D272" s="145">
        <f t="shared" si="43"/>
        <v>4.1135335252984184E-4</v>
      </c>
      <c r="E272" s="145">
        <f t="shared" si="41"/>
        <v>0.10499793473771168</v>
      </c>
      <c r="F272" s="141">
        <v>467270</v>
      </c>
      <c r="G272" s="142"/>
      <c r="H272" s="145">
        <f t="shared" si="44"/>
        <v>9.9422914820499475E-3</v>
      </c>
      <c r="I272" s="145">
        <f t="shared" si="46"/>
        <v>3.270935089619198E-2</v>
      </c>
      <c r="J272" s="164">
        <f t="shared" si="47"/>
        <v>-3.4987912874022586E-2</v>
      </c>
      <c r="K272" s="144">
        <f t="shared" si="45"/>
        <v>3129650</v>
      </c>
    </row>
    <row r="273" spans="1:13" hidden="1" x14ac:dyDescent="0.2">
      <c r="A273" s="147">
        <v>2001.08</v>
      </c>
      <c r="B273" s="149">
        <v>282420</v>
      </c>
      <c r="D273" s="145">
        <f t="shared" si="43"/>
        <v>5.5696770334928258E-2</v>
      </c>
      <c r="E273" s="145">
        <f t="shared" si="41"/>
        <v>0.1088774588715693</v>
      </c>
      <c r="F273" s="141">
        <v>475560</v>
      </c>
      <c r="G273" s="142"/>
      <c r="H273" s="145">
        <f t="shared" si="44"/>
        <v>1.7741348684914504E-2</v>
      </c>
      <c r="I273" s="145">
        <f t="shared" si="46"/>
        <v>5.3697518075346284E-3</v>
      </c>
      <c r="J273" s="164">
        <f t="shared" si="47"/>
        <v>-2.9850866759594585E-2</v>
      </c>
      <c r="K273" s="144">
        <f t="shared" si="45"/>
        <v>3605210</v>
      </c>
    </row>
    <row r="274" spans="1:13" hidden="1" x14ac:dyDescent="0.2">
      <c r="A274" s="147">
        <v>2001.09</v>
      </c>
      <c r="B274" s="149">
        <v>275620</v>
      </c>
      <c r="C274" s="151"/>
      <c r="D274" s="145">
        <f t="shared" si="43"/>
        <v>-2.4077614899794653E-2</v>
      </c>
      <c r="E274" s="145">
        <f t="shared" si="41"/>
        <v>0.11799780959720918</v>
      </c>
      <c r="F274" s="141">
        <v>446890</v>
      </c>
      <c r="G274" s="142"/>
      <c r="H274" s="145">
        <f t="shared" si="44"/>
        <v>-6.0286819749348131E-2</v>
      </c>
      <c r="I274" s="145">
        <f t="shared" si="46"/>
        <v>-9.1003396863494901E-2</v>
      </c>
      <c r="J274" s="164">
        <f t="shared" si="47"/>
        <v>-3.6995843403988316E-2</v>
      </c>
      <c r="K274" s="144">
        <f t="shared" si="45"/>
        <v>4052100</v>
      </c>
      <c r="L274" s="146">
        <f>AVERAGE(F272:F274)</f>
        <v>463240</v>
      </c>
    </row>
    <row r="275" spans="1:13" hidden="1" x14ac:dyDescent="0.2">
      <c r="A275" s="147">
        <v>2001.1</v>
      </c>
      <c r="B275" s="149">
        <v>263020</v>
      </c>
      <c r="C275" s="151"/>
      <c r="D275" s="145">
        <f t="shared" si="43"/>
        <v>-4.571511501342429E-2</v>
      </c>
      <c r="E275" s="145">
        <f t="shared" si="41"/>
        <v>4.6970782581004622E-2</v>
      </c>
      <c r="F275" s="152">
        <v>440220</v>
      </c>
      <c r="G275" s="153"/>
      <c r="H275" s="145">
        <f t="shared" si="44"/>
        <v>-1.4925373134328401E-2</v>
      </c>
      <c r="I275" s="145">
        <f t="shared" si="46"/>
        <v>-0.10814424635332254</v>
      </c>
      <c r="J275" s="164">
        <f t="shared" si="47"/>
        <v>-4.4465762107640971E-2</v>
      </c>
      <c r="K275" s="144">
        <f t="shared" si="45"/>
        <v>4492320</v>
      </c>
    </row>
    <row r="276" spans="1:13" hidden="1" x14ac:dyDescent="0.2">
      <c r="A276" s="147">
        <v>2001.11</v>
      </c>
      <c r="B276" s="149">
        <v>270210</v>
      </c>
      <c r="D276" s="145">
        <f t="shared" si="43"/>
        <v>2.7336324233898646E-2</v>
      </c>
      <c r="E276" s="145">
        <f t="shared" si="41"/>
        <v>7.7994095587648582E-2</v>
      </c>
      <c r="F276" s="152">
        <v>420580</v>
      </c>
      <c r="G276" s="153"/>
      <c r="H276" s="145">
        <f t="shared" si="44"/>
        <v>-4.4614056608059616E-2</v>
      </c>
      <c r="I276" s="145">
        <f t="shared" si="46"/>
        <v>-0.13928454485920105</v>
      </c>
      <c r="J276" s="164">
        <f t="shared" si="47"/>
        <v>-5.3392960707204784E-2</v>
      </c>
      <c r="K276" s="144">
        <f t="shared" si="45"/>
        <v>4912900</v>
      </c>
    </row>
    <row r="277" spans="1:13" hidden="1" x14ac:dyDescent="0.2">
      <c r="A277" s="147">
        <v>2001.12</v>
      </c>
      <c r="B277" s="149">
        <v>281330</v>
      </c>
      <c r="D277" s="145">
        <f t="shared" si="43"/>
        <v>4.1153177158506304E-2</v>
      </c>
      <c r="E277" s="145">
        <f t="shared" si="41"/>
        <v>0.13279645661365014</v>
      </c>
      <c r="F277" s="152">
        <v>469780</v>
      </c>
      <c r="G277" s="153"/>
      <c r="H277" s="145">
        <f t="shared" si="44"/>
        <v>0.11698131152218361</v>
      </c>
      <c r="I277" s="145">
        <f t="shared" si="46"/>
        <v>2.3954314610170169E-2</v>
      </c>
      <c r="J277" s="164">
        <f t="shared" si="47"/>
        <v>-4.7110890808667372E-2</v>
      </c>
      <c r="K277" s="144">
        <f>+(K276+F277)</f>
        <v>5382680</v>
      </c>
      <c r="L277" s="146">
        <f>AVERAGE(F275:F277)</f>
        <v>443526.66666666669</v>
      </c>
      <c r="M277" s="146">
        <f>AVERAGE(F266:F277)</f>
        <v>448556.66666666669</v>
      </c>
    </row>
    <row r="278" spans="1:13" hidden="1" x14ac:dyDescent="0.2">
      <c r="A278" s="147">
        <v>2002.01</v>
      </c>
      <c r="B278" s="149">
        <v>287080</v>
      </c>
      <c r="D278" s="145">
        <f t="shared" si="43"/>
        <v>2.0438630789464396E-2</v>
      </c>
      <c r="E278" s="145">
        <f t="shared" si="41"/>
        <v>0.17602720085207491</v>
      </c>
      <c r="F278" s="152">
        <v>533540</v>
      </c>
      <c r="G278" s="153"/>
      <c r="H278" s="145">
        <f t="shared" si="44"/>
        <v>0.13572310443186164</v>
      </c>
      <c r="I278" s="145">
        <f t="shared" si="46"/>
        <v>0.18409196830821806</v>
      </c>
      <c r="J278" s="164">
        <f t="shared" si="47"/>
        <v>0.18409196830821806</v>
      </c>
      <c r="K278" s="144">
        <f>+F278</f>
        <v>533540</v>
      </c>
      <c r="L278" s="146"/>
    </row>
    <row r="279" spans="1:13" hidden="1" x14ac:dyDescent="0.2">
      <c r="A279" s="147">
        <v>2002.02</v>
      </c>
      <c r="B279" s="149">
        <v>294860</v>
      </c>
      <c r="D279" s="145">
        <f t="shared" si="43"/>
        <v>2.7100459802145815E-2</v>
      </c>
      <c r="E279" s="145">
        <f t="shared" si="41"/>
        <v>0.21999255244321247</v>
      </c>
      <c r="F279" s="152">
        <v>554440</v>
      </c>
      <c r="G279" s="153"/>
      <c r="H279" s="145">
        <f t="shared" si="44"/>
        <v>3.9172320725718857E-2</v>
      </c>
      <c r="I279" s="145">
        <f t="shared" si="46"/>
        <v>0.26650981108801419</v>
      </c>
      <c r="J279" s="164">
        <f t="shared" si="47"/>
        <v>0.22470620018911247</v>
      </c>
      <c r="K279" s="144">
        <f t="shared" ref="K279:K284" si="48">+K278+F279</f>
        <v>1087980</v>
      </c>
    </row>
    <row r="280" spans="1:13" hidden="1" x14ac:dyDescent="0.2">
      <c r="A280" s="147">
        <v>2002.03</v>
      </c>
      <c r="B280" s="149">
        <v>305840</v>
      </c>
      <c r="D280" s="145">
        <f t="shared" si="43"/>
        <v>3.7238011259580928E-2</v>
      </c>
      <c r="E280" s="145">
        <f t="shared" si="41"/>
        <v>0.18749757328674055</v>
      </c>
      <c r="F280" s="152">
        <v>524760</v>
      </c>
      <c r="H280" s="145">
        <f t="shared" si="44"/>
        <v>-5.3531491234398709E-2</v>
      </c>
      <c r="I280" s="145">
        <f t="shared" si="46"/>
        <v>0.19057990743261644</v>
      </c>
      <c r="J280" s="164">
        <f t="shared" si="47"/>
        <v>0.21338931022029617</v>
      </c>
      <c r="K280" s="144">
        <f t="shared" si="48"/>
        <v>1612740</v>
      </c>
      <c r="L280" s="146">
        <f>AVERAGE(F278:F280)</f>
        <v>537580</v>
      </c>
    </row>
    <row r="281" spans="1:13" hidden="1" x14ac:dyDescent="0.2">
      <c r="A281" s="147">
        <v>2002.04</v>
      </c>
      <c r="B281" s="149">
        <v>317120</v>
      </c>
      <c r="D281" s="145">
        <f t="shared" si="43"/>
        <v>3.6882029819513384E-2</v>
      </c>
      <c r="E281" s="145">
        <f t="shared" si="41"/>
        <v>0.24209784183933247</v>
      </c>
      <c r="F281" s="155">
        <v>533670</v>
      </c>
      <c r="H281" s="145">
        <f t="shared" si="44"/>
        <v>1.6979190487079743E-2</v>
      </c>
      <c r="I281" s="145">
        <f t="shared" si="46"/>
        <v>0.22392954613214688</v>
      </c>
      <c r="J281" s="164">
        <f t="shared" si="47"/>
        <v>0.21599297510126614</v>
      </c>
      <c r="K281" s="144">
        <f t="shared" si="48"/>
        <v>2146410</v>
      </c>
      <c r="L281" s="146"/>
    </row>
    <row r="282" spans="1:13" hidden="1" x14ac:dyDescent="0.2">
      <c r="A282" s="147">
        <v>2002.05</v>
      </c>
      <c r="B282" s="149">
        <v>319590</v>
      </c>
      <c r="D282" s="145">
        <f t="shared" si="43"/>
        <v>7.7888496468214719E-3</v>
      </c>
      <c r="E282" s="145">
        <f t="shared" si="41"/>
        <v>0.24908152896115054</v>
      </c>
      <c r="F282" s="152">
        <v>522880</v>
      </c>
      <c r="H282" s="145">
        <f t="shared" si="44"/>
        <v>-2.0218487080030711E-2</v>
      </c>
      <c r="I282" s="145">
        <f t="shared" si="46"/>
        <v>0.20324005891016195</v>
      </c>
      <c r="J282" s="164">
        <f t="shared" si="47"/>
        <v>0.21347359424651424</v>
      </c>
      <c r="K282" s="144">
        <f t="shared" si="48"/>
        <v>2669290</v>
      </c>
    </row>
    <row r="283" spans="1:13" hidden="1" x14ac:dyDescent="0.2">
      <c r="A283" s="147">
        <v>2002.06</v>
      </c>
      <c r="B283" s="149">
        <v>324640</v>
      </c>
      <c r="C283" s="150"/>
      <c r="D283" s="145">
        <f t="shared" si="43"/>
        <v>1.5801495666322385E-2</v>
      </c>
      <c r="E283" s="145">
        <f t="shared" si="41"/>
        <v>0.21401593059347079</v>
      </c>
      <c r="F283" s="152">
        <v>506870</v>
      </c>
      <c r="H283" s="145">
        <f t="shared" si="44"/>
        <v>-3.0618880048959629E-2</v>
      </c>
      <c r="I283" s="145">
        <f t="shared" si="46"/>
        <v>9.5532452936218037E-2</v>
      </c>
      <c r="J283" s="164">
        <f t="shared" si="47"/>
        <v>0.1929777116715119</v>
      </c>
      <c r="K283" s="144">
        <f t="shared" si="48"/>
        <v>3176160</v>
      </c>
      <c r="L283" s="146">
        <f>AVERAGE(F281:F283)</f>
        <v>521140</v>
      </c>
    </row>
    <row r="284" spans="1:13" hidden="1" x14ac:dyDescent="0.2">
      <c r="A284" s="147">
        <v>2002.07</v>
      </c>
      <c r="B284" s="149">
        <v>321900</v>
      </c>
      <c r="C284" s="151"/>
      <c r="D284" s="145">
        <f t="shared" si="43"/>
        <v>-8.4401182848693468E-3</v>
      </c>
      <c r="E284" s="145">
        <f t="shared" si="41"/>
        <v>0.20327452153110048</v>
      </c>
      <c r="F284" s="156">
        <v>483730</v>
      </c>
      <c r="H284" s="145">
        <f t="shared" si="44"/>
        <v>-4.5652731469607577E-2</v>
      </c>
      <c r="I284" s="145">
        <f t="shared" si="46"/>
        <v>3.5225886532411765E-2</v>
      </c>
      <c r="J284" s="164">
        <f t="shared" si="47"/>
        <v>0.16942469605227428</v>
      </c>
      <c r="K284" s="144">
        <f t="shared" si="48"/>
        <v>3659890</v>
      </c>
      <c r="L284" s="146"/>
    </row>
    <row r="285" spans="1:13" hidden="1" x14ac:dyDescent="0.2">
      <c r="A285" s="147">
        <v>2002.08</v>
      </c>
      <c r="B285" s="149">
        <v>334270</v>
      </c>
      <c r="C285" s="151"/>
      <c r="D285" s="145">
        <f t="shared" si="43"/>
        <v>3.8428083255669376E-2</v>
      </c>
      <c r="E285" s="145">
        <f t="shared" si="41"/>
        <v>0.18359181361093402</v>
      </c>
      <c r="F285" s="152">
        <v>485390</v>
      </c>
      <c r="H285" s="145">
        <f t="shared" si="44"/>
        <v>3.4316664254852025E-3</v>
      </c>
      <c r="I285" s="145">
        <f t="shared" si="46"/>
        <v>2.0670367566658188E-2</v>
      </c>
      <c r="J285" s="164">
        <f t="shared" si="47"/>
        <v>0.14980264672515609</v>
      </c>
      <c r="K285" s="144">
        <f>+K284+F285</f>
        <v>4145280</v>
      </c>
    </row>
    <row r="286" spans="1:13" hidden="1" x14ac:dyDescent="0.2">
      <c r="A286" s="147">
        <v>2002.09</v>
      </c>
      <c r="B286" s="149">
        <v>322450</v>
      </c>
      <c r="C286" s="151"/>
      <c r="D286" s="145">
        <f t="shared" si="43"/>
        <v>-3.5360636611122764E-2</v>
      </c>
      <c r="E286" s="145">
        <f t="shared" si="41"/>
        <v>0.1699078441332269</v>
      </c>
      <c r="F286" s="152">
        <v>475660</v>
      </c>
      <c r="H286" s="145">
        <f t="shared" si="44"/>
        <v>-2.0045736418138005E-2</v>
      </c>
      <c r="I286" s="145">
        <f t="shared" si="46"/>
        <v>6.4378258631878182E-2</v>
      </c>
      <c r="J286" s="164">
        <f t="shared" si="47"/>
        <v>0.14038153056439873</v>
      </c>
      <c r="K286" s="144">
        <f>+K285+F286</f>
        <v>4620940</v>
      </c>
      <c r="L286" s="146">
        <f>AVERAGE(F284:F286)</f>
        <v>481593.33333333331</v>
      </c>
    </row>
    <row r="287" spans="1:13" hidden="1" x14ac:dyDescent="0.2">
      <c r="A287" s="147">
        <v>2002.1</v>
      </c>
      <c r="B287" s="149">
        <v>324670</v>
      </c>
      <c r="C287" s="151"/>
      <c r="D287" s="145">
        <f t="shared" si="43"/>
        <v>6.8847883392773035E-3</v>
      </c>
      <c r="E287" s="145">
        <f t="shared" si="41"/>
        <v>0.23439282183864352</v>
      </c>
      <c r="F287" s="152">
        <v>495820</v>
      </c>
      <c r="H287" s="145">
        <f t="shared" si="44"/>
        <v>4.2383214901400068E-2</v>
      </c>
      <c r="I287" s="145">
        <f t="shared" si="46"/>
        <v>0.12630048612057609</v>
      </c>
      <c r="J287" s="164">
        <f t="shared" si="47"/>
        <v>0.13900167396801644</v>
      </c>
      <c r="K287" s="144">
        <f>+K286+F287</f>
        <v>5116760</v>
      </c>
    </row>
    <row r="288" spans="1:13" hidden="1" x14ac:dyDescent="0.2">
      <c r="A288" s="147">
        <v>2002.11</v>
      </c>
      <c r="B288" s="149">
        <v>328440</v>
      </c>
      <c r="D288" s="145">
        <f t="shared" si="43"/>
        <v>1.1611790433363023E-2</v>
      </c>
      <c r="E288" s="145">
        <f t="shared" si="41"/>
        <v>0.21549905628955246</v>
      </c>
      <c r="F288" s="157">
        <v>494790</v>
      </c>
      <c r="H288" s="145">
        <f t="shared" si="44"/>
        <v>-2.0773667863337453E-3</v>
      </c>
      <c r="I288" s="145">
        <f t="shared" si="46"/>
        <v>0.17644681154596031</v>
      </c>
      <c r="J288" s="164">
        <f t="shared" si="47"/>
        <v>0.14220725030023007</v>
      </c>
      <c r="K288" s="144">
        <f>+K287+F288</f>
        <v>5611550</v>
      </c>
    </row>
    <row r="289" spans="1:13" hidden="1" x14ac:dyDescent="0.2">
      <c r="A289" s="147">
        <v>2002.12</v>
      </c>
      <c r="B289" s="149">
        <v>338840</v>
      </c>
      <c r="C289" s="151"/>
      <c r="D289" s="145">
        <f t="shared" si="43"/>
        <v>3.1664839848983162E-2</v>
      </c>
      <c r="E289" s="145">
        <f t="shared" si="41"/>
        <v>0.20442185333949459</v>
      </c>
      <c r="F289" s="152">
        <v>529350</v>
      </c>
      <c r="H289" s="145">
        <f t="shared" si="44"/>
        <v>6.9847814224216265E-2</v>
      </c>
      <c r="I289" s="145">
        <f t="shared" si="46"/>
        <v>0.12680403593171263</v>
      </c>
      <c r="J289" s="164">
        <f t="shared" si="47"/>
        <v>0.14086291587090449</v>
      </c>
      <c r="K289" s="144">
        <f>+K288+F289</f>
        <v>6140900</v>
      </c>
      <c r="L289" s="146">
        <f>AVERAGE(F287:F289)</f>
        <v>506653.33333333331</v>
      </c>
      <c r="M289" s="146">
        <f>AVERAGE(F278:F289)</f>
        <v>511741.66666666669</v>
      </c>
    </row>
    <row r="290" spans="1:13" hidden="1" x14ac:dyDescent="0.2">
      <c r="A290" s="147">
        <v>2003.01</v>
      </c>
      <c r="B290" s="149">
        <v>336210</v>
      </c>
      <c r="C290" s="151"/>
      <c r="D290" s="145">
        <f t="shared" si="43"/>
        <v>-7.7617754692480556E-3</v>
      </c>
      <c r="E290" s="145">
        <f t="shared" si="41"/>
        <v>0.17113696530583811</v>
      </c>
      <c r="F290" s="152">
        <v>531530</v>
      </c>
      <c r="H290" s="145">
        <f t="shared" si="44"/>
        <v>4.1182582412393476E-3</v>
      </c>
      <c r="I290" s="145">
        <f t="shared" si="46"/>
        <v>-3.7672901750571697E-3</v>
      </c>
      <c r="J290" s="164">
        <f t="shared" si="47"/>
        <v>-3.7672901750571697E-3</v>
      </c>
      <c r="K290" s="144">
        <f>F290</f>
        <v>531530</v>
      </c>
      <c r="L290" s="146"/>
    </row>
    <row r="291" spans="1:13" hidden="1" x14ac:dyDescent="0.2">
      <c r="A291" s="147">
        <v>2003.02</v>
      </c>
      <c r="B291" s="158">
        <v>326640</v>
      </c>
      <c r="C291" s="151"/>
      <c r="D291" s="145">
        <f t="shared" si="43"/>
        <v>-2.846435263674485E-2</v>
      </c>
      <c r="E291" s="145">
        <f t="shared" si="41"/>
        <v>0.10777996337244788</v>
      </c>
      <c r="F291" s="152">
        <v>532060</v>
      </c>
      <c r="H291" s="145">
        <f t="shared" si="44"/>
        <v>9.9712151712982866E-4</v>
      </c>
      <c r="I291" s="145">
        <f t="shared" si="46"/>
        <v>-4.0365053026477193E-2</v>
      </c>
      <c r="J291" s="164">
        <f t="shared" si="47"/>
        <v>-2.2417691501682047E-2</v>
      </c>
      <c r="K291" s="144">
        <f t="shared" ref="K291:K296" si="49">+K290+F291</f>
        <v>1063590</v>
      </c>
    </row>
    <row r="292" spans="1:13" hidden="1" x14ac:dyDescent="0.2">
      <c r="A292" s="159">
        <v>2003.03</v>
      </c>
      <c r="B292" s="149">
        <v>351130</v>
      </c>
      <c r="C292" s="151"/>
      <c r="D292" s="145">
        <f t="shared" si="43"/>
        <v>7.4975508204751407E-2</v>
      </c>
      <c r="E292" s="145">
        <f t="shared" si="41"/>
        <v>0.1480839654721422</v>
      </c>
      <c r="F292" s="152">
        <v>520780</v>
      </c>
      <c r="H292" s="145">
        <f t="shared" si="44"/>
        <v>-2.1200616471826472E-2</v>
      </c>
      <c r="I292" s="145">
        <f t="shared" si="46"/>
        <v>-7.5844195441725493E-3</v>
      </c>
      <c r="J292" s="164">
        <f t="shared" si="47"/>
        <v>-1.7591180227438996E-2</v>
      </c>
      <c r="K292" s="144">
        <f t="shared" si="49"/>
        <v>1584370</v>
      </c>
      <c r="L292" s="146">
        <f>AVERAGE(F290:F292)</f>
        <v>528123.33333333337</v>
      </c>
    </row>
    <row r="293" spans="1:13" hidden="1" x14ac:dyDescent="0.2">
      <c r="A293" s="147">
        <v>2003.04</v>
      </c>
      <c r="B293" s="149">
        <v>364040</v>
      </c>
      <c r="D293" s="145">
        <f t="shared" si="43"/>
        <v>3.6767009369749193E-2</v>
      </c>
      <c r="E293" s="145">
        <f t="shared" si="41"/>
        <v>0.14795660948536837</v>
      </c>
      <c r="F293" s="152">
        <v>510530</v>
      </c>
      <c r="H293" s="145">
        <f t="shared" si="44"/>
        <v>-1.9682015438380884E-2</v>
      </c>
      <c r="I293" s="145">
        <f t="shared" si="46"/>
        <v>-4.3360128918620067E-2</v>
      </c>
      <c r="J293" s="164">
        <f t="shared" si="47"/>
        <v>-2.3998210966218014E-2</v>
      </c>
      <c r="K293" s="144">
        <f t="shared" si="49"/>
        <v>2094900</v>
      </c>
      <c r="L293" s="146"/>
    </row>
    <row r="294" spans="1:13" hidden="1" x14ac:dyDescent="0.2">
      <c r="A294" s="147">
        <v>2003.05</v>
      </c>
      <c r="B294" s="158">
        <v>367630</v>
      </c>
      <c r="C294" s="151"/>
      <c r="D294" s="145">
        <f t="shared" si="43"/>
        <v>9.8615536754202981E-3</v>
      </c>
      <c r="E294" s="145">
        <f t="shared" si="41"/>
        <v>0.15031759441784787</v>
      </c>
      <c r="F294" s="152">
        <v>524170</v>
      </c>
      <c r="H294" s="145">
        <f t="shared" si="44"/>
        <v>2.671733296770018E-2</v>
      </c>
      <c r="I294" s="145">
        <f t="shared" si="46"/>
        <v>2.4671052631579649E-3</v>
      </c>
      <c r="J294" s="164">
        <f t="shared" si="47"/>
        <v>-1.8813991735630031E-2</v>
      </c>
      <c r="K294" s="144">
        <f t="shared" si="49"/>
        <v>2619070</v>
      </c>
    </row>
    <row r="295" spans="1:13" hidden="1" x14ac:dyDescent="0.2">
      <c r="A295" s="147">
        <v>2003.06</v>
      </c>
      <c r="B295" s="149">
        <v>374530</v>
      </c>
      <c r="D295" s="145">
        <f t="shared" si="43"/>
        <v>1.8768870875608634E-2</v>
      </c>
      <c r="E295" s="145">
        <f t="shared" si="41"/>
        <v>0.1536779201577132</v>
      </c>
      <c r="F295" s="152">
        <v>521580</v>
      </c>
      <c r="H295" s="160">
        <f t="shared" si="44"/>
        <v>-4.9411450483621833E-3</v>
      </c>
      <c r="I295" s="145">
        <f t="shared" si="46"/>
        <v>2.9021248051768644E-2</v>
      </c>
      <c r="J295" s="164">
        <f t="shared" si="47"/>
        <v>-1.1180167245982586E-2</v>
      </c>
      <c r="K295" s="144">
        <f t="shared" si="49"/>
        <v>3140650</v>
      </c>
      <c r="L295" s="146">
        <f>AVERAGE(F293:F295)</f>
        <v>518760</v>
      </c>
    </row>
    <row r="296" spans="1:13" hidden="1" x14ac:dyDescent="0.2">
      <c r="A296" s="147">
        <v>2003.07</v>
      </c>
      <c r="B296" s="149">
        <v>381940</v>
      </c>
      <c r="D296" s="145">
        <f t="shared" si="43"/>
        <v>1.9784796945504945E-2</v>
      </c>
      <c r="E296" s="145">
        <f t="shared" si="41"/>
        <v>0.18651755203479348</v>
      </c>
      <c r="F296" s="152">
        <v>556370</v>
      </c>
      <c r="H296" s="145">
        <f t="shared" si="44"/>
        <v>6.6701177192377115E-2</v>
      </c>
      <c r="I296" s="145">
        <f t="shared" si="46"/>
        <v>0.1501664151489468</v>
      </c>
      <c r="J296" s="164">
        <f t="shared" si="47"/>
        <v>1.0145113650956716E-2</v>
      </c>
      <c r="K296" s="144">
        <f t="shared" si="49"/>
        <v>3697020</v>
      </c>
      <c r="L296" s="146"/>
    </row>
    <row r="297" spans="1:13" hidden="1" x14ac:dyDescent="0.2">
      <c r="A297" s="147">
        <v>2003.08</v>
      </c>
      <c r="B297" s="149">
        <v>406140</v>
      </c>
      <c r="D297" s="145">
        <f t="shared" si="43"/>
        <v>6.3360737288579383E-2</v>
      </c>
      <c r="E297" s="145">
        <f t="shared" si="41"/>
        <v>0.21500583360756265</v>
      </c>
      <c r="F297" s="152">
        <v>588230</v>
      </c>
      <c r="H297" s="145">
        <f t="shared" si="44"/>
        <v>5.7264050901378649E-2</v>
      </c>
      <c r="I297" s="145">
        <f t="shared" si="46"/>
        <v>0.21187086672572564</v>
      </c>
      <c r="J297" s="164">
        <f t="shared" si="47"/>
        <v>3.3766114713601914E-2</v>
      </c>
      <c r="K297" s="144">
        <f>+K296+F297</f>
        <v>4285250</v>
      </c>
    </row>
    <row r="298" spans="1:13" hidden="1" x14ac:dyDescent="0.2">
      <c r="A298" s="147">
        <v>2003.09</v>
      </c>
      <c r="B298" s="149">
        <v>384690</v>
      </c>
      <c r="D298" s="145">
        <f t="shared" si="43"/>
        <v>-5.2814300487516674E-2</v>
      </c>
      <c r="E298" s="145">
        <f t="shared" si="41"/>
        <v>0.19302217398046206</v>
      </c>
      <c r="F298" s="152">
        <v>589270</v>
      </c>
      <c r="H298" s="145">
        <f t="shared" si="44"/>
        <v>1.7680159121431505E-3</v>
      </c>
      <c r="I298" s="145">
        <f t="shared" si="46"/>
        <v>0.23884707564226559</v>
      </c>
      <c r="J298" s="164">
        <f t="shared" si="47"/>
        <v>5.4876280583604276E-2</v>
      </c>
      <c r="K298" s="144">
        <f>+K297+F298</f>
        <v>4874520</v>
      </c>
      <c r="L298" s="146">
        <f>AVERAGE(F296:F298)</f>
        <v>577956.66666666663</v>
      </c>
    </row>
    <row r="299" spans="1:13" hidden="1" x14ac:dyDescent="0.2">
      <c r="A299" s="147">
        <v>2003.1</v>
      </c>
      <c r="B299" s="149">
        <v>379120</v>
      </c>
      <c r="D299" s="145">
        <f t="shared" si="43"/>
        <v>-1.4479191036938843E-2</v>
      </c>
      <c r="E299" s="145">
        <f t="shared" si="41"/>
        <v>0.16770875042350686</v>
      </c>
      <c r="F299" s="152">
        <v>573990</v>
      </c>
      <c r="H299" s="145">
        <f t="shared" si="44"/>
        <v>-2.5930388446722241E-2</v>
      </c>
      <c r="I299" s="145">
        <f t="shared" si="46"/>
        <v>0.15765802105602833</v>
      </c>
      <c r="J299" s="164">
        <f t="shared" si="47"/>
        <v>6.4835950875163251E-2</v>
      </c>
      <c r="K299" s="144">
        <f>+K298+F299</f>
        <v>5448510</v>
      </c>
    </row>
    <row r="300" spans="1:13" hidden="1" x14ac:dyDescent="0.2">
      <c r="A300" s="147">
        <v>2003.11</v>
      </c>
      <c r="B300" s="149">
        <v>384470</v>
      </c>
      <c r="D300" s="145">
        <f t="shared" si="43"/>
        <v>1.4111626925511711E-2</v>
      </c>
      <c r="E300" s="145">
        <f t="shared" si="41"/>
        <v>0.17059432468639635</v>
      </c>
      <c r="F300" s="152">
        <v>577910</v>
      </c>
      <c r="H300" s="145">
        <f t="shared" si="44"/>
        <v>6.8293872715552428E-3</v>
      </c>
      <c r="I300" s="145">
        <f t="shared" si="46"/>
        <v>0.16799046059944622</v>
      </c>
      <c r="J300" s="164">
        <f t="shared" si="47"/>
        <v>7.3931444966185866E-2</v>
      </c>
      <c r="K300" s="144">
        <f>+K299+F300</f>
        <v>6026420</v>
      </c>
    </row>
    <row r="301" spans="1:13" hidden="1" x14ac:dyDescent="0.2">
      <c r="A301" s="147">
        <v>2003.12</v>
      </c>
      <c r="B301" s="149">
        <v>401720</v>
      </c>
      <c r="D301" s="145">
        <f t="shared" si="43"/>
        <v>4.4866959710770704E-2</v>
      </c>
      <c r="E301" s="145">
        <f t="shared" si="41"/>
        <v>0.18557431235981592</v>
      </c>
      <c r="F301" s="152">
        <v>580190</v>
      </c>
      <c r="H301" s="145">
        <f t="shared" si="44"/>
        <v>3.9452509906385824E-3</v>
      </c>
      <c r="I301" s="145">
        <f t="shared" si="46"/>
        <v>9.60423160479833E-2</v>
      </c>
      <c r="J301" s="164">
        <f t="shared" si="47"/>
        <v>7.5837417968050325E-2</v>
      </c>
      <c r="K301" s="144">
        <f>+K300+F301</f>
        <v>6606610</v>
      </c>
      <c r="L301" s="146">
        <f>AVERAGE(F299:F301)</f>
        <v>577363.33333333337</v>
      </c>
      <c r="M301" s="146">
        <f>AVERAGE(F290:F301)</f>
        <v>550550.83333333337</v>
      </c>
    </row>
    <row r="302" spans="1:13" hidden="1" x14ac:dyDescent="0.2">
      <c r="A302" s="147">
        <v>2004.01</v>
      </c>
      <c r="B302" s="149">
        <v>404460</v>
      </c>
      <c r="D302" s="145">
        <f t="shared" si="43"/>
        <v>6.8206711142089205E-3</v>
      </c>
      <c r="E302" s="145">
        <f t="shared" si="41"/>
        <v>0.2029981261711431</v>
      </c>
      <c r="F302" s="152">
        <v>554020</v>
      </c>
      <c r="H302" s="145">
        <f t="shared" si="44"/>
        <v>-4.5105913580034129E-2</v>
      </c>
      <c r="I302" s="145">
        <f t="shared" si="46"/>
        <v>4.2311816830658655E-2</v>
      </c>
      <c r="J302" s="164">
        <f t="shared" si="47"/>
        <v>4.2311816830658655E-2</v>
      </c>
      <c r="K302" s="144">
        <f>F302</f>
        <v>554020</v>
      </c>
    </row>
    <row r="303" spans="1:13" hidden="1" x14ac:dyDescent="0.2">
      <c r="A303" s="147">
        <v>2004.02</v>
      </c>
      <c r="B303" s="149">
        <v>391550</v>
      </c>
      <c r="D303" s="145">
        <f t="shared" si="43"/>
        <v>-3.1919102012559986E-2</v>
      </c>
      <c r="E303" s="145">
        <f t="shared" si="41"/>
        <v>0.19872030369826099</v>
      </c>
      <c r="F303" s="152">
        <v>558090</v>
      </c>
      <c r="H303" s="145">
        <f t="shared" si="44"/>
        <v>7.3463051875384267E-3</v>
      </c>
      <c r="I303" s="145">
        <f t="shared" si="46"/>
        <v>4.8923053790925763E-2</v>
      </c>
      <c r="J303" s="164">
        <f t="shared" si="47"/>
        <v>4.5619082541204836E-2</v>
      </c>
      <c r="K303" s="144">
        <f t="shared" ref="K303:K308" si="50">+K302+F303</f>
        <v>1112110</v>
      </c>
    </row>
    <row r="304" spans="1:13" hidden="1" x14ac:dyDescent="0.2">
      <c r="A304" s="147">
        <v>2004.03</v>
      </c>
      <c r="B304" s="149">
        <v>428060</v>
      </c>
      <c r="D304" s="145">
        <f t="shared" si="43"/>
        <v>9.3244796322308865E-2</v>
      </c>
      <c r="E304" s="145">
        <f t="shared" si="41"/>
        <v>0.2190926437501779</v>
      </c>
      <c r="F304" s="152">
        <v>561640</v>
      </c>
      <c r="H304" s="145">
        <f t="shared" si="44"/>
        <v>6.3609812037483948E-3</v>
      </c>
      <c r="I304" s="145">
        <f t="shared" si="46"/>
        <v>7.8459234225584762E-2</v>
      </c>
      <c r="J304" s="164">
        <f t="shared" si="47"/>
        <v>5.6413590259850821E-2</v>
      </c>
      <c r="K304" s="144">
        <f t="shared" si="50"/>
        <v>1673750</v>
      </c>
      <c r="L304" s="146">
        <f>AVERAGE(F302:F304)</f>
        <v>557916.66666666663</v>
      </c>
    </row>
    <row r="305" spans="1:13" hidden="1" x14ac:dyDescent="0.2">
      <c r="A305" s="147">
        <v>2004.04</v>
      </c>
      <c r="B305" s="149">
        <v>452680</v>
      </c>
      <c r="D305" s="145">
        <f t="shared" si="43"/>
        <v>5.7515301593234591E-2</v>
      </c>
      <c r="E305" s="145">
        <f t="shared" si="41"/>
        <v>0.24348972640369193</v>
      </c>
      <c r="F305" s="152">
        <v>564340</v>
      </c>
      <c r="H305" s="145">
        <f t="shared" si="44"/>
        <v>4.8073499038530088E-3</v>
      </c>
      <c r="I305" s="145">
        <f t="shared" si="46"/>
        <v>0.10540027030732757</v>
      </c>
      <c r="J305" s="164">
        <f t="shared" si="47"/>
        <v>6.8351711298868745E-2</v>
      </c>
      <c r="K305" s="144">
        <f t="shared" si="50"/>
        <v>2238090</v>
      </c>
      <c r="L305" s="146"/>
    </row>
    <row r="306" spans="1:13" hidden="1" x14ac:dyDescent="0.2">
      <c r="A306" s="147">
        <v>2004.05</v>
      </c>
      <c r="B306" s="149">
        <v>463320</v>
      </c>
      <c r="D306" s="145">
        <f t="shared" si="43"/>
        <v>2.3504462313334029E-2</v>
      </c>
      <c r="E306" s="145">
        <f t="shared" si="41"/>
        <v>0.2602888774039116</v>
      </c>
      <c r="F306" s="152">
        <v>576030</v>
      </c>
      <c r="H306" s="145">
        <f t="shared" si="44"/>
        <v>2.0714462912428733E-2</v>
      </c>
      <c r="I306" s="145">
        <f t="shared" si="46"/>
        <v>9.8937367647900398E-2</v>
      </c>
      <c r="J306" s="164">
        <f t="shared" si="47"/>
        <v>7.4472999958000274E-2</v>
      </c>
      <c r="K306" s="144">
        <f t="shared" si="50"/>
        <v>2814120</v>
      </c>
    </row>
    <row r="307" spans="1:13" hidden="1" x14ac:dyDescent="0.2">
      <c r="A307" s="147">
        <v>2004.06</v>
      </c>
      <c r="B307" s="149">
        <v>468050</v>
      </c>
      <c r="D307" s="145">
        <f t="shared" si="43"/>
        <v>1.0208926875593605E-2</v>
      </c>
      <c r="E307" s="145">
        <f t="shared" si="41"/>
        <v>0.24969962352815522</v>
      </c>
      <c r="F307" s="152">
        <v>573040</v>
      </c>
      <c r="H307" s="145">
        <f t="shared" si="44"/>
        <v>-5.1907018731662813E-3</v>
      </c>
      <c r="I307" s="145">
        <f t="shared" si="46"/>
        <v>9.8661758503010066E-2</v>
      </c>
      <c r="J307" s="164">
        <f t="shared" si="47"/>
        <v>7.8490121471669783E-2</v>
      </c>
      <c r="K307" s="144">
        <f t="shared" si="50"/>
        <v>3387160</v>
      </c>
      <c r="L307" s="146">
        <f>AVERAGE(F305:F307)</f>
        <v>571136.66666666663</v>
      </c>
    </row>
    <row r="308" spans="1:13" hidden="1" x14ac:dyDescent="0.2">
      <c r="A308" s="147">
        <v>2004.07</v>
      </c>
      <c r="B308" s="149">
        <v>461760</v>
      </c>
      <c r="D308" s="145">
        <f t="shared" si="43"/>
        <v>-1.3438735177865646E-2</v>
      </c>
      <c r="E308" s="145">
        <f t="shared" si="41"/>
        <v>0.2089857045609258</v>
      </c>
      <c r="F308" s="152">
        <v>571580</v>
      </c>
      <c r="H308" s="145">
        <f t="shared" si="44"/>
        <v>-2.5478151612452482E-3</v>
      </c>
      <c r="I308" s="145">
        <f t="shared" si="46"/>
        <v>2.7337922605460419E-2</v>
      </c>
      <c r="J308" s="164">
        <f t="shared" si="47"/>
        <v>7.0792151516626989E-2</v>
      </c>
      <c r="K308" s="144">
        <f t="shared" si="50"/>
        <v>3958740</v>
      </c>
      <c r="L308" s="146"/>
    </row>
    <row r="309" spans="1:13" hidden="1" x14ac:dyDescent="0.2">
      <c r="A309" s="147">
        <v>2004.08</v>
      </c>
      <c r="B309" s="149">
        <v>473520</v>
      </c>
      <c r="D309" s="145">
        <f t="shared" si="43"/>
        <v>2.5467775467775455E-2</v>
      </c>
      <c r="E309" s="145">
        <f t="shared" si="41"/>
        <v>0.16590338306987729</v>
      </c>
      <c r="F309" s="152">
        <v>562100</v>
      </c>
      <c r="H309" s="145">
        <f t="shared" si="44"/>
        <v>-1.6585604814724153E-2</v>
      </c>
      <c r="I309" s="145">
        <f t="shared" si="46"/>
        <v>-4.4421399792598182E-2</v>
      </c>
      <c r="J309" s="164">
        <f t="shared" si="47"/>
        <v>5.4976955836882224E-2</v>
      </c>
      <c r="K309" s="144">
        <f>+K308+F309</f>
        <v>4520840</v>
      </c>
    </row>
    <row r="310" spans="1:13" hidden="1" x14ac:dyDescent="0.2">
      <c r="A310" s="147">
        <v>2004.09</v>
      </c>
      <c r="B310" s="149">
        <v>463630</v>
      </c>
      <c r="D310" s="145">
        <f t="shared" si="43"/>
        <v>-2.0886129413752341E-2</v>
      </c>
      <c r="E310" s="145">
        <f t="shared" si="41"/>
        <v>0.20520419038706494</v>
      </c>
      <c r="F310" s="152">
        <v>575380</v>
      </c>
      <c r="H310" s="145">
        <f t="shared" si="44"/>
        <v>2.3625689379114023E-2</v>
      </c>
      <c r="I310" s="145">
        <f t="shared" si="46"/>
        <v>-2.3571537665246778E-2</v>
      </c>
      <c r="J310" s="164">
        <f t="shared" si="47"/>
        <v>4.5481401245661024E-2</v>
      </c>
      <c r="K310" s="144">
        <f>+K309+F310</f>
        <v>5096220</v>
      </c>
      <c r="L310" s="146">
        <f>AVERAGE(F308:F310)</f>
        <v>569686.66666666663</v>
      </c>
    </row>
    <row r="311" spans="1:13" hidden="1" x14ac:dyDescent="0.2">
      <c r="A311" s="147">
        <v>2004.1</v>
      </c>
      <c r="B311" s="149">
        <v>459530</v>
      </c>
      <c r="D311" s="145">
        <f t="shared" si="43"/>
        <v>-8.843258632961648E-3</v>
      </c>
      <c r="E311" s="145">
        <f t="shared" si="41"/>
        <v>0.21209643384680321</v>
      </c>
      <c r="F311" s="152">
        <v>590840</v>
      </c>
      <c r="H311" s="145">
        <f t="shared" si="44"/>
        <v>2.6869199485557438E-2</v>
      </c>
      <c r="I311" s="145">
        <f t="shared" si="46"/>
        <v>2.9355912123904648E-2</v>
      </c>
      <c r="J311" s="164">
        <f t="shared" si="47"/>
        <v>4.3782612126985088E-2</v>
      </c>
      <c r="K311" s="144">
        <f>+K310+F311</f>
        <v>5687060</v>
      </c>
      <c r="L311" s="146"/>
    </row>
    <row r="312" spans="1:13" hidden="1" x14ac:dyDescent="0.2">
      <c r="A312" s="147">
        <v>2004.11</v>
      </c>
      <c r="B312" s="149">
        <v>471980</v>
      </c>
      <c r="D312" s="145">
        <f t="shared" si="43"/>
        <v>2.7092899266641934E-2</v>
      </c>
      <c r="E312" s="145">
        <f t="shared" si="41"/>
        <v>0.22761203735011826</v>
      </c>
      <c r="F312" s="152">
        <v>591450</v>
      </c>
      <c r="H312" s="145">
        <f t="shared" si="44"/>
        <v>1.0324284070137857E-3</v>
      </c>
      <c r="I312" s="145">
        <f t="shared" si="46"/>
        <v>2.3429253690020913E-2</v>
      </c>
      <c r="J312" s="164">
        <f t="shared" si="47"/>
        <v>4.1830805021886963E-2</v>
      </c>
      <c r="K312" s="144">
        <f>+K311+F312</f>
        <v>6278510</v>
      </c>
    </row>
    <row r="313" spans="1:13" hidden="1" x14ac:dyDescent="0.2">
      <c r="A313" s="147">
        <v>2004.12</v>
      </c>
      <c r="B313" s="149">
        <v>474270</v>
      </c>
      <c r="D313" s="145">
        <f t="shared" si="43"/>
        <v>4.8519005042586549E-3</v>
      </c>
      <c r="E313" s="145">
        <f t="shared" si="41"/>
        <v>0.18059842676491078</v>
      </c>
      <c r="F313" s="152">
        <v>578830</v>
      </c>
      <c r="H313" s="145">
        <f t="shared" si="44"/>
        <v>-2.1337391157325247E-2</v>
      </c>
      <c r="I313" s="145">
        <f t="shared" si="46"/>
        <v>-2.3440597045795153E-3</v>
      </c>
      <c r="J313" s="164">
        <f t="shared" si="47"/>
        <v>3.7951385052243047E-2</v>
      </c>
      <c r="K313" s="144">
        <f>+K312+F313</f>
        <v>6857340</v>
      </c>
      <c r="L313" s="146">
        <f>AVERAGE(F311:F313)</f>
        <v>587040</v>
      </c>
      <c r="M313" s="146">
        <f>AVERAGE(F302:F313)</f>
        <v>571445</v>
      </c>
    </row>
    <row r="314" spans="1:13" hidden="1" x14ac:dyDescent="0.2">
      <c r="A314" s="147">
        <v>2005.01</v>
      </c>
      <c r="B314" s="149">
        <v>484580</v>
      </c>
      <c r="D314" s="145">
        <f t="shared" si="43"/>
        <v>2.1738672064435915E-2</v>
      </c>
      <c r="E314" s="145">
        <f t="shared" si="41"/>
        <v>0.19809128220343175</v>
      </c>
      <c r="F314" s="152">
        <v>625570</v>
      </c>
      <c r="H314" s="145">
        <f t="shared" si="44"/>
        <v>8.0749097317001528E-2</v>
      </c>
      <c r="I314" s="145">
        <f t="shared" si="46"/>
        <v>0.12914696220353061</v>
      </c>
      <c r="J314" s="164">
        <f t="shared" si="47"/>
        <v>0.12914696220353061</v>
      </c>
      <c r="K314" s="144">
        <f>+F314</f>
        <v>625570</v>
      </c>
    </row>
    <row r="315" spans="1:13" hidden="1" x14ac:dyDescent="0.2">
      <c r="A315" s="147">
        <v>2005.02</v>
      </c>
      <c r="B315" s="149">
        <v>470920</v>
      </c>
      <c r="D315" s="145">
        <f t="shared" si="43"/>
        <v>-2.8189359858021401E-2</v>
      </c>
      <c r="E315" s="145">
        <f t="shared" si="41"/>
        <v>0.20270718937555876</v>
      </c>
      <c r="F315" s="152">
        <v>566250</v>
      </c>
      <c r="H315" s="145">
        <f t="shared" si="44"/>
        <v>-9.4825519126556568E-2</v>
      </c>
      <c r="I315" s="145">
        <f t="shared" si="46"/>
        <v>1.462129764016562E-2</v>
      </c>
      <c r="J315" s="164">
        <f t="shared" si="47"/>
        <v>7.1674564566454713E-2</v>
      </c>
      <c r="K315" s="144">
        <f t="shared" ref="K315:K320" si="51">+K314+F315</f>
        <v>1191820</v>
      </c>
    </row>
    <row r="316" spans="1:13" hidden="1" x14ac:dyDescent="0.2">
      <c r="A316" s="147">
        <v>2005.03</v>
      </c>
      <c r="B316" s="149">
        <v>496890</v>
      </c>
      <c r="D316" s="145">
        <f t="shared" si="43"/>
        <v>5.5147371103372089E-2</v>
      </c>
      <c r="E316" s="145">
        <f t="shared" si="41"/>
        <v>0.16079521562397803</v>
      </c>
      <c r="F316" s="152">
        <v>580290</v>
      </c>
      <c r="H316" s="145">
        <f t="shared" si="44"/>
        <v>2.479470198675493E-2</v>
      </c>
      <c r="I316" s="145">
        <f t="shared" si="46"/>
        <v>3.320632433587356E-2</v>
      </c>
      <c r="J316" s="164">
        <f t="shared" si="47"/>
        <v>5.8766243465272483E-2</v>
      </c>
      <c r="K316" s="144">
        <f t="shared" si="51"/>
        <v>1772110</v>
      </c>
      <c r="L316" s="146">
        <f>AVERAGE(F314:F316)</f>
        <v>590703.33333333337</v>
      </c>
    </row>
    <row r="317" spans="1:13" hidden="1" x14ac:dyDescent="0.2">
      <c r="A317" s="147">
        <v>2005.04</v>
      </c>
      <c r="B317" s="149">
        <v>510400</v>
      </c>
      <c r="D317" s="145">
        <f t="shared" si="43"/>
        <v>2.7189116303407257E-2</v>
      </c>
      <c r="E317" s="145">
        <f t="shared" si="41"/>
        <v>0.12750728991782267</v>
      </c>
      <c r="F317" s="152">
        <v>594740</v>
      </c>
      <c r="H317" s="145">
        <f t="shared" si="44"/>
        <v>2.4901342432232187E-2</v>
      </c>
      <c r="I317" s="145">
        <f t="shared" si="46"/>
        <v>5.3868235460892366E-2</v>
      </c>
      <c r="J317" s="164">
        <f t="shared" si="47"/>
        <v>5.753119847727306E-2</v>
      </c>
      <c r="K317" s="144">
        <f t="shared" si="51"/>
        <v>2366850</v>
      </c>
      <c r="L317" s="146"/>
    </row>
    <row r="318" spans="1:13" hidden="1" x14ac:dyDescent="0.2">
      <c r="A318" s="147">
        <v>2005.05</v>
      </c>
      <c r="B318" s="149">
        <v>522530</v>
      </c>
      <c r="D318" s="145">
        <f t="shared" si="43"/>
        <v>2.3765673981191116E-2</v>
      </c>
      <c r="E318" s="145">
        <f t="shared" si="41"/>
        <v>0.12779504446171108</v>
      </c>
      <c r="F318" s="152">
        <v>586800</v>
      </c>
      <c r="H318" s="145">
        <f t="shared" si="44"/>
        <v>-1.3350371590947319E-2</v>
      </c>
      <c r="I318" s="145">
        <f t="shared" si="46"/>
        <v>1.8696942867558963E-2</v>
      </c>
      <c r="J318" s="164">
        <f t="shared" si="47"/>
        <v>4.9582107372819983E-2</v>
      </c>
      <c r="K318" s="144">
        <f t="shared" si="51"/>
        <v>2953650</v>
      </c>
    </row>
    <row r="319" spans="1:13" hidden="1" x14ac:dyDescent="0.2">
      <c r="A319" s="147">
        <v>2005.06</v>
      </c>
      <c r="B319" s="149">
        <v>542330</v>
      </c>
      <c r="D319" s="145">
        <f t="shared" si="43"/>
        <v>3.7892561192658825E-2</v>
      </c>
      <c r="E319" s="145">
        <f t="shared" ref="E319:E382" si="52">B319/B307-1</f>
        <v>0.15870099348360212</v>
      </c>
      <c r="F319" s="152">
        <v>591220</v>
      </c>
      <c r="H319" s="145">
        <f t="shared" si="44"/>
        <v>7.532379004771661E-3</v>
      </c>
      <c r="I319" s="145">
        <f t="shared" si="46"/>
        <v>3.1725533994136468E-2</v>
      </c>
      <c r="J319" s="164">
        <f t="shared" si="47"/>
        <v>4.6561130858890687E-2</v>
      </c>
      <c r="K319" s="144">
        <f t="shared" si="51"/>
        <v>3544870</v>
      </c>
      <c r="L319" s="146">
        <f>AVERAGE(F317:F319)</f>
        <v>590920</v>
      </c>
    </row>
    <row r="320" spans="1:13" hidden="1" x14ac:dyDescent="0.2">
      <c r="A320" s="147">
        <v>2005.07</v>
      </c>
      <c r="B320" s="149">
        <v>539840</v>
      </c>
      <c r="D320" s="145">
        <f t="shared" si="43"/>
        <v>-4.5913004996958051E-3</v>
      </c>
      <c r="E320" s="145">
        <f t="shared" si="52"/>
        <v>0.16909216909216918</v>
      </c>
      <c r="F320" s="152">
        <v>588240</v>
      </c>
      <c r="H320" s="145">
        <f t="shared" si="44"/>
        <v>-5.0404248841379173E-3</v>
      </c>
      <c r="I320" s="145">
        <f t="shared" si="46"/>
        <v>2.9147275971867392E-2</v>
      </c>
      <c r="J320" s="164">
        <f t="shared" si="47"/>
        <v>4.4046843187478757E-2</v>
      </c>
      <c r="K320" s="144">
        <f t="shared" si="51"/>
        <v>4133110</v>
      </c>
      <c r="L320" s="146"/>
    </row>
    <row r="321" spans="1:13" hidden="1" x14ac:dyDescent="0.2">
      <c r="A321" s="147">
        <v>2005.08</v>
      </c>
      <c r="B321" s="149">
        <v>567320</v>
      </c>
      <c r="D321" s="145">
        <f t="shared" si="43"/>
        <v>5.0903971547125115E-2</v>
      </c>
      <c r="E321" s="145">
        <f t="shared" si="52"/>
        <v>0.19809089373204936</v>
      </c>
      <c r="F321" s="152">
        <v>593560</v>
      </c>
      <c r="H321" s="145">
        <f t="shared" si="44"/>
        <v>9.0439276485787534E-3</v>
      </c>
      <c r="I321" s="145">
        <f t="shared" si="46"/>
        <v>5.5968688845401182E-2</v>
      </c>
      <c r="J321" s="164">
        <f t="shared" si="47"/>
        <v>4.5529149450102224E-2</v>
      </c>
      <c r="K321" s="144">
        <f>+K320+F321</f>
        <v>4726670</v>
      </c>
    </row>
    <row r="322" spans="1:13" hidden="1" x14ac:dyDescent="0.2">
      <c r="A322" s="147">
        <v>2005.09</v>
      </c>
      <c r="B322" s="149">
        <v>543510</v>
      </c>
      <c r="D322" s="145">
        <f t="shared" si="43"/>
        <v>-4.1969258972008761E-2</v>
      </c>
      <c r="E322" s="145">
        <f t="shared" si="52"/>
        <v>0.17229256087828659</v>
      </c>
      <c r="F322" s="152">
        <v>584360</v>
      </c>
      <c r="H322" s="145">
        <f t="shared" si="44"/>
        <v>-1.5499696745063685E-2</v>
      </c>
      <c r="I322" s="145">
        <f t="shared" si="46"/>
        <v>1.5607077062115504E-2</v>
      </c>
      <c r="J322" s="164">
        <f t="shared" si="47"/>
        <v>4.2150849060676343E-2</v>
      </c>
      <c r="K322" s="144">
        <f>+K321+F322</f>
        <v>5311030</v>
      </c>
      <c r="L322" s="146">
        <f>AVERAGE(F320:F322)</f>
        <v>588720</v>
      </c>
    </row>
    <row r="323" spans="1:13" hidden="1" x14ac:dyDescent="0.2">
      <c r="A323" s="147">
        <v>2005.1</v>
      </c>
      <c r="B323" s="149">
        <v>537930</v>
      </c>
      <c r="D323" s="145">
        <f t="shared" ref="D323:D386" si="53">B323/B322-1</f>
        <v>-1.0266600430534845E-2</v>
      </c>
      <c r="E323" s="145">
        <f t="shared" si="52"/>
        <v>0.17060910060278989</v>
      </c>
      <c r="F323" s="152">
        <v>570090</v>
      </c>
      <c r="H323" s="145">
        <f t="shared" ref="H323:H386" si="54">F323/F322-1</f>
        <v>-2.441987815730029E-2</v>
      </c>
      <c r="I323" s="145">
        <f t="shared" si="46"/>
        <v>-3.5119490894319982E-2</v>
      </c>
      <c r="J323" s="164">
        <f t="shared" si="47"/>
        <v>3.4123079411857882E-2</v>
      </c>
      <c r="K323" s="144">
        <f>+K322+F323</f>
        <v>5881120</v>
      </c>
      <c r="L323" s="146"/>
      <c r="M323" s="146"/>
    </row>
    <row r="324" spans="1:13" hidden="1" x14ac:dyDescent="0.2">
      <c r="A324" s="147">
        <v>2005.11</v>
      </c>
      <c r="B324" s="149">
        <v>547870</v>
      </c>
      <c r="D324" s="145">
        <f t="shared" si="53"/>
        <v>1.8478240663283296E-2</v>
      </c>
      <c r="E324" s="145">
        <f t="shared" si="52"/>
        <v>0.16079071147082513</v>
      </c>
      <c r="F324" s="152">
        <v>537210</v>
      </c>
      <c r="H324" s="145">
        <f t="shared" si="54"/>
        <v>-5.7675103930958316E-2</v>
      </c>
      <c r="I324" s="145">
        <f t="shared" si="46"/>
        <v>-9.1706822216586326E-2</v>
      </c>
      <c r="J324" s="164">
        <f t="shared" si="47"/>
        <v>2.2269614924560033E-2</v>
      </c>
      <c r="K324" s="144">
        <f>+K323+F324</f>
        <v>6418330</v>
      </c>
      <c r="M324" s="146"/>
    </row>
    <row r="325" spans="1:13" hidden="1" x14ac:dyDescent="0.2">
      <c r="A325" s="147">
        <v>2005.12</v>
      </c>
      <c r="B325" s="149">
        <v>547400</v>
      </c>
      <c r="D325" s="145">
        <f t="shared" si="53"/>
        <v>-8.5786774234763996E-4</v>
      </c>
      <c r="E325" s="145">
        <f t="shared" si="52"/>
        <v>0.15419486790224979</v>
      </c>
      <c r="F325" s="152">
        <v>496590</v>
      </c>
      <c r="H325" s="145">
        <f t="shared" si="54"/>
        <v>-7.5612888814430068E-2</v>
      </c>
      <c r="I325" s="145">
        <f t="shared" si="46"/>
        <v>-0.1420797125235389</v>
      </c>
      <c r="J325" s="164">
        <f t="shared" si="47"/>
        <v>8.3968419241280401E-3</v>
      </c>
      <c r="K325" s="144">
        <f>+K324+F325</f>
        <v>6914920</v>
      </c>
      <c r="L325" s="146">
        <f>AVERAGE(F323:F325)</f>
        <v>534630</v>
      </c>
      <c r="M325" s="146">
        <f>AVERAGE(F314:F325)</f>
        <v>576243.33333333337</v>
      </c>
    </row>
    <row r="326" spans="1:13" hidden="1" x14ac:dyDescent="0.2">
      <c r="A326" s="147">
        <v>2006.01</v>
      </c>
      <c r="B326" s="149">
        <v>549460</v>
      </c>
      <c r="D326" s="145">
        <f t="shared" si="53"/>
        <v>3.7632444282060806E-3</v>
      </c>
      <c r="E326" s="145">
        <f t="shared" si="52"/>
        <v>0.13388914111189076</v>
      </c>
      <c r="F326" s="152">
        <v>483480</v>
      </c>
      <c r="H326" s="145">
        <f t="shared" si="54"/>
        <v>-2.6400048329607961E-2</v>
      </c>
      <c r="I326" s="145">
        <f t="shared" si="46"/>
        <v>-0.22713685119171312</v>
      </c>
      <c r="J326" s="164">
        <f t="shared" si="47"/>
        <v>-0.22713685119171312</v>
      </c>
      <c r="K326" s="144">
        <f>+F326</f>
        <v>483480</v>
      </c>
    </row>
    <row r="327" spans="1:13" hidden="1" x14ac:dyDescent="0.2">
      <c r="A327" s="147">
        <v>2006.02</v>
      </c>
      <c r="B327" s="149">
        <v>534400</v>
      </c>
      <c r="D327" s="145">
        <f t="shared" si="53"/>
        <v>-2.7408728569868646E-2</v>
      </c>
      <c r="E327" s="145">
        <f t="shared" si="52"/>
        <v>0.13479996602395317</v>
      </c>
      <c r="F327" s="152">
        <v>470350</v>
      </c>
      <c r="H327" s="145">
        <f t="shared" si="54"/>
        <v>-2.7157276412674736E-2</v>
      </c>
      <c r="I327" s="145">
        <f t="shared" si="46"/>
        <v>-0.16935982339955846</v>
      </c>
      <c r="J327" s="164">
        <f t="shared" si="47"/>
        <v>-0.19968619422395995</v>
      </c>
      <c r="K327" s="144">
        <f t="shared" ref="K327:K332" si="55">+K326+F327</f>
        <v>953830</v>
      </c>
    </row>
    <row r="328" spans="1:13" hidden="1" x14ac:dyDescent="0.2">
      <c r="A328" s="147">
        <v>2006.03</v>
      </c>
      <c r="B328" s="149">
        <v>562130</v>
      </c>
      <c r="D328" s="145">
        <f t="shared" si="53"/>
        <v>5.1889970059880275E-2</v>
      </c>
      <c r="E328" s="145">
        <f t="shared" si="52"/>
        <v>0.13129666525790418</v>
      </c>
      <c r="F328" s="152">
        <v>482810</v>
      </c>
      <c r="H328" s="145">
        <f t="shared" si="54"/>
        <v>2.649091102370571E-2</v>
      </c>
      <c r="I328" s="145">
        <f t="shared" si="46"/>
        <v>-0.16798497303072601</v>
      </c>
      <c r="J328" s="164">
        <f t="shared" si="47"/>
        <v>-0.18930540429205867</v>
      </c>
      <c r="K328" s="144">
        <f t="shared" si="55"/>
        <v>1436640</v>
      </c>
      <c r="L328" s="146">
        <f>AVERAGE(F326:F328)</f>
        <v>478880</v>
      </c>
    </row>
    <row r="329" spans="1:13" hidden="1" x14ac:dyDescent="0.2">
      <c r="A329" s="147">
        <v>2006.04</v>
      </c>
      <c r="B329" s="149">
        <v>562820</v>
      </c>
      <c r="D329" s="145">
        <f t="shared" si="53"/>
        <v>1.2274740718338784E-3</v>
      </c>
      <c r="E329" s="145">
        <f t="shared" si="52"/>
        <v>0.10270376175548579</v>
      </c>
      <c r="F329" s="152">
        <v>473700</v>
      </c>
      <c r="H329" s="145">
        <f t="shared" si="54"/>
        <v>-1.8868706116277667E-2</v>
      </c>
      <c r="I329" s="145">
        <f t="shared" si="46"/>
        <v>-0.20351750344688435</v>
      </c>
      <c r="J329" s="164">
        <f t="shared" si="47"/>
        <v>-0.1928766081500729</v>
      </c>
      <c r="K329" s="144">
        <f t="shared" si="55"/>
        <v>1910340</v>
      </c>
    </row>
    <row r="330" spans="1:13" hidden="1" x14ac:dyDescent="0.2">
      <c r="A330" s="147">
        <v>2006.05</v>
      </c>
      <c r="B330" s="149">
        <v>563860</v>
      </c>
      <c r="D330" s="145">
        <f t="shared" si="53"/>
        <v>1.8478376745674208E-3</v>
      </c>
      <c r="E330" s="145">
        <f t="shared" si="52"/>
        <v>7.9095937075383205E-2</v>
      </c>
      <c r="F330" s="152">
        <v>446700</v>
      </c>
      <c r="H330" s="145">
        <f t="shared" si="54"/>
        <v>-5.699810006333117E-2</v>
      </c>
      <c r="I330" s="145">
        <f t="shared" si="46"/>
        <v>-0.2387525562372188</v>
      </c>
      <c r="J330" s="164">
        <f t="shared" si="47"/>
        <v>-0.20199075719872017</v>
      </c>
      <c r="K330" s="144">
        <f t="shared" si="55"/>
        <v>2357040</v>
      </c>
    </row>
    <row r="331" spans="1:13" hidden="1" x14ac:dyDescent="0.2">
      <c r="A331" s="147">
        <v>2006.06</v>
      </c>
      <c r="B331" s="149">
        <v>575850</v>
      </c>
      <c r="D331" s="145">
        <f t="shared" si="53"/>
        <v>2.1264143581740225E-2</v>
      </c>
      <c r="E331" s="145">
        <f t="shared" si="52"/>
        <v>6.1807386646506757E-2</v>
      </c>
      <c r="F331" s="152">
        <v>433520</v>
      </c>
      <c r="H331" s="145">
        <f t="shared" si="54"/>
        <v>-2.9505260801432676E-2</v>
      </c>
      <c r="I331" s="145">
        <f t="shared" si="46"/>
        <v>-0.26673657860018263</v>
      </c>
      <c r="J331" s="164">
        <f t="shared" si="47"/>
        <v>-0.21278918549904513</v>
      </c>
      <c r="K331" s="144">
        <f t="shared" si="55"/>
        <v>2790560</v>
      </c>
      <c r="L331" s="146">
        <f>AVERAGE(F329:F331)</f>
        <v>451306.66666666669</v>
      </c>
    </row>
    <row r="332" spans="1:13" hidden="1" x14ac:dyDescent="0.2">
      <c r="A332" s="147">
        <v>2006.07</v>
      </c>
      <c r="B332" s="149">
        <v>567860</v>
      </c>
      <c r="D332" s="145">
        <f t="shared" si="53"/>
        <v>-1.3875141095771482E-2</v>
      </c>
      <c r="E332" s="145">
        <f t="shared" si="52"/>
        <v>5.1904267931238923E-2</v>
      </c>
      <c r="F332" s="152">
        <v>416620</v>
      </c>
      <c r="H332" s="145">
        <f t="shared" si="54"/>
        <v>-3.8983207233806993E-2</v>
      </c>
      <c r="I332" s="145">
        <f t="shared" si="46"/>
        <v>-0.29175166598667213</v>
      </c>
      <c r="J332" s="164">
        <f t="shared" si="47"/>
        <v>-0.22402742728840996</v>
      </c>
      <c r="K332" s="144">
        <f t="shared" si="55"/>
        <v>3207180</v>
      </c>
    </row>
    <row r="333" spans="1:13" hidden="1" x14ac:dyDescent="0.2">
      <c r="A333" s="147">
        <v>2006.08</v>
      </c>
      <c r="B333" s="149">
        <v>577300</v>
      </c>
      <c r="D333" s="145">
        <f t="shared" si="53"/>
        <v>1.6623815729229108E-2</v>
      </c>
      <c r="E333" s="145">
        <f t="shared" si="52"/>
        <v>1.7591482761051935E-2</v>
      </c>
      <c r="F333" s="152">
        <v>414400</v>
      </c>
      <c r="H333" s="145">
        <f t="shared" si="54"/>
        <v>-5.3285968028419228E-3</v>
      </c>
      <c r="I333" s="145">
        <f t="shared" si="46"/>
        <v>-0.3018397466136532</v>
      </c>
      <c r="J333" s="164">
        <f t="shared" si="47"/>
        <v>-0.23379884781463478</v>
      </c>
      <c r="K333" s="144">
        <f>+K332+F333</f>
        <v>3621580</v>
      </c>
    </row>
    <row r="334" spans="1:13" hidden="1" x14ac:dyDescent="0.2">
      <c r="A334" s="147">
        <v>2006.09</v>
      </c>
      <c r="B334" s="149">
        <v>557150</v>
      </c>
      <c r="D334" s="145">
        <f t="shared" si="53"/>
        <v>-3.4903862809631092E-2</v>
      </c>
      <c r="E334" s="145">
        <f t="shared" si="52"/>
        <v>2.5096134385751867E-2</v>
      </c>
      <c r="F334" s="152">
        <v>412140</v>
      </c>
      <c r="H334" s="145">
        <f t="shared" si="54"/>
        <v>-5.4536679536679733E-3</v>
      </c>
      <c r="I334" s="145">
        <f t="shared" ref="I334:I397" si="56">F334/F322-1</f>
        <v>-0.29471558628242867</v>
      </c>
      <c r="J334" s="164">
        <f t="shared" ref="J334:J397" si="57">+K334/K322-1</f>
        <v>-0.24050137167366781</v>
      </c>
      <c r="K334" s="144">
        <f>+K333+F334</f>
        <v>4033720</v>
      </c>
      <c r="L334" s="146">
        <f>AVERAGE(F332:F334)</f>
        <v>414386.66666666669</v>
      </c>
    </row>
    <row r="335" spans="1:13" hidden="1" x14ac:dyDescent="0.2">
      <c r="A335" s="147">
        <v>2006.1</v>
      </c>
      <c r="B335" s="149">
        <v>552020</v>
      </c>
      <c r="D335" s="145">
        <f t="shared" si="53"/>
        <v>-9.2075742618684675E-3</v>
      </c>
      <c r="E335" s="145">
        <f t="shared" si="52"/>
        <v>2.6192999089100777E-2</v>
      </c>
      <c r="F335" s="152">
        <v>414390</v>
      </c>
      <c r="H335" s="145">
        <f t="shared" si="54"/>
        <v>5.4593099432231895E-3</v>
      </c>
      <c r="I335" s="145">
        <f t="shared" si="56"/>
        <v>-0.27311477135189177</v>
      </c>
      <c r="J335" s="164">
        <f t="shared" si="57"/>
        <v>-0.24366277171695183</v>
      </c>
      <c r="K335" s="144">
        <f>+K334+F335</f>
        <v>4448110</v>
      </c>
    </row>
    <row r="336" spans="1:13" hidden="1" x14ac:dyDescent="0.2">
      <c r="A336" s="147">
        <v>2006.11</v>
      </c>
      <c r="B336" s="149">
        <v>554500</v>
      </c>
      <c r="D336" s="145">
        <f t="shared" si="53"/>
        <v>4.4925908481576737E-3</v>
      </c>
      <c r="E336" s="145">
        <f t="shared" si="52"/>
        <v>1.2101410918648581E-2</v>
      </c>
      <c r="F336" s="152">
        <v>411720</v>
      </c>
      <c r="H336" s="145">
        <f t="shared" si="54"/>
        <v>-6.443205675812691E-3</v>
      </c>
      <c r="I336" s="145">
        <f t="shared" si="56"/>
        <v>-0.23359580052493434</v>
      </c>
      <c r="J336" s="164">
        <f t="shared" si="57"/>
        <v>-0.2428201728487005</v>
      </c>
      <c r="K336" s="144">
        <f>+K335+F336</f>
        <v>4859830</v>
      </c>
    </row>
    <row r="337" spans="1:13" hidden="1" x14ac:dyDescent="0.2">
      <c r="A337" s="147">
        <v>2006.12</v>
      </c>
      <c r="B337" s="149">
        <v>569350</v>
      </c>
      <c r="D337" s="145">
        <f t="shared" si="53"/>
        <v>2.6780883678990008E-2</v>
      </c>
      <c r="E337" s="145">
        <f t="shared" si="52"/>
        <v>4.0098648154914152E-2</v>
      </c>
      <c r="F337" s="152">
        <v>407840</v>
      </c>
      <c r="H337" s="145">
        <f t="shared" si="54"/>
        <v>-9.4238803070048061E-3</v>
      </c>
      <c r="I337" s="145">
        <f t="shared" si="56"/>
        <v>-0.17871886264322678</v>
      </c>
      <c r="J337" s="164">
        <f t="shared" si="57"/>
        <v>-0.23821678341904173</v>
      </c>
      <c r="K337" s="144">
        <f>+K336+F337</f>
        <v>5267670</v>
      </c>
      <c r="L337" s="146">
        <f>AVERAGE(F335:F337)</f>
        <v>411316.66666666669</v>
      </c>
      <c r="M337" s="146">
        <f>AVERAGE(F326:F337)</f>
        <v>438972.5</v>
      </c>
    </row>
    <row r="338" spans="1:13" hidden="1" x14ac:dyDescent="0.2">
      <c r="A338" s="147">
        <v>2007.01</v>
      </c>
      <c r="B338" s="149">
        <v>551220</v>
      </c>
      <c r="D338" s="145">
        <f t="shared" si="53"/>
        <v>-3.1843330113287105E-2</v>
      </c>
      <c r="E338" s="145">
        <f t="shared" si="52"/>
        <v>3.2031449059075623E-3</v>
      </c>
      <c r="F338" s="152">
        <v>365770</v>
      </c>
      <c r="H338" s="145">
        <f t="shared" si="54"/>
        <v>-0.10315319733228712</v>
      </c>
      <c r="I338" s="145">
        <f t="shared" si="56"/>
        <v>-0.24346405228758172</v>
      </c>
      <c r="J338" s="164">
        <f t="shared" si="57"/>
        <v>-0.24346405228758172</v>
      </c>
      <c r="K338" s="144">
        <f>+F338</f>
        <v>365770</v>
      </c>
    </row>
    <row r="339" spans="1:13" hidden="1" x14ac:dyDescent="0.2">
      <c r="A339" s="147">
        <v>2007.02</v>
      </c>
      <c r="B339" s="149">
        <v>554280</v>
      </c>
      <c r="D339" s="145">
        <f t="shared" si="53"/>
        <v>5.5513225209535833E-3</v>
      </c>
      <c r="E339" s="145">
        <f t="shared" si="52"/>
        <v>3.7200598802395124E-2</v>
      </c>
      <c r="F339" s="152">
        <v>371550</v>
      </c>
      <c r="H339" s="145">
        <f t="shared" si="54"/>
        <v>1.5802280121387735E-2</v>
      </c>
      <c r="I339" s="145">
        <f t="shared" si="56"/>
        <v>-0.2100563410226427</v>
      </c>
      <c r="J339" s="164">
        <f t="shared" si="57"/>
        <v>-0.22699013451034256</v>
      </c>
      <c r="K339" s="144">
        <f t="shared" ref="K339:K344" si="58">+K338+F339</f>
        <v>737320</v>
      </c>
    </row>
    <row r="340" spans="1:13" hidden="1" x14ac:dyDescent="0.2">
      <c r="A340" s="147">
        <v>2007.03</v>
      </c>
      <c r="B340" s="149">
        <v>582930</v>
      </c>
      <c r="D340" s="145">
        <f t="shared" si="53"/>
        <v>5.1688677202857747E-2</v>
      </c>
      <c r="E340" s="145">
        <f t="shared" si="52"/>
        <v>3.7002116948037012E-2</v>
      </c>
      <c r="F340" s="152">
        <v>350630</v>
      </c>
      <c r="H340" s="145">
        <f t="shared" si="54"/>
        <v>-5.6304669627237236E-2</v>
      </c>
      <c r="I340" s="145">
        <f t="shared" si="56"/>
        <v>-0.27377229137756054</v>
      </c>
      <c r="J340" s="164">
        <f t="shared" si="57"/>
        <v>-0.24271216171065824</v>
      </c>
      <c r="K340" s="144">
        <f t="shared" si="58"/>
        <v>1087950</v>
      </c>
      <c r="L340" s="146">
        <f>AVERAGE(F338:F340)</f>
        <v>362650</v>
      </c>
    </row>
    <row r="341" spans="1:13" hidden="1" x14ac:dyDescent="0.2">
      <c r="A341" s="147">
        <v>2007.04</v>
      </c>
      <c r="B341" s="149">
        <v>594110</v>
      </c>
      <c r="D341" s="145">
        <f t="shared" si="53"/>
        <v>1.9178975177122526E-2</v>
      </c>
      <c r="E341" s="145">
        <f t="shared" si="52"/>
        <v>5.5595039266550517E-2</v>
      </c>
      <c r="F341" s="152">
        <v>315870</v>
      </c>
      <c r="H341" s="145">
        <f t="shared" si="54"/>
        <v>-9.913584120012553E-2</v>
      </c>
      <c r="I341" s="145">
        <f t="shared" si="56"/>
        <v>-0.33318556048131731</v>
      </c>
      <c r="J341" s="164">
        <f t="shared" si="57"/>
        <v>-0.26514651842080472</v>
      </c>
      <c r="K341" s="144">
        <f t="shared" si="58"/>
        <v>1403820</v>
      </c>
    </row>
    <row r="342" spans="1:13" hidden="1" x14ac:dyDescent="0.2">
      <c r="A342" s="147">
        <v>2007.05</v>
      </c>
      <c r="B342" s="149">
        <v>594530</v>
      </c>
      <c r="D342" s="145">
        <f t="shared" si="53"/>
        <v>7.0693979229430326E-4</v>
      </c>
      <c r="E342" s="145">
        <f t="shared" si="52"/>
        <v>5.4392934416344518E-2</v>
      </c>
      <c r="F342" s="152">
        <v>302580</v>
      </c>
      <c r="H342" s="145">
        <f t="shared" si="54"/>
        <v>-4.2074271060879465E-2</v>
      </c>
      <c r="I342" s="145">
        <f t="shared" si="56"/>
        <v>-0.32263263935527198</v>
      </c>
      <c r="J342" s="164">
        <f t="shared" si="57"/>
        <v>-0.27604113634049487</v>
      </c>
      <c r="K342" s="144">
        <f t="shared" si="58"/>
        <v>1706400</v>
      </c>
    </row>
    <row r="343" spans="1:13" hidden="1" x14ac:dyDescent="0.2">
      <c r="A343" s="147">
        <v>2007.06</v>
      </c>
      <c r="B343" s="149">
        <v>591280</v>
      </c>
      <c r="D343" s="145">
        <f t="shared" si="53"/>
        <v>-5.4665029519116448E-3</v>
      </c>
      <c r="E343" s="145">
        <f t="shared" si="52"/>
        <v>2.6795172353911711E-2</v>
      </c>
      <c r="F343" s="152">
        <v>299030</v>
      </c>
      <c r="H343" s="145">
        <f t="shared" si="54"/>
        <v>-1.1732434397514702E-2</v>
      </c>
      <c r="I343" s="145">
        <f t="shared" si="56"/>
        <v>-0.31022790182690529</v>
      </c>
      <c r="J343" s="164">
        <f t="shared" si="57"/>
        <v>-0.28135213003841519</v>
      </c>
      <c r="K343" s="144">
        <f t="shared" si="58"/>
        <v>2005430</v>
      </c>
      <c r="L343" s="146">
        <f>AVERAGE(F341:F343)</f>
        <v>305826.66666666669</v>
      </c>
    </row>
    <row r="344" spans="1:13" hidden="1" x14ac:dyDescent="0.2">
      <c r="A344" s="147">
        <v>2007.07</v>
      </c>
      <c r="B344" s="149">
        <v>587560</v>
      </c>
      <c r="D344" s="145">
        <f t="shared" si="53"/>
        <v>-6.2914355296982416E-3</v>
      </c>
      <c r="E344" s="145">
        <f t="shared" si="52"/>
        <v>3.4691649350191867E-2</v>
      </c>
      <c r="F344" s="152">
        <v>289460</v>
      </c>
      <c r="H344" s="145">
        <f t="shared" si="54"/>
        <v>-3.2003477911915157E-2</v>
      </c>
      <c r="I344" s="145">
        <f t="shared" si="56"/>
        <v>-0.30521818443665694</v>
      </c>
      <c r="J344" s="164">
        <f t="shared" si="57"/>
        <v>-0.28445238496124325</v>
      </c>
      <c r="K344" s="144">
        <f t="shared" si="58"/>
        <v>2294890</v>
      </c>
    </row>
    <row r="345" spans="1:13" hidden="1" x14ac:dyDescent="0.2">
      <c r="A345" s="147">
        <v>2007.08</v>
      </c>
      <c r="B345" s="149">
        <v>588760</v>
      </c>
      <c r="D345" s="145">
        <f t="shared" si="53"/>
        <v>2.042344611614233E-3</v>
      </c>
      <c r="E345" s="145">
        <f t="shared" si="52"/>
        <v>1.9851030659968849E-2</v>
      </c>
      <c r="F345" s="152">
        <v>270000</v>
      </c>
      <c r="H345" s="145">
        <f t="shared" si="54"/>
        <v>-6.7228632626269658E-2</v>
      </c>
      <c r="I345" s="145">
        <f t="shared" si="56"/>
        <v>-0.34845559845559848</v>
      </c>
      <c r="J345" s="164">
        <f t="shared" si="57"/>
        <v>-0.29177596518646554</v>
      </c>
      <c r="K345" s="144">
        <f>+K344+F345</f>
        <v>2564890</v>
      </c>
    </row>
    <row r="346" spans="1:13" hidden="1" x14ac:dyDescent="0.2">
      <c r="A346" s="147">
        <v>2007.09</v>
      </c>
      <c r="B346" s="149">
        <v>535760</v>
      </c>
      <c r="D346" s="145">
        <f t="shared" si="53"/>
        <v>-9.0019702425436554E-2</v>
      </c>
      <c r="E346" s="145">
        <f t="shared" si="52"/>
        <v>-3.8391815489544956E-2</v>
      </c>
      <c r="F346" s="152">
        <v>227390</v>
      </c>
      <c r="H346" s="145">
        <f t="shared" si="54"/>
        <v>-0.15781481481481485</v>
      </c>
      <c r="I346" s="145">
        <f t="shared" si="56"/>
        <v>-0.44827000533799199</v>
      </c>
      <c r="J346" s="164">
        <f t="shared" si="57"/>
        <v>-0.30776553652707672</v>
      </c>
      <c r="K346" s="144">
        <f>+K345+F346</f>
        <v>2792280</v>
      </c>
      <c r="L346" s="146">
        <f>AVERAGE(F344:F346)</f>
        <v>262283.33333333331</v>
      </c>
    </row>
    <row r="347" spans="1:13" hidden="1" x14ac:dyDescent="0.2">
      <c r="A347" s="147">
        <v>2007.1</v>
      </c>
      <c r="B347" s="149">
        <v>501730</v>
      </c>
      <c r="D347" s="145">
        <f t="shared" si="53"/>
        <v>-6.3517246528296267E-2</v>
      </c>
      <c r="E347" s="145">
        <f t="shared" si="52"/>
        <v>-9.1101771674939269E-2</v>
      </c>
      <c r="F347" s="152">
        <v>223750</v>
      </c>
      <c r="H347" s="145">
        <f t="shared" si="54"/>
        <v>-1.600774000615679E-2</v>
      </c>
      <c r="I347" s="145">
        <f t="shared" si="56"/>
        <v>-0.46004971162431529</v>
      </c>
      <c r="J347" s="164">
        <f t="shared" si="57"/>
        <v>-0.32195246970061442</v>
      </c>
      <c r="K347" s="144">
        <f>+K346+F347</f>
        <v>3016030</v>
      </c>
    </row>
    <row r="348" spans="1:13" hidden="1" x14ac:dyDescent="0.2">
      <c r="A348" s="147">
        <v>2007.11</v>
      </c>
      <c r="B348" s="149">
        <v>490511</v>
      </c>
      <c r="D348" s="145">
        <f t="shared" si="53"/>
        <v>-2.2360632212544584E-2</v>
      </c>
      <c r="E348" s="145">
        <f t="shared" si="52"/>
        <v>-0.11539945897204684</v>
      </c>
      <c r="F348" s="152">
        <v>241240</v>
      </c>
      <c r="H348" s="145">
        <f t="shared" si="54"/>
        <v>7.8167597765363084E-2</v>
      </c>
      <c r="I348" s="145">
        <f t="shared" si="56"/>
        <v>-0.41406781307684837</v>
      </c>
      <c r="J348" s="164">
        <f t="shared" si="57"/>
        <v>-0.32975639065564022</v>
      </c>
      <c r="K348" s="144">
        <f>+K347+F348</f>
        <v>3257270</v>
      </c>
    </row>
    <row r="349" spans="1:13" hidden="1" x14ac:dyDescent="0.2">
      <c r="A349" s="147">
        <v>2007.12</v>
      </c>
      <c r="B349" s="149">
        <v>480820</v>
      </c>
      <c r="D349" s="145">
        <f t="shared" si="53"/>
        <v>-1.9756947346746601E-2</v>
      </c>
      <c r="E349" s="145">
        <f t="shared" si="52"/>
        <v>-0.15549310617370682</v>
      </c>
      <c r="F349" s="152">
        <v>251830</v>
      </c>
      <c r="H349" s="145">
        <f t="shared" si="54"/>
        <v>4.3898192671198766E-2</v>
      </c>
      <c r="I349" s="145">
        <f t="shared" si="56"/>
        <v>-0.38252746174970575</v>
      </c>
      <c r="J349" s="164">
        <f t="shared" si="57"/>
        <v>-0.33384209717009605</v>
      </c>
      <c r="K349" s="144">
        <f>+K348+F349</f>
        <v>3509100</v>
      </c>
      <c r="L349" s="146">
        <f>AVERAGE(F347:F349)</f>
        <v>238940</v>
      </c>
      <c r="M349" s="146">
        <f>AVERAGE(F338:F349)</f>
        <v>292425</v>
      </c>
    </row>
    <row r="350" spans="1:13" hidden="1" x14ac:dyDescent="0.2">
      <c r="A350" s="147">
        <v>2008.01</v>
      </c>
      <c r="B350" s="149">
        <v>427200</v>
      </c>
      <c r="D350" s="145">
        <f t="shared" si="53"/>
        <v>-0.11151782371781538</v>
      </c>
      <c r="E350" s="145">
        <f t="shared" si="52"/>
        <v>-0.22499183629041031</v>
      </c>
      <c r="F350" s="152">
        <v>258780</v>
      </c>
      <c r="H350" s="145">
        <f t="shared" si="54"/>
        <v>2.7597982766151663E-2</v>
      </c>
      <c r="I350" s="145">
        <f t="shared" si="56"/>
        <v>-0.29250621975558411</v>
      </c>
      <c r="J350" s="164">
        <f t="shared" si="57"/>
        <v>-0.29250621975558411</v>
      </c>
      <c r="K350" s="144">
        <f>+F350</f>
        <v>258780</v>
      </c>
    </row>
    <row r="351" spans="1:13" hidden="1" x14ac:dyDescent="0.2">
      <c r="A351" s="147">
        <v>2008.02</v>
      </c>
      <c r="B351" s="149">
        <v>418260</v>
      </c>
      <c r="D351" s="145">
        <f t="shared" si="53"/>
        <v>-2.0926966292134863E-2</v>
      </c>
      <c r="E351" s="145">
        <f t="shared" si="52"/>
        <v>-0.24539943710759904</v>
      </c>
      <c r="F351" s="152">
        <v>267780</v>
      </c>
      <c r="H351" s="145">
        <f t="shared" si="54"/>
        <v>3.4778576396939487E-2</v>
      </c>
      <c r="I351" s="145">
        <f t="shared" si="56"/>
        <v>-0.27928946306015345</v>
      </c>
      <c r="J351" s="164">
        <f t="shared" si="57"/>
        <v>-0.28584603699886069</v>
      </c>
      <c r="K351" s="144">
        <f t="shared" ref="K351:K356" si="59">+K350+F351</f>
        <v>526560</v>
      </c>
    </row>
    <row r="352" spans="1:13" hidden="1" x14ac:dyDescent="0.2">
      <c r="A352" s="147">
        <v>2008.03</v>
      </c>
      <c r="B352" s="149">
        <v>414520</v>
      </c>
      <c r="D352" s="145">
        <f t="shared" si="53"/>
        <v>-8.941806531822305E-3</v>
      </c>
      <c r="E352" s="145">
        <f t="shared" si="52"/>
        <v>-0.28890261266361317</v>
      </c>
      <c r="F352" s="152">
        <v>287120</v>
      </c>
      <c r="H352" s="145">
        <f t="shared" si="54"/>
        <v>7.2223467025170018E-2</v>
      </c>
      <c r="I352" s="145">
        <f t="shared" si="56"/>
        <v>-0.18113110686478628</v>
      </c>
      <c r="J352" s="164">
        <f t="shared" si="57"/>
        <v>-0.25209798244404613</v>
      </c>
      <c r="K352" s="144">
        <f t="shared" si="59"/>
        <v>813680</v>
      </c>
      <c r="L352" s="146">
        <f>AVERAGE(F350:F352)</f>
        <v>271226.66666666669</v>
      </c>
    </row>
    <row r="353" spans="1:20" hidden="1" x14ac:dyDescent="0.2">
      <c r="A353" s="147">
        <v>2008.04</v>
      </c>
      <c r="B353" s="149">
        <v>404590</v>
      </c>
      <c r="D353" s="145">
        <f t="shared" si="53"/>
        <v>-2.3955418315159682E-2</v>
      </c>
      <c r="E353" s="145">
        <f t="shared" si="52"/>
        <v>-0.31899816532292002</v>
      </c>
      <c r="F353" s="152">
        <v>328620</v>
      </c>
      <c r="H353" s="145">
        <f t="shared" si="54"/>
        <v>0.14453886876567279</v>
      </c>
      <c r="I353" s="145">
        <f t="shared" si="56"/>
        <v>4.0364706999715061E-2</v>
      </c>
      <c r="J353" s="164">
        <f t="shared" si="57"/>
        <v>-0.18629168981778288</v>
      </c>
      <c r="K353" s="144">
        <f t="shared" si="59"/>
        <v>1142300</v>
      </c>
    </row>
    <row r="354" spans="1:20" hidden="1" x14ac:dyDescent="0.2">
      <c r="A354" s="147">
        <v>2008.05</v>
      </c>
      <c r="B354" s="149">
        <v>386620</v>
      </c>
      <c r="D354" s="145">
        <f t="shared" si="53"/>
        <v>-4.4415334041869592E-2</v>
      </c>
      <c r="E354" s="145">
        <f t="shared" si="52"/>
        <v>-0.34970480884059674</v>
      </c>
      <c r="F354" s="152">
        <v>360230</v>
      </c>
      <c r="H354" s="145">
        <f t="shared" si="54"/>
        <v>9.6190128415799325E-2</v>
      </c>
      <c r="I354" s="145">
        <f t="shared" si="56"/>
        <v>0.19052812479344317</v>
      </c>
      <c r="J354" s="164">
        <f t="shared" si="57"/>
        <v>-0.11947374589779658</v>
      </c>
      <c r="K354" s="144">
        <f t="shared" si="59"/>
        <v>1502530</v>
      </c>
    </row>
    <row r="355" spans="1:20" hidden="1" x14ac:dyDescent="0.2">
      <c r="A355" s="147">
        <v>2008.06</v>
      </c>
      <c r="B355" s="149">
        <v>373100</v>
      </c>
      <c r="D355" s="145">
        <f t="shared" si="53"/>
        <v>-3.4969737726967098E-2</v>
      </c>
      <c r="E355" s="145">
        <f t="shared" si="52"/>
        <v>-0.36899607630902453</v>
      </c>
      <c r="F355" s="152">
        <v>378000</v>
      </c>
      <c r="H355" s="145">
        <f t="shared" si="54"/>
        <v>4.9329594980984437E-2</v>
      </c>
      <c r="I355" s="145">
        <f t="shared" si="56"/>
        <v>0.26408721532956569</v>
      </c>
      <c r="J355" s="164">
        <f t="shared" si="57"/>
        <v>-6.2280907336581204E-2</v>
      </c>
      <c r="K355" s="144">
        <f t="shared" si="59"/>
        <v>1880530</v>
      </c>
      <c r="L355" s="146">
        <f>AVERAGE(F353:F355)</f>
        <v>355616.66666666669</v>
      </c>
    </row>
    <row r="356" spans="1:20" hidden="1" x14ac:dyDescent="0.2">
      <c r="A356" s="147">
        <v>2008.07</v>
      </c>
      <c r="B356" s="149">
        <v>355000</v>
      </c>
      <c r="D356" s="145">
        <f t="shared" si="53"/>
        <v>-4.8512463146609508E-2</v>
      </c>
      <c r="E356" s="145">
        <f t="shared" si="52"/>
        <v>-0.39580638573081894</v>
      </c>
      <c r="F356" s="152">
        <v>404910</v>
      </c>
      <c r="H356" s="145">
        <f t="shared" si="54"/>
        <v>7.1190476190476248E-2</v>
      </c>
      <c r="I356" s="145">
        <f t="shared" si="56"/>
        <v>0.39884612727147095</v>
      </c>
      <c r="J356" s="164">
        <f t="shared" si="57"/>
        <v>-4.1178444282732318E-3</v>
      </c>
      <c r="K356" s="144">
        <f t="shared" si="59"/>
        <v>2285440</v>
      </c>
    </row>
    <row r="357" spans="1:20" hidden="1" x14ac:dyDescent="0.2">
      <c r="A357" s="147">
        <v>2008.08</v>
      </c>
      <c r="B357" s="149">
        <v>352730</v>
      </c>
      <c r="D357" s="145">
        <f t="shared" si="53"/>
        <v>-6.3943661971831434E-3</v>
      </c>
      <c r="E357" s="145">
        <f t="shared" si="52"/>
        <v>-0.40089340308444865</v>
      </c>
      <c r="F357" s="152">
        <v>425350</v>
      </c>
      <c r="H357" s="145">
        <f t="shared" si="54"/>
        <v>5.0480353658837851E-2</v>
      </c>
      <c r="I357" s="145">
        <f t="shared" si="56"/>
        <v>0.57537037037037031</v>
      </c>
      <c r="J357" s="164">
        <f t="shared" si="57"/>
        <v>5.6883531067609239E-2</v>
      </c>
      <c r="K357" s="144">
        <f>+K356+F357</f>
        <v>2710790</v>
      </c>
    </row>
    <row r="358" spans="1:20" hidden="1" x14ac:dyDescent="0.2">
      <c r="A358" s="147">
        <v>2008.09</v>
      </c>
      <c r="B358" s="149">
        <v>319310</v>
      </c>
      <c r="D358" s="145">
        <f t="shared" si="53"/>
        <v>-9.474669010291159E-2</v>
      </c>
      <c r="E358" s="145">
        <f t="shared" si="52"/>
        <v>-0.40400552486187846</v>
      </c>
      <c r="F358" s="152">
        <v>463910</v>
      </c>
      <c r="H358" s="145">
        <f t="shared" si="54"/>
        <v>9.0654754907723012E-2</v>
      </c>
      <c r="I358" s="145">
        <f t="shared" si="56"/>
        <v>1.0401512819385199</v>
      </c>
      <c r="J358" s="164">
        <f t="shared" si="57"/>
        <v>0.13695617917973846</v>
      </c>
      <c r="K358" s="144">
        <f>+K357+F358</f>
        <v>3174700</v>
      </c>
      <c r="L358" s="146">
        <f>AVERAGE(F356:F358)</f>
        <v>431390</v>
      </c>
    </row>
    <row r="359" spans="1:20" hidden="1" x14ac:dyDescent="0.2">
      <c r="A359" s="147">
        <v>2008.1</v>
      </c>
      <c r="B359" s="149">
        <v>307210</v>
      </c>
      <c r="D359" s="145">
        <f t="shared" si="53"/>
        <v>-3.7894209388995015E-2</v>
      </c>
      <c r="E359" s="145">
        <f t="shared" si="52"/>
        <v>-0.38769856297211647</v>
      </c>
      <c r="F359" s="152">
        <v>478500</v>
      </c>
      <c r="H359" s="145">
        <f t="shared" si="54"/>
        <v>3.1450065745511013E-2</v>
      </c>
      <c r="I359" s="145">
        <f t="shared" si="56"/>
        <v>1.1385474860335196</v>
      </c>
      <c r="J359" s="164">
        <f t="shared" si="57"/>
        <v>0.2112611611953461</v>
      </c>
      <c r="K359" s="144">
        <f>+K358+F359</f>
        <v>3653200</v>
      </c>
    </row>
    <row r="360" spans="1:20" hidden="1" x14ac:dyDescent="0.2">
      <c r="A360" s="147">
        <v>2008.11</v>
      </c>
      <c r="B360" s="149">
        <v>287880</v>
      </c>
      <c r="D360" s="145">
        <f t="shared" si="53"/>
        <v>-6.2921128869502962E-2</v>
      </c>
      <c r="E360" s="145">
        <f t="shared" si="52"/>
        <v>-0.41310184684951001</v>
      </c>
      <c r="F360" s="152">
        <v>453880</v>
      </c>
      <c r="H360" s="145">
        <f t="shared" si="54"/>
        <v>-5.1452455590386581E-2</v>
      </c>
      <c r="I360" s="145">
        <f t="shared" si="56"/>
        <v>0.88144586304095496</v>
      </c>
      <c r="J360" s="164">
        <f t="shared" si="57"/>
        <v>0.26089639483371041</v>
      </c>
      <c r="K360" s="144">
        <f>+K359+F360</f>
        <v>4107080</v>
      </c>
      <c r="N360" s="161"/>
      <c r="O360" s="162"/>
      <c r="P360" s="162"/>
      <c r="Q360" s="102"/>
      <c r="R360" s="162"/>
      <c r="S360" s="162"/>
    </row>
    <row r="361" spans="1:20" hidden="1" x14ac:dyDescent="0.2">
      <c r="A361" s="147">
        <v>2008.12</v>
      </c>
      <c r="B361" s="149">
        <v>283060</v>
      </c>
      <c r="D361" s="145">
        <f t="shared" si="53"/>
        <v>-1.6743087397526724E-2</v>
      </c>
      <c r="E361" s="145">
        <f t="shared" si="52"/>
        <v>-0.41129736699804498</v>
      </c>
      <c r="F361" s="152">
        <v>469940</v>
      </c>
      <c r="H361" s="145">
        <f t="shared" si="54"/>
        <v>3.538380188596113E-2</v>
      </c>
      <c r="I361" s="145">
        <f t="shared" si="56"/>
        <v>0.86610014692451265</v>
      </c>
      <c r="J361" s="164">
        <f t="shared" si="57"/>
        <v>0.30432874526231801</v>
      </c>
      <c r="K361" s="144">
        <f>+K360+F361</f>
        <v>4577020</v>
      </c>
      <c r="L361" s="146">
        <f>AVERAGE(F359:F361)</f>
        <v>467440</v>
      </c>
      <c r="M361" s="146">
        <f>AVERAGE(F350:F361)</f>
        <v>381418.33333333331</v>
      </c>
      <c r="N361" s="163"/>
      <c r="O361" s="145"/>
      <c r="P361" s="145"/>
      <c r="Q361" s="152"/>
      <c r="R361" s="145"/>
      <c r="S361" s="145"/>
      <c r="T361" s="164"/>
    </row>
    <row r="362" spans="1:20" x14ac:dyDescent="0.2">
      <c r="A362" s="147">
        <v>2009.01</v>
      </c>
      <c r="B362" s="149">
        <v>249960</v>
      </c>
      <c r="D362" s="145">
        <f t="shared" si="53"/>
        <v>-0.11693633858545893</v>
      </c>
      <c r="E362" s="145">
        <f t="shared" si="52"/>
        <v>-0.41488764044943816</v>
      </c>
      <c r="F362" s="152">
        <v>504630</v>
      </c>
      <c r="H362" s="145">
        <f t="shared" si="54"/>
        <v>7.3817934204366553E-2</v>
      </c>
      <c r="I362" s="145">
        <f t="shared" si="56"/>
        <v>0.95003477857639695</v>
      </c>
      <c r="J362" s="164">
        <f t="shared" si="57"/>
        <v>0.95003477857639695</v>
      </c>
      <c r="K362" s="144">
        <f>+F362</f>
        <v>504630</v>
      </c>
      <c r="M362" s="28"/>
      <c r="N362" s="163"/>
      <c r="O362" s="145"/>
      <c r="P362" s="145"/>
      <c r="Q362" s="152"/>
      <c r="R362" s="145"/>
      <c r="S362" s="145"/>
      <c r="T362" s="164"/>
    </row>
    <row r="363" spans="1:20" x14ac:dyDescent="0.2">
      <c r="A363" s="147">
        <v>2009.02</v>
      </c>
      <c r="B363" s="149">
        <v>245230</v>
      </c>
      <c r="D363" s="145">
        <f t="shared" si="53"/>
        <v>-1.892302768442955E-2</v>
      </c>
      <c r="E363" s="145">
        <f t="shared" si="52"/>
        <v>-0.41369004925166164</v>
      </c>
      <c r="F363" s="152">
        <v>498580</v>
      </c>
      <c r="H363" s="145">
        <f t="shared" si="54"/>
        <v>-1.1988982026435169E-2</v>
      </c>
      <c r="I363" s="145">
        <f t="shared" si="56"/>
        <v>0.86190156098289639</v>
      </c>
      <c r="J363" s="164">
        <f t="shared" si="57"/>
        <v>0.90521498024916447</v>
      </c>
      <c r="K363" s="144">
        <f t="shared" ref="K363:K368" si="60">+K362+F363</f>
        <v>1003210</v>
      </c>
      <c r="M363" s="28"/>
      <c r="N363" s="163"/>
      <c r="O363" s="145"/>
      <c r="P363" s="145"/>
      <c r="Q363" s="152"/>
      <c r="R363" s="145"/>
      <c r="S363" s="145"/>
      <c r="T363" s="164"/>
    </row>
    <row r="364" spans="1:20" x14ac:dyDescent="0.2">
      <c r="A364" s="147">
        <v>2009.03</v>
      </c>
      <c r="B364" s="149">
        <v>249790</v>
      </c>
      <c r="D364" s="145">
        <f t="shared" si="53"/>
        <v>1.8594788565836184E-2</v>
      </c>
      <c r="E364" s="145">
        <f t="shared" si="52"/>
        <v>-0.39739940171764931</v>
      </c>
      <c r="F364" s="152">
        <v>466430</v>
      </c>
      <c r="H364" s="145">
        <f t="shared" si="54"/>
        <v>-6.448313209515022E-2</v>
      </c>
      <c r="I364" s="145">
        <f t="shared" si="56"/>
        <v>0.624512398996935</v>
      </c>
      <c r="J364" s="164">
        <f t="shared" si="57"/>
        <v>0.80616458558647142</v>
      </c>
      <c r="K364" s="144">
        <f t="shared" si="60"/>
        <v>1469640</v>
      </c>
      <c r="L364" s="146">
        <f>AVERAGE(F362:F364)</f>
        <v>489880</v>
      </c>
      <c r="M364" s="28"/>
      <c r="N364" s="163"/>
      <c r="O364" s="145"/>
      <c r="P364" s="145"/>
      <c r="Q364" s="152"/>
      <c r="R364" s="145"/>
      <c r="S364" s="145"/>
      <c r="T364" s="164"/>
    </row>
    <row r="365" spans="1:20" x14ac:dyDescent="0.2">
      <c r="A365" s="147">
        <v>2009.04</v>
      </c>
      <c r="B365" s="149">
        <v>253110</v>
      </c>
      <c r="D365" s="145">
        <f t="shared" si="53"/>
        <v>1.329116457824564E-2</v>
      </c>
      <c r="E365" s="145">
        <f t="shared" si="52"/>
        <v>-0.37440371734348354</v>
      </c>
      <c r="F365" s="152">
        <v>468920</v>
      </c>
      <c r="H365" s="145">
        <f t="shared" si="54"/>
        <v>5.3384216281113783E-3</v>
      </c>
      <c r="I365" s="145">
        <f t="shared" si="56"/>
        <v>0.42693688759053017</v>
      </c>
      <c r="J365" s="164">
        <f t="shared" si="57"/>
        <v>0.69706732031865526</v>
      </c>
      <c r="K365" s="144">
        <f t="shared" si="60"/>
        <v>1938560</v>
      </c>
      <c r="M365" s="28"/>
      <c r="N365" s="163"/>
      <c r="O365" s="145"/>
      <c r="P365" s="145"/>
      <c r="Q365" s="152"/>
      <c r="R365" s="145"/>
      <c r="S365" s="145"/>
      <c r="T365" s="164"/>
    </row>
    <row r="366" spans="1:20" x14ac:dyDescent="0.2">
      <c r="A366" s="147">
        <v>2009.05</v>
      </c>
      <c r="B366" s="149">
        <v>263440</v>
      </c>
      <c r="D366" s="145">
        <f t="shared" si="53"/>
        <v>4.081229504958328E-2</v>
      </c>
      <c r="E366" s="145">
        <f t="shared" si="52"/>
        <v>-0.31860741813667171</v>
      </c>
      <c r="F366" s="152">
        <v>463420</v>
      </c>
      <c r="H366" s="145">
        <f t="shared" si="54"/>
        <v>-1.1729079587136426E-2</v>
      </c>
      <c r="I366" s="145">
        <f t="shared" si="56"/>
        <v>0.28645587541293072</v>
      </c>
      <c r="J366" s="164">
        <f t="shared" si="57"/>
        <v>0.59862365476895629</v>
      </c>
      <c r="K366" s="144">
        <f t="shared" si="60"/>
        <v>2401980</v>
      </c>
    </row>
    <row r="367" spans="1:20" x14ac:dyDescent="0.2">
      <c r="A367" s="147">
        <v>2009.06</v>
      </c>
      <c r="B367" s="149">
        <v>274640</v>
      </c>
      <c r="D367" s="145">
        <f t="shared" si="53"/>
        <v>4.2514424536896467E-2</v>
      </c>
      <c r="E367" s="145">
        <f t="shared" si="52"/>
        <v>-0.2638970785312249</v>
      </c>
      <c r="F367" s="152">
        <v>457090</v>
      </c>
      <c r="H367" s="145">
        <f t="shared" si="54"/>
        <v>-1.3659315523715021E-2</v>
      </c>
      <c r="I367" s="145">
        <f t="shared" si="56"/>
        <v>0.20923280423280421</v>
      </c>
      <c r="J367" s="164">
        <f t="shared" si="57"/>
        <v>0.5203533046534754</v>
      </c>
      <c r="K367" s="144">
        <f t="shared" si="60"/>
        <v>2859070</v>
      </c>
      <c r="L367" s="146">
        <f>AVERAGE(F365:F367)</f>
        <v>463143.33333333331</v>
      </c>
    </row>
    <row r="368" spans="1:20" x14ac:dyDescent="0.2">
      <c r="A368" s="147">
        <v>2009.07</v>
      </c>
      <c r="B368" s="149">
        <v>285310</v>
      </c>
      <c r="D368" s="145">
        <f t="shared" si="53"/>
        <v>3.8850859306728713E-2</v>
      </c>
      <c r="E368" s="145">
        <f t="shared" si="52"/>
        <v>-0.1963098591549296</v>
      </c>
      <c r="F368" s="152">
        <v>472420</v>
      </c>
      <c r="H368" s="145">
        <f t="shared" si="54"/>
        <v>3.3538252860487061E-2</v>
      </c>
      <c r="I368" s="145">
        <f t="shared" si="56"/>
        <v>0.16672840878219852</v>
      </c>
      <c r="J368" s="164">
        <f t="shared" si="57"/>
        <v>0.45770179921590581</v>
      </c>
      <c r="K368" s="144">
        <f t="shared" si="60"/>
        <v>3331490</v>
      </c>
    </row>
    <row r="369" spans="1:13" x14ac:dyDescent="0.2">
      <c r="A369" s="147">
        <v>2009.08</v>
      </c>
      <c r="B369" s="149">
        <v>293400</v>
      </c>
      <c r="D369" s="145">
        <f t="shared" si="53"/>
        <v>2.8355122498335161E-2</v>
      </c>
      <c r="E369" s="145">
        <f t="shared" si="52"/>
        <v>-0.1682023077141156</v>
      </c>
      <c r="F369" s="152">
        <v>468580</v>
      </c>
      <c r="H369" s="145">
        <f t="shared" si="54"/>
        <v>-8.1283603573091279E-3</v>
      </c>
      <c r="I369" s="145">
        <f t="shared" si="56"/>
        <v>0.10163394851298935</v>
      </c>
      <c r="J369" s="164">
        <f t="shared" si="57"/>
        <v>0.40183120049874765</v>
      </c>
      <c r="K369" s="144">
        <f>+K368+F369</f>
        <v>3800070</v>
      </c>
    </row>
    <row r="370" spans="1:13" x14ac:dyDescent="0.2">
      <c r="A370" s="147">
        <v>2009.09</v>
      </c>
      <c r="B370" s="149">
        <v>296610</v>
      </c>
      <c r="D370" s="145">
        <f t="shared" si="53"/>
        <v>1.0940695296523417E-2</v>
      </c>
      <c r="E370" s="145">
        <f t="shared" si="52"/>
        <v>-7.109078951489145E-2</v>
      </c>
      <c r="F370" s="152">
        <v>464300</v>
      </c>
      <c r="H370" s="145">
        <f t="shared" si="54"/>
        <v>-9.1339792564769651E-3</v>
      </c>
      <c r="I370" s="145">
        <f t="shared" si="56"/>
        <v>8.4068030436945662E-4</v>
      </c>
      <c r="J370" s="164">
        <f t="shared" si="57"/>
        <v>0.34323558131476983</v>
      </c>
      <c r="K370" s="144">
        <f>+K369+F370</f>
        <v>4264370</v>
      </c>
      <c r="L370" s="146">
        <f>AVERAGE(F368:F370)</f>
        <v>468433.33333333331</v>
      </c>
    </row>
    <row r="371" spans="1:13" x14ac:dyDescent="0.2">
      <c r="A371" s="147">
        <v>2009.1</v>
      </c>
      <c r="B371" s="149">
        <v>297500</v>
      </c>
      <c r="D371" s="145">
        <f t="shared" si="53"/>
        <v>3.0005731431845817E-3</v>
      </c>
      <c r="E371" s="145">
        <f t="shared" si="52"/>
        <v>-3.1607044041535137E-2</v>
      </c>
      <c r="F371" s="152">
        <v>489400</v>
      </c>
      <c r="H371" s="145">
        <f t="shared" si="54"/>
        <v>5.4059875080766817E-2</v>
      </c>
      <c r="I371" s="145">
        <f t="shared" si="56"/>
        <v>2.2779519331243447E-2</v>
      </c>
      <c r="J371" s="164">
        <f t="shared" si="57"/>
        <v>0.30126190736888203</v>
      </c>
      <c r="K371" s="144">
        <f>+K370+F371</f>
        <v>4753770</v>
      </c>
    </row>
    <row r="372" spans="1:13" x14ac:dyDescent="0.2">
      <c r="A372" s="147">
        <v>2009.11</v>
      </c>
      <c r="B372" s="149">
        <v>304550</v>
      </c>
      <c r="D372" s="145">
        <f t="shared" si="53"/>
        <v>2.3697478991596688E-2</v>
      </c>
      <c r="E372" s="145">
        <f t="shared" si="52"/>
        <v>5.7906071974433759E-2</v>
      </c>
      <c r="F372" s="152">
        <v>479500</v>
      </c>
      <c r="H372" s="145">
        <f t="shared" si="54"/>
        <v>-2.0228851655087809E-2</v>
      </c>
      <c r="I372" s="145">
        <f t="shared" si="56"/>
        <v>5.6446637877853201E-2</v>
      </c>
      <c r="J372" s="164">
        <f t="shared" si="57"/>
        <v>0.27420697916768111</v>
      </c>
      <c r="K372" s="144">
        <f>+K371+F372</f>
        <v>5233270</v>
      </c>
    </row>
    <row r="373" spans="1:13" x14ac:dyDescent="0.2">
      <c r="A373" s="147">
        <v>2009.12</v>
      </c>
      <c r="B373" s="149">
        <v>306860</v>
      </c>
      <c r="D373" s="145">
        <f t="shared" si="53"/>
        <v>7.5849614184861913E-3</v>
      </c>
      <c r="E373" s="145">
        <f t="shared" si="52"/>
        <v>8.4081113544831387E-2</v>
      </c>
      <c r="F373" s="152">
        <v>465080</v>
      </c>
      <c r="H373" s="145">
        <f t="shared" si="54"/>
        <v>-3.0072992700729939E-2</v>
      </c>
      <c r="I373" s="145">
        <f t="shared" si="56"/>
        <v>-1.0341745754777198E-2</v>
      </c>
      <c r="J373" s="164">
        <f t="shared" si="57"/>
        <v>0.24499128253754621</v>
      </c>
      <c r="K373" s="144">
        <f>+K372+F373</f>
        <v>5698350</v>
      </c>
      <c r="L373" s="146">
        <f>AVERAGE(F371:F373)</f>
        <v>477993.33333333331</v>
      </c>
      <c r="M373" s="146">
        <f>AVERAGE(F362:F373)</f>
        <v>474862.5</v>
      </c>
    </row>
    <row r="374" spans="1:13" x14ac:dyDescent="0.2">
      <c r="A374" s="147">
        <v>2010.01</v>
      </c>
      <c r="B374" s="149">
        <v>284600</v>
      </c>
      <c r="D374" s="145">
        <f t="shared" si="53"/>
        <v>-7.2541224010949645E-2</v>
      </c>
      <c r="E374" s="145">
        <f t="shared" si="52"/>
        <v>0.13858217314770371</v>
      </c>
      <c r="F374" s="152">
        <v>440500</v>
      </c>
      <c r="H374" s="145">
        <f t="shared" si="54"/>
        <v>-5.285112238754619E-2</v>
      </c>
      <c r="I374" s="145">
        <f t="shared" si="56"/>
        <v>-0.12708320948021323</v>
      </c>
      <c r="J374" s="164">
        <f t="shared" si="57"/>
        <v>-0.12708320948021323</v>
      </c>
      <c r="K374" s="144">
        <f>+F374</f>
        <v>440500</v>
      </c>
    </row>
    <row r="375" spans="1:13" x14ac:dyDescent="0.2">
      <c r="A375" s="147">
        <v>2010.02</v>
      </c>
      <c r="B375" s="149">
        <v>278190</v>
      </c>
      <c r="D375" s="145">
        <f t="shared" si="53"/>
        <v>-2.2522839072382284E-2</v>
      </c>
      <c r="E375" s="145">
        <f t="shared" si="52"/>
        <v>0.13440443665130686</v>
      </c>
      <c r="F375" s="152">
        <v>434440</v>
      </c>
      <c r="H375" s="145">
        <f t="shared" si="54"/>
        <v>-1.3757094211123699E-2</v>
      </c>
      <c r="I375" s="145">
        <f t="shared" si="56"/>
        <v>-0.12864535280195755</v>
      </c>
      <c r="J375" s="164">
        <f t="shared" si="57"/>
        <v>-0.1278595707778033</v>
      </c>
      <c r="K375" s="144">
        <f t="shared" ref="K375:K380" si="61">+K374+F375</f>
        <v>874940</v>
      </c>
    </row>
    <row r="376" spans="1:13" x14ac:dyDescent="0.2">
      <c r="A376" s="147">
        <v>2010.03</v>
      </c>
      <c r="B376" s="149">
        <v>300900</v>
      </c>
      <c r="D376" s="145">
        <f t="shared" si="53"/>
        <v>8.1634853876846769E-2</v>
      </c>
      <c r="E376" s="145">
        <f t="shared" si="52"/>
        <v>0.20461187397413827</v>
      </c>
      <c r="F376" s="152">
        <v>433380</v>
      </c>
      <c r="H376" s="145">
        <f t="shared" si="54"/>
        <v>-2.4399226590553491E-3</v>
      </c>
      <c r="I376" s="145">
        <f t="shared" si="56"/>
        <v>-7.0857363377141214E-2</v>
      </c>
      <c r="J376" s="164">
        <f t="shared" si="57"/>
        <v>-0.10976837865055389</v>
      </c>
      <c r="K376" s="144">
        <f t="shared" si="61"/>
        <v>1308320</v>
      </c>
      <c r="L376" s="146">
        <f>AVERAGE(F374:F376)</f>
        <v>436106.66666666669</v>
      </c>
    </row>
    <row r="377" spans="1:13" x14ac:dyDescent="0.2">
      <c r="A377" s="147">
        <v>2010.04</v>
      </c>
      <c r="B377" s="149">
        <v>307000</v>
      </c>
      <c r="D377" s="145">
        <f t="shared" si="53"/>
        <v>2.0272515785975331E-2</v>
      </c>
      <c r="E377" s="145">
        <f t="shared" si="52"/>
        <v>0.21291138240290786</v>
      </c>
      <c r="F377" s="152">
        <v>414820</v>
      </c>
      <c r="H377" s="145">
        <f t="shared" si="54"/>
        <v>-4.2826157183072588E-2</v>
      </c>
      <c r="I377" s="145">
        <f t="shared" si="56"/>
        <v>-0.11537149193892349</v>
      </c>
      <c r="J377" s="164">
        <f t="shared" si="57"/>
        <v>-0.11112372069990095</v>
      </c>
      <c r="K377" s="144">
        <f t="shared" si="61"/>
        <v>1723140</v>
      </c>
    </row>
    <row r="378" spans="1:13" x14ac:dyDescent="0.2">
      <c r="A378" s="147">
        <v>2010.05</v>
      </c>
      <c r="B378" s="149">
        <v>327460</v>
      </c>
      <c r="D378" s="145">
        <f t="shared" si="53"/>
        <v>6.6644951140065078E-2</v>
      </c>
      <c r="E378" s="145">
        <f t="shared" si="52"/>
        <v>0.24301548739750989</v>
      </c>
      <c r="F378" s="152">
        <v>475610</v>
      </c>
      <c r="H378" s="145">
        <f t="shared" si="54"/>
        <v>0.1465454896099514</v>
      </c>
      <c r="I378" s="145">
        <f t="shared" si="56"/>
        <v>2.6304432264468547E-2</v>
      </c>
      <c r="J378" s="164">
        <f t="shared" si="57"/>
        <v>-8.460936394141505E-2</v>
      </c>
      <c r="K378" s="144">
        <f t="shared" si="61"/>
        <v>2198750</v>
      </c>
    </row>
    <row r="379" spans="1:13" x14ac:dyDescent="0.2">
      <c r="A379" s="147">
        <v>2010.06</v>
      </c>
      <c r="B379" s="149">
        <v>313890</v>
      </c>
      <c r="D379" s="145">
        <f t="shared" si="53"/>
        <v>-4.1440175899346454E-2</v>
      </c>
      <c r="E379" s="145">
        <f t="shared" si="52"/>
        <v>0.1429143606175356</v>
      </c>
      <c r="F379" s="152">
        <v>423380</v>
      </c>
      <c r="H379" s="145">
        <f t="shared" si="54"/>
        <v>-0.10981686676058111</v>
      </c>
      <c r="I379" s="145">
        <f t="shared" si="56"/>
        <v>-7.3749152245728422E-2</v>
      </c>
      <c r="J379" s="164">
        <f t="shared" si="57"/>
        <v>-8.287310209263854E-2</v>
      </c>
      <c r="K379" s="144">
        <f t="shared" si="61"/>
        <v>2622130</v>
      </c>
      <c r="L379" s="146">
        <f>AVERAGE(F377:F379)</f>
        <v>437936.66666666669</v>
      </c>
    </row>
    <row r="380" spans="1:13" x14ac:dyDescent="0.2">
      <c r="A380" s="147">
        <v>2010.07</v>
      </c>
      <c r="B380" s="149">
        <v>318550</v>
      </c>
      <c r="D380" s="145">
        <f t="shared" si="53"/>
        <v>1.4845965147026075E-2</v>
      </c>
      <c r="E380" s="145">
        <f t="shared" si="52"/>
        <v>0.11650485436893199</v>
      </c>
      <c r="F380" s="152">
        <v>381560</v>
      </c>
      <c r="H380" s="145">
        <f t="shared" si="54"/>
        <v>-9.8776512825357821E-2</v>
      </c>
      <c r="I380" s="145">
        <f t="shared" si="56"/>
        <v>-0.19232885991278947</v>
      </c>
      <c r="J380" s="164">
        <f t="shared" si="57"/>
        <v>-9.8394412109896745E-2</v>
      </c>
      <c r="K380" s="144">
        <f t="shared" si="61"/>
        <v>3003690</v>
      </c>
    </row>
    <row r="381" spans="1:13" x14ac:dyDescent="0.2">
      <c r="A381" s="147">
        <v>2010.08</v>
      </c>
      <c r="B381" s="149">
        <v>320860</v>
      </c>
      <c r="D381" s="145">
        <f t="shared" si="53"/>
        <v>7.2516088526133338E-3</v>
      </c>
      <c r="E381" s="145">
        <f t="shared" si="52"/>
        <v>9.3592365371506503E-2</v>
      </c>
      <c r="F381" s="152">
        <v>389700</v>
      </c>
      <c r="H381" s="145">
        <f t="shared" si="54"/>
        <v>2.1333473110388912E-2</v>
      </c>
      <c r="I381" s="145">
        <f t="shared" si="56"/>
        <v>-0.16833838405395019</v>
      </c>
      <c r="J381" s="164">
        <f t="shared" si="57"/>
        <v>-0.10701908122745107</v>
      </c>
      <c r="K381" s="144">
        <f>+K380+F381</f>
        <v>3393390</v>
      </c>
    </row>
    <row r="382" spans="1:13" x14ac:dyDescent="0.2">
      <c r="A382" s="147">
        <v>2010.09</v>
      </c>
      <c r="B382" s="149">
        <v>313460</v>
      </c>
      <c r="D382" s="145">
        <f t="shared" si="53"/>
        <v>-2.3063018138752112E-2</v>
      </c>
      <c r="E382" s="145">
        <f t="shared" si="52"/>
        <v>5.6808603890630804E-2</v>
      </c>
      <c r="F382" s="152">
        <v>396680</v>
      </c>
      <c r="H382" s="145">
        <f t="shared" si="54"/>
        <v>1.791121375416993E-2</v>
      </c>
      <c r="I382" s="145">
        <f t="shared" si="56"/>
        <v>-0.14563859573551585</v>
      </c>
      <c r="J382" s="164">
        <f t="shared" si="57"/>
        <v>-0.11122393225728533</v>
      </c>
      <c r="K382" s="144">
        <f>+K381+F382</f>
        <v>3790070</v>
      </c>
      <c r="L382" s="146">
        <f>AVERAGE(F380:F382)</f>
        <v>389313.33333333331</v>
      </c>
    </row>
    <row r="383" spans="1:13" x14ac:dyDescent="0.2">
      <c r="A383" s="147">
        <v>2010.1</v>
      </c>
      <c r="B383" s="149">
        <v>305150</v>
      </c>
      <c r="D383" s="145">
        <f t="shared" si="53"/>
        <v>-2.6510559561028546E-2</v>
      </c>
      <c r="E383" s="145">
        <f t="shared" ref="E383:E446" si="62">B383/B371-1</f>
        <v>2.5714285714285801E-2</v>
      </c>
      <c r="F383" s="152">
        <v>387710</v>
      </c>
      <c r="H383" s="145">
        <f t="shared" si="54"/>
        <v>-2.2612685287889511E-2</v>
      </c>
      <c r="I383" s="145">
        <f t="shared" si="56"/>
        <v>-0.20778504290968536</v>
      </c>
      <c r="J383" s="164">
        <f t="shared" si="57"/>
        <v>-0.12116488597471065</v>
      </c>
      <c r="K383" s="144">
        <f>+K382+F383</f>
        <v>4177780</v>
      </c>
    </row>
    <row r="384" spans="1:13" x14ac:dyDescent="0.2">
      <c r="A384" s="147">
        <v>2010.11</v>
      </c>
      <c r="B384" s="149">
        <v>296480</v>
      </c>
      <c r="D384" s="145">
        <f t="shared" si="53"/>
        <v>-2.8412256267409508E-2</v>
      </c>
      <c r="E384" s="145">
        <f t="shared" si="62"/>
        <v>-2.6498111968478066E-2</v>
      </c>
      <c r="F384" s="152">
        <v>405370</v>
      </c>
      <c r="H384" s="145">
        <f t="shared" si="54"/>
        <v>4.5549508653375037E-2</v>
      </c>
      <c r="I384" s="145">
        <f t="shared" si="56"/>
        <v>-0.1545985401459854</v>
      </c>
      <c r="J384" s="164">
        <f t="shared" si="57"/>
        <v>-0.12422825499162093</v>
      </c>
      <c r="K384" s="144">
        <f>+K383+F384</f>
        <v>4583150</v>
      </c>
    </row>
    <row r="385" spans="1:13" x14ac:dyDescent="0.2">
      <c r="A385" s="147">
        <v>2010.12</v>
      </c>
      <c r="B385" s="149">
        <v>304770</v>
      </c>
      <c r="D385" s="145">
        <f t="shared" si="53"/>
        <v>2.7961413923367484E-2</v>
      </c>
      <c r="E385" s="145">
        <f t="shared" si="62"/>
        <v>-6.8109235481979002E-3</v>
      </c>
      <c r="F385" s="152">
        <v>415100</v>
      </c>
      <c r="H385" s="145">
        <f t="shared" si="54"/>
        <v>2.4002762907960662E-2</v>
      </c>
      <c r="I385" s="145">
        <f t="shared" si="56"/>
        <v>-0.10746538229981939</v>
      </c>
      <c r="J385" s="164">
        <f t="shared" si="57"/>
        <v>-0.12286012617687581</v>
      </c>
      <c r="K385" s="144">
        <f>+K384+F385</f>
        <v>4998250</v>
      </c>
      <c r="L385" s="146">
        <f>AVERAGE(F383:F385)</f>
        <v>402726.66666666669</v>
      </c>
      <c r="M385" s="146">
        <f>AVERAGE(F374:F385)</f>
        <v>416520.83333333331</v>
      </c>
    </row>
    <row r="386" spans="1:13" x14ac:dyDescent="0.2">
      <c r="A386" s="147">
        <v>2011.01</v>
      </c>
      <c r="B386" s="149">
        <v>279220</v>
      </c>
      <c r="D386" s="145">
        <f t="shared" si="53"/>
        <v>-8.3833710667060357E-2</v>
      </c>
      <c r="E386" s="145">
        <f t="shared" si="62"/>
        <v>-1.8903724525650034E-2</v>
      </c>
      <c r="F386" s="152">
        <v>462170</v>
      </c>
      <c r="H386" s="145">
        <f t="shared" si="54"/>
        <v>0.11339436280414361</v>
      </c>
      <c r="I386" s="145">
        <f t="shared" si="56"/>
        <v>4.9194097616344967E-2</v>
      </c>
      <c r="J386" s="164">
        <f t="shared" si="57"/>
        <v>4.9194097616344967E-2</v>
      </c>
      <c r="K386" s="144">
        <f>+F386</f>
        <v>462170</v>
      </c>
    </row>
    <row r="387" spans="1:13" x14ac:dyDescent="0.2">
      <c r="A387" s="147">
        <v>2011.02</v>
      </c>
      <c r="B387" s="149">
        <v>271370</v>
      </c>
      <c r="D387" s="145">
        <f t="shared" ref="D387:D430" si="63">B387/B386-1</f>
        <v>-2.8114031946135709E-2</v>
      </c>
      <c r="E387" s="145">
        <f t="shared" si="62"/>
        <v>-2.4515618821668639E-2</v>
      </c>
      <c r="F387" s="152">
        <v>415520</v>
      </c>
      <c r="H387" s="145">
        <f t="shared" ref="H387:H427" si="64">F387/F386-1</f>
        <v>-0.10093688469610751</v>
      </c>
      <c r="I387" s="145">
        <f t="shared" si="56"/>
        <v>-4.3550317650308479E-2</v>
      </c>
      <c r="J387" s="164">
        <f t="shared" si="57"/>
        <v>3.1430726678400855E-3</v>
      </c>
      <c r="K387" s="144">
        <f t="shared" ref="K387:K392" si="65">+K386+F387</f>
        <v>877690</v>
      </c>
    </row>
    <row r="388" spans="1:13" x14ac:dyDescent="0.2">
      <c r="A388" s="147">
        <v>2011.03</v>
      </c>
      <c r="B388" s="149">
        <v>286550</v>
      </c>
      <c r="D388" s="145">
        <f t="shared" si="63"/>
        <v>5.5938386704499354E-2</v>
      </c>
      <c r="E388" s="145">
        <f t="shared" si="62"/>
        <v>-4.7690262545696194E-2</v>
      </c>
      <c r="F388" s="152">
        <v>425200</v>
      </c>
      <c r="H388" s="145">
        <f t="shared" si="64"/>
        <v>2.3296110897188971E-2</v>
      </c>
      <c r="I388" s="145">
        <f t="shared" si="56"/>
        <v>-1.8874890396418875E-2</v>
      </c>
      <c r="J388" s="164">
        <f t="shared" si="57"/>
        <v>-4.1503607680077881E-3</v>
      </c>
      <c r="K388" s="144">
        <f t="shared" si="65"/>
        <v>1302890</v>
      </c>
      <c r="L388" s="146">
        <f>AVERAGE(F386:F388)</f>
        <v>434296.66666666669</v>
      </c>
      <c r="M388" s="146"/>
    </row>
    <row r="389" spans="1:13" x14ac:dyDescent="0.2">
      <c r="A389" s="147">
        <v>2011.04</v>
      </c>
      <c r="B389" s="149">
        <v>294140</v>
      </c>
      <c r="D389" s="145">
        <f t="shared" si="63"/>
        <v>2.6487523992322348E-2</v>
      </c>
      <c r="E389" s="145">
        <f t="shared" si="62"/>
        <v>-4.1889250814332257E-2</v>
      </c>
      <c r="F389" s="152">
        <v>421090</v>
      </c>
      <c r="H389" s="145">
        <f t="shared" si="64"/>
        <v>-9.6660395108184582E-3</v>
      </c>
      <c r="I389" s="145">
        <f t="shared" si="56"/>
        <v>1.5114989634058107E-2</v>
      </c>
      <c r="J389" s="164">
        <f t="shared" si="57"/>
        <v>4.8748215467120382E-4</v>
      </c>
      <c r="K389" s="144">
        <f t="shared" si="65"/>
        <v>1723980</v>
      </c>
    </row>
    <row r="390" spans="1:13" x14ac:dyDescent="0.2">
      <c r="A390" s="147">
        <v>2011.05</v>
      </c>
      <c r="B390" s="149">
        <v>294550</v>
      </c>
      <c r="D390" s="145">
        <f t="shared" si="63"/>
        <v>1.3938940640512154E-3</v>
      </c>
      <c r="E390" s="145">
        <f t="shared" si="62"/>
        <v>-0.10050082452818665</v>
      </c>
      <c r="F390" s="152">
        <v>401380</v>
      </c>
      <c r="H390" s="145">
        <f t="shared" si="64"/>
        <v>-4.6807095870241566E-2</v>
      </c>
      <c r="I390" s="145">
        <f t="shared" si="56"/>
        <v>-0.15607325329576749</v>
      </c>
      <c r="J390" s="164">
        <f t="shared" si="57"/>
        <v>-3.337805571347352E-2</v>
      </c>
      <c r="K390" s="144">
        <f t="shared" si="65"/>
        <v>2125360</v>
      </c>
    </row>
    <row r="391" spans="1:13" x14ac:dyDescent="0.2">
      <c r="A391" s="147">
        <v>2011.06</v>
      </c>
      <c r="B391" s="149">
        <v>296410</v>
      </c>
      <c r="D391" s="145">
        <f t="shared" si="63"/>
        <v>6.3147173654727329E-3</v>
      </c>
      <c r="E391" s="145">
        <f t="shared" si="62"/>
        <v>-5.5688298448501095E-2</v>
      </c>
      <c r="F391" s="152">
        <v>409830</v>
      </c>
      <c r="H391" s="145">
        <f t="shared" si="64"/>
        <v>2.1052369325825993E-2</v>
      </c>
      <c r="I391" s="145">
        <f t="shared" si="56"/>
        <v>-3.2004345977608817E-2</v>
      </c>
      <c r="J391" s="164">
        <f t="shared" si="57"/>
        <v>-3.3156250834245449E-2</v>
      </c>
      <c r="K391" s="144">
        <f t="shared" si="65"/>
        <v>2535190</v>
      </c>
      <c r="L391" s="146">
        <f>AVERAGE(F389:F391)</f>
        <v>410766.66666666669</v>
      </c>
    </row>
    <row r="392" spans="1:13" x14ac:dyDescent="0.2">
      <c r="A392" s="147">
        <v>2011.07</v>
      </c>
      <c r="B392" s="149">
        <v>296160</v>
      </c>
      <c r="D392" s="145">
        <f t="shared" si="63"/>
        <v>-8.4342633514389309E-4</v>
      </c>
      <c r="E392" s="145">
        <f t="shared" si="62"/>
        <v>-7.028723905195422E-2</v>
      </c>
      <c r="F392" s="152">
        <v>412120</v>
      </c>
      <c r="H392" s="145">
        <f t="shared" si="64"/>
        <v>5.5876826977039329E-3</v>
      </c>
      <c r="I392" s="145">
        <f t="shared" si="56"/>
        <v>8.0092252856693635E-2</v>
      </c>
      <c r="J392" s="164">
        <f t="shared" si="57"/>
        <v>-1.8770245930838425E-2</v>
      </c>
      <c r="K392" s="144">
        <f t="shared" si="65"/>
        <v>2947310</v>
      </c>
    </row>
    <row r="393" spans="1:13" x14ac:dyDescent="0.2">
      <c r="A393" s="147">
        <v>2011.08</v>
      </c>
      <c r="B393" s="149">
        <v>297660</v>
      </c>
      <c r="D393" s="145">
        <f t="shared" si="63"/>
        <v>5.0648298217179644E-3</v>
      </c>
      <c r="E393" s="145">
        <f t="shared" si="62"/>
        <v>-7.2305678489060665E-2</v>
      </c>
      <c r="F393" s="152">
        <v>427180</v>
      </c>
      <c r="H393" s="145">
        <f t="shared" si="64"/>
        <v>3.6542754537513433E-2</v>
      </c>
      <c r="I393" s="145">
        <f t="shared" si="56"/>
        <v>9.6176546061072621E-2</v>
      </c>
      <c r="J393" s="164">
        <f t="shared" si="57"/>
        <v>-5.5696515873506769E-3</v>
      </c>
      <c r="K393" s="144">
        <f>+K392+F393</f>
        <v>3374490</v>
      </c>
    </row>
    <row r="394" spans="1:13" x14ac:dyDescent="0.2">
      <c r="A394" s="147">
        <v>2011.09</v>
      </c>
      <c r="B394" s="149">
        <v>288700</v>
      </c>
      <c r="D394" s="145">
        <f t="shared" si="63"/>
        <v>-3.0101458039373807E-2</v>
      </c>
      <c r="E394" s="145">
        <f t="shared" si="62"/>
        <v>-7.8989344732980249E-2</v>
      </c>
      <c r="F394" s="152">
        <v>420880</v>
      </c>
      <c r="H394" s="145">
        <f t="shared" si="64"/>
        <v>-1.474788145512429E-2</v>
      </c>
      <c r="I394" s="145">
        <f t="shared" si="56"/>
        <v>6.1006352727639435E-2</v>
      </c>
      <c r="J394" s="164">
        <f t="shared" si="57"/>
        <v>1.3983910587402892E-3</v>
      </c>
      <c r="K394" s="144">
        <f>+K393+F394</f>
        <v>3795370</v>
      </c>
      <c r="L394" s="146">
        <f>AVERAGE(F392:F394)</f>
        <v>420060</v>
      </c>
    </row>
    <row r="395" spans="1:13" x14ac:dyDescent="0.2">
      <c r="A395" s="147">
        <v>2011.1</v>
      </c>
      <c r="B395" s="149">
        <v>277450</v>
      </c>
      <c r="D395" s="145">
        <f t="shared" si="63"/>
        <v>-3.8967786629719448E-2</v>
      </c>
      <c r="E395" s="145">
        <f t="shared" si="62"/>
        <v>-9.0775028674422442E-2</v>
      </c>
      <c r="F395" s="152">
        <v>424050</v>
      </c>
      <c r="H395" s="145">
        <f t="shared" si="64"/>
        <v>7.5318380536020246E-3</v>
      </c>
      <c r="I395" s="145">
        <f t="shared" si="56"/>
        <v>9.3729849629877959E-2</v>
      </c>
      <c r="J395" s="164">
        <f t="shared" si="57"/>
        <v>9.967015974991611E-3</v>
      </c>
      <c r="K395" s="144">
        <f>+K394+F395</f>
        <v>4219420</v>
      </c>
    </row>
    <row r="396" spans="1:13" x14ac:dyDescent="0.2">
      <c r="A396" s="147">
        <v>2011.11</v>
      </c>
      <c r="B396" s="149">
        <v>279910</v>
      </c>
      <c r="D396" s="145">
        <f t="shared" si="63"/>
        <v>8.8664624256622471E-3</v>
      </c>
      <c r="E396" s="145">
        <f t="shared" si="62"/>
        <v>-5.5889098758769573E-2</v>
      </c>
      <c r="F396" s="152">
        <v>423080</v>
      </c>
      <c r="H396" s="145">
        <f t="shared" si="64"/>
        <v>-2.2874661006956343E-3</v>
      </c>
      <c r="I396" s="145">
        <f t="shared" si="56"/>
        <v>4.3688482127439032E-2</v>
      </c>
      <c r="J396" s="164">
        <f t="shared" si="57"/>
        <v>1.2949608893446651E-2</v>
      </c>
      <c r="K396" s="144">
        <f>+K395+F396</f>
        <v>4642500</v>
      </c>
    </row>
    <row r="397" spans="1:13" x14ac:dyDescent="0.2">
      <c r="A397" s="147">
        <v>2011.12</v>
      </c>
      <c r="B397" s="149">
        <v>288950</v>
      </c>
      <c r="D397" s="145">
        <f t="shared" si="63"/>
        <v>3.2296095173448558E-2</v>
      </c>
      <c r="E397" s="145">
        <f t="shared" si="62"/>
        <v>-5.1907996193851114E-2</v>
      </c>
      <c r="F397" s="152">
        <v>428110</v>
      </c>
      <c r="H397" s="145">
        <f t="shared" si="64"/>
        <v>1.1889004443603968E-2</v>
      </c>
      <c r="I397" s="145">
        <f t="shared" si="56"/>
        <v>3.1341845338472618E-2</v>
      </c>
      <c r="J397" s="164">
        <f t="shared" si="57"/>
        <v>1.4477066973440644E-2</v>
      </c>
      <c r="K397" s="144">
        <f>+K396+F397</f>
        <v>5070610</v>
      </c>
      <c r="L397" s="146">
        <f>AVERAGE(F395:F397)</f>
        <v>425080</v>
      </c>
      <c r="M397" s="146">
        <f>AVERAGE(F386:F397)</f>
        <v>422550.83333333331</v>
      </c>
    </row>
    <row r="398" spans="1:13" x14ac:dyDescent="0.2">
      <c r="A398" s="147">
        <v>2012.01</v>
      </c>
      <c r="B398" s="149">
        <v>271490</v>
      </c>
      <c r="D398" s="145">
        <f t="shared" si="63"/>
        <v>-6.0425679183249703E-2</v>
      </c>
      <c r="E398" s="145">
        <f t="shared" si="62"/>
        <v>-2.7684263304920798E-2</v>
      </c>
      <c r="F398" s="152">
        <v>437330</v>
      </c>
      <c r="H398" s="145">
        <f t="shared" si="64"/>
        <v>2.1536520987596619E-2</v>
      </c>
      <c r="I398" s="145">
        <f t="shared" ref="I398:I427" si="66">F398/F386-1</f>
        <v>-5.3746456931432207E-2</v>
      </c>
      <c r="J398" s="164">
        <f t="shared" ref="J398:J427" si="67">+K398/K386-1</f>
        <v>-5.3746456931432207E-2</v>
      </c>
      <c r="K398" s="144">
        <f>+F398</f>
        <v>437330</v>
      </c>
    </row>
    <row r="399" spans="1:13" x14ac:dyDescent="0.2">
      <c r="A399" s="147">
        <v>2012.02</v>
      </c>
      <c r="B399" s="149">
        <v>268810</v>
      </c>
      <c r="D399" s="145">
        <f t="shared" si="63"/>
        <v>-9.8714501454933989E-3</v>
      </c>
      <c r="E399" s="145">
        <f t="shared" si="62"/>
        <v>-9.4336146221026818E-3</v>
      </c>
      <c r="F399" s="152">
        <v>442660</v>
      </c>
      <c r="H399" s="145">
        <f t="shared" si="64"/>
        <v>1.2187592893238453E-2</v>
      </c>
      <c r="I399" s="145">
        <f t="shared" si="66"/>
        <v>6.5315748941085827E-2</v>
      </c>
      <c r="J399" s="164">
        <f t="shared" si="67"/>
        <v>2.6205152160785339E-3</v>
      </c>
      <c r="K399" s="144">
        <f t="shared" ref="K399:K404" si="68">+K398+F399</f>
        <v>879990</v>
      </c>
    </row>
    <row r="400" spans="1:13" x14ac:dyDescent="0.2">
      <c r="A400" s="147">
        <v>2012.03</v>
      </c>
      <c r="B400" s="149">
        <v>295630</v>
      </c>
      <c r="D400" s="145">
        <f t="shared" si="63"/>
        <v>9.9773073918381083E-2</v>
      </c>
      <c r="E400" s="145">
        <f t="shared" si="62"/>
        <v>3.1687314604780914E-2</v>
      </c>
      <c r="F400" s="152">
        <v>439260</v>
      </c>
      <c r="H400" s="145">
        <f t="shared" si="64"/>
        <v>-7.6808385668458712E-3</v>
      </c>
      <c r="I400" s="145">
        <f t="shared" si="66"/>
        <v>3.3066792097836251E-2</v>
      </c>
      <c r="J400" s="164">
        <f t="shared" si="67"/>
        <v>1.2556700872675464E-2</v>
      </c>
      <c r="K400" s="144">
        <f t="shared" si="68"/>
        <v>1319250</v>
      </c>
      <c r="L400" s="146">
        <f>AVERAGE(F398:F400)</f>
        <v>439750</v>
      </c>
      <c r="M400" s="146"/>
    </row>
    <row r="401" spans="1:13" x14ac:dyDescent="0.2">
      <c r="A401" s="147">
        <v>2012.04</v>
      </c>
      <c r="B401" s="149">
        <v>312500</v>
      </c>
      <c r="D401" s="145">
        <f t="shared" si="63"/>
        <v>5.7064573960694087E-2</v>
      </c>
      <c r="E401" s="145">
        <f t="shared" si="62"/>
        <v>6.2419256136533541E-2</v>
      </c>
      <c r="F401" s="152">
        <v>439770</v>
      </c>
      <c r="H401" s="145">
        <f t="shared" si="64"/>
        <v>1.1610435732822832E-3</v>
      </c>
      <c r="I401" s="145">
        <f t="shared" si="66"/>
        <v>4.4361062955662778E-2</v>
      </c>
      <c r="J401" s="164">
        <f t="shared" si="67"/>
        <v>2.0325061775658737E-2</v>
      </c>
      <c r="K401" s="144">
        <f t="shared" si="68"/>
        <v>1759020</v>
      </c>
    </row>
    <row r="402" spans="1:13" x14ac:dyDescent="0.2">
      <c r="A402" s="147">
        <v>2012.05</v>
      </c>
      <c r="B402" s="149">
        <v>316460</v>
      </c>
      <c r="D402" s="145">
        <f t="shared" si="63"/>
        <v>1.2672000000000017E-2</v>
      </c>
      <c r="E402" s="145">
        <f t="shared" si="62"/>
        <v>7.4384654557799967E-2</v>
      </c>
      <c r="F402" s="152">
        <v>447530</v>
      </c>
      <c r="H402" s="145">
        <f t="shared" si="64"/>
        <v>1.7645587466175394E-2</v>
      </c>
      <c r="I402" s="145">
        <f t="shared" si="66"/>
        <v>0.11497832477951064</v>
      </c>
      <c r="J402" s="164">
        <f t="shared" si="67"/>
        <v>3.8200587194640034E-2</v>
      </c>
      <c r="K402" s="144">
        <f t="shared" si="68"/>
        <v>2206550</v>
      </c>
    </row>
    <row r="403" spans="1:13" x14ac:dyDescent="0.2">
      <c r="A403" s="147">
        <v>2012.06</v>
      </c>
      <c r="B403" s="149">
        <v>320990</v>
      </c>
      <c r="D403" s="145">
        <f t="shared" si="63"/>
        <v>1.4314605321367635E-2</v>
      </c>
      <c r="E403" s="145">
        <f t="shared" si="62"/>
        <v>8.2925677271347142E-2</v>
      </c>
      <c r="F403" s="152">
        <v>430960</v>
      </c>
      <c r="H403" s="145">
        <f t="shared" si="64"/>
        <v>-3.7025450807767091E-2</v>
      </c>
      <c r="I403" s="145">
        <f t="shared" si="66"/>
        <v>5.1557963057853318E-2</v>
      </c>
      <c r="J403" s="164">
        <f t="shared" si="67"/>
        <v>4.0359894130223006E-2</v>
      </c>
      <c r="K403" s="144">
        <f t="shared" si="68"/>
        <v>2637510</v>
      </c>
      <c r="L403" s="146">
        <f>AVERAGE(F401:F403)</f>
        <v>439420</v>
      </c>
    </row>
    <row r="404" spans="1:13" x14ac:dyDescent="0.2">
      <c r="A404" s="147">
        <v>2012.07</v>
      </c>
      <c r="B404" s="149">
        <v>334220</v>
      </c>
      <c r="D404" s="145">
        <f t="shared" si="63"/>
        <v>4.1216237265958355E-2</v>
      </c>
      <c r="E404" s="145">
        <f t="shared" si="62"/>
        <v>0.12851161534305788</v>
      </c>
      <c r="F404" s="152">
        <v>436870</v>
      </c>
      <c r="H404" s="145">
        <f t="shared" si="64"/>
        <v>1.3713569704844941E-2</v>
      </c>
      <c r="I404" s="145">
        <f t="shared" si="66"/>
        <v>6.0055323692128404E-2</v>
      </c>
      <c r="J404" s="164">
        <f t="shared" si="67"/>
        <v>4.3113890293182688E-2</v>
      </c>
      <c r="K404" s="144">
        <f t="shared" si="68"/>
        <v>3074380</v>
      </c>
    </row>
    <row r="405" spans="1:13" x14ac:dyDescent="0.2">
      <c r="A405" s="147">
        <v>2012.08</v>
      </c>
      <c r="B405" s="149">
        <v>343800</v>
      </c>
      <c r="D405" s="145">
        <f t="shared" si="63"/>
        <v>2.8663754413260634E-2</v>
      </c>
      <c r="E405" s="145">
        <f t="shared" si="62"/>
        <v>0.15500907075186454</v>
      </c>
      <c r="F405" s="152">
        <v>443030</v>
      </c>
      <c r="H405" s="145">
        <f t="shared" si="64"/>
        <v>1.4100304438391387E-2</v>
      </c>
      <c r="I405" s="145">
        <f t="shared" si="66"/>
        <v>3.7103796994241378E-2</v>
      </c>
      <c r="J405" s="164">
        <f t="shared" si="67"/>
        <v>4.2353066685632434E-2</v>
      </c>
      <c r="K405" s="144">
        <f>+K404+F405</f>
        <v>3517410</v>
      </c>
    </row>
    <row r="406" spans="1:13" x14ac:dyDescent="0.2">
      <c r="A406" s="147">
        <v>2012.09</v>
      </c>
      <c r="B406" s="149">
        <v>344760</v>
      </c>
      <c r="D406" s="145">
        <f t="shared" si="63"/>
        <v>2.7923211169285089E-3</v>
      </c>
      <c r="E406" s="145">
        <f t="shared" si="62"/>
        <v>0.19418081052996183</v>
      </c>
      <c r="F406" s="152">
        <v>424000</v>
      </c>
      <c r="H406" s="145">
        <f t="shared" si="64"/>
        <v>-4.2954201747059995E-2</v>
      </c>
      <c r="I406" s="145">
        <f t="shared" si="66"/>
        <v>7.4130393461320221E-3</v>
      </c>
      <c r="J406" s="164">
        <f t="shared" si="67"/>
        <v>3.8478461915439022E-2</v>
      </c>
      <c r="K406" s="144">
        <f>+K405+F406</f>
        <v>3941410</v>
      </c>
      <c r="L406" s="146">
        <f>AVERAGE(F404:F406)</f>
        <v>434633.33333333331</v>
      </c>
    </row>
    <row r="407" spans="1:13" x14ac:dyDescent="0.2">
      <c r="A407" s="147">
        <v>2012.1</v>
      </c>
      <c r="B407" s="149">
        <v>340910</v>
      </c>
      <c r="D407" s="145">
        <f t="shared" si="63"/>
        <v>-1.1167188768998693E-2</v>
      </c>
      <c r="E407" s="145">
        <f t="shared" si="62"/>
        <v>0.2287258965579384</v>
      </c>
      <c r="F407" s="152">
        <v>451090</v>
      </c>
      <c r="H407" s="145">
        <f t="shared" si="64"/>
        <v>6.3891509433962268E-2</v>
      </c>
      <c r="I407" s="145">
        <f t="shared" si="66"/>
        <v>6.3766065322485632E-2</v>
      </c>
      <c r="J407" s="164">
        <f t="shared" si="67"/>
        <v>4.1019855809566241E-2</v>
      </c>
      <c r="K407" s="144">
        <f>+K406+F407</f>
        <v>4392500</v>
      </c>
    </row>
    <row r="408" spans="1:13" x14ac:dyDescent="0.2">
      <c r="A408" s="147">
        <v>2012.11</v>
      </c>
      <c r="B408" s="149">
        <v>345560</v>
      </c>
      <c r="D408" s="145">
        <f t="shared" si="63"/>
        <v>1.3639963626763674E-2</v>
      </c>
      <c r="E408" s="145">
        <f t="shared" si="62"/>
        <v>0.23453967346647131</v>
      </c>
      <c r="F408" s="152">
        <v>440250.48942988575</v>
      </c>
      <c r="H408" s="145">
        <f t="shared" si="64"/>
        <v>-2.4029596244905083E-2</v>
      </c>
      <c r="I408" s="145">
        <f t="shared" si="66"/>
        <v>4.0584498037925965E-2</v>
      </c>
      <c r="J408" s="164">
        <f t="shared" si="67"/>
        <v>4.0980180814191858E-2</v>
      </c>
      <c r="K408" s="144">
        <f>+K407+F408</f>
        <v>4832750.4894298855</v>
      </c>
    </row>
    <row r="409" spans="1:13" x14ac:dyDescent="0.2">
      <c r="A409" s="147">
        <v>2012.12</v>
      </c>
      <c r="B409" s="149">
        <v>365840</v>
      </c>
      <c r="D409" s="145">
        <f t="shared" si="63"/>
        <v>5.868734807269349E-2</v>
      </c>
      <c r="E409" s="145">
        <f t="shared" si="62"/>
        <v>0.26610140162657903</v>
      </c>
      <c r="F409" s="152">
        <v>444770</v>
      </c>
      <c r="H409" s="145">
        <f t="shared" si="64"/>
        <v>1.0265770688788756E-2</v>
      </c>
      <c r="I409" s="145">
        <f t="shared" si="66"/>
        <v>3.8915232066524919E-2</v>
      </c>
      <c r="J409" s="164">
        <f t="shared" si="67"/>
        <v>4.080583784394487E-2</v>
      </c>
      <c r="K409" s="144">
        <f>+K408+F409</f>
        <v>5277520.4894298855</v>
      </c>
      <c r="L409" s="146">
        <f>AVERAGE(F407:F409)</f>
        <v>445370.16314329527</v>
      </c>
      <c r="M409" s="146">
        <f>AVERAGE(F398:F409)</f>
        <v>439793.37411915715</v>
      </c>
    </row>
    <row r="410" spans="1:13" x14ac:dyDescent="0.2">
      <c r="A410" s="147">
        <v>2013.01</v>
      </c>
      <c r="B410" s="149">
        <v>336650</v>
      </c>
      <c r="D410" s="145">
        <f t="shared" si="63"/>
        <v>-7.9788978788541409E-2</v>
      </c>
      <c r="E410" s="145">
        <f t="shared" si="62"/>
        <v>0.24000884010460788</v>
      </c>
      <c r="F410" s="152">
        <v>421780</v>
      </c>
      <c r="H410" s="145">
        <f t="shared" si="64"/>
        <v>-5.168963734064802E-2</v>
      </c>
      <c r="I410" s="145">
        <f t="shared" si="66"/>
        <v>-3.5556673450254928E-2</v>
      </c>
      <c r="J410" s="164">
        <f t="shared" si="67"/>
        <v>-3.5556673450254928E-2</v>
      </c>
      <c r="K410" s="144">
        <f>+F410</f>
        <v>421780</v>
      </c>
    </row>
    <row r="411" spans="1:13" x14ac:dyDescent="0.2">
      <c r="A411" s="147">
        <v>2013.02</v>
      </c>
      <c r="B411" s="149">
        <v>333180.31969510973</v>
      </c>
      <c r="D411" s="145">
        <f t="shared" si="63"/>
        <v>-1.0306491325977274E-2</v>
      </c>
      <c r="E411" s="145">
        <f t="shared" si="62"/>
        <v>0.23946400690119307</v>
      </c>
      <c r="F411" s="152">
        <v>418520</v>
      </c>
      <c r="H411" s="145">
        <f t="shared" si="64"/>
        <v>-7.7291478970079597E-3</v>
      </c>
      <c r="I411" s="145">
        <f t="shared" si="66"/>
        <v>-5.4533953824605796E-2</v>
      </c>
      <c r="J411" s="164">
        <f t="shared" si="67"/>
        <v>-4.5102785258923417E-2</v>
      </c>
      <c r="K411" s="144">
        <f t="shared" ref="K411:K416" si="69">+K410+F411</f>
        <v>840300</v>
      </c>
    </row>
    <row r="412" spans="1:13" x14ac:dyDescent="0.2">
      <c r="A412" s="147">
        <v>2013.03</v>
      </c>
      <c r="B412" s="149">
        <v>379000</v>
      </c>
      <c r="D412" s="145">
        <f t="shared" si="63"/>
        <v>0.13752216921701566</v>
      </c>
      <c r="E412" s="145">
        <f t="shared" si="62"/>
        <v>0.28200791529952984</v>
      </c>
      <c r="F412" s="152">
        <v>418310</v>
      </c>
      <c r="H412" s="145">
        <f t="shared" si="64"/>
        <v>-5.0176813533397979E-4</v>
      </c>
      <c r="I412" s="145">
        <f t="shared" si="66"/>
        <v>-4.7693848745617662E-2</v>
      </c>
      <c r="J412" s="164">
        <f t="shared" si="67"/>
        <v>-4.5965510706840962E-2</v>
      </c>
      <c r="K412" s="144">
        <f t="shared" si="69"/>
        <v>1258610</v>
      </c>
      <c r="L412" s="146">
        <f>AVERAGE(F410:F412)</f>
        <v>419536.66666666669</v>
      </c>
    </row>
    <row r="413" spans="1:13" x14ac:dyDescent="0.2">
      <c r="A413" s="147">
        <v>2013.04</v>
      </c>
      <c r="B413" s="149">
        <v>402830</v>
      </c>
      <c r="D413" s="145">
        <f t="shared" si="63"/>
        <v>6.287598944591033E-2</v>
      </c>
      <c r="E413" s="145">
        <f t="shared" si="62"/>
        <v>0.28905599999999998</v>
      </c>
      <c r="F413" s="152">
        <v>423690</v>
      </c>
      <c r="H413" s="145">
        <f t="shared" si="64"/>
        <v>1.2861275130883865E-2</v>
      </c>
      <c r="I413" s="145">
        <f t="shared" si="66"/>
        <v>-3.6564567842281237E-2</v>
      </c>
      <c r="J413" s="164">
        <f t="shared" si="67"/>
        <v>-4.3615194824390802E-2</v>
      </c>
      <c r="K413" s="144">
        <f t="shared" si="69"/>
        <v>1682300</v>
      </c>
    </row>
    <row r="414" spans="1:13" x14ac:dyDescent="0.2">
      <c r="A414" s="147">
        <v>2013.05</v>
      </c>
      <c r="B414" s="149">
        <v>417140</v>
      </c>
      <c r="D414" s="145">
        <f t="shared" si="63"/>
        <v>3.552367003450585E-2</v>
      </c>
      <c r="E414" s="145">
        <f t="shared" si="62"/>
        <v>0.31814447323516393</v>
      </c>
      <c r="F414" s="152">
        <v>432140</v>
      </c>
      <c r="H414" s="145">
        <f t="shared" si="64"/>
        <v>1.994382685453977E-2</v>
      </c>
      <c r="I414" s="145">
        <f t="shared" si="66"/>
        <v>-3.4388756061046188E-2</v>
      </c>
      <c r="J414" s="164">
        <f t="shared" si="67"/>
        <v>-4.1743898846615779E-2</v>
      </c>
      <c r="K414" s="144">
        <f t="shared" si="69"/>
        <v>2114440</v>
      </c>
    </row>
    <row r="415" spans="1:13" x14ac:dyDescent="0.2">
      <c r="A415" s="147">
        <v>2013.06</v>
      </c>
      <c r="B415" s="149">
        <v>428700</v>
      </c>
      <c r="D415" s="145">
        <f t="shared" si="63"/>
        <v>2.7712518578894452E-2</v>
      </c>
      <c r="E415" s="145">
        <f t="shared" si="62"/>
        <v>0.33555562478581891</v>
      </c>
      <c r="F415" s="152">
        <v>414830</v>
      </c>
      <c r="H415" s="145">
        <f t="shared" si="64"/>
        <v>-4.0056463183227642E-2</v>
      </c>
      <c r="I415" s="145">
        <f t="shared" si="66"/>
        <v>-3.7428067570076107E-2</v>
      </c>
      <c r="J415" s="164">
        <f t="shared" si="67"/>
        <v>-4.1038706962248539E-2</v>
      </c>
      <c r="K415" s="144">
        <f t="shared" si="69"/>
        <v>2529270</v>
      </c>
      <c r="L415" s="146">
        <f>AVERAGE(F413:F415)</f>
        <v>423553.33333333331</v>
      </c>
    </row>
    <row r="416" spans="1:13" x14ac:dyDescent="0.2">
      <c r="A416" s="147">
        <v>2013.07</v>
      </c>
      <c r="B416" s="149">
        <v>433740</v>
      </c>
      <c r="D416" s="145">
        <f t="shared" si="63"/>
        <v>1.1756473058082584E-2</v>
      </c>
      <c r="E416" s="145">
        <f t="shared" si="62"/>
        <v>0.29776793728681716</v>
      </c>
      <c r="F416" s="152">
        <v>443500</v>
      </c>
      <c r="H416" s="145">
        <f t="shared" si="64"/>
        <v>6.9112648554829681E-2</v>
      </c>
      <c r="I416" s="145">
        <f t="shared" si="66"/>
        <v>1.5176139354956764E-2</v>
      </c>
      <c r="J416" s="164">
        <f t="shared" si="67"/>
        <v>-3.305056629304115E-2</v>
      </c>
      <c r="K416" s="144">
        <f t="shared" si="69"/>
        <v>2972770</v>
      </c>
    </row>
    <row r="417" spans="1:13" x14ac:dyDescent="0.2">
      <c r="A417" s="147">
        <v>2013.08</v>
      </c>
      <c r="B417" s="149">
        <v>441010</v>
      </c>
      <c r="D417" s="145">
        <f t="shared" si="63"/>
        <v>1.6761193341633174E-2</v>
      </c>
      <c r="E417" s="145">
        <f t="shared" si="62"/>
        <v>0.28275159976730668</v>
      </c>
      <c r="F417" s="152">
        <v>434910</v>
      </c>
      <c r="H417" s="145">
        <f t="shared" si="64"/>
        <v>-1.9368658399098071E-2</v>
      </c>
      <c r="I417" s="145">
        <f t="shared" si="66"/>
        <v>-1.8328329909938379E-2</v>
      </c>
      <c r="J417" s="164">
        <f t="shared" si="67"/>
        <v>-3.1196249513136043E-2</v>
      </c>
      <c r="K417" s="144">
        <f>+K416+F417</f>
        <v>3407680</v>
      </c>
    </row>
    <row r="418" spans="1:13" x14ac:dyDescent="0.2">
      <c r="A418" s="147">
        <v>2013.09</v>
      </c>
      <c r="B418" s="149">
        <v>428900</v>
      </c>
      <c r="D418" s="145">
        <f t="shared" si="63"/>
        <v>-2.7459694791501343E-2</v>
      </c>
      <c r="E418" s="145">
        <f t="shared" si="62"/>
        <v>0.24405383455157215</v>
      </c>
      <c r="F418" s="152">
        <v>413850</v>
      </c>
      <c r="H418" s="145">
        <f t="shared" si="64"/>
        <v>-4.8423811823135821E-2</v>
      </c>
      <c r="I418" s="145">
        <f t="shared" si="66"/>
        <v>-2.3938679245283034E-2</v>
      </c>
      <c r="J418" s="164">
        <f t="shared" si="67"/>
        <v>-3.04155112003065E-2</v>
      </c>
      <c r="K418" s="144">
        <f>+K417+F418</f>
        <v>3821530</v>
      </c>
      <c r="L418" s="146">
        <f>AVERAGE(F416:F418)</f>
        <v>430753.33333333331</v>
      </c>
    </row>
    <row r="419" spans="1:13" x14ac:dyDescent="0.2">
      <c r="A419" s="147">
        <v>2013.1</v>
      </c>
      <c r="B419" s="149">
        <v>427540</v>
      </c>
      <c r="D419" s="145">
        <f t="shared" si="63"/>
        <v>-3.1709023082303611E-3</v>
      </c>
      <c r="E419" s="145">
        <f t="shared" si="62"/>
        <v>0.25411398902936266</v>
      </c>
      <c r="F419" s="152">
        <v>404000</v>
      </c>
      <c r="H419" s="145">
        <f t="shared" si="64"/>
        <v>-2.3800894043735643E-2</v>
      </c>
      <c r="I419" s="145">
        <f t="shared" si="66"/>
        <v>-0.10439158482786137</v>
      </c>
      <c r="J419" s="164">
        <f t="shared" si="67"/>
        <v>-3.8012521343198657E-2</v>
      </c>
      <c r="K419" s="144">
        <f>+K418+F419</f>
        <v>4225530</v>
      </c>
    </row>
    <row r="420" spans="1:13" x14ac:dyDescent="0.2">
      <c r="A420" s="147">
        <v>2013.11</v>
      </c>
      <c r="B420" s="149">
        <v>423090</v>
      </c>
      <c r="D420" s="145">
        <f t="shared" si="63"/>
        <v>-1.0408382841371577E-2</v>
      </c>
      <c r="E420" s="145">
        <f t="shared" si="62"/>
        <v>0.22436045838638741</v>
      </c>
      <c r="F420" s="152">
        <v>389580</v>
      </c>
      <c r="H420" s="145">
        <f t="shared" si="64"/>
        <v>-3.5693069306930725E-2</v>
      </c>
      <c r="I420" s="145">
        <f t="shared" si="66"/>
        <v>-0.1150946805204075</v>
      </c>
      <c r="J420" s="164">
        <f t="shared" si="67"/>
        <v>-4.5034497416306829E-2</v>
      </c>
      <c r="K420" s="144">
        <f>+K419+F420</f>
        <v>4615110</v>
      </c>
    </row>
    <row r="421" spans="1:13" x14ac:dyDescent="0.2">
      <c r="A421" s="147">
        <v>2013.12</v>
      </c>
      <c r="B421" s="149">
        <v>438790</v>
      </c>
      <c r="D421" s="145">
        <f t="shared" si="63"/>
        <v>3.7107943936278254E-2</v>
      </c>
      <c r="E421" s="145">
        <f t="shared" si="62"/>
        <v>0.19940411108681388</v>
      </c>
      <c r="F421" s="152">
        <v>363740</v>
      </c>
      <c r="H421" s="145">
        <f t="shared" si="64"/>
        <v>-6.632784023820526E-2</v>
      </c>
      <c r="I421" s="145">
        <f t="shared" si="66"/>
        <v>-0.1821840501832408</v>
      </c>
      <c r="J421" s="164">
        <f t="shared" si="67"/>
        <v>-5.6592956868302013E-2</v>
      </c>
      <c r="K421" s="144">
        <f>+K420+F421</f>
        <v>4978850</v>
      </c>
      <c r="L421" s="146">
        <f>AVERAGE(F419:F421)</f>
        <v>385773.33333333331</v>
      </c>
      <c r="M421" s="146">
        <f>AVERAGE(F410:F421)</f>
        <v>414904.16666666669</v>
      </c>
    </row>
    <row r="422" spans="1:13" x14ac:dyDescent="0.2">
      <c r="A422" s="147">
        <v>2014.01</v>
      </c>
      <c r="B422" s="149">
        <v>412820</v>
      </c>
      <c r="D422" s="145">
        <f t="shared" si="63"/>
        <v>-5.9185487362975464E-2</v>
      </c>
      <c r="E422" s="145">
        <f t="shared" si="62"/>
        <v>0.22625872567948901</v>
      </c>
      <c r="F422" s="152">
        <v>361790</v>
      </c>
      <c r="H422" s="145">
        <f t="shared" si="64"/>
        <v>-5.3609721229449514E-3</v>
      </c>
      <c r="I422" s="145">
        <f t="shared" si="66"/>
        <v>-0.14223054673052304</v>
      </c>
      <c r="J422" s="164">
        <f t="shared" si="67"/>
        <v>-0.14223054673052304</v>
      </c>
      <c r="K422" s="144">
        <f>+F422</f>
        <v>361790</v>
      </c>
    </row>
    <row r="423" spans="1:13" x14ac:dyDescent="0.2">
      <c r="A423" s="147">
        <v>2014.02</v>
      </c>
      <c r="B423" s="149">
        <v>406460</v>
      </c>
      <c r="D423" s="145">
        <f t="shared" si="63"/>
        <v>-1.5406230318298575E-2</v>
      </c>
      <c r="E423" s="145">
        <f t="shared" si="62"/>
        <v>0.21994000237453348</v>
      </c>
      <c r="F423" s="152">
        <v>359600</v>
      </c>
      <c r="H423" s="145">
        <f t="shared" si="64"/>
        <v>-6.0532353022471064E-3</v>
      </c>
      <c r="I423" s="145">
        <f t="shared" si="66"/>
        <v>-0.14078180254229189</v>
      </c>
      <c r="J423" s="164">
        <f t="shared" si="67"/>
        <v>-0.14150898488635011</v>
      </c>
      <c r="K423" s="144">
        <f t="shared" ref="K423:K445" si="70">+K422+F423</f>
        <v>721390</v>
      </c>
    </row>
    <row r="424" spans="1:13" x14ac:dyDescent="0.2">
      <c r="A424" s="147">
        <v>2014.03</v>
      </c>
      <c r="B424" s="149">
        <v>437100</v>
      </c>
      <c r="D424" s="145">
        <f t="shared" si="63"/>
        <v>7.538257147074745E-2</v>
      </c>
      <c r="E424" s="145">
        <f t="shared" si="62"/>
        <v>0.15329815303430072</v>
      </c>
      <c r="F424" s="152">
        <v>365120</v>
      </c>
      <c r="H424" s="145">
        <f t="shared" si="64"/>
        <v>1.5350389321468372E-2</v>
      </c>
      <c r="I424" s="145">
        <f t="shared" si="66"/>
        <v>-0.12715450264158157</v>
      </c>
      <c r="J424" s="164">
        <f t="shared" si="67"/>
        <v>-0.13673814763906211</v>
      </c>
      <c r="K424" s="144">
        <f t="shared" si="70"/>
        <v>1086510</v>
      </c>
      <c r="L424" s="146">
        <f>AVERAGE(F422:F424)</f>
        <v>362170</v>
      </c>
    </row>
    <row r="425" spans="1:13" x14ac:dyDescent="0.2">
      <c r="A425" s="147">
        <v>2014.04</v>
      </c>
      <c r="B425" s="149">
        <v>448720</v>
      </c>
      <c r="D425" s="145">
        <f t="shared" si="63"/>
        <v>2.6584305650880768E-2</v>
      </c>
      <c r="E425" s="145">
        <f t="shared" si="62"/>
        <v>0.11391902291289124</v>
      </c>
      <c r="F425" s="152">
        <v>391330</v>
      </c>
      <c r="H425" s="145">
        <f t="shared" si="64"/>
        <v>7.1784618755477592E-2</v>
      </c>
      <c r="I425" s="145">
        <f t="shared" si="66"/>
        <v>-7.6376596096202398E-2</v>
      </c>
      <c r="J425" s="164">
        <f t="shared" si="67"/>
        <v>-0.12153599239136892</v>
      </c>
      <c r="K425" s="144">
        <f t="shared" si="70"/>
        <v>1477840</v>
      </c>
      <c r="L425" s="146"/>
    </row>
    <row r="426" spans="1:13" x14ac:dyDescent="0.2">
      <c r="A426" s="147">
        <v>2014.05</v>
      </c>
      <c r="B426" s="149">
        <v>465470</v>
      </c>
      <c r="D426" s="145">
        <f t="shared" si="63"/>
        <v>3.7328400784453653E-2</v>
      </c>
      <c r="E426" s="145">
        <f t="shared" si="62"/>
        <v>0.11586038260536036</v>
      </c>
      <c r="F426" s="152">
        <v>388690</v>
      </c>
      <c r="H426" s="145">
        <f t="shared" si="64"/>
        <v>-6.7462244141772709E-3</v>
      </c>
      <c r="I426" s="145">
        <f t="shared" si="66"/>
        <v>-0.10054611931318558</v>
      </c>
      <c r="J426" s="164">
        <f t="shared" si="67"/>
        <v>-0.11724617392784853</v>
      </c>
      <c r="K426" s="144">
        <f t="shared" si="70"/>
        <v>1866530</v>
      </c>
    </row>
    <row r="427" spans="1:13" x14ac:dyDescent="0.2">
      <c r="A427" s="147">
        <v>2014.06</v>
      </c>
      <c r="B427" s="149">
        <v>457700</v>
      </c>
      <c r="D427" s="145">
        <f t="shared" si="63"/>
        <v>-1.6692805121704901E-2</v>
      </c>
      <c r="E427" s="145">
        <f t="shared" si="62"/>
        <v>6.7646372754840201E-2</v>
      </c>
      <c r="F427" s="152">
        <v>393820</v>
      </c>
      <c r="H427" s="145">
        <f t="shared" si="64"/>
        <v>1.3198178497002777E-2</v>
      </c>
      <c r="I427" s="145">
        <f t="shared" si="66"/>
        <v>-5.0647253091627875E-2</v>
      </c>
      <c r="J427" s="164">
        <f t="shared" si="67"/>
        <v>-0.10632316834501654</v>
      </c>
      <c r="K427" s="144">
        <f t="shared" si="70"/>
        <v>2260350</v>
      </c>
      <c r="L427" s="146">
        <f>AVERAGE(F425:F427)</f>
        <v>391280</v>
      </c>
    </row>
    <row r="428" spans="1:13" x14ac:dyDescent="0.2">
      <c r="A428" s="147">
        <v>2014.07</v>
      </c>
      <c r="B428" s="149">
        <v>463330</v>
      </c>
      <c r="D428" s="145">
        <f t="shared" si="63"/>
        <v>1.2300633602796651E-2</v>
      </c>
      <c r="E428" s="145">
        <f t="shared" si="62"/>
        <v>6.8220592981970807E-2</v>
      </c>
      <c r="F428" s="152">
        <v>398980</v>
      </c>
      <c r="H428" s="145">
        <f>F428/F427-1</f>
        <v>1.3102432583413703E-2</v>
      </c>
      <c r="I428" s="145">
        <f>F428/F416-1</f>
        <v>-0.10038331454340477</v>
      </c>
      <c r="J428" s="164">
        <f>+K428/K416-1</f>
        <v>-0.10543701665450067</v>
      </c>
      <c r="K428" s="144">
        <f t="shared" si="70"/>
        <v>2659330</v>
      </c>
    </row>
    <row r="429" spans="1:13" x14ac:dyDescent="0.2">
      <c r="A429" s="147">
        <v>2014.08</v>
      </c>
      <c r="B429" s="149">
        <v>481250</v>
      </c>
      <c r="D429" s="145">
        <f t="shared" si="63"/>
        <v>3.8676537241275177E-2</v>
      </c>
      <c r="E429" s="145">
        <f t="shared" si="62"/>
        <v>9.1245096483072885E-2</v>
      </c>
      <c r="F429" s="152">
        <v>395080</v>
      </c>
      <c r="H429" s="145">
        <f t="shared" ref="H429:H430" si="71">F429/F428-1</f>
        <v>-9.7749260614566902E-3</v>
      </c>
      <c r="I429" s="145">
        <f t="shared" ref="I429:I430" si="72">F429/F417-1</f>
        <v>-9.1582166425237421E-2</v>
      </c>
      <c r="J429" s="164">
        <f t="shared" ref="J429:J430" si="73">+K429/K417-1</f>
        <v>-0.10366877171565403</v>
      </c>
      <c r="K429" s="144">
        <f t="shared" si="70"/>
        <v>3054410</v>
      </c>
    </row>
    <row r="430" spans="1:13" x14ac:dyDescent="0.2">
      <c r="A430" s="147">
        <v>2014.09</v>
      </c>
      <c r="B430" s="149">
        <v>462380</v>
      </c>
      <c r="D430" s="145">
        <f t="shared" si="63"/>
        <v>-3.9210389610389584E-2</v>
      </c>
      <c r="E430" s="145">
        <f t="shared" si="62"/>
        <v>7.8060153882023808E-2</v>
      </c>
      <c r="F430" s="152">
        <v>397490</v>
      </c>
      <c r="H430" s="145">
        <f t="shared" si="71"/>
        <v>6.1000303735951888E-3</v>
      </c>
      <c r="I430" s="145">
        <f t="shared" si="72"/>
        <v>-3.9531231122387323E-2</v>
      </c>
      <c r="J430" s="164">
        <f t="shared" si="73"/>
        <v>-9.6723040248277492E-2</v>
      </c>
      <c r="K430" s="144">
        <f t="shared" si="70"/>
        <v>3451900</v>
      </c>
      <c r="L430" s="146">
        <f>AVERAGE(F428:F430)</f>
        <v>397183.33333333331</v>
      </c>
    </row>
    <row r="431" spans="1:13" x14ac:dyDescent="0.2">
      <c r="A431" s="147">
        <v>2014.1</v>
      </c>
      <c r="B431" s="149">
        <v>450460</v>
      </c>
      <c r="D431" s="145">
        <f>B431/B430-1</f>
        <v>-2.5779661750075733E-2</v>
      </c>
      <c r="E431" s="145">
        <f t="shared" si="62"/>
        <v>5.3609019039154271E-2</v>
      </c>
      <c r="F431" s="152">
        <v>398510</v>
      </c>
      <c r="H431" s="145">
        <f>F431/F430-1</f>
        <v>2.566102291881478E-3</v>
      </c>
      <c r="I431" s="145">
        <f>F431/F419-1</f>
        <v>-1.3589108910891046E-2</v>
      </c>
      <c r="J431" s="164">
        <f>+K431/K419-1</f>
        <v>-8.8774662586705078E-2</v>
      </c>
      <c r="K431" s="144">
        <f t="shared" si="70"/>
        <v>3850410</v>
      </c>
    </row>
    <row r="432" spans="1:13" x14ac:dyDescent="0.2">
      <c r="A432" s="147">
        <v>2014.11</v>
      </c>
      <c r="B432" s="149">
        <v>444629.86574480293</v>
      </c>
      <c r="D432" s="145">
        <f>B432/B431-1</f>
        <v>-1.2942623662915875E-2</v>
      </c>
      <c r="E432" s="145">
        <f t="shared" si="62"/>
        <v>5.0910836334592924E-2</v>
      </c>
      <c r="F432" s="152">
        <v>375740</v>
      </c>
      <c r="G432" s="153"/>
      <c r="H432" s="145">
        <f>F432/F431-1</f>
        <v>-5.7137838448219624E-2</v>
      </c>
      <c r="I432" s="145">
        <f>F432/F420-1</f>
        <v>-3.5525437650803404E-2</v>
      </c>
      <c r="J432" s="164">
        <f>+K432/K420-1</f>
        <v>-8.4279681307704468E-2</v>
      </c>
      <c r="K432" s="144">
        <f t="shared" si="70"/>
        <v>4226150</v>
      </c>
    </row>
    <row r="433" spans="1:13" x14ac:dyDescent="0.2">
      <c r="A433" s="147">
        <v>2014.12</v>
      </c>
      <c r="B433" s="149">
        <v>453270</v>
      </c>
      <c r="D433" s="145">
        <f t="shared" ref="D433:D450" si="74">B433/B432-1</f>
        <v>1.9432195002744512E-2</v>
      </c>
      <c r="E433" s="145">
        <f t="shared" si="62"/>
        <v>3.2999840470384401E-2</v>
      </c>
      <c r="F433" s="152">
        <v>366460</v>
      </c>
      <c r="H433" s="145">
        <f t="shared" ref="H433:H450" si="75">F433/F432-1</f>
        <v>-2.4697929419279285E-2</v>
      </c>
      <c r="I433" s="145">
        <f t="shared" ref="I433:I450" si="76">F433/F421-1</f>
        <v>7.4778688073899868E-3</v>
      </c>
      <c r="J433" s="164">
        <f t="shared" ref="J433:J450" si="77">+K433/K421-1</f>
        <v>-7.7576147102242476E-2</v>
      </c>
      <c r="K433" s="144">
        <f t="shared" si="70"/>
        <v>4592610</v>
      </c>
      <c r="L433" s="146">
        <f>AVERAGE(F431:F433)</f>
        <v>380236.66666666669</v>
      </c>
      <c r="M433" s="146"/>
    </row>
    <row r="434" spans="1:13" x14ac:dyDescent="0.2">
      <c r="A434" s="147">
        <v>2015.01</v>
      </c>
      <c r="B434" s="149">
        <v>428980</v>
      </c>
      <c r="D434" s="145">
        <f t="shared" si="74"/>
        <v>-5.3588368963311095E-2</v>
      </c>
      <c r="E434" s="145">
        <f t="shared" si="62"/>
        <v>3.914539024272079E-2</v>
      </c>
      <c r="F434" s="152">
        <v>359720</v>
      </c>
      <c r="G434" s="153"/>
      <c r="H434" s="145">
        <f t="shared" si="75"/>
        <v>-1.8392184685913859E-2</v>
      </c>
      <c r="I434" s="145">
        <f t="shared" si="76"/>
        <v>-5.7215511760966287E-3</v>
      </c>
      <c r="J434" s="164">
        <f t="shared" si="77"/>
        <v>-5.7215511760966287E-3</v>
      </c>
      <c r="K434" s="144">
        <f>F434</f>
        <v>359720</v>
      </c>
    </row>
    <row r="435" spans="1:13" x14ac:dyDescent="0.2">
      <c r="A435" s="147">
        <v>2015.02</v>
      </c>
      <c r="B435" s="149">
        <v>429930</v>
      </c>
      <c r="D435" s="145">
        <f t="shared" si="74"/>
        <v>2.2145554571308956E-3</v>
      </c>
      <c r="E435" s="145">
        <f t="shared" si="62"/>
        <v>5.7742459282586145E-2</v>
      </c>
      <c r="F435" s="152">
        <v>381810.36107823899</v>
      </c>
      <c r="G435" s="153"/>
      <c r="H435" s="145">
        <f t="shared" si="75"/>
        <v>6.1409877344153818E-2</v>
      </c>
      <c r="I435" s="145">
        <f t="shared" si="76"/>
        <v>6.1764074188651152E-2</v>
      </c>
      <c r="J435" s="164">
        <f t="shared" si="77"/>
        <v>2.7918824877305015E-2</v>
      </c>
      <c r="K435" s="144">
        <f t="shared" si="70"/>
        <v>741530.36107823905</v>
      </c>
    </row>
    <row r="436" spans="1:13" x14ac:dyDescent="0.2">
      <c r="A436" s="147">
        <v>2015.03</v>
      </c>
      <c r="B436" s="149">
        <v>464640</v>
      </c>
      <c r="D436" s="145">
        <f t="shared" si="74"/>
        <v>8.0734072988626115E-2</v>
      </c>
      <c r="E436" s="145">
        <f t="shared" si="62"/>
        <v>6.3006177076183834E-2</v>
      </c>
      <c r="F436" s="152">
        <v>400620</v>
      </c>
      <c r="G436" s="153"/>
      <c r="H436" s="145">
        <f t="shared" si="75"/>
        <v>4.9264349109443328E-2</v>
      </c>
      <c r="I436" s="145">
        <f t="shared" si="76"/>
        <v>9.7228308501314586E-2</v>
      </c>
      <c r="J436" s="164">
        <f t="shared" si="77"/>
        <v>5.1210169329540589E-2</v>
      </c>
      <c r="K436" s="144">
        <f t="shared" si="70"/>
        <v>1142150.361078239</v>
      </c>
      <c r="L436" s="146">
        <f>AVERAGE(F434:F436)</f>
        <v>380716.78702607966</v>
      </c>
    </row>
    <row r="437" spans="1:13" x14ac:dyDescent="0.2">
      <c r="A437" s="147">
        <v>2015.04</v>
      </c>
      <c r="B437" s="149">
        <v>484370</v>
      </c>
      <c r="D437" s="145">
        <f t="shared" si="74"/>
        <v>4.2462982093663948E-2</v>
      </c>
      <c r="E437" s="145">
        <f t="shared" si="62"/>
        <v>7.9448208236762241E-2</v>
      </c>
      <c r="F437" s="152">
        <v>424400</v>
      </c>
      <c r="G437" s="153"/>
      <c r="H437" s="145">
        <f t="shared" si="75"/>
        <v>5.9357995107583328E-2</v>
      </c>
      <c r="I437" s="145">
        <f t="shared" si="76"/>
        <v>8.4506682339713368E-2</v>
      </c>
      <c r="J437" s="164">
        <f t="shared" si="77"/>
        <v>6.0027040192604852E-2</v>
      </c>
      <c r="K437" s="144">
        <f t="shared" si="70"/>
        <v>1566550.361078239</v>
      </c>
    </row>
    <row r="438" spans="1:13" x14ac:dyDescent="0.2">
      <c r="A438" s="147">
        <v>2015.05</v>
      </c>
      <c r="B438" s="149">
        <v>489190</v>
      </c>
      <c r="D438" s="145">
        <f t="shared" si="74"/>
        <v>9.9510704626628588E-3</v>
      </c>
      <c r="E438" s="145">
        <f t="shared" si="62"/>
        <v>5.095924549380193E-2</v>
      </c>
      <c r="F438" s="152">
        <v>422130</v>
      </c>
      <c r="G438" s="153"/>
      <c r="H438" s="145">
        <f t="shared" si="75"/>
        <v>-5.3487276154571273E-3</v>
      </c>
      <c r="I438" s="145">
        <f t="shared" si="76"/>
        <v>8.6032570943425313E-2</v>
      </c>
      <c r="J438" s="164">
        <f t="shared" si="77"/>
        <v>6.5442484759548059E-2</v>
      </c>
      <c r="K438" s="144">
        <f t="shared" si="70"/>
        <v>1988680.361078239</v>
      </c>
      <c r="L438" s="146"/>
    </row>
    <row r="439" spans="1:13" x14ac:dyDescent="0.2">
      <c r="A439" s="147">
        <v>2015.06</v>
      </c>
      <c r="B439" s="149">
        <v>492250</v>
      </c>
      <c r="D439" s="145">
        <f t="shared" si="74"/>
        <v>6.2552382509863946E-3</v>
      </c>
      <c r="E439" s="145">
        <f t="shared" si="62"/>
        <v>7.548612628359197E-2</v>
      </c>
      <c r="F439" s="152">
        <v>433870</v>
      </c>
      <c r="G439" s="153"/>
      <c r="H439" s="145">
        <f t="shared" si="75"/>
        <v>2.7811337739558795E-2</v>
      </c>
      <c r="I439" s="145">
        <f t="shared" si="76"/>
        <v>0.10169620638870547</v>
      </c>
      <c r="J439" s="164">
        <f t="shared" si="77"/>
        <v>7.1758958160567543E-2</v>
      </c>
      <c r="K439" s="144">
        <f t="shared" si="70"/>
        <v>2422550.361078239</v>
      </c>
      <c r="L439" s="146">
        <f>AVERAGE(F437:F439)</f>
        <v>426800</v>
      </c>
    </row>
    <row r="440" spans="1:13" x14ac:dyDescent="0.2">
      <c r="A440" s="147">
        <v>2015.07</v>
      </c>
      <c r="B440" s="149">
        <v>490780</v>
      </c>
      <c r="D440" s="145">
        <f t="shared" si="74"/>
        <v>-2.9862874555611763E-3</v>
      </c>
      <c r="E440" s="145">
        <f t="shared" si="62"/>
        <v>5.9245030539788024E-2</v>
      </c>
      <c r="F440" s="152">
        <v>438230</v>
      </c>
      <c r="G440" s="153"/>
      <c r="H440" s="145">
        <f t="shared" si="75"/>
        <v>1.0049093046304192E-2</v>
      </c>
      <c r="I440" s="145">
        <f t="shared" si="76"/>
        <v>9.8375858439019526E-2</v>
      </c>
      <c r="J440" s="164">
        <f t="shared" si="77"/>
        <v>7.5752298916734295E-2</v>
      </c>
      <c r="K440" s="144">
        <f t="shared" si="70"/>
        <v>2860780.361078239</v>
      </c>
    </row>
    <row r="441" spans="1:13" x14ac:dyDescent="0.2">
      <c r="A441" s="147">
        <v>2015.08</v>
      </c>
      <c r="B441" s="149">
        <v>497520</v>
      </c>
      <c r="D441" s="145">
        <f t="shared" si="74"/>
        <v>1.3733240963364368E-2</v>
      </c>
      <c r="E441" s="145">
        <f t="shared" si="62"/>
        <v>3.3807792207792176E-2</v>
      </c>
      <c r="F441" s="152">
        <v>429900</v>
      </c>
      <c r="G441" s="153"/>
      <c r="H441" s="145">
        <f t="shared" si="75"/>
        <v>-1.9008283321543473E-2</v>
      </c>
      <c r="I441" s="145">
        <f t="shared" si="76"/>
        <v>8.8134048800242892E-2</v>
      </c>
      <c r="J441" s="164">
        <f t="shared" si="77"/>
        <v>7.7353846103908497E-2</v>
      </c>
      <c r="K441" s="144">
        <f t="shared" si="70"/>
        <v>3290680.361078239</v>
      </c>
    </row>
    <row r="442" spans="1:13" x14ac:dyDescent="0.2">
      <c r="A442" s="147">
        <v>2015.09</v>
      </c>
      <c r="B442" s="149">
        <v>484670</v>
      </c>
      <c r="D442" s="145">
        <f t="shared" si="74"/>
        <v>-2.5828107412767309E-2</v>
      </c>
      <c r="E442" s="145">
        <f t="shared" si="62"/>
        <v>4.8207102383321043E-2</v>
      </c>
      <c r="F442" s="152">
        <v>422360</v>
      </c>
      <c r="G442" s="153"/>
      <c r="H442" s="145">
        <f t="shared" si="75"/>
        <v>-1.7538962549430104E-2</v>
      </c>
      <c r="I442" s="145">
        <f t="shared" si="76"/>
        <v>6.2567611763817865E-2</v>
      </c>
      <c r="J442" s="164">
        <f t="shared" si="77"/>
        <v>7.5651195306422281E-2</v>
      </c>
      <c r="K442" s="144">
        <f t="shared" si="70"/>
        <v>3713040.361078239</v>
      </c>
      <c r="L442" s="146">
        <f>AVERAGE(F440:F442)</f>
        <v>430163.33333333331</v>
      </c>
    </row>
    <row r="443" spans="1:13" x14ac:dyDescent="0.2">
      <c r="A443" s="147">
        <v>2015.1</v>
      </c>
      <c r="B443" s="149">
        <v>478790</v>
      </c>
      <c r="D443" s="145">
        <f t="shared" si="74"/>
        <v>-1.2131966080013212E-2</v>
      </c>
      <c r="E443" s="145">
        <f t="shared" si="62"/>
        <v>6.2891266705145776E-2</v>
      </c>
      <c r="F443" s="152">
        <v>410310</v>
      </c>
      <c r="G443" s="153"/>
      <c r="H443" s="145">
        <f t="shared" si="75"/>
        <v>-2.8530163841272826E-2</v>
      </c>
      <c r="I443" s="145">
        <f t="shared" si="76"/>
        <v>2.961029836139617E-2</v>
      </c>
      <c r="J443" s="164">
        <f t="shared" si="77"/>
        <v>7.0886051375889547E-2</v>
      </c>
      <c r="K443" s="144">
        <f t="shared" si="70"/>
        <v>4123350.361078239</v>
      </c>
    </row>
    <row r="444" spans="1:13" x14ac:dyDescent="0.2">
      <c r="A444" s="147">
        <v>2015.11</v>
      </c>
      <c r="B444" s="149">
        <v>478140</v>
      </c>
      <c r="D444" s="145">
        <f t="shared" si="74"/>
        <v>-1.357588922074382E-3</v>
      </c>
      <c r="E444" s="145">
        <f t="shared" si="62"/>
        <v>7.5366359385382165E-2</v>
      </c>
      <c r="F444" s="152">
        <v>375850</v>
      </c>
      <c r="G444" s="153"/>
      <c r="H444" s="145">
        <f t="shared" si="75"/>
        <v>-8.398527942287537E-2</v>
      </c>
      <c r="I444" s="145">
        <f t="shared" si="76"/>
        <v>2.92755628892305E-4</v>
      </c>
      <c r="J444" s="164">
        <f t="shared" si="77"/>
        <v>6.4609718320040477E-2</v>
      </c>
      <c r="K444" s="144">
        <f t="shared" si="70"/>
        <v>4499200.361078239</v>
      </c>
      <c r="L444" s="146"/>
    </row>
    <row r="445" spans="1:13" x14ac:dyDescent="0.2">
      <c r="A445" s="147">
        <v>2015.12</v>
      </c>
      <c r="B445" s="149">
        <v>489770</v>
      </c>
      <c r="D445" s="145">
        <f t="shared" si="74"/>
        <v>2.4323419918852229E-2</v>
      </c>
      <c r="E445" s="145">
        <f t="shared" si="62"/>
        <v>8.0525955832064788E-2</v>
      </c>
      <c r="F445" s="152">
        <v>413699.51232883811</v>
      </c>
      <c r="G445" s="153"/>
      <c r="H445" s="145">
        <f t="shared" si="75"/>
        <v>0.10070377099597749</v>
      </c>
      <c r="I445" s="145">
        <f t="shared" si="76"/>
        <v>0.12890769068612706</v>
      </c>
      <c r="J445" s="164">
        <f t="shared" si="77"/>
        <v>6.974027261341087E-2</v>
      </c>
      <c r="K445" s="144">
        <f t="shared" si="70"/>
        <v>4912899.873407077</v>
      </c>
      <c r="L445" s="146">
        <f>AVERAGE(F443:F445)</f>
        <v>399953.17077627935</v>
      </c>
    </row>
    <row r="446" spans="1:13" x14ac:dyDescent="0.2">
      <c r="A446" s="147">
        <v>2016.01</v>
      </c>
      <c r="B446" s="163">
        <v>467160</v>
      </c>
      <c r="D446" s="145">
        <f t="shared" si="74"/>
        <v>-4.6164526206178391E-2</v>
      </c>
      <c r="E446" s="145">
        <f t="shared" si="62"/>
        <v>8.900181826658593E-2</v>
      </c>
      <c r="F446" s="152">
        <v>402220</v>
      </c>
      <c r="G446" s="153"/>
      <c r="H446" s="145">
        <f t="shared" si="75"/>
        <v>-2.7748430894241394E-2</v>
      </c>
      <c r="I446" s="145">
        <f t="shared" si="76"/>
        <v>0.11814744801512278</v>
      </c>
      <c r="J446" s="164">
        <f>+K446/K434-1</f>
        <v>0.11814744801512278</v>
      </c>
      <c r="K446" s="144">
        <f>F446</f>
        <v>402220</v>
      </c>
    </row>
    <row r="447" spans="1:13" x14ac:dyDescent="0.2">
      <c r="A447" s="147">
        <v>2016.02</v>
      </c>
      <c r="B447" s="149">
        <v>444780</v>
      </c>
      <c r="D447" s="145">
        <f t="shared" si="74"/>
        <v>-4.7906498844079159E-2</v>
      </c>
      <c r="E447" s="145">
        <f t="shared" ref="E447:E450" si="78">B447/B435-1</f>
        <v>3.4540506594096687E-2</v>
      </c>
      <c r="F447" s="152">
        <v>381580</v>
      </c>
      <c r="G447" s="153"/>
      <c r="H447" s="145">
        <f t="shared" si="75"/>
        <v>-5.1315200636467551E-2</v>
      </c>
      <c r="I447" s="145">
        <f t="shared" si="76"/>
        <v>-6.0333899160947002E-4</v>
      </c>
      <c r="J447" s="164">
        <f t="shared" si="77"/>
        <v>5.7003247797295709E-2</v>
      </c>
      <c r="K447" s="144">
        <f t="shared" ref="K447:K450" si="79">K446+F447</f>
        <v>783800</v>
      </c>
      <c r="L447" s="146"/>
    </row>
    <row r="448" spans="1:13" x14ac:dyDescent="0.2">
      <c r="A448" s="147">
        <v>2016.03</v>
      </c>
      <c r="B448" s="163">
        <v>484120</v>
      </c>
      <c r="D448" s="145">
        <f t="shared" si="74"/>
        <v>8.8448221592697607E-2</v>
      </c>
      <c r="E448" s="145">
        <f t="shared" si="78"/>
        <v>4.1924931129476484E-2</v>
      </c>
      <c r="F448" s="152">
        <v>389770</v>
      </c>
      <c r="G448" s="153"/>
      <c r="H448" s="145">
        <f t="shared" si="75"/>
        <v>2.1463389066513017E-2</v>
      </c>
      <c r="I448" s="145">
        <f t="shared" si="76"/>
        <v>-2.7083021316958722E-2</v>
      </c>
      <c r="J448" s="164">
        <f t="shared" si="77"/>
        <v>2.7509196680636228E-2</v>
      </c>
      <c r="K448" s="144">
        <f t="shared" si="79"/>
        <v>1173570</v>
      </c>
      <c r="L448" s="146">
        <f>AVERAGE(F446:F448)</f>
        <v>391190</v>
      </c>
    </row>
    <row r="449" spans="1:12" x14ac:dyDescent="0.2">
      <c r="A449" s="147">
        <v>2016.04</v>
      </c>
      <c r="B449" s="163">
        <v>509240</v>
      </c>
      <c r="D449" s="145">
        <f t="shared" si="74"/>
        <v>5.188796166239773E-2</v>
      </c>
      <c r="E449" s="145">
        <f t="shared" si="78"/>
        <v>5.1345046142411865E-2</v>
      </c>
      <c r="F449" s="152">
        <v>413270</v>
      </c>
      <c r="G449" s="153"/>
      <c r="H449" s="145">
        <f t="shared" si="75"/>
        <v>6.029196705749551E-2</v>
      </c>
      <c r="I449" s="145">
        <f t="shared" si="76"/>
        <v>-2.6225259189443961E-2</v>
      </c>
      <c r="J449" s="164">
        <f t="shared" si="77"/>
        <v>1.2951794864606736E-2</v>
      </c>
      <c r="K449" s="144">
        <f t="shared" si="79"/>
        <v>1586840</v>
      </c>
    </row>
    <row r="450" spans="1:12" x14ac:dyDescent="0.2">
      <c r="A450" s="147">
        <v>2016.05</v>
      </c>
      <c r="B450" s="149">
        <v>519930</v>
      </c>
      <c r="D450" s="145">
        <f t="shared" si="74"/>
        <v>2.0992066609064386E-2</v>
      </c>
      <c r="E450" s="145">
        <f t="shared" si="78"/>
        <v>6.2838569880823369E-2</v>
      </c>
      <c r="F450" s="152">
        <v>417850</v>
      </c>
      <c r="G450" s="153" t="s">
        <v>69</v>
      </c>
      <c r="H450" s="145">
        <f t="shared" si="75"/>
        <v>1.1082343262273975E-2</v>
      </c>
      <c r="I450" s="145">
        <f t="shared" si="76"/>
        <v>-1.0139056688697745E-2</v>
      </c>
      <c r="J450" s="164">
        <f t="shared" si="77"/>
        <v>8.0503831762490652E-3</v>
      </c>
      <c r="K450" s="144">
        <f t="shared" si="79"/>
        <v>2004690</v>
      </c>
      <c r="L450" s="146"/>
    </row>
    <row r="451" spans="1:12" x14ac:dyDescent="0.2">
      <c r="A451" s="147">
        <v>2016.06</v>
      </c>
      <c r="B451" s="149">
        <v>518980</v>
      </c>
      <c r="D451" s="145">
        <v>-1.8271690419864317E-3</v>
      </c>
      <c r="E451" s="145">
        <v>5.4301675977653563E-2</v>
      </c>
      <c r="F451" s="152">
        <v>432880</v>
      </c>
      <c r="G451" s="153"/>
      <c r="H451" s="145">
        <v>3.596984563838701E-2</v>
      </c>
      <c r="I451" s="145">
        <v>-2.2817894761103519E-3</v>
      </c>
      <c r="J451" s="164">
        <v>6.1999284568334811E-3</v>
      </c>
      <c r="K451" s="144">
        <v>2437570</v>
      </c>
      <c r="L451" s="146">
        <v>421333.33333333331</v>
      </c>
    </row>
    <row r="452" spans="1:12" x14ac:dyDescent="0.2">
      <c r="A452" s="147">
        <v>2016.07</v>
      </c>
      <c r="B452" s="149">
        <v>511420</v>
      </c>
      <c r="D452" s="145">
        <v>-1.456703533854864E-2</v>
      </c>
      <c r="E452" s="145">
        <v>4.2055503484249579E-2</v>
      </c>
      <c r="F452" s="152">
        <v>417680</v>
      </c>
      <c r="G452" s="165"/>
      <c r="H452" s="145">
        <v>-3.5113657364627571E-2</v>
      </c>
      <c r="I452" s="145">
        <v>-4.6893183944504035E-2</v>
      </c>
      <c r="J452" s="164">
        <v>-1.9331652137581923E-3</v>
      </c>
      <c r="K452" s="144">
        <v>2855250</v>
      </c>
    </row>
    <row r="453" spans="1:12" x14ac:dyDescent="0.2">
      <c r="A453" s="147">
        <v>2016.08</v>
      </c>
      <c r="B453" s="149">
        <v>527490</v>
      </c>
      <c r="D453" s="145">
        <v>3.142231434046372E-2</v>
      </c>
      <c r="E453" s="145">
        <v>6.0238784370477472E-2</v>
      </c>
      <c r="F453" s="152">
        <v>422190</v>
      </c>
      <c r="G453" s="153"/>
      <c r="H453" s="145">
        <v>1.0797739896571512E-2</v>
      </c>
      <c r="I453" s="145">
        <v>-1.7934403349616157E-2</v>
      </c>
      <c r="J453" s="164">
        <v>-4.0235937938076782E-3</v>
      </c>
      <c r="K453" s="144">
        <v>3277440</v>
      </c>
      <c r="L453" s="146"/>
    </row>
    <row r="454" spans="1:12" x14ac:dyDescent="0.2">
      <c r="A454" s="147">
        <v>2016.09</v>
      </c>
      <c r="B454" s="149">
        <v>516450</v>
      </c>
      <c r="C454" s="140" t="s">
        <v>69</v>
      </c>
      <c r="D454" s="145">
        <v>-2.0929306716715002E-2</v>
      </c>
      <c r="E454" s="145">
        <v>6.557038809911897E-2</v>
      </c>
      <c r="F454" s="152">
        <v>429760</v>
      </c>
      <c r="G454" s="153" t="s">
        <v>69</v>
      </c>
      <c r="H454" s="145">
        <v>1.7930315734621782E-2</v>
      </c>
      <c r="I454" s="145">
        <v>1.7520598541528543E-2</v>
      </c>
      <c r="J454" s="164">
        <v>-1.5729322900608356E-3</v>
      </c>
      <c r="K454" s="144">
        <v>3707200</v>
      </c>
      <c r="L454" s="146">
        <v>423210</v>
      </c>
    </row>
    <row r="455" spans="1:12" x14ac:dyDescent="0.2">
      <c r="A455" s="147">
        <v>2016.1</v>
      </c>
      <c r="B455" s="149">
        <v>513520</v>
      </c>
      <c r="D455" s="145">
        <v>-5.6733468874043957E-3</v>
      </c>
      <c r="E455" s="145">
        <v>7.2537020405605723E-2</v>
      </c>
      <c r="F455" s="152">
        <v>442970</v>
      </c>
      <c r="G455" s="153"/>
      <c r="H455" s="145">
        <v>3.0738086373790052E-2</v>
      </c>
      <c r="I455" s="145">
        <v>7.9598352465209299E-2</v>
      </c>
      <c r="J455" s="164">
        <v>6.5043318110731274E-3</v>
      </c>
      <c r="K455" s="144">
        <v>4150170</v>
      </c>
    </row>
    <row r="456" spans="1:12" x14ac:dyDescent="0.2">
      <c r="A456" s="147">
        <v>2016.11</v>
      </c>
      <c r="B456" s="149">
        <v>501710</v>
      </c>
      <c r="D456" s="145">
        <v>-2.299813054992994E-2</v>
      </c>
      <c r="E456" s="145">
        <v>4.9295185510519923E-2</v>
      </c>
      <c r="F456" s="152">
        <v>442320</v>
      </c>
      <c r="G456" s="153"/>
      <c r="H456" s="145">
        <v>-1.4673679933178141E-3</v>
      </c>
      <c r="I456" s="145">
        <v>0.1768524677397898</v>
      </c>
      <c r="J456" s="164">
        <v>2.0734715379379987E-2</v>
      </c>
      <c r="K456" s="144">
        <v>4592490</v>
      </c>
      <c r="L456" s="146"/>
    </row>
    <row r="457" spans="1:12" x14ac:dyDescent="0.2">
      <c r="A457" s="147">
        <v>2016.12</v>
      </c>
      <c r="B457" s="163">
        <v>508870</v>
      </c>
      <c r="D457" s="145">
        <v>1.4271192521576159E-2</v>
      </c>
      <c r="E457" s="145">
        <v>3.8997896972048141E-2</v>
      </c>
      <c r="F457" s="152">
        <v>411430</v>
      </c>
      <c r="G457" s="153"/>
      <c r="H457" s="145">
        <v>-6.9836317598119035E-2</v>
      </c>
      <c r="I457" s="145">
        <v>-5.4858955865390024E-3</v>
      </c>
      <c r="J457" s="164">
        <v>1.8526761981371376E-2</v>
      </c>
      <c r="K457" s="144">
        <v>5003920</v>
      </c>
      <c r="L457" s="146">
        <v>432240</v>
      </c>
    </row>
    <row r="458" spans="1:12" x14ac:dyDescent="0.2">
      <c r="A458" s="147">
        <v>2017.01</v>
      </c>
      <c r="B458" s="149">
        <v>489680</v>
      </c>
      <c r="D458" s="145">
        <v>-3.7711006740424824E-2</v>
      </c>
      <c r="E458" s="145">
        <v>4.8206182036133249E-2</v>
      </c>
      <c r="F458" s="152">
        <v>420100</v>
      </c>
      <c r="G458" s="153"/>
      <c r="H458" s="145">
        <v>2.1072843497071281E-2</v>
      </c>
      <c r="I458" s="145">
        <v>4.4453284272288895E-2</v>
      </c>
      <c r="J458" s="164">
        <v>4.4453284272288895E-2</v>
      </c>
      <c r="K458" s="144">
        <v>420100</v>
      </c>
      <c r="L458" s="146"/>
    </row>
    <row r="459" spans="1:12" x14ac:dyDescent="0.2">
      <c r="A459" s="147">
        <v>2017.02</v>
      </c>
      <c r="B459" s="149">
        <v>478570</v>
      </c>
      <c r="D459" s="145">
        <v>-2.2688286227740551E-2</v>
      </c>
      <c r="E459" s="145">
        <v>7.5970142542380437E-2</v>
      </c>
      <c r="F459" s="152">
        <v>400000</v>
      </c>
      <c r="G459" s="153"/>
      <c r="H459" s="145">
        <v>-4.7845751011663884E-2</v>
      </c>
      <c r="I459" s="145">
        <v>4.8272970281461269E-2</v>
      </c>
      <c r="J459" s="164">
        <v>4.6312834906863998E-2</v>
      </c>
      <c r="K459" s="144">
        <v>820100</v>
      </c>
    </row>
    <row r="460" spans="1:12" x14ac:dyDescent="0.2">
      <c r="A460" s="147">
        <v>2017.03</v>
      </c>
      <c r="B460" s="149">
        <v>517490</v>
      </c>
      <c r="D460" s="145">
        <v>8.1325615897360981E-2</v>
      </c>
      <c r="E460" s="145">
        <v>6.8929191109642129E-2</v>
      </c>
      <c r="F460" s="152">
        <v>416110</v>
      </c>
      <c r="G460" s="153"/>
      <c r="H460" s="145">
        <v>4.0275000000000061E-2</v>
      </c>
      <c r="I460" s="145">
        <v>6.7578315416784163E-2</v>
      </c>
      <c r="J460" s="164">
        <v>5.3375597535724406E-2</v>
      </c>
      <c r="K460" s="144">
        <v>1236210</v>
      </c>
      <c r="L460" s="146">
        <v>412070</v>
      </c>
    </row>
    <row r="461" spans="1:12" x14ac:dyDescent="0.2">
      <c r="A461" s="147">
        <v>2017.04</v>
      </c>
      <c r="B461" s="149">
        <v>537920</v>
      </c>
      <c r="D461" s="145">
        <v>3.9479023749251274E-2</v>
      </c>
      <c r="E461" s="145">
        <v>5.6319220799623038E-2</v>
      </c>
      <c r="F461" s="152">
        <v>408030</v>
      </c>
      <c r="G461" s="153"/>
      <c r="H461" s="145">
        <v>-1.941794237100769E-2</v>
      </c>
      <c r="I461" s="145">
        <v>-1.2679362160331054E-2</v>
      </c>
      <c r="J461" s="164">
        <v>3.6172518968516032E-2</v>
      </c>
      <c r="K461" s="144">
        <v>1644240</v>
      </c>
    </row>
    <row r="462" spans="1:12" x14ac:dyDescent="0.2">
      <c r="A462" s="147">
        <v>2017.05</v>
      </c>
      <c r="B462" s="149">
        <v>550080</v>
      </c>
      <c r="D462" s="145">
        <v>2.260559190957756E-2</v>
      </c>
      <c r="E462" s="145">
        <v>5.79885753851479E-2</v>
      </c>
      <c r="F462" s="152">
        <v>428890</v>
      </c>
      <c r="G462" s="153"/>
      <c r="H462" s="145">
        <v>5.1123691885400557E-2</v>
      </c>
      <c r="I462" s="145">
        <v>2.6420964460931007E-2</v>
      </c>
      <c r="J462" s="164">
        <v>3.4139941836393684E-2</v>
      </c>
      <c r="K462" s="144">
        <v>2073130</v>
      </c>
    </row>
    <row r="463" spans="1:12" x14ac:dyDescent="0.2">
      <c r="A463" s="147">
        <v>2017.06</v>
      </c>
      <c r="B463" s="149">
        <v>555410</v>
      </c>
      <c r="D463" s="145">
        <v>9.6894997091332424E-3</v>
      </c>
      <c r="E463" s="145">
        <v>7.0195383251762999E-2</v>
      </c>
      <c r="F463" s="152">
        <v>443120</v>
      </c>
      <c r="H463" s="145">
        <v>3.3178670521578857E-2</v>
      </c>
      <c r="I463" s="145">
        <v>2.3655516540380672E-2</v>
      </c>
      <c r="J463" s="164">
        <v>3.2278047399664445E-2</v>
      </c>
      <c r="K463" s="144">
        <v>2516250</v>
      </c>
      <c r="L463" s="146">
        <v>426680</v>
      </c>
    </row>
    <row r="464" spans="1:12" x14ac:dyDescent="0.2">
      <c r="A464" s="147">
        <v>2017.07</v>
      </c>
      <c r="B464" s="149">
        <v>549460</v>
      </c>
      <c r="D464" s="145">
        <v>-1.0712806755369897E-2</v>
      </c>
      <c r="E464" s="145">
        <v>7.4381134879355493E-2</v>
      </c>
      <c r="F464" s="152">
        <v>421460</v>
      </c>
      <c r="G464" s="153"/>
      <c r="H464" s="145">
        <v>-4.8880664379851946E-2</v>
      </c>
      <c r="I464" s="145">
        <v>9.049990423290577E-3</v>
      </c>
      <c r="J464" s="164">
        <v>2.8880133088170945E-2</v>
      </c>
      <c r="K464" s="144">
        <v>2937710</v>
      </c>
      <c r="L464" s="146"/>
    </row>
    <row r="465" spans="1:12" x14ac:dyDescent="0.2">
      <c r="A465" s="147">
        <v>2017.08</v>
      </c>
      <c r="B465" s="163">
        <v>565330</v>
      </c>
      <c r="D465" s="145">
        <v>2.8882903214064726E-2</v>
      </c>
      <c r="E465" s="145">
        <v>7.1735957079755108E-2</v>
      </c>
      <c r="F465" s="152">
        <v>427630</v>
      </c>
      <c r="G465" s="153"/>
      <c r="H465" s="145">
        <v>1.4639586200351218E-2</v>
      </c>
      <c r="I465" s="145">
        <v>1.2885193870058487E-2</v>
      </c>
      <c r="J465" s="164">
        <v>2.6819712946690055E-2</v>
      </c>
      <c r="K465" s="144">
        <v>3365340</v>
      </c>
      <c r="L465" s="146"/>
    </row>
    <row r="466" spans="1:12" x14ac:dyDescent="0.2">
      <c r="A466" s="147">
        <v>2017.09</v>
      </c>
      <c r="B466" s="149">
        <v>555410</v>
      </c>
      <c r="D466" s="145">
        <v>-1.754727327401695E-2</v>
      </c>
      <c r="E466" s="145">
        <v>7.5438086939684457E-2</v>
      </c>
      <c r="F466" s="152">
        <v>436920</v>
      </c>
      <c r="G466" s="153"/>
      <c r="H466" s="145">
        <v>2.1724387905432296E-2</v>
      </c>
      <c r="I466" s="145">
        <v>1.6660461653015712E-2</v>
      </c>
      <c r="J466" s="164">
        <v>2.5641993957703946E-2</v>
      </c>
      <c r="K466" s="144">
        <v>3802260</v>
      </c>
      <c r="L466" s="146">
        <v>428670</v>
      </c>
    </row>
    <row r="467" spans="1:12" x14ac:dyDescent="0.2">
      <c r="A467" s="147"/>
      <c r="B467" s="149"/>
      <c r="D467" s="145"/>
      <c r="E467" s="145"/>
      <c r="F467" s="152"/>
      <c r="G467" s="153"/>
      <c r="H467" s="145"/>
      <c r="I467" s="145"/>
      <c r="J467" s="164"/>
      <c r="K467" s="144"/>
    </row>
    <row r="468" spans="1:12" x14ac:dyDescent="0.2">
      <c r="A468" s="147"/>
      <c r="B468" s="149"/>
      <c r="D468" s="145"/>
      <c r="E468" s="145"/>
      <c r="F468" s="152"/>
      <c r="G468" s="153"/>
      <c r="H468" s="145"/>
      <c r="I468" s="145"/>
      <c r="J468" s="164"/>
      <c r="K468" s="144"/>
      <c r="L468" s="146"/>
    </row>
    <row r="469" spans="1:12" x14ac:dyDescent="0.2">
      <c r="A469" s="147"/>
      <c r="B469" s="149"/>
      <c r="D469" s="145"/>
      <c r="E469" s="145"/>
      <c r="F469" s="152"/>
      <c r="G469" s="153"/>
      <c r="H469" s="145"/>
      <c r="I469" s="145"/>
      <c r="J469" s="164"/>
      <c r="K469" s="144"/>
    </row>
    <row r="470" spans="1:12" x14ac:dyDescent="0.2">
      <c r="A470" s="147"/>
      <c r="B470" s="149"/>
      <c r="D470" s="145"/>
      <c r="E470" s="145"/>
      <c r="F470" s="152"/>
      <c r="G470" s="153"/>
      <c r="H470" s="145"/>
      <c r="I470" s="145"/>
      <c r="J470" s="164"/>
      <c r="K470" s="144"/>
    </row>
    <row r="471" spans="1:12" x14ac:dyDescent="0.2">
      <c r="A471" s="147"/>
      <c r="B471" s="149"/>
      <c r="D471" s="145"/>
      <c r="E471" s="145"/>
      <c r="F471" s="152"/>
      <c r="G471" s="153"/>
      <c r="H471" s="145"/>
      <c r="I471" s="145"/>
      <c r="J471" s="164"/>
      <c r="K471" s="144"/>
      <c r="L471" s="146"/>
    </row>
    <row r="472" spans="1:12" x14ac:dyDescent="0.2">
      <c r="A472" s="147"/>
      <c r="B472" s="149"/>
      <c r="D472" s="145"/>
      <c r="E472" s="145"/>
      <c r="F472" s="152"/>
      <c r="G472" s="153"/>
      <c r="H472" s="145"/>
      <c r="I472" s="145"/>
      <c r="J472" s="164"/>
      <c r="K472" s="144"/>
    </row>
    <row r="473" spans="1:12" x14ac:dyDescent="0.2">
      <c r="A473" s="147"/>
      <c r="B473" s="149"/>
      <c r="D473" s="145"/>
      <c r="E473" s="145"/>
      <c r="F473" s="152"/>
      <c r="G473" s="153"/>
      <c r="H473" s="145"/>
      <c r="I473" s="145"/>
      <c r="J473" s="164"/>
      <c r="K473" s="144"/>
    </row>
    <row r="474" spans="1:12" x14ac:dyDescent="0.2">
      <c r="A474" s="147"/>
      <c r="B474" s="149"/>
      <c r="D474" s="145"/>
      <c r="E474" s="145"/>
      <c r="F474" s="152"/>
      <c r="G474" s="153"/>
      <c r="H474" s="145"/>
      <c r="I474" s="145"/>
      <c r="J474" s="164"/>
      <c r="K474" s="144"/>
      <c r="L474" s="146"/>
    </row>
    <row r="475" spans="1:12" x14ac:dyDescent="0.2">
      <c r="A475" s="147"/>
      <c r="B475" s="149"/>
      <c r="D475" s="145"/>
      <c r="E475" s="145"/>
      <c r="F475" s="152"/>
      <c r="G475" s="153"/>
      <c r="H475" s="145"/>
      <c r="I475" s="145"/>
      <c r="J475" s="164"/>
      <c r="K475" s="144"/>
    </row>
    <row r="476" spans="1:12" x14ac:dyDescent="0.2">
      <c r="A476" s="147"/>
      <c r="B476" s="149"/>
      <c r="D476" s="145"/>
      <c r="E476" s="145"/>
      <c r="F476" s="152"/>
      <c r="G476" s="153"/>
      <c r="H476" s="145"/>
      <c r="I476" s="145"/>
      <c r="J476" s="164"/>
      <c r="K476" s="144"/>
    </row>
    <row r="477" spans="1:12" x14ac:dyDescent="0.2">
      <c r="A477" s="147"/>
      <c r="B477" s="149"/>
      <c r="D477" s="145"/>
      <c r="E477" s="145"/>
      <c r="F477" s="152"/>
      <c r="G477" s="153"/>
      <c r="H477" s="145"/>
      <c r="I477" s="145"/>
      <c r="J477" s="164"/>
      <c r="K477" s="144"/>
      <c r="L477" s="146"/>
    </row>
    <row r="478" spans="1:12" x14ac:dyDescent="0.2">
      <c r="A478" s="147"/>
      <c r="B478" s="149"/>
      <c r="D478" s="145"/>
      <c r="E478" s="145"/>
      <c r="F478" s="152"/>
      <c r="G478" s="153"/>
      <c r="H478" s="145"/>
      <c r="I478" s="145"/>
      <c r="J478" s="164"/>
      <c r="K478" s="144"/>
    </row>
    <row r="479" spans="1:12" x14ac:dyDescent="0.2">
      <c r="A479" s="147"/>
      <c r="B479" s="149"/>
      <c r="D479" s="145"/>
      <c r="E479" s="145"/>
      <c r="F479" s="152"/>
      <c r="G479" s="153"/>
      <c r="H479" s="145"/>
      <c r="I479" s="145"/>
      <c r="J479" s="164"/>
      <c r="K479" s="144"/>
    </row>
    <row r="480" spans="1:12" x14ac:dyDescent="0.2">
      <c r="A480" s="147"/>
      <c r="B480" s="149"/>
      <c r="D480" s="145"/>
      <c r="E480" s="145"/>
      <c r="F480" s="152"/>
      <c r="G480" s="153"/>
      <c r="H480" s="145"/>
      <c r="I480" s="145"/>
      <c r="J480" s="164"/>
      <c r="K480" s="144"/>
      <c r="L480" s="146"/>
    </row>
    <row r="481" spans="1:12" x14ac:dyDescent="0.2">
      <c r="A481" s="147"/>
      <c r="B481" s="149"/>
      <c r="D481" s="145"/>
      <c r="E481" s="145"/>
      <c r="F481" s="152"/>
      <c r="G481" s="153"/>
      <c r="H481" s="145"/>
      <c r="I481" s="145"/>
      <c r="J481" s="164"/>
      <c r="K481" s="144"/>
    </row>
    <row r="482" spans="1:12" x14ac:dyDescent="0.2">
      <c r="A482" s="147"/>
      <c r="B482" s="149"/>
      <c r="D482" s="145"/>
      <c r="E482" s="145"/>
      <c r="F482" s="152"/>
      <c r="G482" s="153"/>
      <c r="H482" s="145"/>
      <c r="I482" s="145"/>
      <c r="J482" s="164"/>
      <c r="K482" s="144"/>
    </row>
    <row r="483" spans="1:12" x14ac:dyDescent="0.2">
      <c r="A483" s="147"/>
      <c r="B483" s="149"/>
      <c r="D483" s="145"/>
      <c r="E483" s="145"/>
      <c r="F483" s="152"/>
      <c r="G483" s="153"/>
      <c r="H483" s="145"/>
      <c r="I483" s="145"/>
      <c r="J483" s="164"/>
      <c r="K483" s="144"/>
      <c r="L483" s="146"/>
    </row>
    <row r="484" spans="1:12" x14ac:dyDescent="0.2">
      <c r="A484" s="147"/>
      <c r="B484" s="149"/>
      <c r="D484" s="145"/>
      <c r="E484" s="145"/>
      <c r="F484" s="152"/>
      <c r="G484" s="153"/>
      <c r="H484" s="145"/>
      <c r="I484" s="145"/>
      <c r="J484" s="164"/>
      <c r="K484" s="144"/>
    </row>
    <row r="485" spans="1:12" x14ac:dyDescent="0.2">
      <c r="A485" s="147"/>
      <c r="B485" s="149"/>
      <c r="D485" s="145"/>
      <c r="E485" s="145"/>
      <c r="F485" s="152"/>
      <c r="G485" s="153"/>
      <c r="H485" s="145"/>
      <c r="I485" s="145"/>
      <c r="J485" s="164"/>
      <c r="K485" s="144"/>
    </row>
    <row r="486" spans="1:12" x14ac:dyDescent="0.2">
      <c r="A486" s="147"/>
      <c r="B486" s="149"/>
      <c r="D486" s="145"/>
      <c r="E486" s="145"/>
      <c r="F486" s="152"/>
      <c r="G486" s="153"/>
      <c r="H486" s="145"/>
      <c r="I486" s="145"/>
      <c r="J486" s="164"/>
      <c r="K486" s="144"/>
      <c r="L486" s="146"/>
    </row>
    <row r="487" spans="1:12" x14ac:dyDescent="0.2">
      <c r="A487" s="147"/>
      <c r="B487" s="149"/>
      <c r="D487" s="145"/>
      <c r="E487" s="145"/>
      <c r="F487" s="152"/>
      <c r="G487" s="153"/>
      <c r="H487" s="145"/>
      <c r="I487" s="145"/>
      <c r="J487" s="164"/>
      <c r="K487" s="144"/>
    </row>
    <row r="488" spans="1:12" x14ac:dyDescent="0.2">
      <c r="A488" s="147"/>
      <c r="B488" s="149"/>
      <c r="D488" s="145"/>
      <c r="E488" s="145"/>
      <c r="F488" s="152"/>
      <c r="G488" s="153"/>
      <c r="H488" s="145"/>
      <c r="I488" s="145"/>
      <c r="J488" s="164"/>
      <c r="K488" s="144"/>
    </row>
    <row r="489" spans="1:12" x14ac:dyDescent="0.2">
      <c r="A489" s="147"/>
      <c r="B489" s="149"/>
      <c r="D489" s="145"/>
      <c r="E489" s="145"/>
      <c r="F489" s="152"/>
      <c r="G489" s="153"/>
      <c r="H489" s="145"/>
      <c r="I489" s="145"/>
      <c r="J489" s="164"/>
      <c r="K489" s="144"/>
      <c r="L489" s="146"/>
    </row>
    <row r="490" spans="1:12" x14ac:dyDescent="0.2">
      <c r="A490" s="147"/>
      <c r="B490" s="149"/>
      <c r="D490" s="145"/>
      <c r="E490" s="145"/>
      <c r="F490" s="152"/>
      <c r="G490" s="153"/>
      <c r="H490" s="145"/>
      <c r="I490" s="145"/>
      <c r="J490" s="164"/>
      <c r="K490" s="144"/>
    </row>
    <row r="491" spans="1:12" x14ac:dyDescent="0.2">
      <c r="A491" s="147"/>
      <c r="B491" s="149"/>
      <c r="D491" s="145"/>
      <c r="E491" s="145"/>
      <c r="F491" s="152"/>
      <c r="G491" s="153"/>
      <c r="H491" s="145"/>
      <c r="I491" s="145"/>
      <c r="J491" s="164"/>
      <c r="K491" s="144"/>
    </row>
    <row r="492" spans="1:12" x14ac:dyDescent="0.2">
      <c r="A492" s="147"/>
      <c r="B492" s="149"/>
      <c r="D492" s="145"/>
      <c r="E492" s="145"/>
      <c r="F492" s="152"/>
      <c r="G492" s="153"/>
      <c r="H492" s="145"/>
      <c r="I492" s="145"/>
      <c r="J492" s="164"/>
      <c r="K492" s="144"/>
      <c r="L492" s="146"/>
    </row>
    <row r="493" spans="1:12" x14ac:dyDescent="0.2">
      <c r="A493" s="147"/>
      <c r="B493" s="149"/>
      <c r="D493" s="145"/>
      <c r="E493" s="145"/>
      <c r="F493" s="152"/>
      <c r="G493" s="153"/>
      <c r="H493" s="145"/>
      <c r="I493" s="145"/>
      <c r="J493" s="164"/>
      <c r="K493" s="144"/>
    </row>
    <row r="494" spans="1:12" x14ac:dyDescent="0.2">
      <c r="A494" s="147"/>
      <c r="B494" s="149"/>
      <c r="D494" s="145"/>
      <c r="E494" s="145"/>
      <c r="F494" s="152"/>
      <c r="G494" s="153"/>
      <c r="H494" s="145"/>
      <c r="I494" s="145"/>
      <c r="J494" s="164"/>
      <c r="K494" s="144"/>
    </row>
    <row r="495" spans="1:12" x14ac:dyDescent="0.2">
      <c r="A495" s="147"/>
      <c r="B495" s="149"/>
      <c r="D495" s="145"/>
      <c r="E495" s="145"/>
      <c r="F495" s="152"/>
      <c r="G495" s="153"/>
      <c r="H495" s="145"/>
      <c r="I495" s="145"/>
      <c r="J495" s="164"/>
      <c r="K495" s="144"/>
      <c r="L495" s="146"/>
    </row>
    <row r="496" spans="1:12" x14ac:dyDescent="0.2">
      <c r="A496" s="147"/>
      <c r="B496" s="149"/>
      <c r="D496" s="145"/>
      <c r="E496" s="145"/>
      <c r="F496" s="152"/>
      <c r="G496" s="153"/>
      <c r="H496" s="145"/>
      <c r="I496" s="145"/>
      <c r="J496" s="164"/>
      <c r="K496" s="144"/>
    </row>
    <row r="497" spans="1:12" x14ac:dyDescent="0.2">
      <c r="A497" s="147"/>
      <c r="B497" s="149"/>
      <c r="D497" s="145"/>
      <c r="E497" s="145"/>
      <c r="F497" s="152"/>
      <c r="G497" s="153"/>
      <c r="H497" s="145"/>
      <c r="I497" s="145"/>
      <c r="J497" s="164"/>
      <c r="K497" s="144"/>
    </row>
    <row r="498" spans="1:12" x14ac:dyDescent="0.2">
      <c r="A498" s="147"/>
      <c r="B498" s="149"/>
      <c r="D498" s="145"/>
      <c r="E498" s="145"/>
      <c r="F498" s="152"/>
      <c r="G498" s="153"/>
      <c r="H498" s="145"/>
      <c r="I498" s="145"/>
      <c r="J498" s="164"/>
      <c r="K498" s="144"/>
      <c r="L498" s="146"/>
    </row>
    <row r="499" spans="1:12" x14ac:dyDescent="0.2">
      <c r="A499" s="147"/>
      <c r="B499" s="149"/>
      <c r="D499" s="145"/>
      <c r="E499" s="145"/>
      <c r="F499" s="152"/>
      <c r="G499" s="153"/>
      <c r="H499" s="145"/>
      <c r="I499" s="145"/>
      <c r="J499" s="164"/>
      <c r="K499" s="144"/>
    </row>
    <row r="500" spans="1:12" x14ac:dyDescent="0.2">
      <c r="A500" s="147"/>
      <c r="B500" s="149"/>
      <c r="D500" s="145"/>
      <c r="E500" s="145"/>
      <c r="F500" s="152"/>
      <c r="G500" s="153"/>
      <c r="H500" s="145"/>
      <c r="I500" s="145"/>
      <c r="J500" s="164"/>
      <c r="K500" s="144"/>
    </row>
    <row r="501" spans="1:12" x14ac:dyDescent="0.2">
      <c r="A501" s="147"/>
      <c r="B501" s="149"/>
      <c r="D501" s="145"/>
      <c r="E501" s="145"/>
      <c r="F501" s="152"/>
      <c r="G501" s="153"/>
      <c r="H501" s="145"/>
      <c r="I501" s="145"/>
      <c r="J501" s="164"/>
      <c r="K501" s="144"/>
      <c r="L501" s="146"/>
    </row>
    <row r="502" spans="1:12" x14ac:dyDescent="0.2">
      <c r="A502" s="147"/>
      <c r="B502" s="149"/>
      <c r="D502" s="145"/>
      <c r="E502" s="145"/>
      <c r="F502" s="152"/>
      <c r="G502" s="153"/>
      <c r="H502" s="145"/>
      <c r="I502" s="145"/>
      <c r="J502" s="164"/>
      <c r="K502" s="144"/>
    </row>
    <row r="503" spans="1:12" x14ac:dyDescent="0.2">
      <c r="A503" s="147"/>
      <c r="B503" s="149"/>
      <c r="D503" s="145"/>
      <c r="E503" s="145"/>
      <c r="F503" s="152"/>
      <c r="G503" s="153"/>
      <c r="H503" s="145"/>
      <c r="I503" s="145"/>
      <c r="J503" s="164"/>
      <c r="K503" s="144"/>
    </row>
    <row r="504" spans="1:12" x14ac:dyDescent="0.2">
      <c r="A504" s="147"/>
      <c r="B504" s="149"/>
      <c r="D504" s="145"/>
      <c r="E504" s="145"/>
      <c r="F504" s="152"/>
      <c r="G504" s="153"/>
      <c r="H504" s="145"/>
      <c r="I504" s="145"/>
      <c r="J504" s="164"/>
      <c r="K504" s="144"/>
      <c r="L504" s="146"/>
    </row>
    <row r="505" spans="1:12" x14ac:dyDescent="0.2">
      <c r="A505" s="147"/>
      <c r="B505" s="149"/>
      <c r="D505" s="145"/>
      <c r="E505" s="145"/>
      <c r="F505" s="152"/>
      <c r="G505" s="153"/>
      <c r="H505" s="145"/>
      <c r="I505" s="145"/>
      <c r="J505" s="164"/>
      <c r="K505" s="144"/>
    </row>
    <row r="506" spans="1:12" x14ac:dyDescent="0.2">
      <c r="A506" s="147"/>
      <c r="B506" s="149"/>
      <c r="D506" s="145"/>
      <c r="E506" s="145"/>
      <c r="F506" s="152"/>
      <c r="G506" s="153"/>
      <c r="H506" s="145"/>
      <c r="I506" s="145"/>
      <c r="J506" s="164"/>
      <c r="K506" s="144"/>
    </row>
    <row r="507" spans="1:12" x14ac:dyDescent="0.2">
      <c r="A507" s="147"/>
      <c r="B507" s="149"/>
      <c r="D507" s="145"/>
      <c r="E507" s="145"/>
      <c r="F507" s="152"/>
      <c r="G507" s="153"/>
      <c r="H507" s="145"/>
      <c r="I507" s="145"/>
      <c r="J507" s="164"/>
      <c r="K507" s="144"/>
      <c r="L507" s="146"/>
    </row>
    <row r="508" spans="1:12" x14ac:dyDescent="0.2">
      <c r="A508" s="147"/>
      <c r="B508" s="149"/>
      <c r="D508" s="145"/>
      <c r="E508" s="145"/>
      <c r="F508" s="152"/>
      <c r="G508" s="153"/>
      <c r="H508" s="145"/>
      <c r="I508" s="145"/>
      <c r="J508" s="164"/>
      <c r="K508" s="144"/>
    </row>
    <row r="509" spans="1:12" x14ac:dyDescent="0.2">
      <c r="A509" s="147"/>
      <c r="B509" s="149"/>
      <c r="D509" s="145"/>
      <c r="E509" s="145"/>
      <c r="F509" s="152"/>
      <c r="G509" s="153"/>
      <c r="H509" s="145"/>
      <c r="I509" s="145"/>
      <c r="J509" s="164"/>
      <c r="K509" s="144"/>
    </row>
    <row r="510" spans="1:12" x14ac:dyDescent="0.2">
      <c r="A510" s="147"/>
      <c r="B510" s="149"/>
      <c r="D510" s="145"/>
      <c r="E510" s="145"/>
      <c r="F510" s="152"/>
      <c r="G510" s="153"/>
      <c r="H510" s="145"/>
      <c r="I510" s="145"/>
      <c r="J510" s="164"/>
      <c r="K510" s="144"/>
      <c r="L510" s="146"/>
    </row>
    <row r="511" spans="1:12" x14ac:dyDescent="0.2">
      <c r="A511" s="147"/>
      <c r="B511" s="149"/>
      <c r="D511" s="145"/>
      <c r="E511" s="145"/>
      <c r="F511" s="152"/>
      <c r="G511" s="153"/>
      <c r="H511" s="145"/>
      <c r="I511" s="145"/>
      <c r="J511" s="164"/>
      <c r="K511" s="144"/>
    </row>
    <row r="512" spans="1:12" x14ac:dyDescent="0.2">
      <c r="A512" s="147"/>
      <c r="B512" s="149"/>
      <c r="D512" s="145"/>
      <c r="E512" s="145"/>
      <c r="F512" s="152"/>
      <c r="G512" s="153"/>
      <c r="H512" s="145"/>
      <c r="I512" s="145"/>
      <c r="J512" s="164"/>
      <c r="K512" s="144"/>
    </row>
    <row r="513" spans="1:12" x14ac:dyDescent="0.2">
      <c r="A513" s="147"/>
      <c r="B513" s="149"/>
      <c r="D513" s="145"/>
      <c r="E513" s="145"/>
      <c r="F513" s="152"/>
      <c r="G513" s="153"/>
      <c r="H513" s="145"/>
      <c r="I513" s="145"/>
      <c r="J513" s="164"/>
      <c r="K513" s="144"/>
      <c r="L513" s="146"/>
    </row>
    <row r="514" spans="1:12" x14ac:dyDescent="0.2">
      <c r="A514" s="147"/>
      <c r="B514" s="149"/>
      <c r="D514" s="145"/>
      <c r="E514" s="145"/>
      <c r="F514" s="152"/>
      <c r="G514" s="153"/>
      <c r="H514" s="145"/>
      <c r="I514" s="145"/>
      <c r="J514" s="164"/>
      <c r="K514" s="144"/>
    </row>
    <row r="515" spans="1:12" x14ac:dyDescent="0.2">
      <c r="A515" s="147"/>
      <c r="B515" s="149"/>
      <c r="D515" s="145"/>
      <c r="E515" s="145"/>
      <c r="F515" s="152"/>
      <c r="G515" s="153"/>
      <c r="H515" s="145"/>
      <c r="I515" s="145"/>
      <c r="J515" s="164"/>
      <c r="K515" s="144"/>
    </row>
    <row r="516" spans="1:12" x14ac:dyDescent="0.2">
      <c r="A516" s="147"/>
      <c r="B516" s="149"/>
      <c r="D516" s="145"/>
      <c r="E516" s="145"/>
      <c r="F516" s="152"/>
      <c r="G516" s="153"/>
      <c r="H516" s="145"/>
      <c r="I516" s="145"/>
      <c r="J516" s="164"/>
      <c r="K516" s="144"/>
      <c r="L516" s="146"/>
    </row>
    <row r="517" spans="1:12" x14ac:dyDescent="0.2">
      <c r="A517" s="147"/>
      <c r="B517" s="149"/>
      <c r="D517" s="145"/>
      <c r="E517" s="145"/>
      <c r="F517" s="152"/>
      <c r="G517" s="153"/>
      <c r="H517" s="145"/>
      <c r="I517" s="145"/>
      <c r="J517" s="164"/>
      <c r="K517" s="144"/>
    </row>
    <row r="518" spans="1:12" x14ac:dyDescent="0.2">
      <c r="A518" s="147"/>
      <c r="B518" s="149"/>
      <c r="D518" s="145"/>
      <c r="E518" s="145"/>
      <c r="F518" s="152"/>
      <c r="G518" s="153"/>
      <c r="H518" s="145"/>
      <c r="I518" s="145"/>
      <c r="J518" s="164"/>
      <c r="K518" s="144"/>
    </row>
    <row r="519" spans="1:12" x14ac:dyDescent="0.2">
      <c r="A519" s="147"/>
      <c r="B519" s="149"/>
      <c r="D519" s="145"/>
      <c r="E519" s="145"/>
      <c r="F519" s="152"/>
      <c r="G519" s="153"/>
      <c r="H519" s="145"/>
      <c r="I519" s="145"/>
      <c r="J519" s="164"/>
      <c r="K519" s="144"/>
      <c r="L519" s="146"/>
    </row>
    <row r="520" spans="1:12" x14ac:dyDescent="0.2">
      <c r="A520" s="147"/>
      <c r="B520" s="149"/>
      <c r="D520" s="145"/>
      <c r="E520" s="145"/>
      <c r="F520" s="152"/>
      <c r="G520" s="153"/>
      <c r="H520" s="145"/>
      <c r="I520" s="145"/>
      <c r="J520" s="164"/>
      <c r="K520" s="144"/>
    </row>
    <row r="521" spans="1:12" x14ac:dyDescent="0.2">
      <c r="A521" s="147"/>
      <c r="B521" s="149"/>
      <c r="D521" s="145"/>
      <c r="E521" s="145"/>
      <c r="F521" s="152"/>
      <c r="G521" s="153"/>
      <c r="H521" s="145"/>
      <c r="I521" s="145"/>
      <c r="J521" s="164"/>
      <c r="K521" s="144"/>
    </row>
    <row r="522" spans="1:12" x14ac:dyDescent="0.2">
      <c r="A522" s="147"/>
      <c r="B522" s="149"/>
      <c r="D522" s="145"/>
      <c r="E522" s="145"/>
      <c r="F522" s="152"/>
      <c r="G522" s="153"/>
      <c r="H522" s="145"/>
      <c r="I522" s="145"/>
      <c r="J522" s="164"/>
      <c r="K522" s="144"/>
      <c r="L522" s="146"/>
    </row>
    <row r="523" spans="1:12" x14ac:dyDescent="0.2">
      <c r="A523" s="147"/>
      <c r="B523" s="149"/>
      <c r="D523" s="145"/>
      <c r="E523" s="145"/>
      <c r="F523" s="152"/>
      <c r="G523" s="153"/>
      <c r="H523" s="145"/>
      <c r="I523" s="145"/>
      <c r="J523" s="164"/>
      <c r="K523" s="144"/>
    </row>
    <row r="524" spans="1:12" x14ac:dyDescent="0.2">
      <c r="A524" s="147"/>
      <c r="B524" s="149"/>
      <c r="D524" s="145"/>
      <c r="E524" s="145"/>
      <c r="F524" s="152"/>
      <c r="G524" s="153"/>
      <c r="H524" s="145"/>
      <c r="I524" s="145"/>
      <c r="J524" s="164"/>
      <c r="K524" s="144"/>
    </row>
    <row r="525" spans="1:12" x14ac:dyDescent="0.2">
      <c r="A525" s="147"/>
      <c r="B525" s="149"/>
      <c r="D525" s="145"/>
      <c r="E525" s="145"/>
      <c r="F525" s="152"/>
      <c r="G525" s="153"/>
      <c r="H525" s="145"/>
      <c r="I525" s="145"/>
      <c r="J525" s="164"/>
      <c r="K525" s="144"/>
      <c r="L525" s="146"/>
    </row>
    <row r="526" spans="1:12" x14ac:dyDescent="0.2">
      <c r="A526" s="147"/>
      <c r="B526" s="149"/>
      <c r="D526" s="145"/>
      <c r="E526" s="145"/>
      <c r="F526" s="152"/>
      <c r="G526" s="153"/>
      <c r="H526" s="145"/>
      <c r="I526" s="145"/>
      <c r="J526" s="164"/>
      <c r="K526" s="144"/>
    </row>
    <row r="527" spans="1:12" x14ac:dyDescent="0.2">
      <c r="A527" s="147"/>
      <c r="B527" s="149"/>
      <c r="D527" s="145"/>
      <c r="E527" s="145"/>
      <c r="F527" s="152"/>
      <c r="G527" s="153"/>
      <c r="H527" s="145"/>
      <c r="I527" s="145"/>
      <c r="J527" s="164"/>
      <c r="K527" s="144"/>
    </row>
    <row r="528" spans="1:12" x14ac:dyDescent="0.2">
      <c r="A528" s="147"/>
      <c r="B528" s="149"/>
      <c r="D528" s="145"/>
      <c r="E528" s="145"/>
      <c r="F528" s="152"/>
      <c r="G528" s="153"/>
      <c r="H528" s="145"/>
      <c r="I528" s="145"/>
      <c r="J528" s="164"/>
      <c r="K528" s="144"/>
      <c r="L528" s="146"/>
    </row>
    <row r="529" spans="1:12" x14ac:dyDescent="0.2">
      <c r="A529" s="147"/>
      <c r="B529" s="149"/>
      <c r="D529" s="145"/>
      <c r="E529" s="145"/>
      <c r="F529" s="152"/>
      <c r="G529" s="153"/>
      <c r="H529" s="145"/>
      <c r="I529" s="145"/>
      <c r="J529" s="164"/>
      <c r="K529" s="144"/>
    </row>
    <row r="530" spans="1:12" x14ac:dyDescent="0.2">
      <c r="A530" s="147"/>
      <c r="B530" s="149"/>
      <c r="D530" s="145"/>
      <c r="E530" s="145"/>
      <c r="F530" s="152"/>
      <c r="G530" s="153"/>
      <c r="H530" s="145"/>
      <c r="I530" s="145"/>
      <c r="J530" s="164"/>
      <c r="K530" s="144"/>
    </row>
    <row r="531" spans="1:12" x14ac:dyDescent="0.2">
      <c r="A531" s="147"/>
      <c r="B531" s="149"/>
      <c r="D531" s="145"/>
      <c r="E531" s="145"/>
      <c r="F531" s="152"/>
      <c r="G531" s="153"/>
      <c r="H531" s="145"/>
      <c r="I531" s="145"/>
      <c r="J531" s="164"/>
      <c r="K531" s="144"/>
      <c r="L531" s="146"/>
    </row>
    <row r="532" spans="1:12" x14ac:dyDescent="0.2">
      <c r="A532" s="147"/>
      <c r="B532" s="149"/>
      <c r="D532" s="145"/>
      <c r="E532" s="145"/>
      <c r="F532" s="152"/>
      <c r="G532" s="153"/>
      <c r="H532" s="145"/>
      <c r="I532" s="145"/>
      <c r="J532" s="164"/>
      <c r="K532" s="144"/>
    </row>
    <row r="533" spans="1:12" x14ac:dyDescent="0.2">
      <c r="A533" s="147"/>
      <c r="B533" s="149"/>
      <c r="D533" s="145"/>
      <c r="E533" s="145"/>
      <c r="F533" s="152"/>
      <c r="G533" s="153"/>
      <c r="H533" s="145"/>
      <c r="I533" s="145"/>
      <c r="J533" s="164"/>
      <c r="K533" s="144"/>
    </row>
    <row r="534" spans="1:12" x14ac:dyDescent="0.2">
      <c r="A534" s="147"/>
      <c r="B534" s="149"/>
      <c r="D534" s="145"/>
      <c r="E534" s="145"/>
      <c r="F534" s="152"/>
      <c r="G534" s="153"/>
      <c r="H534" s="145"/>
      <c r="I534" s="145"/>
      <c r="J534" s="164"/>
      <c r="K534" s="144"/>
      <c r="L534" s="146"/>
    </row>
    <row r="535" spans="1:12" x14ac:dyDescent="0.2">
      <c r="A535" s="147"/>
      <c r="B535" s="149"/>
      <c r="D535" s="145"/>
      <c r="E535" s="145"/>
      <c r="F535" s="152"/>
      <c r="G535" s="153"/>
      <c r="H535" s="145"/>
      <c r="I535" s="145"/>
      <c r="J535" s="164"/>
      <c r="K535" s="144"/>
    </row>
    <row r="536" spans="1:12" x14ac:dyDescent="0.2">
      <c r="A536" s="147"/>
      <c r="B536" s="149"/>
      <c r="D536" s="145"/>
      <c r="E536" s="145"/>
      <c r="F536" s="152"/>
      <c r="G536" s="153"/>
      <c r="H536" s="145"/>
      <c r="I536" s="145"/>
      <c r="J536" s="164"/>
      <c r="K536" s="144"/>
    </row>
    <row r="537" spans="1:12" x14ac:dyDescent="0.2">
      <c r="A537" s="147"/>
      <c r="B537" s="149"/>
      <c r="D537" s="145"/>
      <c r="E537" s="145"/>
      <c r="F537" s="152"/>
      <c r="G537" s="153"/>
      <c r="H537" s="145"/>
      <c r="I537" s="145"/>
      <c r="J537" s="164"/>
      <c r="K537" s="144"/>
      <c r="L537" s="146"/>
    </row>
    <row r="538" spans="1:12" x14ac:dyDescent="0.2">
      <c r="A538" s="147"/>
      <c r="B538" s="149"/>
      <c r="D538" s="145"/>
      <c r="E538" s="145"/>
      <c r="F538" s="152"/>
      <c r="G538" s="153"/>
      <c r="H538" s="145"/>
      <c r="I538" s="145"/>
      <c r="J538" s="164"/>
      <c r="K538" s="144"/>
    </row>
    <row r="539" spans="1:12" x14ac:dyDescent="0.2">
      <c r="A539" s="147"/>
      <c r="B539" s="149"/>
      <c r="D539" s="145"/>
      <c r="E539" s="145"/>
      <c r="F539" s="152"/>
      <c r="G539" s="153"/>
      <c r="H539" s="145"/>
      <c r="I539" s="145"/>
      <c r="J539" s="164"/>
      <c r="K539" s="144"/>
    </row>
    <row r="540" spans="1:12" x14ac:dyDescent="0.2">
      <c r="A540" s="147"/>
      <c r="B540" s="149"/>
      <c r="D540" s="145"/>
      <c r="E540" s="145"/>
      <c r="F540" s="152"/>
      <c r="G540" s="153"/>
      <c r="H540" s="145"/>
      <c r="I540" s="145"/>
      <c r="J540" s="164"/>
      <c r="K540" s="144"/>
      <c r="L540" s="146"/>
    </row>
    <row r="541" spans="1:12" x14ac:dyDescent="0.2">
      <c r="A541" s="147"/>
      <c r="B541" s="149"/>
      <c r="D541" s="145"/>
      <c r="E541" s="145"/>
      <c r="F541" s="152"/>
      <c r="G541" s="153"/>
      <c r="H541" s="145"/>
      <c r="I541" s="145"/>
      <c r="J541" s="164"/>
      <c r="K541" s="144"/>
    </row>
    <row r="542" spans="1:12" x14ac:dyDescent="0.2">
      <c r="A542" s="147"/>
      <c r="B542" s="149"/>
      <c r="D542" s="145"/>
      <c r="E542" s="145"/>
      <c r="F542" s="152"/>
      <c r="G542" s="153"/>
      <c r="H542" s="145"/>
      <c r="I542" s="145"/>
      <c r="J542" s="164"/>
      <c r="K542" s="144"/>
    </row>
    <row r="543" spans="1:12" x14ac:dyDescent="0.2">
      <c r="A543" s="147"/>
      <c r="B543" s="149"/>
      <c r="D543" s="145"/>
      <c r="E543" s="145"/>
      <c r="F543" s="152"/>
      <c r="G543" s="153"/>
      <c r="H543" s="145"/>
      <c r="I543" s="145"/>
      <c r="J543" s="164"/>
      <c r="K543" s="144"/>
      <c r="L543" s="146"/>
    </row>
    <row r="544" spans="1:12" x14ac:dyDescent="0.2">
      <c r="A544" s="147"/>
      <c r="B544" s="149"/>
      <c r="D544" s="145"/>
      <c r="E544" s="145"/>
      <c r="F544" s="152"/>
      <c r="G544" s="153"/>
      <c r="H544" s="145"/>
      <c r="I544" s="145"/>
      <c r="J544" s="164"/>
      <c r="K544" s="144"/>
    </row>
    <row r="545" spans="1:12" x14ac:dyDescent="0.2">
      <c r="A545" s="147"/>
      <c r="B545" s="149"/>
      <c r="D545" s="145"/>
      <c r="E545" s="145"/>
      <c r="F545" s="152"/>
      <c r="G545" s="153"/>
      <c r="H545" s="145"/>
      <c r="I545" s="145"/>
      <c r="J545" s="164"/>
      <c r="K545" s="144"/>
    </row>
    <row r="546" spans="1:12" x14ac:dyDescent="0.2">
      <c r="A546" s="147"/>
      <c r="B546" s="149"/>
      <c r="D546" s="145"/>
      <c r="E546" s="145"/>
      <c r="F546" s="152"/>
      <c r="G546" s="153"/>
      <c r="H546" s="145"/>
      <c r="I546" s="145"/>
      <c r="J546" s="164"/>
      <c r="K546" s="144"/>
      <c r="L546" s="146"/>
    </row>
    <row r="547" spans="1:12" x14ac:dyDescent="0.2">
      <c r="A547" s="147"/>
      <c r="B547" s="149"/>
      <c r="D547" s="145"/>
      <c r="E547" s="145"/>
      <c r="F547" s="152"/>
      <c r="G547" s="153"/>
      <c r="H547" s="145"/>
      <c r="I547" s="145"/>
      <c r="J547" s="164"/>
      <c r="K547" s="144"/>
    </row>
    <row r="548" spans="1:12" x14ac:dyDescent="0.2">
      <c r="A548" s="147"/>
      <c r="B548" s="149"/>
      <c r="D548" s="145"/>
      <c r="E548" s="145"/>
      <c r="F548" s="152"/>
      <c r="G548" s="153"/>
      <c r="H548" s="145"/>
      <c r="I548" s="145"/>
      <c r="J548" s="164"/>
      <c r="K548" s="144"/>
    </row>
    <row r="549" spans="1:12" x14ac:dyDescent="0.2">
      <c r="A549" s="147"/>
      <c r="B549" s="149"/>
      <c r="D549" s="145"/>
      <c r="E549" s="145"/>
      <c r="F549" s="152"/>
      <c r="G549" s="153"/>
      <c r="H549" s="145"/>
      <c r="I549" s="145"/>
      <c r="J549" s="164"/>
      <c r="K549" s="144"/>
      <c r="L549" s="146"/>
    </row>
    <row r="550" spans="1:12" x14ac:dyDescent="0.2">
      <c r="A550" s="147"/>
      <c r="B550" s="149"/>
      <c r="D550" s="145"/>
      <c r="E550" s="145"/>
      <c r="F550" s="152"/>
      <c r="G550" s="153"/>
      <c r="H550" s="145"/>
      <c r="I550" s="145"/>
      <c r="J550" s="164"/>
      <c r="K550" s="144"/>
    </row>
    <row r="551" spans="1:12" x14ac:dyDescent="0.2">
      <c r="A551" s="147"/>
      <c r="B551" s="149"/>
      <c r="D551" s="145"/>
      <c r="E551" s="145"/>
      <c r="F551" s="152"/>
      <c r="G551" s="153"/>
      <c r="H551" s="145"/>
      <c r="I551" s="145"/>
      <c r="J551" s="164"/>
      <c r="K551" s="144"/>
    </row>
    <row r="552" spans="1:12" x14ac:dyDescent="0.2">
      <c r="A552" s="147"/>
      <c r="B552" s="149"/>
      <c r="D552" s="145"/>
      <c r="E552" s="145"/>
      <c r="F552" s="152"/>
      <c r="G552" s="153"/>
      <c r="H552" s="145"/>
      <c r="I552" s="145"/>
      <c r="J552" s="164"/>
      <c r="K552" s="144"/>
      <c r="L552" s="146"/>
    </row>
    <row r="553" spans="1:12" x14ac:dyDescent="0.2">
      <c r="A553" s="147"/>
      <c r="B553" s="149"/>
      <c r="D553" s="145"/>
      <c r="E553" s="145"/>
      <c r="F553" s="152"/>
      <c r="G553" s="153"/>
      <c r="H553" s="145"/>
      <c r="I553" s="145"/>
      <c r="J553" s="164"/>
      <c r="K553" s="144"/>
    </row>
    <row r="554" spans="1:12" x14ac:dyDescent="0.2">
      <c r="A554" s="147"/>
      <c r="B554" s="149"/>
      <c r="D554" s="145"/>
      <c r="E554" s="145"/>
      <c r="F554" s="152"/>
      <c r="G554" s="153"/>
      <c r="H554" s="145"/>
      <c r="I554" s="145"/>
      <c r="J554" s="164"/>
      <c r="K554" s="144"/>
    </row>
    <row r="555" spans="1:12" x14ac:dyDescent="0.2">
      <c r="A555" s="147"/>
      <c r="B555" s="149"/>
      <c r="D555" s="145"/>
      <c r="E555" s="145"/>
      <c r="F555" s="152"/>
      <c r="G555" s="153"/>
      <c r="H555" s="145"/>
      <c r="I555" s="145"/>
      <c r="J555" s="164"/>
      <c r="K555" s="144"/>
      <c r="L555" s="146"/>
    </row>
    <row r="556" spans="1:12" x14ac:dyDescent="0.2">
      <c r="A556" s="147"/>
      <c r="B556" s="149"/>
      <c r="D556" s="145"/>
      <c r="E556" s="145"/>
      <c r="F556" s="152"/>
      <c r="G556" s="153"/>
      <c r="H556" s="145"/>
      <c r="I556" s="145"/>
      <c r="J556" s="164"/>
      <c r="K556" s="144"/>
    </row>
    <row r="557" spans="1:12" x14ac:dyDescent="0.2">
      <c r="A557" s="147"/>
      <c r="B557" s="149"/>
      <c r="D557" s="145"/>
      <c r="E557" s="145"/>
      <c r="F557" s="152"/>
      <c r="G557" s="153"/>
      <c r="H557" s="145"/>
      <c r="I557" s="145"/>
      <c r="J557" s="164"/>
      <c r="K557" s="144"/>
    </row>
    <row r="558" spans="1:12" x14ac:dyDescent="0.2">
      <c r="A558" s="147"/>
      <c r="B558" s="149"/>
      <c r="D558" s="145"/>
      <c r="E558" s="145"/>
      <c r="F558" s="152"/>
      <c r="G558" s="153"/>
      <c r="H558" s="145"/>
      <c r="I558" s="145"/>
      <c r="J558" s="164"/>
      <c r="K558" s="144"/>
      <c r="L558" s="146"/>
    </row>
    <row r="559" spans="1:12" x14ac:dyDescent="0.2">
      <c r="A559" s="147"/>
      <c r="B559" s="149"/>
      <c r="D559" s="145"/>
      <c r="E559" s="145"/>
      <c r="F559" s="152"/>
      <c r="G559" s="153"/>
      <c r="H559" s="145"/>
      <c r="I559" s="145"/>
      <c r="J559" s="164"/>
      <c r="K559" s="144"/>
    </row>
    <row r="560" spans="1:12" x14ac:dyDescent="0.2">
      <c r="A560" s="147"/>
      <c r="B560" s="149"/>
      <c r="D560" s="145"/>
      <c r="E560" s="145"/>
      <c r="F560" s="152"/>
      <c r="G560" s="153"/>
      <c r="H560" s="145"/>
      <c r="I560" s="145"/>
      <c r="J560" s="164"/>
      <c r="K560" s="144"/>
    </row>
    <row r="561" spans="1:12" x14ac:dyDescent="0.2">
      <c r="A561" s="147"/>
      <c r="B561" s="149"/>
      <c r="D561" s="145"/>
      <c r="E561" s="145"/>
      <c r="F561" s="152"/>
      <c r="G561" s="153"/>
      <c r="H561" s="145"/>
      <c r="I561" s="145"/>
      <c r="J561" s="164"/>
      <c r="K561" s="144"/>
      <c r="L561" s="146"/>
    </row>
    <row r="562" spans="1:12" x14ac:dyDescent="0.2">
      <c r="A562" s="147"/>
      <c r="B562" s="149"/>
      <c r="D562" s="145"/>
      <c r="E562" s="145"/>
      <c r="F562" s="152"/>
      <c r="G562" s="153"/>
      <c r="H562" s="145"/>
      <c r="I562" s="145"/>
      <c r="J562" s="164"/>
      <c r="K562" s="144"/>
    </row>
    <row r="563" spans="1:12" x14ac:dyDescent="0.2">
      <c r="A563" s="147"/>
      <c r="B563" s="149"/>
      <c r="D563" s="145"/>
      <c r="E563" s="145"/>
      <c r="F563" s="152"/>
      <c r="G563" s="153"/>
      <c r="H563" s="145"/>
      <c r="I563" s="145"/>
      <c r="J563" s="164"/>
      <c r="K563" s="144"/>
    </row>
    <row r="564" spans="1:12" x14ac:dyDescent="0.2">
      <c r="A564" s="147"/>
      <c r="B564" s="149"/>
      <c r="D564" s="145"/>
      <c r="E564" s="145"/>
      <c r="F564" s="152"/>
      <c r="G564" s="153"/>
      <c r="H564" s="145"/>
      <c r="I564" s="145"/>
      <c r="J564" s="164"/>
      <c r="K564" s="144"/>
      <c r="L564" s="146"/>
    </row>
    <row r="565" spans="1:12" x14ac:dyDescent="0.2">
      <c r="A565" s="147"/>
      <c r="B565" s="149"/>
      <c r="D565" s="145"/>
      <c r="E565" s="145"/>
      <c r="F565" s="152"/>
      <c r="G565" s="153"/>
      <c r="H565" s="145"/>
      <c r="I565" s="145"/>
      <c r="J565" s="164"/>
      <c r="K565" s="144"/>
    </row>
    <row r="566" spans="1:12" x14ac:dyDescent="0.2">
      <c r="A566" s="147"/>
      <c r="B566" s="149"/>
      <c r="D566" s="145"/>
      <c r="E566" s="145"/>
      <c r="F566" s="152"/>
      <c r="G566" s="153"/>
      <c r="H566" s="145"/>
      <c r="I566" s="145"/>
      <c r="J566" s="164"/>
      <c r="K566" s="144"/>
    </row>
    <row r="567" spans="1:12" x14ac:dyDescent="0.2">
      <c r="A567" s="147"/>
      <c r="B567" s="149"/>
      <c r="D567" s="145"/>
      <c r="E567" s="145"/>
      <c r="F567" s="152"/>
      <c r="G567" s="153"/>
      <c r="H567" s="145"/>
      <c r="I567" s="145"/>
      <c r="J567" s="164"/>
      <c r="K567" s="144"/>
      <c r="L567" s="146"/>
    </row>
    <row r="568" spans="1:12" x14ac:dyDescent="0.2">
      <c r="A568" s="147"/>
      <c r="B568" s="149"/>
      <c r="D568" s="145"/>
      <c r="E568" s="145"/>
      <c r="F568" s="152"/>
      <c r="G568" s="153"/>
      <c r="H568" s="145"/>
      <c r="I568" s="145"/>
      <c r="J568" s="164"/>
      <c r="K568" s="144"/>
    </row>
    <row r="569" spans="1:12" x14ac:dyDescent="0.2">
      <c r="A569" s="147"/>
      <c r="B569" s="149"/>
      <c r="D569" s="145"/>
      <c r="E569" s="145"/>
      <c r="F569" s="152"/>
      <c r="G569" s="153"/>
      <c r="H569" s="145"/>
      <c r="I569" s="145"/>
      <c r="J569" s="164"/>
      <c r="K569" s="144"/>
    </row>
    <row r="570" spans="1:12" x14ac:dyDescent="0.2">
      <c r="A570" s="147"/>
      <c r="B570" s="149"/>
      <c r="D570" s="145"/>
      <c r="E570" s="145"/>
      <c r="F570" s="152"/>
      <c r="G570" s="153"/>
      <c r="H570" s="145"/>
      <c r="I570" s="145"/>
      <c r="J570" s="164"/>
      <c r="K570" s="144"/>
      <c r="L570" s="146"/>
    </row>
    <row r="571" spans="1:12" x14ac:dyDescent="0.2">
      <c r="A571" s="147"/>
      <c r="B571" s="149"/>
      <c r="D571" s="145"/>
      <c r="E571" s="145"/>
      <c r="F571" s="152"/>
      <c r="G571" s="153"/>
      <c r="H571" s="145"/>
      <c r="I571" s="145"/>
      <c r="J571" s="164"/>
      <c r="K571" s="144"/>
    </row>
    <row r="572" spans="1:12" x14ac:dyDescent="0.2">
      <c r="A572" s="147"/>
      <c r="B572" s="149"/>
      <c r="D572" s="145"/>
      <c r="E572" s="145"/>
      <c r="F572" s="152"/>
      <c r="G572" s="153"/>
      <c r="H572" s="145"/>
      <c r="I572" s="145"/>
      <c r="J572" s="164"/>
      <c r="K572" s="144"/>
    </row>
    <row r="573" spans="1:12" x14ac:dyDescent="0.2">
      <c r="A573" s="147"/>
      <c r="B573" s="149"/>
      <c r="D573" s="145"/>
      <c r="E573" s="145"/>
      <c r="F573" s="152"/>
      <c r="G573" s="153"/>
      <c r="H573" s="145"/>
      <c r="I573" s="145"/>
      <c r="J573" s="164"/>
      <c r="K573" s="144"/>
      <c r="L573" s="146"/>
    </row>
    <row r="574" spans="1:12" x14ac:dyDescent="0.2">
      <c r="A574" s="147"/>
      <c r="B574" s="149"/>
      <c r="D574" s="145"/>
      <c r="E574" s="145"/>
      <c r="F574" s="152"/>
      <c r="G574" s="153"/>
      <c r="H574" s="145"/>
      <c r="I574" s="145"/>
      <c r="J574" s="164"/>
      <c r="K574" s="144"/>
    </row>
    <row r="575" spans="1:12" x14ac:dyDescent="0.2">
      <c r="A575" s="147"/>
      <c r="B575" s="149"/>
      <c r="D575" s="145"/>
      <c r="E575" s="145"/>
      <c r="F575" s="152"/>
      <c r="G575" s="153"/>
      <c r="H575" s="145"/>
      <c r="I575" s="145"/>
      <c r="J575" s="164"/>
      <c r="K575" s="144"/>
    </row>
    <row r="576" spans="1:12" x14ac:dyDescent="0.2">
      <c r="A576" s="147"/>
      <c r="B576" s="149"/>
      <c r="D576" s="145"/>
      <c r="E576" s="145"/>
      <c r="F576" s="152"/>
      <c r="G576" s="153"/>
      <c r="H576" s="145"/>
      <c r="I576" s="145"/>
      <c r="J576" s="164"/>
      <c r="K576" s="144"/>
      <c r="L576" s="146"/>
    </row>
    <row r="577" spans="1:12" x14ac:dyDescent="0.2">
      <c r="A577" s="147"/>
      <c r="B577" s="149"/>
      <c r="D577" s="145"/>
      <c r="E577" s="145"/>
      <c r="F577" s="152"/>
      <c r="G577" s="153"/>
      <c r="H577" s="145"/>
      <c r="I577" s="145"/>
      <c r="J577" s="164"/>
      <c r="K577" s="144"/>
    </row>
    <row r="578" spans="1:12" x14ac:dyDescent="0.2">
      <c r="A578" s="147"/>
      <c r="B578" s="149"/>
      <c r="D578" s="145"/>
      <c r="E578" s="145"/>
      <c r="F578" s="152"/>
      <c r="G578" s="153"/>
      <c r="H578" s="145"/>
      <c r="I578" s="145"/>
      <c r="J578" s="164"/>
      <c r="K578" s="144"/>
    </row>
    <row r="579" spans="1:12" x14ac:dyDescent="0.2">
      <c r="A579" s="147"/>
      <c r="B579" s="149"/>
      <c r="D579" s="145"/>
      <c r="E579" s="145"/>
      <c r="F579" s="152"/>
      <c r="G579" s="153"/>
      <c r="H579" s="145"/>
      <c r="I579" s="145"/>
      <c r="J579" s="164"/>
      <c r="K579" s="144"/>
      <c r="L579" s="146"/>
    </row>
    <row r="580" spans="1:12" x14ac:dyDescent="0.2">
      <c r="A580" s="147"/>
      <c r="B580" s="149"/>
      <c r="D580" s="145"/>
      <c r="E580" s="145"/>
      <c r="F580" s="152"/>
      <c r="G580" s="153"/>
      <c r="H580" s="145"/>
      <c r="I580" s="145"/>
      <c r="J580" s="164"/>
      <c r="K580" s="144"/>
    </row>
    <row r="581" spans="1:12" x14ac:dyDescent="0.2">
      <c r="A581" s="147"/>
      <c r="B581" s="149"/>
      <c r="D581" s="145"/>
      <c r="E581" s="145"/>
      <c r="F581" s="152"/>
      <c r="G581" s="153"/>
      <c r="H581" s="145"/>
      <c r="I581" s="145"/>
      <c r="J581" s="164"/>
      <c r="K581" s="144"/>
    </row>
    <row r="582" spans="1:12" x14ac:dyDescent="0.2">
      <c r="A582" s="147"/>
      <c r="B582" s="149"/>
      <c r="D582" s="145"/>
      <c r="E582" s="145"/>
      <c r="F582" s="152"/>
      <c r="G582" s="153"/>
      <c r="H582" s="145"/>
      <c r="I582" s="145"/>
      <c r="J582" s="164"/>
      <c r="K582" s="144"/>
      <c r="L582" s="146"/>
    </row>
    <row r="583" spans="1:12" x14ac:dyDescent="0.2">
      <c r="A583" s="147"/>
      <c r="B583" s="149"/>
      <c r="D583" s="145"/>
      <c r="E583" s="145"/>
      <c r="F583" s="152"/>
      <c r="G583" s="153"/>
      <c r="H583" s="145"/>
      <c r="I583" s="145"/>
      <c r="J583" s="164"/>
      <c r="K583" s="144"/>
    </row>
    <row r="584" spans="1:12" x14ac:dyDescent="0.2">
      <c r="A584" s="147"/>
      <c r="B584" s="149"/>
      <c r="D584" s="145"/>
      <c r="E584" s="145"/>
      <c r="F584" s="152"/>
      <c r="G584" s="153"/>
      <c r="H584" s="145"/>
      <c r="I584" s="145"/>
      <c r="J584" s="164"/>
      <c r="K584" s="144"/>
    </row>
    <row r="585" spans="1:12" x14ac:dyDescent="0.2">
      <c r="A585" s="147"/>
      <c r="B585" s="149"/>
      <c r="D585" s="145"/>
      <c r="E585" s="145"/>
      <c r="F585" s="152"/>
      <c r="G585" s="153"/>
      <c r="H585" s="145"/>
      <c r="I585" s="145"/>
      <c r="J585" s="164"/>
      <c r="K585" s="144"/>
      <c r="L585" s="146"/>
    </row>
    <row r="586" spans="1:12" x14ac:dyDescent="0.2">
      <c r="A586" s="147"/>
      <c r="B586" s="149"/>
      <c r="D586" s="145"/>
      <c r="E586" s="145"/>
      <c r="F586" s="152"/>
      <c r="G586" s="153"/>
      <c r="H586" s="145"/>
      <c r="I586" s="145"/>
      <c r="J586" s="164"/>
      <c r="K586" s="144"/>
    </row>
    <row r="587" spans="1:12" x14ac:dyDescent="0.2">
      <c r="A587" s="147"/>
      <c r="B587" s="149"/>
      <c r="D587" s="145"/>
      <c r="E587" s="145"/>
      <c r="F587" s="152"/>
      <c r="G587" s="153"/>
      <c r="H587" s="145"/>
      <c r="I587" s="145"/>
      <c r="J587" s="164"/>
      <c r="K587" s="144"/>
    </row>
    <row r="588" spans="1:12" x14ac:dyDescent="0.2">
      <c r="A588" s="147"/>
      <c r="B588" s="149"/>
      <c r="D588" s="145"/>
      <c r="E588" s="145"/>
      <c r="F588" s="152"/>
      <c r="G588" s="153"/>
      <c r="H588" s="145"/>
      <c r="I588" s="145"/>
      <c r="J588" s="164"/>
      <c r="K588" s="144"/>
      <c r="L588" s="146"/>
    </row>
    <row r="589" spans="1:12" x14ac:dyDescent="0.2">
      <c r="A589" s="147"/>
      <c r="B589" s="149"/>
      <c r="D589" s="145"/>
      <c r="E589" s="145"/>
      <c r="F589" s="152"/>
      <c r="G589" s="153"/>
      <c r="H589" s="145"/>
      <c r="I589" s="145"/>
      <c r="J589" s="164"/>
      <c r="K589" s="144"/>
    </row>
    <row r="590" spans="1:12" x14ac:dyDescent="0.2">
      <c r="A590" s="147"/>
      <c r="B590" s="149"/>
      <c r="D590" s="145"/>
      <c r="E590" s="145"/>
      <c r="F590" s="152"/>
      <c r="G590" s="153"/>
      <c r="H590" s="145"/>
      <c r="I590" s="145"/>
      <c r="J590" s="164"/>
      <c r="K590" s="144"/>
    </row>
    <row r="591" spans="1:12" x14ac:dyDescent="0.2">
      <c r="A591" s="147"/>
      <c r="B591" s="149"/>
      <c r="D591" s="145"/>
      <c r="E591" s="145"/>
      <c r="F591" s="152"/>
      <c r="G591" s="153"/>
      <c r="H591" s="145"/>
      <c r="I591" s="145"/>
      <c r="J591" s="164"/>
      <c r="K591" s="144"/>
      <c r="L591" s="146"/>
    </row>
    <row r="592" spans="1:12" x14ac:dyDescent="0.2">
      <c r="A592" s="147"/>
      <c r="B592" s="149"/>
      <c r="D592" s="145"/>
      <c r="E592" s="145"/>
      <c r="F592" s="152"/>
      <c r="G592" s="153"/>
      <c r="H592" s="145"/>
      <c r="I592" s="145"/>
      <c r="J592" s="164"/>
      <c r="K592" s="144"/>
    </row>
    <row r="593" spans="1:12" x14ac:dyDescent="0.2">
      <c r="A593" s="147"/>
      <c r="B593" s="149"/>
      <c r="D593" s="145"/>
      <c r="E593" s="145"/>
      <c r="F593" s="152"/>
      <c r="G593" s="153"/>
      <c r="H593" s="145"/>
      <c r="I593" s="145"/>
      <c r="J593" s="164"/>
      <c r="K593" s="144"/>
    </row>
    <row r="594" spans="1:12" x14ac:dyDescent="0.2">
      <c r="A594" s="147"/>
      <c r="B594" s="149"/>
      <c r="D594" s="145"/>
      <c r="E594" s="145"/>
      <c r="F594" s="152"/>
      <c r="G594" s="153"/>
      <c r="H594" s="145"/>
      <c r="I594" s="145"/>
      <c r="J594" s="164"/>
      <c r="K594" s="144"/>
      <c r="L594" s="146"/>
    </row>
    <row r="595" spans="1:12" x14ac:dyDescent="0.2">
      <c r="A595" s="147"/>
      <c r="B595" s="149"/>
      <c r="D595" s="145"/>
      <c r="E595" s="145"/>
      <c r="F595" s="152"/>
      <c r="G595" s="153"/>
      <c r="H595" s="145"/>
      <c r="I595" s="145"/>
      <c r="J595" s="164"/>
      <c r="K595" s="144"/>
    </row>
    <row r="596" spans="1:12" x14ac:dyDescent="0.2">
      <c r="A596" s="147"/>
      <c r="B596" s="149"/>
      <c r="D596" s="145"/>
      <c r="E596" s="145"/>
      <c r="F596" s="152"/>
      <c r="G596" s="153"/>
      <c r="H596" s="145"/>
      <c r="I596" s="145"/>
      <c r="J596" s="164"/>
      <c r="K596" s="144"/>
    </row>
    <row r="597" spans="1:12" x14ac:dyDescent="0.2">
      <c r="A597" s="147"/>
      <c r="B597" s="149"/>
      <c r="D597" s="145"/>
      <c r="E597" s="145"/>
      <c r="F597" s="152"/>
      <c r="G597" s="153"/>
      <c r="H597" s="145"/>
      <c r="I597" s="145"/>
      <c r="J597" s="164"/>
      <c r="K597" s="144"/>
      <c r="L597" s="146"/>
    </row>
    <row r="598" spans="1:12" x14ac:dyDescent="0.2">
      <c r="A598" s="147"/>
      <c r="B598" s="149"/>
      <c r="D598" s="145"/>
      <c r="E598" s="145"/>
      <c r="F598" s="152"/>
      <c r="G598" s="153"/>
      <c r="H598" s="145"/>
      <c r="I598" s="145"/>
      <c r="J598" s="164"/>
      <c r="K598" s="144"/>
    </row>
    <row r="599" spans="1:12" x14ac:dyDescent="0.2">
      <c r="A599" s="147"/>
      <c r="B599" s="149"/>
      <c r="D599" s="145"/>
      <c r="E599" s="145"/>
      <c r="F599" s="152"/>
      <c r="G599" s="153"/>
      <c r="H599" s="145"/>
      <c r="I599" s="145"/>
      <c r="J599" s="164"/>
      <c r="K599" s="144"/>
    </row>
    <row r="600" spans="1:12" x14ac:dyDescent="0.2">
      <c r="A600" s="147"/>
      <c r="B600" s="149"/>
      <c r="D600" s="145"/>
      <c r="E600" s="145"/>
      <c r="F600" s="152"/>
      <c r="G600" s="153"/>
      <c r="H600" s="145"/>
      <c r="I600" s="145"/>
      <c r="J600" s="164"/>
      <c r="K600" s="144"/>
      <c r="L600" s="146"/>
    </row>
    <row r="601" spans="1:12" x14ac:dyDescent="0.2">
      <c r="A601" s="147"/>
      <c r="B601" s="149"/>
      <c r="D601" s="145"/>
      <c r="E601" s="145"/>
      <c r="F601" s="152"/>
      <c r="G601" s="153"/>
      <c r="H601" s="145"/>
      <c r="I601" s="145"/>
      <c r="J601" s="164"/>
      <c r="K601" s="144"/>
    </row>
    <row r="602" spans="1:12" x14ac:dyDescent="0.2">
      <c r="A602" s="147"/>
      <c r="B602" s="149"/>
      <c r="D602" s="145"/>
      <c r="E602" s="145"/>
      <c r="F602" s="152"/>
      <c r="G602" s="153"/>
      <c r="H602" s="145"/>
      <c r="I602" s="145"/>
      <c r="J602" s="164"/>
      <c r="K602" s="144"/>
    </row>
    <row r="603" spans="1:12" x14ac:dyDescent="0.2">
      <c r="A603" s="147"/>
      <c r="B603" s="149"/>
      <c r="D603" s="145"/>
      <c r="E603" s="145"/>
      <c r="F603" s="152"/>
      <c r="G603" s="153"/>
      <c r="H603" s="145"/>
      <c r="I603" s="145"/>
      <c r="J603" s="164"/>
      <c r="K603" s="144"/>
      <c r="L603" s="146"/>
    </row>
    <row r="604" spans="1:12" x14ac:dyDescent="0.2">
      <c r="A604" s="147"/>
      <c r="B604" s="149"/>
      <c r="D604" s="145"/>
      <c r="E604" s="145"/>
      <c r="F604" s="152"/>
      <c r="G604" s="153"/>
      <c r="H604" s="145"/>
      <c r="I604" s="145"/>
      <c r="J604" s="164"/>
      <c r="K604" s="144"/>
    </row>
    <row r="605" spans="1:12" x14ac:dyDescent="0.2">
      <c r="A605" s="147"/>
      <c r="B605" s="149"/>
      <c r="D605" s="145"/>
      <c r="E605" s="145"/>
      <c r="F605" s="152"/>
      <c r="G605" s="153"/>
      <c r="H605" s="145"/>
      <c r="I605" s="145"/>
      <c r="J605" s="164"/>
      <c r="K605" s="144"/>
    </row>
    <row r="606" spans="1:12" x14ac:dyDescent="0.2">
      <c r="A606" s="147"/>
      <c r="B606" s="149"/>
      <c r="D606" s="145"/>
      <c r="E606" s="145"/>
      <c r="F606" s="152"/>
      <c r="G606" s="153"/>
      <c r="H606" s="145"/>
      <c r="I606" s="145"/>
      <c r="J606" s="164"/>
      <c r="K606" s="144"/>
      <c r="L606" s="146"/>
    </row>
    <row r="607" spans="1:12" x14ac:dyDescent="0.2">
      <c r="A607" s="147"/>
      <c r="B607" s="149"/>
      <c r="D607" s="145"/>
      <c r="E607" s="145"/>
      <c r="F607" s="152"/>
      <c r="G607" s="153"/>
      <c r="H607" s="145"/>
      <c r="I607" s="145"/>
      <c r="J607" s="164"/>
      <c r="K607" s="144"/>
    </row>
    <row r="608" spans="1:12" x14ac:dyDescent="0.2">
      <c r="A608" s="147"/>
      <c r="B608" s="149"/>
      <c r="D608" s="145"/>
      <c r="E608" s="145"/>
      <c r="F608" s="152"/>
      <c r="G608" s="153"/>
      <c r="H608" s="145"/>
      <c r="I608" s="145"/>
      <c r="J608" s="164"/>
      <c r="K608" s="144"/>
    </row>
    <row r="609" spans="1:12" x14ac:dyDescent="0.2">
      <c r="A609" s="147"/>
      <c r="B609" s="149"/>
      <c r="D609" s="145"/>
      <c r="E609" s="145"/>
      <c r="F609" s="152"/>
      <c r="G609" s="153"/>
      <c r="H609" s="145"/>
      <c r="I609" s="145"/>
      <c r="J609" s="164"/>
      <c r="K609" s="144"/>
      <c r="L609" s="146"/>
    </row>
    <row r="610" spans="1:12" x14ac:dyDescent="0.2">
      <c r="A610" s="147"/>
      <c r="B610" s="149"/>
      <c r="D610" s="145"/>
      <c r="E610" s="145"/>
      <c r="F610" s="152"/>
      <c r="G610" s="153"/>
      <c r="H610" s="145"/>
      <c r="I610" s="145"/>
      <c r="J610" s="164"/>
      <c r="K610" s="144"/>
    </row>
    <row r="611" spans="1:12" x14ac:dyDescent="0.2">
      <c r="A611" s="147"/>
      <c r="B611" s="149"/>
      <c r="D611" s="145"/>
      <c r="E611" s="145"/>
      <c r="F611" s="152"/>
      <c r="G611" s="153"/>
      <c r="H611" s="145"/>
      <c r="I611" s="145"/>
      <c r="J611" s="164"/>
      <c r="K611" s="144"/>
    </row>
    <row r="612" spans="1:12" x14ac:dyDescent="0.2">
      <c r="A612" s="147"/>
      <c r="B612" s="149"/>
      <c r="D612" s="145"/>
      <c r="E612" s="145"/>
      <c r="F612" s="152"/>
      <c r="G612" s="153"/>
      <c r="H612" s="145"/>
      <c r="I612" s="145"/>
      <c r="J612" s="164"/>
      <c r="K612" s="144"/>
      <c r="L612" s="146"/>
    </row>
    <row r="613" spans="1:12" x14ac:dyDescent="0.2">
      <c r="A613" s="147"/>
      <c r="B613" s="149"/>
      <c r="D613" s="145"/>
      <c r="E613" s="145"/>
      <c r="F613" s="152"/>
      <c r="G613" s="153"/>
      <c r="H613" s="145"/>
      <c r="I613" s="145"/>
      <c r="J613" s="164"/>
      <c r="K613" s="144"/>
    </row>
    <row r="614" spans="1:12" x14ac:dyDescent="0.2">
      <c r="A614" s="147"/>
      <c r="B614" s="149"/>
      <c r="D614" s="145"/>
      <c r="E614" s="145"/>
      <c r="F614" s="152"/>
      <c r="G614" s="153"/>
      <c r="H614" s="145"/>
      <c r="I614" s="145"/>
      <c r="J614" s="164"/>
      <c r="K614" s="144"/>
    </row>
    <row r="615" spans="1:12" x14ac:dyDescent="0.2">
      <c r="A615" s="147"/>
      <c r="B615" s="149"/>
      <c r="D615" s="145"/>
      <c r="E615" s="145"/>
      <c r="F615" s="152"/>
      <c r="G615" s="153"/>
      <c r="H615" s="145"/>
      <c r="I615" s="145"/>
      <c r="J615" s="164"/>
      <c r="K615" s="144"/>
      <c r="L615" s="146"/>
    </row>
    <row r="616" spans="1:12" x14ac:dyDescent="0.2">
      <c r="A616" s="147"/>
      <c r="B616" s="149"/>
      <c r="D616" s="145"/>
      <c r="E616" s="145"/>
      <c r="F616" s="152"/>
      <c r="G616" s="153"/>
      <c r="H616" s="145"/>
      <c r="I616" s="145"/>
      <c r="J616" s="164"/>
      <c r="K616" s="144"/>
    </row>
    <row r="617" spans="1:12" x14ac:dyDescent="0.2">
      <c r="A617" s="147"/>
      <c r="B617" s="149"/>
      <c r="D617" s="145"/>
      <c r="E617" s="145"/>
      <c r="F617" s="152"/>
      <c r="G617" s="153"/>
      <c r="H617" s="145"/>
      <c r="I617" s="145"/>
      <c r="J617" s="164"/>
      <c r="K617" s="144"/>
    </row>
    <row r="618" spans="1:12" x14ac:dyDescent="0.2">
      <c r="A618" s="147"/>
      <c r="B618" s="149"/>
      <c r="D618" s="145"/>
      <c r="E618" s="145"/>
      <c r="F618" s="152"/>
      <c r="G618" s="153"/>
      <c r="H618" s="145"/>
      <c r="I618" s="145"/>
      <c r="J618" s="164"/>
      <c r="K618" s="144"/>
      <c r="L618" s="146"/>
    </row>
    <row r="619" spans="1:12" x14ac:dyDescent="0.2">
      <c r="A619" s="147"/>
      <c r="B619" s="149"/>
      <c r="D619" s="145"/>
      <c r="E619" s="145"/>
      <c r="F619" s="152"/>
      <c r="G619" s="153"/>
      <c r="H619" s="145"/>
      <c r="I619" s="145"/>
      <c r="J619" s="164"/>
      <c r="K619" s="144"/>
    </row>
    <row r="620" spans="1:12" x14ac:dyDescent="0.2">
      <c r="A620" s="147"/>
      <c r="B620" s="149"/>
      <c r="D620" s="145"/>
      <c r="E620" s="145"/>
      <c r="F620" s="152"/>
      <c r="G620" s="153"/>
      <c r="H620" s="145"/>
      <c r="I620" s="145"/>
      <c r="J620" s="164"/>
      <c r="K620" s="144"/>
    </row>
    <row r="621" spans="1:12" x14ac:dyDescent="0.2">
      <c r="A621" s="147"/>
      <c r="B621" s="149"/>
      <c r="D621" s="145"/>
      <c r="E621" s="145"/>
      <c r="F621" s="152"/>
      <c r="G621" s="153"/>
      <c r="H621" s="145"/>
      <c r="I621" s="145"/>
      <c r="J621" s="164"/>
      <c r="K621" s="144"/>
      <c r="L621" s="146"/>
    </row>
    <row r="622" spans="1:12" x14ac:dyDescent="0.2">
      <c r="A622" s="147"/>
      <c r="B622" s="149"/>
      <c r="D622" s="145"/>
      <c r="E622" s="145"/>
      <c r="F622" s="152"/>
      <c r="G622" s="153"/>
      <c r="H622" s="145"/>
      <c r="I622" s="145"/>
      <c r="J622" s="164"/>
      <c r="K622" s="144"/>
    </row>
    <row r="623" spans="1:12" x14ac:dyDescent="0.2">
      <c r="A623" s="147"/>
      <c r="B623" s="149"/>
      <c r="D623" s="145"/>
      <c r="E623" s="145"/>
      <c r="F623" s="152"/>
      <c r="G623" s="153"/>
      <c r="H623" s="145"/>
      <c r="I623" s="145"/>
      <c r="J623" s="164"/>
      <c r="K623" s="144"/>
    </row>
    <row r="624" spans="1:12" x14ac:dyDescent="0.2">
      <c r="A624" s="147"/>
      <c r="B624" s="149"/>
      <c r="D624" s="145"/>
      <c r="E624" s="145"/>
      <c r="F624" s="152"/>
      <c r="G624" s="153"/>
      <c r="H624" s="145"/>
      <c r="I624" s="145"/>
      <c r="J624" s="164"/>
      <c r="K624" s="144"/>
      <c r="L624" s="146"/>
    </row>
    <row r="625" spans="1:12" x14ac:dyDescent="0.2">
      <c r="A625" s="147"/>
      <c r="B625" s="149"/>
      <c r="D625" s="145"/>
      <c r="E625" s="145"/>
      <c r="F625" s="152"/>
      <c r="G625" s="153"/>
      <c r="H625" s="145"/>
      <c r="I625" s="145"/>
      <c r="J625" s="164"/>
      <c r="K625" s="144"/>
    </row>
    <row r="626" spans="1:12" x14ac:dyDescent="0.2">
      <c r="A626" s="147"/>
      <c r="B626" s="149"/>
      <c r="D626" s="145"/>
      <c r="E626" s="145"/>
      <c r="F626" s="152"/>
      <c r="G626" s="153"/>
      <c r="H626" s="145"/>
      <c r="I626" s="145"/>
      <c r="J626" s="164"/>
      <c r="K626" s="144"/>
    </row>
    <row r="627" spans="1:12" x14ac:dyDescent="0.2">
      <c r="A627" s="147"/>
      <c r="B627" s="149"/>
      <c r="D627" s="145"/>
      <c r="E627" s="145"/>
      <c r="F627" s="152"/>
      <c r="G627" s="153"/>
      <c r="H627" s="145"/>
      <c r="I627" s="145"/>
      <c r="J627" s="164"/>
      <c r="K627" s="144"/>
      <c r="L627" s="146"/>
    </row>
    <row r="628" spans="1:12" x14ac:dyDescent="0.2">
      <c r="A628" s="147"/>
      <c r="B628" s="149"/>
      <c r="D628" s="145"/>
      <c r="E628" s="145"/>
      <c r="F628" s="152"/>
      <c r="G628" s="153"/>
      <c r="H628" s="145"/>
      <c r="I628" s="145"/>
      <c r="J628" s="164"/>
      <c r="K628" s="144"/>
    </row>
    <row r="629" spans="1:12" x14ac:dyDescent="0.2">
      <c r="A629" s="147"/>
      <c r="B629" s="149"/>
      <c r="D629" s="145"/>
      <c r="E629" s="145"/>
      <c r="F629" s="152"/>
      <c r="G629" s="153"/>
      <c r="H629" s="145"/>
      <c r="I629" s="145"/>
      <c r="J629" s="164"/>
      <c r="K629" s="144"/>
    </row>
    <row r="630" spans="1:12" x14ac:dyDescent="0.2">
      <c r="A630" s="147"/>
      <c r="B630" s="149"/>
      <c r="D630" s="145"/>
      <c r="E630" s="145"/>
      <c r="F630" s="152"/>
      <c r="G630" s="153"/>
      <c r="H630" s="145"/>
      <c r="I630" s="145"/>
      <c r="J630" s="164"/>
      <c r="K630" s="144"/>
      <c r="L630" s="146"/>
    </row>
    <row r="631" spans="1:12" x14ac:dyDescent="0.2">
      <c r="A631" s="147"/>
      <c r="B631" s="149"/>
      <c r="D631" s="145"/>
      <c r="E631" s="145"/>
      <c r="F631" s="152"/>
      <c r="G631" s="153"/>
      <c r="H631" s="145"/>
      <c r="I631" s="145"/>
      <c r="J631" s="164"/>
      <c r="K631" s="144"/>
    </row>
    <row r="632" spans="1:12" x14ac:dyDescent="0.2">
      <c r="A632" s="147"/>
      <c r="B632" s="149"/>
      <c r="D632" s="145"/>
      <c r="E632" s="145"/>
      <c r="F632" s="152"/>
      <c r="G632" s="153"/>
      <c r="H632" s="145"/>
      <c r="I632" s="145"/>
      <c r="J632" s="164"/>
      <c r="K632" s="144"/>
    </row>
    <row r="633" spans="1:12" x14ac:dyDescent="0.2">
      <c r="A633" s="147"/>
      <c r="B633" s="149"/>
      <c r="D633" s="145"/>
      <c r="E633" s="145"/>
      <c r="F633" s="152"/>
      <c r="G633" s="153"/>
      <c r="H633" s="145"/>
      <c r="I633" s="145"/>
      <c r="J633" s="164"/>
      <c r="K633" s="144"/>
      <c r="L633" s="146"/>
    </row>
    <row r="634" spans="1:12" x14ac:dyDescent="0.2">
      <c r="A634" s="147"/>
      <c r="B634" s="149"/>
      <c r="D634" s="145"/>
      <c r="E634" s="145"/>
      <c r="F634" s="152"/>
      <c r="G634" s="153"/>
      <c r="H634" s="145"/>
      <c r="I634" s="145"/>
      <c r="J634" s="164"/>
      <c r="K634" s="144"/>
    </row>
    <row r="635" spans="1:12" x14ac:dyDescent="0.2">
      <c r="A635" s="147"/>
      <c r="B635" s="149"/>
      <c r="D635" s="145"/>
      <c r="E635" s="145"/>
      <c r="F635" s="152"/>
      <c r="G635" s="153"/>
      <c r="H635" s="145"/>
      <c r="I635" s="145"/>
      <c r="J635" s="164"/>
      <c r="K635" s="144"/>
    </row>
    <row r="636" spans="1:12" x14ac:dyDescent="0.2">
      <c r="A636" s="147"/>
      <c r="B636" s="149"/>
      <c r="D636" s="145"/>
      <c r="E636" s="145"/>
      <c r="F636" s="152"/>
      <c r="G636" s="153"/>
      <c r="H636" s="145"/>
      <c r="I636" s="145"/>
      <c r="J636" s="164"/>
      <c r="K636" s="144"/>
      <c r="L636" s="146"/>
    </row>
    <row r="637" spans="1:12" x14ac:dyDescent="0.2">
      <c r="A637" s="147"/>
      <c r="B637" s="149"/>
      <c r="D637" s="145"/>
      <c r="E637" s="145"/>
      <c r="F637" s="152"/>
      <c r="G637" s="153"/>
      <c r="H637" s="145"/>
      <c r="I637" s="145"/>
      <c r="J637" s="164"/>
      <c r="K637" s="144"/>
    </row>
    <row r="638" spans="1:12" x14ac:dyDescent="0.2">
      <c r="A638" s="147"/>
      <c r="B638" s="149"/>
      <c r="D638" s="145"/>
      <c r="E638" s="145"/>
      <c r="F638" s="152"/>
      <c r="G638" s="153"/>
      <c r="H638" s="145"/>
      <c r="I638" s="145"/>
      <c r="J638" s="164"/>
      <c r="K638" s="144"/>
    </row>
    <row r="639" spans="1:12" x14ac:dyDescent="0.2">
      <c r="A639" s="147"/>
      <c r="B639" s="149"/>
      <c r="D639" s="145"/>
      <c r="E639" s="145"/>
      <c r="F639" s="152"/>
      <c r="G639" s="153"/>
      <c r="H639" s="145"/>
      <c r="I639" s="145"/>
      <c r="J639" s="164"/>
      <c r="K639" s="144"/>
      <c r="L639" s="146"/>
    </row>
    <row r="640" spans="1:12" x14ac:dyDescent="0.2">
      <c r="A640" s="147"/>
      <c r="B640" s="149"/>
      <c r="D640" s="145"/>
      <c r="E640" s="145"/>
      <c r="F640" s="152"/>
      <c r="G640" s="153"/>
      <c r="H640" s="145"/>
      <c r="I640" s="145"/>
      <c r="J640" s="164"/>
      <c r="K640" s="144"/>
    </row>
    <row r="641" spans="1:12" x14ac:dyDescent="0.2">
      <c r="A641" s="147"/>
      <c r="B641" s="149"/>
      <c r="D641" s="145"/>
      <c r="E641" s="145"/>
      <c r="F641" s="152"/>
      <c r="G641" s="153"/>
      <c r="H641" s="145"/>
      <c r="I641" s="145"/>
      <c r="J641" s="164"/>
      <c r="K641" s="144"/>
    </row>
    <row r="642" spans="1:12" x14ac:dyDescent="0.2">
      <c r="A642" s="147"/>
      <c r="B642" s="149"/>
      <c r="D642" s="145"/>
      <c r="E642" s="145"/>
      <c r="F642" s="152"/>
      <c r="G642" s="153"/>
      <c r="H642" s="145"/>
      <c r="I642" s="145"/>
      <c r="J642" s="164"/>
      <c r="K642" s="144"/>
      <c r="L642" s="146"/>
    </row>
    <row r="643" spans="1:12" x14ac:dyDescent="0.2">
      <c r="A643" s="147"/>
      <c r="B643" s="149"/>
      <c r="D643" s="145"/>
      <c r="E643" s="145"/>
      <c r="F643" s="152"/>
      <c r="G643" s="153"/>
      <c r="H643" s="145"/>
      <c r="I643" s="145"/>
      <c r="J643" s="164"/>
      <c r="K643" s="144"/>
    </row>
    <row r="644" spans="1:12" x14ac:dyDescent="0.2">
      <c r="A644" s="147"/>
      <c r="B644" s="149"/>
      <c r="D644" s="145"/>
      <c r="E644" s="145"/>
      <c r="F644" s="152"/>
      <c r="G644" s="153"/>
      <c r="H644" s="145"/>
      <c r="I644" s="145"/>
      <c r="J644" s="164"/>
      <c r="K644" s="144"/>
    </row>
    <row r="645" spans="1:12" x14ac:dyDescent="0.2">
      <c r="A645" s="147"/>
      <c r="B645" s="149"/>
      <c r="D645" s="145"/>
      <c r="E645" s="145"/>
      <c r="F645" s="152"/>
      <c r="G645" s="153"/>
      <c r="H645" s="145"/>
      <c r="I645" s="145"/>
      <c r="J645" s="164"/>
      <c r="K645" s="144"/>
      <c r="L645" s="146"/>
    </row>
    <row r="646" spans="1:12" x14ac:dyDescent="0.2">
      <c r="A646" s="147"/>
      <c r="B646" s="149"/>
      <c r="D646" s="145"/>
      <c r="E646" s="145"/>
      <c r="F646" s="152"/>
      <c r="G646" s="153"/>
      <c r="H646" s="145"/>
      <c r="I646" s="145"/>
      <c r="J646" s="164"/>
      <c r="K646" s="144"/>
    </row>
    <row r="647" spans="1:12" x14ac:dyDescent="0.2">
      <c r="A647" s="147"/>
      <c r="B647" s="149"/>
      <c r="D647" s="145"/>
      <c r="E647" s="145"/>
      <c r="F647" s="152"/>
      <c r="G647" s="153"/>
      <c r="H647" s="145"/>
      <c r="I647" s="145"/>
      <c r="J647" s="164"/>
      <c r="K647" s="144"/>
    </row>
    <row r="648" spans="1:12" x14ac:dyDescent="0.2">
      <c r="A648" s="147"/>
      <c r="B648" s="149"/>
      <c r="D648" s="145"/>
      <c r="E648" s="145"/>
      <c r="F648" s="152"/>
      <c r="G648" s="153"/>
      <c r="H648" s="145"/>
      <c r="I648" s="145"/>
      <c r="J648" s="164"/>
      <c r="K648" s="144"/>
      <c r="L648" s="146"/>
    </row>
    <row r="649" spans="1:12" x14ac:dyDescent="0.2">
      <c r="A649" s="147"/>
      <c r="B649" s="149"/>
      <c r="D649" s="145"/>
      <c r="E649" s="145"/>
      <c r="F649" s="152"/>
      <c r="G649" s="153"/>
      <c r="H649" s="145"/>
      <c r="I649" s="145"/>
      <c r="J649" s="164"/>
      <c r="K649" s="144"/>
    </row>
    <row r="650" spans="1:12" x14ac:dyDescent="0.2">
      <c r="A650" s="147"/>
      <c r="B650" s="149"/>
      <c r="D650" s="145"/>
      <c r="E650" s="145"/>
      <c r="F650" s="152"/>
      <c r="G650" s="153"/>
      <c r="H650" s="145"/>
      <c r="I650" s="145"/>
      <c r="J650" s="164"/>
      <c r="K650" s="144"/>
    </row>
    <row r="651" spans="1:12" x14ac:dyDescent="0.2">
      <c r="A651" s="147"/>
      <c r="B651" s="149"/>
      <c r="D651" s="145"/>
      <c r="E651" s="145"/>
      <c r="F651" s="152"/>
      <c r="G651" s="153"/>
      <c r="H651" s="145"/>
      <c r="I651" s="145"/>
      <c r="J651" s="164"/>
      <c r="K651" s="144"/>
      <c r="L651" s="146"/>
    </row>
    <row r="652" spans="1:12" x14ac:dyDescent="0.2">
      <c r="A652" s="147"/>
      <c r="B652" s="149"/>
      <c r="D652" s="145"/>
      <c r="E652" s="145"/>
      <c r="F652" s="152"/>
      <c r="G652" s="153"/>
      <c r="H652" s="145"/>
      <c r="I652" s="145"/>
      <c r="J652" s="164"/>
      <c r="K652" s="144"/>
    </row>
    <row r="653" spans="1:12" x14ac:dyDescent="0.2">
      <c r="A653" s="147"/>
      <c r="B653" s="149"/>
      <c r="D653" s="145"/>
      <c r="E653" s="145"/>
      <c r="F653" s="152"/>
      <c r="G653" s="153"/>
      <c r="H653" s="145"/>
      <c r="I653" s="145"/>
      <c r="J653" s="164"/>
      <c r="K653" s="144"/>
    </row>
    <row r="654" spans="1:12" x14ac:dyDescent="0.2">
      <c r="A654" s="147"/>
      <c r="B654" s="149"/>
      <c r="D654" s="145"/>
      <c r="E654" s="145"/>
      <c r="F654" s="152"/>
      <c r="G654" s="153"/>
      <c r="H654" s="145"/>
      <c r="I654" s="145"/>
      <c r="J654" s="164"/>
      <c r="K654" s="144"/>
      <c r="L654" s="146"/>
    </row>
    <row r="655" spans="1:12" x14ac:dyDescent="0.2">
      <c r="A655" s="147"/>
      <c r="B655" s="149"/>
      <c r="D655" s="145"/>
      <c r="E655" s="145"/>
      <c r="F655" s="152"/>
      <c r="G655" s="153"/>
      <c r="H655" s="145"/>
      <c r="I655" s="145"/>
      <c r="J655" s="164"/>
      <c r="K655" s="144"/>
    </row>
    <row r="656" spans="1:12" x14ac:dyDescent="0.2">
      <c r="A656" s="147"/>
      <c r="B656" s="149"/>
      <c r="D656" s="145"/>
      <c r="E656" s="145"/>
      <c r="F656" s="152"/>
      <c r="G656" s="153"/>
      <c r="H656" s="145"/>
      <c r="I656" s="145"/>
      <c r="J656" s="164"/>
      <c r="K656" s="144"/>
    </row>
    <row r="657" spans="1:12" x14ac:dyDescent="0.2">
      <c r="A657" s="147"/>
      <c r="B657" s="149"/>
      <c r="D657" s="145"/>
      <c r="E657" s="145"/>
      <c r="F657" s="152"/>
      <c r="G657" s="153"/>
      <c r="H657" s="145"/>
      <c r="I657" s="145"/>
      <c r="J657" s="164"/>
      <c r="K657" s="144"/>
      <c r="L657" s="146"/>
    </row>
    <row r="658" spans="1:12" x14ac:dyDescent="0.2">
      <c r="A658" s="147"/>
      <c r="B658" s="149"/>
      <c r="D658" s="145"/>
      <c r="E658" s="145"/>
      <c r="F658" s="152"/>
      <c r="G658" s="153"/>
      <c r="H658" s="145"/>
      <c r="I658" s="145"/>
      <c r="J658" s="164"/>
      <c r="K658" s="144"/>
    </row>
    <row r="659" spans="1:12" x14ac:dyDescent="0.2">
      <c r="A659" s="147"/>
      <c r="B659" s="149"/>
      <c r="D659" s="145"/>
      <c r="E659" s="145"/>
      <c r="F659" s="152"/>
      <c r="G659" s="153"/>
      <c r="H659" s="145"/>
      <c r="I659" s="145"/>
      <c r="J659" s="164"/>
      <c r="K659" s="144"/>
    </row>
    <row r="660" spans="1:12" x14ac:dyDescent="0.2">
      <c r="A660" s="147"/>
      <c r="B660" s="149"/>
      <c r="D660" s="145"/>
      <c r="E660" s="145"/>
      <c r="F660" s="152"/>
      <c r="G660" s="153"/>
      <c r="H660" s="145"/>
      <c r="I660" s="145"/>
      <c r="J660" s="164"/>
      <c r="K660" s="144"/>
      <c r="L660" s="146"/>
    </row>
    <row r="661" spans="1:12" x14ac:dyDescent="0.2">
      <c r="A661" s="147"/>
      <c r="B661" s="149"/>
      <c r="D661" s="145"/>
      <c r="E661" s="145"/>
      <c r="F661" s="152"/>
      <c r="G661" s="153"/>
      <c r="H661" s="145"/>
      <c r="I661" s="145"/>
      <c r="J661" s="164"/>
      <c r="K661" s="144"/>
    </row>
    <row r="662" spans="1:12" x14ac:dyDescent="0.2">
      <c r="A662" s="147"/>
      <c r="B662" s="149"/>
      <c r="D662" s="145"/>
      <c r="E662" s="145"/>
      <c r="F662" s="152"/>
      <c r="G662" s="153"/>
      <c r="H662" s="145"/>
      <c r="I662" s="145"/>
      <c r="J662" s="164"/>
      <c r="K662" s="144"/>
    </row>
    <row r="663" spans="1:12" x14ac:dyDescent="0.2">
      <c r="A663" s="147"/>
      <c r="B663" s="149"/>
      <c r="D663" s="145"/>
      <c r="E663" s="145"/>
      <c r="F663" s="152"/>
      <c r="G663" s="153"/>
      <c r="H663" s="145"/>
      <c r="I663" s="145"/>
      <c r="J663" s="164"/>
      <c r="K663" s="144"/>
      <c r="L663" s="146"/>
    </row>
    <row r="664" spans="1:12" x14ac:dyDescent="0.2">
      <c r="A664" s="147"/>
      <c r="B664" s="149"/>
      <c r="D664" s="145"/>
      <c r="E664" s="145"/>
      <c r="F664" s="152"/>
      <c r="G664" s="153"/>
      <c r="H664" s="145"/>
      <c r="I664" s="145"/>
      <c r="J664" s="164"/>
      <c r="K664" s="144"/>
    </row>
    <row r="665" spans="1:12" x14ac:dyDescent="0.2">
      <c r="A665" s="147"/>
      <c r="B665" s="149"/>
      <c r="D665" s="145"/>
      <c r="E665" s="145"/>
      <c r="F665" s="152"/>
      <c r="G665" s="153"/>
      <c r="H665" s="145"/>
      <c r="I665" s="145"/>
      <c r="J665" s="164"/>
      <c r="K665" s="144"/>
    </row>
    <row r="666" spans="1:12" x14ac:dyDescent="0.2">
      <c r="A666" s="147"/>
      <c r="B666" s="149"/>
      <c r="D666" s="145"/>
      <c r="E666" s="145"/>
      <c r="F666" s="152"/>
      <c r="G666" s="153"/>
      <c r="H666" s="145"/>
      <c r="I666" s="145"/>
      <c r="J666" s="164"/>
      <c r="K666" s="144"/>
      <c r="L666" s="146"/>
    </row>
    <row r="667" spans="1:12" x14ac:dyDescent="0.2">
      <c r="A667" s="147"/>
      <c r="B667" s="149"/>
      <c r="D667" s="145"/>
      <c r="E667" s="145"/>
      <c r="F667" s="152"/>
      <c r="G667" s="153"/>
      <c r="H667" s="145"/>
      <c r="I667" s="145"/>
      <c r="J667" s="164"/>
      <c r="K667" s="144"/>
    </row>
    <row r="668" spans="1:12" x14ac:dyDescent="0.2">
      <c r="A668" s="147"/>
      <c r="B668" s="149"/>
      <c r="D668" s="145"/>
      <c r="E668" s="145"/>
      <c r="F668" s="152"/>
      <c r="G668" s="153"/>
      <c r="H668" s="145"/>
      <c r="I668" s="145"/>
      <c r="J668" s="164"/>
      <c r="K668" s="144"/>
    </row>
    <row r="669" spans="1:12" x14ac:dyDescent="0.2">
      <c r="A669" s="147"/>
      <c r="B669" s="149"/>
      <c r="D669" s="145"/>
      <c r="E669" s="145"/>
      <c r="F669" s="152"/>
      <c r="G669" s="153"/>
      <c r="H669" s="145"/>
      <c r="I669" s="145"/>
      <c r="J669" s="164"/>
      <c r="K669" s="144"/>
      <c r="L669" s="146"/>
    </row>
    <row r="670" spans="1:12" x14ac:dyDescent="0.2">
      <c r="A670" s="147"/>
      <c r="B670" s="149"/>
      <c r="D670" s="145"/>
      <c r="E670" s="145"/>
      <c r="F670" s="152"/>
      <c r="G670" s="153"/>
      <c r="H670" s="145"/>
      <c r="I670" s="145"/>
      <c r="J670" s="164"/>
      <c r="K670" s="144"/>
    </row>
    <row r="671" spans="1:12" x14ac:dyDescent="0.2">
      <c r="A671" s="147"/>
      <c r="B671" s="149"/>
      <c r="D671" s="145"/>
      <c r="E671" s="145"/>
      <c r="F671" s="152"/>
      <c r="G671" s="153"/>
      <c r="H671" s="145"/>
      <c r="I671" s="145"/>
      <c r="J671" s="164"/>
      <c r="K671" s="144"/>
    </row>
    <row r="672" spans="1:12" x14ac:dyDescent="0.2">
      <c r="A672" s="147"/>
      <c r="B672" s="149"/>
      <c r="D672" s="145"/>
      <c r="E672" s="145"/>
      <c r="F672" s="152"/>
      <c r="G672" s="153"/>
      <c r="H672" s="145"/>
      <c r="I672" s="145"/>
      <c r="J672" s="164"/>
      <c r="K672" s="144"/>
      <c r="L672" s="146"/>
    </row>
    <row r="673" spans="1:12" x14ac:dyDescent="0.2">
      <c r="A673" s="147"/>
      <c r="B673" s="149"/>
      <c r="D673" s="145"/>
      <c r="E673" s="145"/>
      <c r="F673" s="152"/>
      <c r="G673" s="153"/>
      <c r="H673" s="145"/>
      <c r="I673" s="145"/>
      <c r="J673" s="164"/>
      <c r="K673" s="144"/>
    </row>
    <row r="674" spans="1:12" x14ac:dyDescent="0.2">
      <c r="A674" s="147"/>
      <c r="B674" s="149"/>
      <c r="D674" s="145"/>
      <c r="E674" s="145"/>
      <c r="F674" s="152"/>
      <c r="G674" s="153"/>
      <c r="H674" s="145"/>
      <c r="I674" s="145"/>
      <c r="J674" s="164"/>
      <c r="K674" s="144"/>
    </row>
    <row r="675" spans="1:12" x14ac:dyDescent="0.2">
      <c r="A675" s="147"/>
      <c r="B675" s="149"/>
      <c r="D675" s="145"/>
      <c r="E675" s="145"/>
      <c r="F675" s="152"/>
      <c r="G675" s="153"/>
      <c r="H675" s="145"/>
      <c r="I675" s="145"/>
      <c r="J675" s="164"/>
      <c r="K675" s="144"/>
      <c r="L675" s="146"/>
    </row>
    <row r="676" spans="1:12" x14ac:dyDescent="0.2">
      <c r="A676" s="147"/>
      <c r="B676" s="149"/>
      <c r="D676" s="145"/>
      <c r="E676" s="145"/>
      <c r="F676" s="152"/>
      <c r="G676" s="153"/>
      <c r="H676" s="145"/>
      <c r="I676" s="145"/>
      <c r="J676" s="164"/>
      <c r="K676" s="144"/>
    </row>
    <row r="677" spans="1:12" x14ac:dyDescent="0.2">
      <c r="A677" s="147"/>
      <c r="B677" s="149"/>
      <c r="D677" s="145"/>
      <c r="E677" s="145"/>
      <c r="F677" s="152"/>
      <c r="G677" s="153"/>
      <c r="H677" s="145"/>
      <c r="I677" s="145"/>
      <c r="J677" s="164"/>
      <c r="K677" s="144"/>
    </row>
    <row r="678" spans="1:12" x14ac:dyDescent="0.2">
      <c r="A678" s="147"/>
      <c r="B678" s="149"/>
      <c r="D678" s="145"/>
      <c r="E678" s="145"/>
      <c r="F678" s="152"/>
      <c r="G678" s="153"/>
      <c r="H678" s="145"/>
      <c r="I678" s="145"/>
      <c r="J678" s="164"/>
      <c r="K678" s="144"/>
      <c r="L678" s="146"/>
    </row>
    <row r="679" spans="1:12" x14ac:dyDescent="0.2">
      <c r="A679" s="147"/>
      <c r="B679" s="149"/>
      <c r="D679" s="145"/>
      <c r="E679" s="145"/>
      <c r="F679" s="152"/>
      <c r="G679" s="153"/>
      <c r="H679" s="145"/>
      <c r="I679" s="145"/>
      <c r="J679" s="164"/>
      <c r="K679" s="144"/>
    </row>
    <row r="680" spans="1:12" x14ac:dyDescent="0.2">
      <c r="A680" s="147"/>
      <c r="B680" s="149"/>
      <c r="D680" s="145"/>
      <c r="E680" s="145"/>
      <c r="F680" s="152"/>
      <c r="G680" s="153"/>
      <c r="H680" s="145"/>
      <c r="I680" s="145"/>
      <c r="J680" s="164"/>
      <c r="K680" s="144"/>
    </row>
    <row r="681" spans="1:12" x14ac:dyDescent="0.2">
      <c r="A681" s="147"/>
      <c r="B681" s="149"/>
      <c r="D681" s="145"/>
      <c r="E681" s="145"/>
      <c r="F681" s="152"/>
      <c r="G681" s="153"/>
      <c r="H681" s="145"/>
      <c r="I681" s="145"/>
      <c r="J681" s="164"/>
      <c r="K681" s="144"/>
      <c r="L681" s="146"/>
    </row>
    <row r="682" spans="1:12" x14ac:dyDescent="0.2">
      <c r="A682" s="147"/>
      <c r="B682" s="149"/>
      <c r="D682" s="145"/>
      <c r="E682" s="145"/>
      <c r="F682" s="152"/>
      <c r="G682" s="153"/>
      <c r="H682" s="145"/>
      <c r="I682" s="145"/>
      <c r="J682" s="164"/>
      <c r="K682" s="144"/>
    </row>
    <row r="683" spans="1:12" x14ac:dyDescent="0.2">
      <c r="A683" s="147"/>
      <c r="B683" s="149"/>
      <c r="D683" s="145"/>
      <c r="E683" s="145"/>
      <c r="F683" s="152"/>
      <c r="G683" s="153"/>
      <c r="H683" s="145"/>
      <c r="I683" s="145"/>
      <c r="J683" s="164"/>
      <c r="K683" s="144"/>
    </row>
    <row r="684" spans="1:12" x14ac:dyDescent="0.2">
      <c r="A684" s="147"/>
      <c r="B684" s="149"/>
      <c r="D684" s="145"/>
      <c r="E684" s="145"/>
      <c r="F684" s="152"/>
      <c r="G684" s="153"/>
      <c r="H684" s="145"/>
      <c r="I684" s="145"/>
      <c r="J684" s="164"/>
      <c r="K684" s="144"/>
      <c r="L684" s="146"/>
    </row>
    <row r="685" spans="1:12" x14ac:dyDescent="0.2">
      <c r="A685" s="147"/>
      <c r="B685" s="149"/>
      <c r="D685" s="145"/>
      <c r="E685" s="145"/>
      <c r="F685" s="152"/>
      <c r="G685" s="153"/>
      <c r="H685" s="145"/>
      <c r="I685" s="145"/>
      <c r="J685" s="164"/>
      <c r="K685" s="144"/>
    </row>
    <row r="686" spans="1:12" x14ac:dyDescent="0.2">
      <c r="A686" s="147"/>
      <c r="B686" s="149"/>
      <c r="D686" s="145"/>
      <c r="E686" s="145"/>
      <c r="F686" s="152"/>
      <c r="G686" s="153"/>
      <c r="H686" s="145"/>
      <c r="I686" s="145"/>
      <c r="J686" s="164"/>
      <c r="K686" s="144"/>
    </row>
    <row r="687" spans="1:12" x14ac:dyDescent="0.2">
      <c r="A687" s="147"/>
      <c r="B687" s="149"/>
      <c r="D687" s="145"/>
      <c r="E687" s="145"/>
      <c r="F687" s="152"/>
      <c r="G687" s="153"/>
      <c r="H687" s="145"/>
      <c r="I687" s="145"/>
      <c r="J687" s="164"/>
      <c r="K687" s="144"/>
      <c r="L687" s="146"/>
    </row>
    <row r="688" spans="1:12" x14ac:dyDescent="0.2">
      <c r="A688" s="147"/>
      <c r="B688" s="149"/>
      <c r="D688" s="145"/>
      <c r="E688" s="145"/>
      <c r="F688" s="152"/>
      <c r="G688" s="153"/>
      <c r="H688" s="145"/>
      <c r="I688" s="145"/>
      <c r="J688" s="164"/>
      <c r="K688" s="144"/>
    </row>
    <row r="689" spans="1:12" x14ac:dyDescent="0.2">
      <c r="A689" s="147"/>
      <c r="B689" s="149"/>
      <c r="D689" s="145"/>
      <c r="E689" s="145"/>
      <c r="F689" s="152"/>
      <c r="G689" s="153"/>
      <c r="H689" s="145"/>
      <c r="I689" s="145"/>
      <c r="J689" s="164"/>
      <c r="K689" s="144"/>
    </row>
    <row r="690" spans="1:12" x14ac:dyDescent="0.2">
      <c r="A690" s="147"/>
      <c r="B690" s="149"/>
      <c r="D690" s="145"/>
      <c r="E690" s="145"/>
      <c r="F690" s="152"/>
      <c r="G690" s="153"/>
      <c r="H690" s="145"/>
      <c r="I690" s="145"/>
      <c r="J690" s="164"/>
      <c r="K690" s="144"/>
      <c r="L690" s="146"/>
    </row>
    <row r="691" spans="1:12" x14ac:dyDescent="0.2">
      <c r="A691" s="147"/>
      <c r="B691" s="149"/>
      <c r="D691" s="145"/>
      <c r="E691" s="145"/>
      <c r="F691" s="152"/>
      <c r="G691" s="153"/>
      <c r="H691" s="145"/>
      <c r="I691" s="145"/>
      <c r="J691" s="164"/>
      <c r="K691" s="144"/>
    </row>
    <row r="692" spans="1:12" x14ac:dyDescent="0.2">
      <c r="A692" s="147"/>
      <c r="B692" s="149"/>
      <c r="D692" s="145"/>
      <c r="E692" s="145"/>
      <c r="F692" s="152"/>
      <c r="G692" s="153"/>
      <c r="H692" s="145"/>
      <c r="I692" s="145"/>
      <c r="J692" s="164"/>
      <c r="K692" s="144"/>
    </row>
    <row r="693" spans="1:12" x14ac:dyDescent="0.2">
      <c r="A693" s="147"/>
      <c r="B693" s="149"/>
      <c r="D693" s="145"/>
      <c r="E693" s="145"/>
      <c r="F693" s="152"/>
      <c r="G693" s="153"/>
      <c r="H693" s="145"/>
      <c r="I693" s="145"/>
      <c r="J693" s="164"/>
      <c r="K693" s="144"/>
      <c r="L693" s="146"/>
    </row>
    <row r="694" spans="1:12" x14ac:dyDescent="0.2">
      <c r="A694" s="147"/>
      <c r="B694" s="149"/>
      <c r="D694" s="145"/>
      <c r="E694" s="145"/>
      <c r="F694" s="152"/>
      <c r="G694" s="153"/>
      <c r="H694" s="145"/>
      <c r="I694" s="145"/>
      <c r="J694" s="164"/>
      <c r="K694" s="144"/>
    </row>
    <row r="695" spans="1:12" x14ac:dyDescent="0.2">
      <c r="A695" s="147"/>
      <c r="B695" s="149"/>
      <c r="D695" s="145"/>
      <c r="E695" s="145"/>
      <c r="F695" s="152"/>
      <c r="G695" s="153"/>
      <c r="H695" s="145"/>
      <c r="I695" s="145"/>
      <c r="J695" s="164"/>
      <c r="K695" s="144"/>
    </row>
    <row r="696" spans="1:12" x14ac:dyDescent="0.2">
      <c r="A696" s="147"/>
      <c r="B696" s="149"/>
      <c r="D696" s="145"/>
      <c r="E696" s="145"/>
      <c r="F696" s="152"/>
      <c r="G696" s="153"/>
      <c r="H696" s="145"/>
      <c r="I696" s="145"/>
      <c r="J696" s="164"/>
      <c r="K696" s="144"/>
      <c r="L696" s="146"/>
    </row>
    <row r="697" spans="1:12" x14ac:dyDescent="0.2">
      <c r="A697" s="147"/>
      <c r="B697" s="149"/>
      <c r="D697" s="145"/>
      <c r="E697" s="145"/>
      <c r="F697" s="152"/>
      <c r="G697" s="153"/>
      <c r="H697" s="145"/>
      <c r="I697" s="145"/>
      <c r="J697" s="164"/>
      <c r="K697" s="144"/>
    </row>
    <row r="698" spans="1:12" x14ac:dyDescent="0.2">
      <c r="A698" s="147"/>
      <c r="B698" s="149"/>
      <c r="D698" s="145"/>
      <c r="E698" s="145"/>
      <c r="F698" s="152"/>
      <c r="G698" s="153"/>
      <c r="H698" s="145"/>
      <c r="I698" s="145"/>
      <c r="J698" s="164"/>
      <c r="K698" s="144"/>
    </row>
    <row r="699" spans="1:12" x14ac:dyDescent="0.2">
      <c r="A699" s="147"/>
      <c r="B699" s="149"/>
      <c r="D699" s="145"/>
      <c r="E699" s="145"/>
      <c r="F699" s="152"/>
      <c r="G699" s="153"/>
      <c r="H699" s="145"/>
      <c r="I699" s="145"/>
      <c r="J699" s="164"/>
      <c r="K699" s="144"/>
      <c r="L699" s="146"/>
    </row>
    <row r="700" spans="1:12" x14ac:dyDescent="0.2">
      <c r="A700" s="147"/>
      <c r="B700" s="149"/>
      <c r="D700" s="145"/>
      <c r="E700" s="145"/>
      <c r="F700" s="152"/>
      <c r="G700" s="153"/>
      <c r="H700" s="145"/>
      <c r="I700" s="145"/>
      <c r="J700" s="164"/>
      <c r="K700" s="144"/>
    </row>
    <row r="701" spans="1:12" x14ac:dyDescent="0.2">
      <c r="A701" s="147"/>
      <c r="B701" s="149"/>
      <c r="D701" s="145"/>
      <c r="E701" s="145"/>
      <c r="F701" s="152"/>
      <c r="G701" s="153"/>
      <c r="H701" s="145"/>
      <c r="I701" s="145"/>
      <c r="J701" s="164"/>
      <c r="K701" s="144"/>
    </row>
    <row r="702" spans="1:12" x14ac:dyDescent="0.2">
      <c r="A702" s="147"/>
      <c r="B702" s="149"/>
      <c r="D702" s="145"/>
      <c r="E702" s="145"/>
      <c r="F702" s="152"/>
      <c r="G702" s="153"/>
      <c r="H702" s="145"/>
      <c r="I702" s="145"/>
      <c r="J702" s="164"/>
      <c r="K702" s="144"/>
      <c r="L702" s="146"/>
    </row>
    <row r="703" spans="1:12" x14ac:dyDescent="0.2">
      <c r="A703" s="147"/>
      <c r="B703" s="149"/>
      <c r="D703" s="145"/>
      <c r="E703" s="145"/>
      <c r="F703" s="152"/>
      <c r="G703" s="153"/>
      <c r="H703" s="145"/>
      <c r="I703" s="145"/>
      <c r="J703" s="164"/>
      <c r="K703" s="144"/>
    </row>
    <row r="704" spans="1:12" x14ac:dyDescent="0.2">
      <c r="A704" s="147"/>
      <c r="B704" s="149"/>
      <c r="D704" s="145"/>
      <c r="E704" s="145"/>
      <c r="F704" s="152"/>
      <c r="G704" s="153"/>
      <c r="H704" s="145"/>
      <c r="I704" s="145"/>
      <c r="J704" s="164"/>
      <c r="K704" s="144"/>
    </row>
    <row r="705" spans="1:12" x14ac:dyDescent="0.2">
      <c r="A705" s="147"/>
      <c r="B705" s="149"/>
      <c r="D705" s="145"/>
      <c r="E705" s="145"/>
      <c r="F705" s="152"/>
      <c r="G705" s="153"/>
      <c r="H705" s="145"/>
      <c r="I705" s="145"/>
      <c r="J705" s="164"/>
      <c r="K705" s="144"/>
      <c r="L705" s="146"/>
    </row>
    <row r="706" spans="1:12" x14ac:dyDescent="0.2">
      <c r="A706" s="147"/>
      <c r="B706" s="149"/>
      <c r="D706" s="145"/>
      <c r="E706" s="145"/>
      <c r="F706" s="152"/>
      <c r="G706" s="153"/>
      <c r="H706" s="145"/>
      <c r="I706" s="145"/>
      <c r="J706" s="164"/>
      <c r="K706" s="144"/>
    </row>
    <row r="707" spans="1:12" x14ac:dyDescent="0.2">
      <c r="A707" s="147"/>
      <c r="B707" s="149"/>
      <c r="D707" s="145"/>
      <c r="E707" s="145"/>
      <c r="F707" s="152"/>
      <c r="G707" s="153"/>
      <c r="H707" s="145"/>
      <c r="I707" s="145"/>
      <c r="J707" s="164"/>
      <c r="K707" s="144"/>
    </row>
    <row r="708" spans="1:12" x14ac:dyDescent="0.2">
      <c r="A708" s="147"/>
      <c r="B708" s="149"/>
      <c r="D708" s="145"/>
      <c r="E708" s="145"/>
      <c r="F708" s="152"/>
      <c r="G708" s="153"/>
      <c r="H708" s="145"/>
      <c r="I708" s="145"/>
      <c r="J708" s="164"/>
      <c r="K708" s="144"/>
      <c r="L708" s="146"/>
    </row>
    <row r="709" spans="1:12" x14ac:dyDescent="0.2">
      <c r="A709" s="147"/>
      <c r="B709" s="149"/>
      <c r="D709" s="145"/>
      <c r="E709" s="145"/>
      <c r="F709" s="152"/>
      <c r="G709" s="153"/>
      <c r="H709" s="145"/>
      <c r="I709" s="145"/>
      <c r="J709" s="164"/>
      <c r="K709" s="144"/>
    </row>
    <row r="710" spans="1:12" x14ac:dyDescent="0.2">
      <c r="A710" s="147"/>
      <c r="B710" s="149"/>
      <c r="D710" s="145"/>
      <c r="E710" s="145"/>
      <c r="F710" s="152"/>
      <c r="G710" s="153"/>
      <c r="H710" s="145"/>
      <c r="I710" s="145"/>
      <c r="J710" s="164"/>
      <c r="K710" s="144"/>
    </row>
    <row r="711" spans="1:12" x14ac:dyDescent="0.2">
      <c r="A711" s="147"/>
      <c r="B711" s="149"/>
      <c r="D711" s="145"/>
      <c r="E711" s="145"/>
      <c r="F711" s="152"/>
      <c r="G711" s="153"/>
      <c r="H711" s="145"/>
      <c r="I711" s="145"/>
      <c r="J711" s="164"/>
      <c r="K711" s="144"/>
      <c r="L711" s="146"/>
    </row>
    <row r="712" spans="1:12" x14ac:dyDescent="0.2">
      <c r="A712" s="147"/>
      <c r="B712" s="149"/>
      <c r="D712" s="145"/>
      <c r="E712" s="145"/>
      <c r="F712" s="152"/>
      <c r="G712" s="153"/>
      <c r="H712" s="145"/>
      <c r="I712" s="145"/>
      <c r="J712" s="164"/>
      <c r="K712" s="144"/>
    </row>
    <row r="713" spans="1:12" x14ac:dyDescent="0.2">
      <c r="A713" s="147"/>
      <c r="B713" s="149"/>
      <c r="D713" s="145"/>
      <c r="E713" s="145"/>
      <c r="F713" s="152"/>
      <c r="G713" s="153"/>
      <c r="H713" s="145"/>
      <c r="I713" s="145"/>
      <c r="J713" s="164"/>
      <c r="K713" s="144"/>
    </row>
    <row r="714" spans="1:12" x14ac:dyDescent="0.2">
      <c r="A714" s="147"/>
      <c r="B714" s="149"/>
      <c r="D714" s="145"/>
      <c r="E714" s="145"/>
      <c r="F714" s="152"/>
      <c r="G714" s="153"/>
      <c r="H714" s="145"/>
      <c r="I714" s="145"/>
      <c r="J714" s="164"/>
      <c r="K714" s="144"/>
      <c r="L714" s="146"/>
    </row>
    <row r="715" spans="1:12" x14ac:dyDescent="0.2">
      <c r="A715" s="147"/>
      <c r="B715" s="149"/>
      <c r="D715" s="145"/>
      <c r="E715" s="145"/>
      <c r="F715" s="152"/>
      <c r="G715" s="153"/>
      <c r="H715" s="145"/>
      <c r="I715" s="145"/>
      <c r="J715" s="164"/>
      <c r="K715" s="144"/>
    </row>
    <row r="716" spans="1:12" x14ac:dyDescent="0.2">
      <c r="A716" s="147"/>
      <c r="B716" s="149"/>
      <c r="D716" s="145"/>
      <c r="E716" s="145"/>
      <c r="F716" s="152"/>
      <c r="G716" s="153"/>
      <c r="H716" s="145"/>
      <c r="I716" s="145"/>
      <c r="J716" s="164"/>
      <c r="K716" s="144"/>
    </row>
    <row r="717" spans="1:12" x14ac:dyDescent="0.2">
      <c r="A717" s="147"/>
      <c r="B717" s="149"/>
      <c r="D717" s="145"/>
      <c r="E717" s="145"/>
      <c r="F717" s="152"/>
      <c r="G717" s="153"/>
      <c r="H717" s="145"/>
      <c r="I717" s="145"/>
      <c r="J717" s="164"/>
      <c r="K717" s="144"/>
      <c r="L717" s="146"/>
    </row>
    <row r="718" spans="1:12" x14ac:dyDescent="0.2">
      <c r="A718" s="147"/>
      <c r="B718" s="149"/>
      <c r="D718" s="145"/>
      <c r="E718" s="145"/>
      <c r="F718" s="152"/>
      <c r="G718" s="153"/>
      <c r="H718" s="145"/>
      <c r="I718" s="145"/>
      <c r="J718" s="164"/>
      <c r="K718" s="144"/>
    </row>
    <row r="719" spans="1:12" x14ac:dyDescent="0.2">
      <c r="A719" s="147"/>
      <c r="B719" s="149"/>
      <c r="D719" s="145"/>
      <c r="E719" s="145"/>
      <c r="F719" s="152"/>
      <c r="G719" s="153"/>
      <c r="H719" s="145"/>
      <c r="I719" s="145"/>
      <c r="J719" s="164"/>
      <c r="K719" s="144"/>
    </row>
    <row r="720" spans="1:12" x14ac:dyDescent="0.2">
      <c r="A720" s="147"/>
      <c r="B720" s="149"/>
      <c r="D720" s="145"/>
      <c r="E720" s="145"/>
      <c r="F720" s="152"/>
      <c r="G720" s="153"/>
      <c r="H720" s="145"/>
      <c r="I720" s="145"/>
      <c r="J720" s="164"/>
      <c r="K720" s="144"/>
      <c r="L720" s="146"/>
    </row>
    <row r="721" spans="1:12" x14ac:dyDescent="0.2">
      <c r="A721" s="147"/>
      <c r="B721" s="149"/>
      <c r="D721" s="145"/>
      <c r="E721" s="145"/>
      <c r="F721" s="152"/>
      <c r="G721" s="153"/>
      <c r="H721" s="145"/>
      <c r="I721" s="145"/>
      <c r="J721" s="164"/>
      <c r="K721" s="144"/>
    </row>
    <row r="722" spans="1:12" x14ac:dyDescent="0.2">
      <c r="A722" s="147"/>
      <c r="B722" s="149"/>
      <c r="D722" s="145"/>
      <c r="E722" s="145"/>
      <c r="F722" s="152"/>
      <c r="G722" s="153"/>
      <c r="H722" s="145"/>
      <c r="I722" s="145"/>
      <c r="J722" s="164"/>
      <c r="K722" s="144"/>
    </row>
    <row r="723" spans="1:12" x14ac:dyDescent="0.2">
      <c r="A723" s="147"/>
      <c r="B723" s="149"/>
      <c r="D723" s="145"/>
      <c r="E723" s="145"/>
      <c r="F723" s="152"/>
      <c r="G723" s="153"/>
      <c r="H723" s="145"/>
      <c r="I723" s="145"/>
      <c r="J723" s="164"/>
      <c r="K723" s="144"/>
      <c r="L723" s="146"/>
    </row>
    <row r="724" spans="1:12" x14ac:dyDescent="0.2">
      <c r="A724" s="147"/>
      <c r="B724" s="149"/>
      <c r="D724" s="145"/>
      <c r="E724" s="145"/>
      <c r="F724" s="152"/>
      <c r="G724" s="153"/>
      <c r="H724" s="145"/>
      <c r="I724" s="145"/>
      <c r="J724" s="164"/>
      <c r="K724" s="144"/>
    </row>
    <row r="725" spans="1:12" x14ac:dyDescent="0.2">
      <c r="A725" s="147"/>
      <c r="B725" s="149"/>
      <c r="D725" s="145"/>
      <c r="E725" s="145"/>
      <c r="F725" s="152"/>
      <c r="G725" s="153"/>
      <c r="H725" s="145"/>
      <c r="I725" s="145"/>
      <c r="J725" s="164"/>
      <c r="K725" s="144"/>
    </row>
    <row r="726" spans="1:12" x14ac:dyDescent="0.2">
      <c r="A726" s="147"/>
      <c r="B726" s="149"/>
      <c r="D726" s="145"/>
      <c r="E726" s="145"/>
      <c r="F726" s="152"/>
      <c r="G726" s="153"/>
      <c r="H726" s="145"/>
      <c r="I726" s="145"/>
      <c r="J726" s="164"/>
      <c r="K726" s="144"/>
      <c r="L726" s="146"/>
    </row>
    <row r="727" spans="1:12" x14ac:dyDescent="0.2">
      <c r="A727" s="147"/>
      <c r="B727" s="149"/>
      <c r="D727" s="145"/>
      <c r="E727" s="145"/>
      <c r="F727" s="152"/>
      <c r="G727" s="153"/>
      <c r="H727" s="145"/>
      <c r="I727" s="145"/>
      <c r="J727" s="164"/>
      <c r="K727" s="144"/>
    </row>
    <row r="728" spans="1:12" x14ac:dyDescent="0.2">
      <c r="A728" s="147"/>
      <c r="B728" s="149"/>
      <c r="D728" s="145"/>
      <c r="E728" s="145"/>
      <c r="F728" s="152"/>
      <c r="G728" s="153"/>
      <c r="H728" s="145"/>
      <c r="I728" s="145"/>
      <c r="J728" s="164"/>
      <c r="K728" s="144"/>
    </row>
    <row r="729" spans="1:12" x14ac:dyDescent="0.2">
      <c r="A729" s="147"/>
      <c r="B729" s="149"/>
      <c r="D729" s="145"/>
      <c r="E729" s="145"/>
      <c r="F729" s="152"/>
      <c r="G729" s="153"/>
      <c r="H729" s="145"/>
      <c r="I729" s="145"/>
      <c r="J729" s="164"/>
      <c r="K729" s="144"/>
      <c r="L729" s="146"/>
    </row>
    <row r="730" spans="1:12" x14ac:dyDescent="0.2">
      <c r="A730" s="147"/>
      <c r="B730" s="149"/>
      <c r="D730" s="145"/>
      <c r="E730" s="145"/>
      <c r="F730" s="152"/>
      <c r="G730" s="153"/>
      <c r="H730" s="145"/>
      <c r="I730" s="145"/>
      <c r="J730" s="164"/>
      <c r="K730" s="144"/>
    </row>
    <row r="731" spans="1:12" x14ac:dyDescent="0.2">
      <c r="A731" s="147"/>
      <c r="B731" s="149"/>
      <c r="D731" s="145"/>
      <c r="E731" s="145"/>
      <c r="F731" s="152"/>
      <c r="G731" s="153"/>
      <c r="H731" s="145"/>
      <c r="I731" s="145"/>
      <c r="J731" s="164"/>
      <c r="K731" s="144"/>
    </row>
    <row r="732" spans="1:12" x14ac:dyDescent="0.2">
      <c r="A732" s="147"/>
      <c r="B732" s="149"/>
      <c r="D732" s="145"/>
      <c r="E732" s="145"/>
      <c r="F732" s="152"/>
      <c r="G732" s="153"/>
      <c r="H732" s="145"/>
      <c r="I732" s="145"/>
      <c r="J732" s="164"/>
      <c r="K732" s="144"/>
      <c r="L732" s="146"/>
    </row>
    <row r="733" spans="1:12" x14ac:dyDescent="0.2">
      <c r="A733" s="147"/>
      <c r="B733" s="149"/>
      <c r="D733" s="145"/>
      <c r="E733" s="145"/>
      <c r="F733" s="152"/>
      <c r="G733" s="153"/>
      <c r="H733" s="145"/>
      <c r="I733" s="145"/>
      <c r="J733" s="164"/>
      <c r="K733" s="144"/>
    </row>
    <row r="734" spans="1:12" x14ac:dyDescent="0.2">
      <c r="A734" s="147"/>
      <c r="B734" s="149"/>
      <c r="D734" s="145"/>
      <c r="E734" s="145"/>
      <c r="F734" s="152"/>
      <c r="G734" s="153"/>
      <c r="H734" s="145"/>
      <c r="I734" s="145"/>
      <c r="J734" s="164"/>
      <c r="K734" s="144"/>
    </row>
    <row r="735" spans="1:12" x14ac:dyDescent="0.2">
      <c r="A735" s="147"/>
      <c r="B735" s="149"/>
      <c r="D735" s="145"/>
      <c r="E735" s="145"/>
      <c r="F735" s="152"/>
      <c r="G735" s="153"/>
      <c r="H735" s="145"/>
      <c r="I735" s="145"/>
      <c r="J735" s="164"/>
      <c r="K735" s="144"/>
      <c r="L735" s="146"/>
    </row>
    <row r="736" spans="1:12" x14ac:dyDescent="0.2">
      <c r="A736" s="147"/>
      <c r="B736" s="149"/>
      <c r="D736" s="145"/>
      <c r="E736" s="145"/>
      <c r="F736" s="152"/>
      <c r="G736" s="153"/>
      <c r="H736" s="145"/>
      <c r="I736" s="145"/>
      <c r="J736" s="164"/>
      <c r="K736" s="144"/>
    </row>
    <row r="737" spans="1:12" x14ac:dyDescent="0.2">
      <c r="A737" s="147"/>
      <c r="B737" s="149"/>
      <c r="D737" s="145"/>
      <c r="E737" s="145"/>
      <c r="F737" s="152"/>
      <c r="G737" s="153"/>
      <c r="H737" s="145"/>
      <c r="I737" s="145"/>
      <c r="J737" s="164"/>
      <c r="K737" s="144"/>
    </row>
    <row r="738" spans="1:12" x14ac:dyDescent="0.2">
      <c r="A738" s="147"/>
      <c r="B738" s="149"/>
      <c r="D738" s="145"/>
      <c r="E738" s="145"/>
      <c r="F738" s="152"/>
      <c r="G738" s="153"/>
      <c r="H738" s="145"/>
      <c r="I738" s="145"/>
      <c r="J738" s="164"/>
      <c r="K738" s="144"/>
      <c r="L738" s="146"/>
    </row>
    <row r="739" spans="1:12" x14ac:dyDescent="0.2">
      <c r="A739" s="147"/>
      <c r="B739" s="149"/>
      <c r="D739" s="145"/>
      <c r="E739" s="145"/>
      <c r="F739" s="152"/>
      <c r="G739" s="153"/>
      <c r="H739" s="145"/>
      <c r="I739" s="145"/>
      <c r="J739" s="164"/>
      <c r="K739" s="144"/>
    </row>
    <row r="740" spans="1:12" x14ac:dyDescent="0.2">
      <c r="A740" s="147"/>
      <c r="B740" s="149"/>
      <c r="D740" s="145"/>
      <c r="E740" s="145"/>
      <c r="F740" s="152"/>
      <c r="G740" s="153"/>
      <c r="H740" s="145"/>
      <c r="I740" s="145"/>
      <c r="J740" s="164"/>
      <c r="K740" s="144"/>
    </row>
    <row r="741" spans="1:12" x14ac:dyDescent="0.2">
      <c r="A741" s="147"/>
      <c r="B741" s="149"/>
      <c r="D741" s="145"/>
      <c r="E741" s="145"/>
      <c r="F741" s="152"/>
      <c r="G741" s="153"/>
      <c r="H741" s="145"/>
      <c r="I741" s="145"/>
      <c r="J741" s="164"/>
      <c r="K741" s="144"/>
      <c r="L741" s="146"/>
    </row>
    <row r="742" spans="1:12" x14ac:dyDescent="0.2">
      <c r="A742" s="147"/>
      <c r="B742" s="149"/>
      <c r="D742" s="145"/>
      <c r="E742" s="145"/>
      <c r="F742" s="152"/>
      <c r="G742" s="153"/>
      <c r="H742" s="145"/>
      <c r="I742" s="145"/>
      <c r="J742" s="164"/>
      <c r="K742" s="144"/>
    </row>
    <row r="743" spans="1:12" x14ac:dyDescent="0.2">
      <c r="A743" s="147"/>
      <c r="B743" s="149"/>
      <c r="D743" s="145"/>
      <c r="E743" s="145"/>
      <c r="F743" s="152"/>
      <c r="G743" s="153"/>
      <c r="H743" s="145"/>
      <c r="I743" s="145"/>
      <c r="J743" s="164"/>
      <c r="K743" s="144"/>
    </row>
    <row r="744" spans="1:12" x14ac:dyDescent="0.2">
      <c r="A744" s="147"/>
      <c r="B744" s="149"/>
      <c r="D744" s="145"/>
      <c r="E744" s="145"/>
      <c r="F744" s="152"/>
      <c r="G744" s="153"/>
      <c r="H744" s="145"/>
      <c r="I744" s="145"/>
      <c r="J744" s="164"/>
      <c r="K744" s="144"/>
      <c r="L744" s="146"/>
    </row>
    <row r="745" spans="1:12" x14ac:dyDescent="0.2">
      <c r="A745" s="147"/>
      <c r="B745" s="149"/>
      <c r="D745" s="145"/>
      <c r="E745" s="145"/>
      <c r="F745" s="152"/>
      <c r="G745" s="153"/>
      <c r="H745" s="145"/>
      <c r="I745" s="145"/>
      <c r="J745" s="164"/>
      <c r="K745" s="144"/>
    </row>
    <row r="746" spans="1:12" x14ac:dyDescent="0.2">
      <c r="A746" s="147"/>
      <c r="B746" s="149"/>
      <c r="D746" s="145"/>
      <c r="E746" s="145"/>
      <c r="F746" s="152"/>
      <c r="G746" s="153"/>
      <c r="H746" s="145"/>
      <c r="I746" s="145"/>
      <c r="J746" s="164"/>
      <c r="K746" s="144"/>
    </row>
    <row r="747" spans="1:12" x14ac:dyDescent="0.2">
      <c r="A747" s="147"/>
      <c r="B747" s="149"/>
      <c r="D747" s="145"/>
      <c r="E747" s="145"/>
      <c r="F747" s="152"/>
      <c r="G747" s="153"/>
      <c r="H747" s="145"/>
      <c r="I747" s="145"/>
      <c r="J747" s="164"/>
      <c r="K747" s="144"/>
      <c r="L747" s="146"/>
    </row>
    <row r="748" spans="1:12" x14ac:dyDescent="0.2">
      <c r="A748" s="147"/>
      <c r="B748" s="149"/>
      <c r="D748" s="145"/>
      <c r="E748" s="145"/>
      <c r="F748" s="152"/>
      <c r="G748" s="153"/>
      <c r="H748" s="145"/>
      <c r="I748" s="145"/>
      <c r="J748" s="164"/>
      <c r="K748" s="144"/>
    </row>
    <row r="749" spans="1:12" x14ac:dyDescent="0.2">
      <c r="A749" s="147"/>
      <c r="B749" s="149"/>
      <c r="D749" s="145"/>
      <c r="E749" s="145"/>
      <c r="F749" s="152"/>
      <c r="G749" s="153"/>
      <c r="H749" s="145"/>
      <c r="I749" s="145"/>
      <c r="J749" s="164"/>
      <c r="K749" s="144"/>
    </row>
    <row r="750" spans="1:12" x14ac:dyDescent="0.2">
      <c r="A750" s="147"/>
      <c r="B750" s="149"/>
      <c r="D750" s="145"/>
      <c r="E750" s="145"/>
      <c r="F750" s="152"/>
      <c r="G750" s="153"/>
      <c r="H750" s="145"/>
      <c r="I750" s="145"/>
      <c r="J750" s="164"/>
      <c r="K750" s="144"/>
      <c r="L750" s="146"/>
    </row>
    <row r="751" spans="1:12" x14ac:dyDescent="0.2">
      <c r="A751" s="147"/>
      <c r="B751" s="149"/>
      <c r="D751" s="145"/>
      <c r="E751" s="145"/>
      <c r="F751" s="152"/>
      <c r="G751" s="153"/>
      <c r="H751" s="145"/>
      <c r="I751" s="145"/>
      <c r="J751" s="164"/>
      <c r="K751" s="144"/>
    </row>
    <row r="752" spans="1:12" x14ac:dyDescent="0.2">
      <c r="A752" s="147"/>
      <c r="B752" s="149"/>
      <c r="D752" s="145"/>
      <c r="E752" s="145"/>
      <c r="F752" s="152"/>
      <c r="G752" s="153"/>
      <c r="H752" s="145"/>
      <c r="I752" s="145"/>
      <c r="J752" s="164"/>
      <c r="K752" s="144"/>
    </row>
    <row r="753" spans="1:12" x14ac:dyDescent="0.2">
      <c r="A753" s="147"/>
      <c r="B753" s="149"/>
      <c r="D753" s="145"/>
      <c r="E753" s="145"/>
      <c r="F753" s="152"/>
      <c r="G753" s="153"/>
      <c r="H753" s="145"/>
      <c r="I753" s="145"/>
      <c r="J753" s="164"/>
      <c r="K753" s="144"/>
      <c r="L753" s="146"/>
    </row>
    <row r="754" spans="1:12" x14ac:dyDescent="0.2">
      <c r="A754" s="147"/>
      <c r="B754" s="149"/>
      <c r="D754" s="145"/>
      <c r="E754" s="145"/>
      <c r="F754" s="152"/>
      <c r="G754" s="153"/>
      <c r="H754" s="145"/>
      <c r="I754" s="145"/>
      <c r="J754" s="164"/>
      <c r="K754" s="144"/>
    </row>
    <row r="755" spans="1:12" x14ac:dyDescent="0.2">
      <c r="A755" s="147"/>
      <c r="B755" s="149"/>
      <c r="D755" s="145"/>
      <c r="E755" s="145"/>
      <c r="F755" s="152"/>
      <c r="G755" s="153"/>
      <c r="H755" s="145"/>
      <c r="I755" s="145"/>
      <c r="J755" s="164"/>
      <c r="K755" s="144"/>
    </row>
    <row r="756" spans="1:12" x14ac:dyDescent="0.2">
      <c r="A756" s="147"/>
      <c r="B756" s="149"/>
      <c r="D756" s="145"/>
      <c r="E756" s="145"/>
      <c r="F756" s="152"/>
      <c r="G756" s="153"/>
      <c r="H756" s="145"/>
      <c r="I756" s="145"/>
      <c r="J756" s="164"/>
      <c r="K756" s="144"/>
      <c r="L756" s="146"/>
    </row>
    <row r="757" spans="1:12" x14ac:dyDescent="0.2">
      <c r="A757" s="147"/>
      <c r="B757" s="149"/>
      <c r="D757" s="145"/>
      <c r="E757" s="145"/>
      <c r="F757" s="152"/>
      <c r="G757" s="153"/>
      <c r="H757" s="145"/>
      <c r="I757" s="145"/>
      <c r="J757" s="164"/>
      <c r="K757" s="144"/>
    </row>
    <row r="758" spans="1:12" x14ac:dyDescent="0.2">
      <c r="A758" s="147"/>
      <c r="B758" s="149"/>
      <c r="D758" s="145"/>
      <c r="E758" s="145"/>
      <c r="F758" s="152"/>
      <c r="G758" s="153"/>
      <c r="H758" s="145"/>
      <c r="I758" s="145"/>
      <c r="J758" s="164"/>
      <c r="K758" s="144"/>
    </row>
    <row r="759" spans="1:12" x14ac:dyDescent="0.2">
      <c r="A759" s="147"/>
      <c r="B759" s="149"/>
      <c r="D759" s="145"/>
      <c r="E759" s="145"/>
      <c r="F759" s="152"/>
      <c r="G759" s="153"/>
      <c r="H759" s="145"/>
      <c r="I759" s="145"/>
      <c r="J759" s="164"/>
      <c r="K759" s="144"/>
      <c r="L759" s="146"/>
    </row>
    <row r="760" spans="1:12" x14ac:dyDescent="0.2">
      <c r="A760" s="147"/>
      <c r="B760" s="149"/>
      <c r="D760" s="145"/>
      <c r="E760" s="145"/>
      <c r="F760" s="152"/>
      <c r="G760" s="153"/>
      <c r="H760" s="145"/>
      <c r="I760" s="145"/>
      <c r="J760" s="164"/>
      <c r="K760" s="144"/>
    </row>
    <row r="761" spans="1:12" x14ac:dyDescent="0.2">
      <c r="A761" s="147"/>
      <c r="B761" s="149"/>
      <c r="D761" s="145"/>
      <c r="E761" s="145"/>
      <c r="F761" s="152"/>
      <c r="G761" s="153"/>
      <c r="H761" s="145"/>
      <c r="I761" s="145"/>
      <c r="J761" s="164"/>
      <c r="K761" s="144"/>
    </row>
    <row r="762" spans="1:12" x14ac:dyDescent="0.2">
      <c r="A762" s="147"/>
      <c r="B762" s="149"/>
      <c r="D762" s="145"/>
      <c r="E762" s="145"/>
      <c r="F762" s="152"/>
      <c r="G762" s="153"/>
      <c r="H762" s="145"/>
      <c r="I762" s="145"/>
      <c r="J762" s="164"/>
      <c r="K762" s="144"/>
      <c r="L762" s="146"/>
    </row>
    <row r="763" spans="1:12" x14ac:dyDescent="0.2">
      <c r="A763" s="147"/>
      <c r="B763" s="149"/>
      <c r="D763" s="145"/>
      <c r="E763" s="145"/>
      <c r="F763" s="152"/>
      <c r="G763" s="153"/>
      <c r="H763" s="145"/>
      <c r="I763" s="145"/>
      <c r="J763" s="164"/>
      <c r="K763" s="144"/>
    </row>
    <row r="764" spans="1:12" x14ac:dyDescent="0.2">
      <c r="A764" s="147"/>
      <c r="B764" s="149"/>
      <c r="D764" s="145"/>
      <c r="E764" s="145"/>
      <c r="F764" s="152"/>
      <c r="G764" s="153"/>
      <c r="H764" s="145"/>
      <c r="I764" s="145"/>
      <c r="J764" s="164"/>
      <c r="K764" s="144"/>
    </row>
    <row r="765" spans="1:12" x14ac:dyDescent="0.2">
      <c r="A765" s="147"/>
      <c r="B765" s="149"/>
      <c r="D765" s="145"/>
      <c r="E765" s="145"/>
      <c r="F765" s="152"/>
      <c r="G765" s="153"/>
      <c r="H765" s="145"/>
      <c r="I765" s="145"/>
      <c r="J765" s="164"/>
      <c r="K765" s="144"/>
      <c r="L765" s="146"/>
    </row>
    <row r="766" spans="1:12" x14ac:dyDescent="0.2">
      <c r="A766" s="147"/>
      <c r="B766" s="149"/>
      <c r="D766" s="145"/>
      <c r="E766" s="145"/>
      <c r="F766" s="152"/>
      <c r="G766" s="153"/>
      <c r="H766" s="145"/>
      <c r="I766" s="145"/>
      <c r="J766" s="164"/>
      <c r="K766" s="144"/>
    </row>
    <row r="767" spans="1:12" x14ac:dyDescent="0.2">
      <c r="A767" s="147"/>
      <c r="B767" s="149"/>
      <c r="D767" s="145"/>
      <c r="E767" s="145"/>
      <c r="F767" s="152"/>
      <c r="G767" s="153"/>
      <c r="H767" s="145"/>
      <c r="I767" s="145"/>
      <c r="J767" s="164"/>
      <c r="K767" s="144"/>
    </row>
    <row r="768" spans="1:12" x14ac:dyDescent="0.2">
      <c r="A768" s="147"/>
      <c r="B768" s="149"/>
      <c r="D768" s="145"/>
      <c r="E768" s="145"/>
      <c r="F768" s="152"/>
      <c r="G768" s="153"/>
      <c r="H768" s="145"/>
      <c r="I768" s="145"/>
      <c r="J768" s="164"/>
      <c r="K768" s="144"/>
      <c r="L768" s="146"/>
    </row>
    <row r="769" spans="1:12" x14ac:dyDescent="0.2">
      <c r="A769" s="147"/>
      <c r="B769" s="149"/>
      <c r="D769" s="145"/>
      <c r="E769" s="145"/>
      <c r="F769" s="152"/>
      <c r="G769" s="153"/>
      <c r="H769" s="145"/>
      <c r="I769" s="145"/>
      <c r="J769" s="164"/>
      <c r="K769" s="144"/>
    </row>
    <row r="770" spans="1:12" x14ac:dyDescent="0.2">
      <c r="A770" s="147"/>
      <c r="B770" s="149"/>
      <c r="D770" s="145"/>
      <c r="E770" s="145"/>
      <c r="F770" s="152"/>
      <c r="G770" s="153"/>
      <c r="H770" s="145"/>
      <c r="I770" s="145"/>
      <c r="J770" s="164"/>
      <c r="K770" s="144"/>
    </row>
    <row r="771" spans="1:12" x14ac:dyDescent="0.2">
      <c r="A771" s="147"/>
      <c r="B771" s="149"/>
      <c r="D771" s="145"/>
      <c r="E771" s="145"/>
      <c r="F771" s="152"/>
      <c r="G771" s="153"/>
      <c r="H771" s="145"/>
      <c r="I771" s="145"/>
      <c r="J771" s="164"/>
      <c r="K771" s="144"/>
      <c r="L771" s="146"/>
    </row>
    <row r="772" spans="1:12" x14ac:dyDescent="0.2">
      <c r="A772" s="147"/>
      <c r="B772" s="149"/>
      <c r="D772" s="145"/>
      <c r="E772" s="145"/>
      <c r="F772" s="152"/>
      <c r="G772" s="153"/>
      <c r="H772" s="145"/>
      <c r="I772" s="145"/>
      <c r="J772" s="164"/>
      <c r="K772" s="144"/>
    </row>
    <row r="773" spans="1:12" x14ac:dyDescent="0.2">
      <c r="A773" s="147"/>
      <c r="B773" s="149"/>
      <c r="D773" s="145"/>
      <c r="E773" s="145"/>
      <c r="F773" s="152"/>
      <c r="G773" s="153"/>
      <c r="H773" s="145"/>
      <c r="I773" s="145"/>
      <c r="J773" s="164"/>
      <c r="K773" s="144"/>
    </row>
    <row r="774" spans="1:12" x14ac:dyDescent="0.2">
      <c r="A774" s="147"/>
      <c r="B774" s="149"/>
      <c r="D774" s="145"/>
      <c r="E774" s="145"/>
      <c r="F774" s="152"/>
      <c r="G774" s="153"/>
      <c r="H774" s="145"/>
      <c r="I774" s="145"/>
      <c r="J774" s="164"/>
      <c r="K774" s="144"/>
      <c r="L774" s="146"/>
    </row>
    <row r="775" spans="1:12" x14ac:dyDescent="0.2">
      <c r="A775" s="147"/>
      <c r="B775" s="149"/>
      <c r="D775" s="145"/>
      <c r="E775" s="145"/>
      <c r="F775" s="152"/>
      <c r="G775" s="153"/>
      <c r="H775" s="145"/>
      <c r="I775" s="145"/>
      <c r="J775" s="164"/>
      <c r="K775" s="144"/>
    </row>
    <row r="776" spans="1:12" x14ac:dyDescent="0.2">
      <c r="A776" s="147"/>
      <c r="B776" s="149"/>
      <c r="D776" s="145"/>
      <c r="E776" s="145"/>
      <c r="F776" s="152"/>
      <c r="G776" s="153"/>
      <c r="H776" s="145"/>
      <c r="I776" s="145"/>
      <c r="J776" s="164"/>
      <c r="K776" s="144"/>
    </row>
    <row r="777" spans="1:12" x14ac:dyDescent="0.2">
      <c r="A777" s="147"/>
      <c r="B777" s="149"/>
      <c r="D777" s="145"/>
      <c r="E777" s="145"/>
      <c r="F777" s="152"/>
      <c r="G777" s="153"/>
      <c r="H777" s="145"/>
      <c r="I777" s="145"/>
      <c r="J777" s="164"/>
      <c r="K777" s="144"/>
      <c r="L777" s="146"/>
    </row>
    <row r="778" spans="1:12" x14ac:dyDescent="0.2">
      <c r="A778" s="147"/>
      <c r="B778" s="149"/>
      <c r="D778" s="145"/>
      <c r="E778" s="145"/>
      <c r="F778" s="152"/>
      <c r="G778" s="153"/>
      <c r="H778" s="145"/>
      <c r="I778" s="145"/>
      <c r="J778" s="164"/>
      <c r="K778" s="144"/>
    </row>
    <row r="779" spans="1:12" x14ac:dyDescent="0.2">
      <c r="A779" s="147"/>
      <c r="B779" s="149"/>
      <c r="D779" s="145"/>
      <c r="E779" s="145"/>
      <c r="F779" s="152"/>
      <c r="G779" s="153"/>
      <c r="H779" s="145"/>
      <c r="I779" s="145"/>
      <c r="J779" s="164"/>
      <c r="K779" s="144"/>
    </row>
    <row r="780" spans="1:12" x14ac:dyDescent="0.2">
      <c r="A780" s="147"/>
      <c r="B780" s="149"/>
      <c r="D780" s="145"/>
      <c r="E780" s="145"/>
      <c r="F780" s="152"/>
      <c r="G780" s="153"/>
      <c r="H780" s="145"/>
      <c r="I780" s="145"/>
      <c r="J780" s="164"/>
      <c r="K780" s="144"/>
      <c r="L780" s="146"/>
    </row>
    <row r="781" spans="1:12" x14ac:dyDescent="0.2">
      <c r="A781" s="147"/>
      <c r="B781" s="149"/>
      <c r="D781" s="145"/>
      <c r="E781" s="145"/>
      <c r="F781" s="152"/>
      <c r="G781" s="153"/>
      <c r="H781" s="145"/>
      <c r="I781" s="145"/>
      <c r="J781" s="164"/>
      <c r="K781" s="144"/>
    </row>
    <row r="782" spans="1:12" x14ac:dyDescent="0.2">
      <c r="A782" s="147"/>
      <c r="B782" s="149"/>
      <c r="D782" s="145"/>
      <c r="E782" s="145"/>
      <c r="F782" s="152"/>
      <c r="G782" s="153"/>
      <c r="H782" s="145"/>
      <c r="I782" s="145"/>
      <c r="J782" s="164"/>
      <c r="K782" s="144"/>
    </row>
    <row r="783" spans="1:12" x14ac:dyDescent="0.2">
      <c r="A783" s="147"/>
      <c r="B783" s="149"/>
      <c r="D783" s="145"/>
      <c r="E783" s="145"/>
      <c r="F783" s="152"/>
      <c r="G783" s="153"/>
      <c r="H783" s="145"/>
      <c r="I783" s="145"/>
      <c r="J783" s="164"/>
      <c r="K783" s="144"/>
      <c r="L783" s="146"/>
    </row>
    <row r="784" spans="1:12" x14ac:dyDescent="0.2">
      <c r="A784" s="147"/>
      <c r="B784" s="149"/>
      <c r="D784" s="145"/>
      <c r="E784" s="145"/>
      <c r="F784" s="152"/>
      <c r="G784" s="153"/>
      <c r="H784" s="145"/>
      <c r="I784" s="145"/>
      <c r="J784" s="164"/>
      <c r="K784" s="14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County Sales &amp; Prices</vt:lpstr>
      <vt:lpstr>NAR Regions</vt:lpstr>
      <vt:lpstr>CA prices &amp; sales quarter value</vt:lpstr>
      <vt:lpstr>CA Sales &amp; Price Formulas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Rowena Ramos</dc:creator>
  <cp:lastModifiedBy>Azad Amir-Ghassemi</cp:lastModifiedBy>
  <dcterms:created xsi:type="dcterms:W3CDTF">2017-05-08T18:36:56Z</dcterms:created>
  <dcterms:modified xsi:type="dcterms:W3CDTF">2018-04-10T17:48:57Z</dcterms:modified>
</cp:coreProperties>
</file>