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sc logistics\basics excel\"/>
    </mc:Choice>
  </mc:AlternateContent>
  <bookViews>
    <workbookView xWindow="0" yWindow="0" windowWidth="20490" windowHeight="7800" firstSheet="1" activeTab="1"/>
  </bookViews>
  <sheets>
    <sheet name="Chart1" sheetId="2" state="hidden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5" i="1" l="1"/>
  <c r="AC16" i="1"/>
  <c r="AC17" i="1"/>
  <c r="AC18" i="1"/>
  <c r="AC5" i="1"/>
  <c r="AC6" i="1"/>
  <c r="AC7" i="1"/>
  <c r="AC8" i="1"/>
  <c r="AC9" i="1"/>
  <c r="AC10" i="1"/>
  <c r="AC11" i="1"/>
  <c r="AC12" i="1"/>
  <c r="AC13" i="1"/>
  <c r="AC4" i="1"/>
  <c r="Z15" i="1"/>
  <c r="Z18" i="1"/>
  <c r="Y17" i="1"/>
  <c r="X15" i="1"/>
  <c r="N15" i="1"/>
  <c r="O15" i="1"/>
  <c r="P15" i="1"/>
  <c r="Q15" i="1"/>
  <c r="R15" i="1"/>
  <c r="S15" i="1"/>
  <c r="T15" i="1"/>
  <c r="U15" i="1"/>
  <c r="V15" i="1"/>
  <c r="W15" i="1"/>
  <c r="Y15" i="1"/>
  <c r="AA15" i="1"/>
  <c r="AB15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N17" i="1"/>
  <c r="O17" i="1"/>
  <c r="P17" i="1"/>
  <c r="Q17" i="1"/>
  <c r="R17" i="1"/>
  <c r="S17" i="1"/>
  <c r="T17" i="1"/>
  <c r="U17" i="1"/>
  <c r="V17" i="1"/>
  <c r="W17" i="1"/>
  <c r="X17" i="1"/>
  <c r="Z17" i="1"/>
  <c r="AA17" i="1"/>
  <c r="AB17" i="1"/>
  <c r="N18" i="1"/>
  <c r="O18" i="1"/>
  <c r="P18" i="1"/>
  <c r="Q18" i="1"/>
  <c r="R18" i="1"/>
  <c r="S18" i="1"/>
  <c r="T18" i="1"/>
  <c r="U18" i="1"/>
  <c r="V18" i="1"/>
  <c r="W18" i="1"/>
  <c r="X18" i="1"/>
  <c r="Y18" i="1"/>
  <c r="AA18" i="1"/>
  <c r="AB18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I15" i="1"/>
  <c r="I16" i="1"/>
  <c r="I17" i="1"/>
  <c r="I18" i="1"/>
  <c r="H15" i="1"/>
  <c r="F15" i="1"/>
  <c r="AA6" i="1"/>
  <c r="Z6" i="1"/>
  <c r="Y6" i="1"/>
  <c r="Y4" i="1"/>
  <c r="Z4" i="1"/>
  <c r="AA4" i="1"/>
  <c r="AB4" i="1"/>
  <c r="Y5" i="1"/>
  <c r="Z5" i="1"/>
  <c r="AA5" i="1"/>
  <c r="AB5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X4" i="1"/>
  <c r="Z3" i="1"/>
  <c r="AA3" i="1"/>
  <c r="AB3" i="1" s="1"/>
  <c r="Y3" i="1"/>
  <c r="E15" i="1"/>
  <c r="D15" i="1"/>
  <c r="W7" i="1"/>
  <c r="V7" i="1"/>
  <c r="U11" i="1"/>
  <c r="T8" i="1"/>
  <c r="S8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U8" i="1"/>
  <c r="V8" i="1"/>
  <c r="W8" i="1"/>
  <c r="T9" i="1"/>
  <c r="U9" i="1"/>
  <c r="V9" i="1"/>
  <c r="W9" i="1"/>
  <c r="T10" i="1"/>
  <c r="U10" i="1"/>
  <c r="V10" i="1"/>
  <c r="W10" i="1"/>
  <c r="T11" i="1"/>
  <c r="V11" i="1"/>
  <c r="W11" i="1"/>
  <c r="T12" i="1"/>
  <c r="U12" i="1"/>
  <c r="V12" i="1"/>
  <c r="W12" i="1"/>
  <c r="T13" i="1"/>
  <c r="U13" i="1"/>
  <c r="V13" i="1"/>
  <c r="W13" i="1"/>
  <c r="S5" i="1"/>
  <c r="S6" i="1"/>
  <c r="S7" i="1"/>
  <c r="S9" i="1"/>
  <c r="S10" i="1"/>
  <c r="S11" i="1"/>
  <c r="S12" i="1"/>
  <c r="S13" i="1"/>
  <c r="S4" i="1"/>
  <c r="W3" i="1"/>
  <c r="U3" i="1"/>
  <c r="V3" i="1"/>
  <c r="T3" i="1"/>
  <c r="O8" i="1"/>
  <c r="O5" i="1"/>
  <c r="O4" i="1"/>
  <c r="P4" i="1"/>
  <c r="Q4" i="1"/>
  <c r="R4" i="1"/>
  <c r="P5" i="1"/>
  <c r="Q5" i="1"/>
  <c r="R5" i="1"/>
  <c r="O6" i="1"/>
  <c r="P6" i="1"/>
  <c r="Q6" i="1"/>
  <c r="R6" i="1"/>
  <c r="O7" i="1"/>
  <c r="P7" i="1"/>
  <c r="Q7" i="1"/>
  <c r="R7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N5" i="1"/>
  <c r="N6" i="1"/>
  <c r="N7" i="1"/>
  <c r="N8" i="1"/>
  <c r="N9" i="1"/>
  <c r="N10" i="1"/>
  <c r="N11" i="1"/>
  <c r="N12" i="1"/>
  <c r="N13" i="1"/>
  <c r="N4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C15" i="1"/>
  <c r="G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O3" i="1"/>
  <c r="P3" i="1" s="1"/>
  <c r="Q3" i="1" s="1"/>
  <c r="R3" i="1" s="1"/>
  <c r="J3" i="1"/>
  <c r="K3" i="1" s="1"/>
  <c r="L3" i="1" s="1"/>
  <c r="M3" i="1" s="1"/>
  <c r="E3" i="1"/>
  <c r="F3" i="1" s="1"/>
  <c r="G3" i="1" s="1"/>
  <c r="H3" i="1" s="1"/>
  <c r="X11" i="1" l="1"/>
  <c r="X7" i="1"/>
  <c r="X12" i="1"/>
  <c r="X8" i="1"/>
  <c r="X13" i="1"/>
  <c r="X10" i="1"/>
  <c r="X9" i="1"/>
  <c r="X6" i="1"/>
  <c r="X5" i="1"/>
</calcChain>
</file>

<file path=xl/sharedStrings.xml><?xml version="1.0" encoding="utf-8"?>
<sst xmlns="http://schemas.openxmlformats.org/spreadsheetml/2006/main" count="34" uniqueCount="33">
  <si>
    <t>employee payroll</t>
  </si>
  <si>
    <t>last name</t>
  </si>
  <si>
    <t>first name</t>
  </si>
  <si>
    <t>hourly wage</t>
  </si>
  <si>
    <t>pay</t>
  </si>
  <si>
    <t>deen</t>
  </si>
  <si>
    <t>suha</t>
  </si>
  <si>
    <t>mia</t>
  </si>
  <si>
    <t>hol</t>
  </si>
  <si>
    <t>bar</t>
  </si>
  <si>
    <t>jio</t>
  </si>
  <si>
    <t>mme</t>
  </si>
  <si>
    <t>jja</t>
  </si>
  <si>
    <t>jdii</t>
  </si>
  <si>
    <t>fio</t>
  </si>
  <si>
    <t>azar</t>
  </si>
  <si>
    <t>hha</t>
  </si>
  <si>
    <t>aha</t>
  </si>
  <si>
    <t>kdk</t>
  </si>
  <si>
    <t>jal</t>
  </si>
  <si>
    <t>hfla</t>
  </si>
  <si>
    <t>dud</t>
  </si>
  <si>
    <t>iudhf</t>
  </si>
  <si>
    <t>kjh</t>
  </si>
  <si>
    <t>ddd</t>
  </si>
  <si>
    <t>Hours worked</t>
  </si>
  <si>
    <t>average pay</t>
  </si>
  <si>
    <t>total pay</t>
  </si>
  <si>
    <t>max pay</t>
  </si>
  <si>
    <t>min pay</t>
  </si>
  <si>
    <t>overtime hours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</si>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</sst>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24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" fontId="0" fillId="3" borderId="0" xfId="0" applyNumberFormat="1" applyFill="1"/>
    <xf numFmtId="0" fontId="0" fillId="3" borderId="0" xfId="0" applyFill="1"/>
    <xf numFmtId="0" fontId="0" fillId="4" borderId="0" xfId="0" applyFill="1" applyAlignment="1">
      <alignment horizontal="center"/>
    </xf>
    <xf numFmtId="16" fontId="0" fillId="4" borderId="0" xfId="0" applyNumberFormat="1" applyFill="1"/>
    <xf numFmtId="0" fontId="0" fillId="4" borderId="0" xfId="0" applyFill="1"/>
    <xf numFmtId="0" fontId="0" fillId="5" borderId="0" xfId="0" applyFill="1" applyAlignment="1">
      <alignment horizontal="center"/>
    </xf>
    <xf numFmtId="16" fontId="0" fillId="5" borderId="0" xfId="0" applyNumberFormat="1" applyFill="1"/>
    <xf numFmtId="44" fontId="0" fillId="5" borderId="0" xfId="0" applyNumberFormat="1" applyFill="1"/>
    <xf numFmtId="0" fontId="0" fillId="5" borderId="0" xfId="0" applyFill="1"/>
    <xf numFmtId="0" fontId="0" fillId="6" borderId="0" xfId="0" applyFill="1" applyAlignment="1">
      <alignment horizontal="center"/>
    </xf>
    <xf numFmtId="16" fontId="0" fillId="6" borderId="0" xfId="0" applyNumberFormat="1" applyFill="1"/>
    <xf numFmtId="44" fontId="0" fillId="6" borderId="0" xfId="0" applyNumberFormat="1" applyFill="1"/>
    <xf numFmtId="0" fontId="0" fillId="7" borderId="0" xfId="0" applyFill="1" applyAlignment="1">
      <alignment horizontal="center"/>
    </xf>
    <xf numFmtId="16" fontId="0" fillId="7" borderId="0" xfId="0" applyNumberFormat="1" applyFill="1"/>
    <xf numFmtId="44" fontId="0" fillId="7" borderId="0" xfId="0" applyNumberFormat="1" applyFill="1"/>
    <xf numFmtId="0" fontId="0" fillId="6" borderId="0" xfId="0" applyFill="1"/>
    <xf numFmtId="0" fontId="0" fillId="8" borderId="0" xfId="0" applyFill="1" applyAlignment="1">
      <alignment horizontal="center"/>
    </xf>
    <xf numFmtId="0" fontId="2" fillId="2" borderId="1" xfId="2" applyNumberFormat="1"/>
    <xf numFmtId="44" fontId="2" fillId="2" borderId="1" xfId="2" applyNumberFormat="1"/>
  </cellXfs>
  <cellStyles count="3"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169167"/>
        <c:axId val="1902169999"/>
      </c:barChart>
      <c:catAx>
        <c:axId val="190216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69999"/>
        <c:crosses val="autoZero"/>
        <c:auto val="1"/>
        <c:lblAlgn val="ctr"/>
        <c:lblOffset val="100"/>
        <c:noMultiLvlLbl val="0"/>
      </c:catAx>
      <c:valAx>
        <c:axId val="19021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6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8"/>
  <sheetViews>
    <sheetView tabSelected="1" topLeftCell="N1" zoomScale="75" zoomScaleNormal="75" zoomScaleSheetLayoutView="78" workbookViewId="0">
      <selection activeCell="AC18" sqref="AC18"/>
    </sheetView>
  </sheetViews>
  <sheetFormatPr defaultRowHeight="15" x14ac:dyDescent="0.25"/>
  <cols>
    <col min="1" max="1" width="12" customWidth="1"/>
    <col min="2" max="2" width="11.85546875" customWidth="1"/>
    <col min="3" max="3" width="13.42578125" customWidth="1"/>
    <col min="4" max="8" width="13.5703125" customWidth="1"/>
    <col min="9" max="11" width="15.28515625" customWidth="1"/>
    <col min="12" max="12" width="17" customWidth="1"/>
    <col min="13" max="13" width="15.28515625" customWidth="1"/>
    <col min="14" max="18" width="12.28515625" customWidth="1"/>
    <col min="19" max="23" width="15.42578125" customWidth="1"/>
    <col min="24" max="25" width="12.7109375" customWidth="1"/>
    <col min="26" max="26" width="12.42578125" customWidth="1"/>
    <col min="27" max="27" width="11.85546875" customWidth="1"/>
    <col min="28" max="28" width="12.5703125" customWidth="1"/>
    <col min="29" max="29" width="12.7109375" bestFit="1" customWidth="1"/>
  </cols>
  <sheetData>
    <row r="1" spans="1:29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9" x14ac:dyDescent="0.25">
      <c r="D2" s="4" t="s">
        <v>25</v>
      </c>
      <c r="E2" s="4"/>
      <c r="F2" s="4"/>
      <c r="G2" s="4"/>
      <c r="H2" s="4"/>
      <c r="I2" s="7" t="s">
        <v>30</v>
      </c>
      <c r="J2" s="7"/>
      <c r="K2" s="7"/>
      <c r="L2" s="7"/>
      <c r="M2" s="7"/>
      <c r="N2" s="10" t="s">
        <v>4</v>
      </c>
      <c r="O2" s="10"/>
      <c r="P2" s="10"/>
      <c r="Q2" s="10"/>
      <c r="R2" s="10"/>
      <c r="S2" s="17" t="s">
        <v>31</v>
      </c>
      <c r="T2" s="17"/>
      <c r="U2" s="17"/>
      <c r="V2" s="17"/>
      <c r="W2" s="17"/>
      <c r="X2" s="14" t="s">
        <v>27</v>
      </c>
      <c r="Y2" s="14"/>
      <c r="Z2" s="14"/>
      <c r="AA2" s="14"/>
      <c r="AB2" s="14"/>
      <c r="AC2" t="s">
        <v>32</v>
      </c>
    </row>
    <row r="3" spans="1:29" x14ac:dyDescent="0.25">
      <c r="A3" t="s">
        <v>1</v>
      </c>
      <c r="B3" t="s">
        <v>2</v>
      </c>
      <c r="C3" t="s">
        <v>3</v>
      </c>
      <c r="D3" s="5">
        <v>44927</v>
      </c>
      <c r="E3" s="5">
        <f>D3+7</f>
        <v>44934</v>
      </c>
      <c r="F3" s="5">
        <f t="shared" ref="F3:H3" si="0">E3+7</f>
        <v>44941</v>
      </c>
      <c r="G3" s="5">
        <f t="shared" si="0"/>
        <v>44948</v>
      </c>
      <c r="H3" s="5">
        <f t="shared" si="0"/>
        <v>44955</v>
      </c>
      <c r="I3" s="8">
        <v>44927</v>
      </c>
      <c r="J3" s="8">
        <f>I3+7</f>
        <v>44934</v>
      </c>
      <c r="K3" s="8">
        <f t="shared" ref="K3:M3" si="1">J3+7</f>
        <v>44941</v>
      </c>
      <c r="L3" s="8">
        <f t="shared" si="1"/>
        <v>44948</v>
      </c>
      <c r="M3" s="8">
        <f t="shared" si="1"/>
        <v>44955</v>
      </c>
      <c r="N3" s="11">
        <v>44927</v>
      </c>
      <c r="O3" s="11">
        <f>N3+7</f>
        <v>44934</v>
      </c>
      <c r="P3" s="11">
        <f t="shared" ref="P3:S3" si="2">O3+7</f>
        <v>44941</v>
      </c>
      <c r="Q3" s="11">
        <f t="shared" si="2"/>
        <v>44948</v>
      </c>
      <c r="R3" s="11">
        <f t="shared" si="2"/>
        <v>44955</v>
      </c>
      <c r="S3" s="18">
        <v>44927</v>
      </c>
      <c r="T3" s="18">
        <f>S3+7</f>
        <v>44934</v>
      </c>
      <c r="U3" s="18">
        <f t="shared" ref="U3:V3" si="3">T3+7</f>
        <v>44941</v>
      </c>
      <c r="V3" s="18">
        <f t="shared" si="3"/>
        <v>44948</v>
      </c>
      <c r="W3" s="18">
        <f>V3+7</f>
        <v>44955</v>
      </c>
      <c r="X3" s="15">
        <v>44927</v>
      </c>
      <c r="Y3" s="15">
        <f>X3+7</f>
        <v>44934</v>
      </c>
      <c r="Z3" s="15">
        <f t="shared" ref="Z3:AB3" si="4">Y3+7</f>
        <v>44941</v>
      </c>
      <c r="AA3" s="15">
        <f t="shared" si="4"/>
        <v>44948</v>
      </c>
      <c r="AB3" s="15">
        <f t="shared" si="4"/>
        <v>44955</v>
      </c>
    </row>
    <row r="4" spans="1:29" x14ac:dyDescent="0.25">
      <c r="A4" t="s">
        <v>5</v>
      </c>
      <c r="B4" t="s">
        <v>15</v>
      </c>
      <c r="C4" s="1">
        <v>56.22</v>
      </c>
      <c r="D4" s="6">
        <v>20</v>
      </c>
      <c r="E4" s="6">
        <v>45</v>
      </c>
      <c r="F4" s="6">
        <v>45</v>
      </c>
      <c r="G4" s="6">
        <v>45</v>
      </c>
      <c r="H4" s="6">
        <v>74</v>
      </c>
      <c r="I4" s="9">
        <f>IF(D4&gt;40,D4-40,0)</f>
        <v>0</v>
      </c>
      <c r="J4" s="9">
        <f t="shared" ref="J4:M13" si="5">IF(E4&gt;40,E4-40,0)</f>
        <v>5</v>
      </c>
      <c r="K4" s="9">
        <f t="shared" si="5"/>
        <v>5</v>
      </c>
      <c r="L4" s="9">
        <f t="shared" si="5"/>
        <v>5</v>
      </c>
      <c r="M4" s="9">
        <f t="shared" si="5"/>
        <v>34</v>
      </c>
      <c r="N4" s="12">
        <f>$C4*D4</f>
        <v>1124.4000000000001</v>
      </c>
      <c r="O4" s="12">
        <f>$C4*E4</f>
        <v>2529.9</v>
      </c>
      <c r="P4" s="12">
        <f t="shared" ref="O4:R13" si="6">$C4*F4</f>
        <v>2529.9</v>
      </c>
      <c r="Q4" s="12">
        <f t="shared" si="6"/>
        <v>2529.9</v>
      </c>
      <c r="R4" s="12">
        <f t="shared" si="6"/>
        <v>4160.28</v>
      </c>
      <c r="S4" s="19">
        <f>0.5*$C4*I4</f>
        <v>0</v>
      </c>
      <c r="T4" s="19">
        <f>0.5*$C4*J4</f>
        <v>140.55000000000001</v>
      </c>
      <c r="U4" s="19">
        <f t="shared" ref="T4:W18" si="7">0.5*$C4*K4</f>
        <v>140.55000000000001</v>
      </c>
      <c r="V4" s="19">
        <f t="shared" si="7"/>
        <v>140.55000000000001</v>
      </c>
      <c r="W4" s="19">
        <f t="shared" si="7"/>
        <v>955.74</v>
      </c>
      <c r="X4" s="16">
        <f>N4+S4</f>
        <v>1124.4000000000001</v>
      </c>
      <c r="Y4" s="16">
        <f t="shared" ref="Y4:AB13" si="8">O4+T4</f>
        <v>2670.4500000000003</v>
      </c>
      <c r="Z4" s="16">
        <f t="shared" si="8"/>
        <v>2670.4500000000003</v>
      </c>
      <c r="AA4" s="16">
        <f t="shared" si="8"/>
        <v>2670.4500000000003</v>
      </c>
      <c r="AB4" s="16">
        <f t="shared" si="8"/>
        <v>5116.0199999999995</v>
      </c>
      <c r="AC4" s="2">
        <f>SUM(X4:AB4)</f>
        <v>14251.77</v>
      </c>
    </row>
    <row r="5" spans="1:29" x14ac:dyDescent="0.25">
      <c r="A5" t="s">
        <v>6</v>
      </c>
      <c r="B5" t="s">
        <v>16</v>
      </c>
      <c r="C5" s="1">
        <v>56.56</v>
      </c>
      <c r="D5" s="6">
        <v>63</v>
      </c>
      <c r="E5" s="6">
        <v>45</v>
      </c>
      <c r="F5" s="6">
        <v>63</v>
      </c>
      <c r="G5" s="6">
        <v>78</v>
      </c>
      <c r="H5" s="6">
        <v>8</v>
      </c>
      <c r="I5" s="9">
        <f>IF(D5&gt;40,D5-40,0)</f>
        <v>23</v>
      </c>
      <c r="J5" s="9">
        <f t="shared" si="5"/>
        <v>5</v>
      </c>
      <c r="K5" s="9">
        <f t="shared" si="5"/>
        <v>23</v>
      </c>
      <c r="L5" s="9">
        <f t="shared" si="5"/>
        <v>38</v>
      </c>
      <c r="M5" s="9">
        <f t="shared" si="5"/>
        <v>0</v>
      </c>
      <c r="N5" s="12">
        <f t="shared" ref="N5:N13" si="9">$C5*D5</f>
        <v>3563.28</v>
      </c>
      <c r="O5" s="12">
        <f>$C5*E5</f>
        <v>2545.2000000000003</v>
      </c>
      <c r="P5" s="12">
        <f t="shared" si="6"/>
        <v>3563.28</v>
      </c>
      <c r="Q5" s="12">
        <f t="shared" si="6"/>
        <v>4411.68</v>
      </c>
      <c r="R5" s="12">
        <f t="shared" si="6"/>
        <v>452.48</v>
      </c>
      <c r="S5" s="19">
        <f t="shared" ref="S5:S18" si="10">0.5*$C5*I5</f>
        <v>650.44000000000005</v>
      </c>
      <c r="T5" s="19">
        <f t="shared" si="7"/>
        <v>141.4</v>
      </c>
      <c r="U5" s="19">
        <f t="shared" si="7"/>
        <v>650.44000000000005</v>
      </c>
      <c r="V5" s="19">
        <f t="shared" si="7"/>
        <v>1074.6400000000001</v>
      </c>
      <c r="W5" s="19">
        <f t="shared" si="7"/>
        <v>0</v>
      </c>
      <c r="X5" s="16">
        <f>N5+S5</f>
        <v>4213.72</v>
      </c>
      <c r="Y5" s="16">
        <f t="shared" si="8"/>
        <v>2686.6000000000004</v>
      </c>
      <c r="Z5" s="16">
        <f t="shared" si="8"/>
        <v>4213.72</v>
      </c>
      <c r="AA5" s="16">
        <f t="shared" si="8"/>
        <v>5486.3200000000006</v>
      </c>
      <c r="AB5" s="16">
        <f t="shared" si="8"/>
        <v>452.48</v>
      </c>
      <c r="AC5" s="2">
        <f t="shared" ref="AC5:AC14" si="11">SUM(X5:AB5)</f>
        <v>17052.84</v>
      </c>
    </row>
    <row r="6" spans="1:29" x14ac:dyDescent="0.25">
      <c r="A6" t="s">
        <v>7</v>
      </c>
      <c r="B6" t="s">
        <v>17</v>
      </c>
      <c r="C6" s="1">
        <v>45.2</v>
      </c>
      <c r="D6" s="6">
        <v>40</v>
      </c>
      <c r="E6" s="6">
        <v>44</v>
      </c>
      <c r="F6" s="6">
        <v>85</v>
      </c>
      <c r="G6" s="6">
        <v>45</v>
      </c>
      <c r="H6" s="6">
        <v>75</v>
      </c>
      <c r="I6" s="9">
        <f>IF(D6&gt;40,D6-40,0)</f>
        <v>0</v>
      </c>
      <c r="J6" s="9">
        <f t="shared" si="5"/>
        <v>4</v>
      </c>
      <c r="K6" s="9">
        <f t="shared" si="5"/>
        <v>45</v>
      </c>
      <c r="L6" s="9">
        <f t="shared" si="5"/>
        <v>5</v>
      </c>
      <c r="M6" s="9">
        <f t="shared" si="5"/>
        <v>35</v>
      </c>
      <c r="N6" s="12">
        <f t="shared" si="9"/>
        <v>1808</v>
      </c>
      <c r="O6" s="12">
        <f t="shared" si="6"/>
        <v>1988.8000000000002</v>
      </c>
      <c r="P6" s="12">
        <f t="shared" si="6"/>
        <v>3842.0000000000005</v>
      </c>
      <c r="Q6" s="12">
        <f t="shared" si="6"/>
        <v>2034.0000000000002</v>
      </c>
      <c r="R6" s="12">
        <f t="shared" si="6"/>
        <v>3390</v>
      </c>
      <c r="S6" s="19">
        <f t="shared" si="10"/>
        <v>0</v>
      </c>
      <c r="T6" s="19">
        <f t="shared" si="7"/>
        <v>90.4</v>
      </c>
      <c r="U6" s="19">
        <f t="shared" si="7"/>
        <v>1017.0000000000001</v>
      </c>
      <c r="V6" s="19">
        <f t="shared" si="7"/>
        <v>113</v>
      </c>
      <c r="W6" s="19">
        <f t="shared" si="7"/>
        <v>791</v>
      </c>
      <c r="X6" s="16">
        <f>N6+S6</f>
        <v>1808</v>
      </c>
      <c r="Y6" s="16">
        <f>O6+T6</f>
        <v>2079.2000000000003</v>
      </c>
      <c r="Z6" s="16">
        <f>P6+U6</f>
        <v>4859.0000000000009</v>
      </c>
      <c r="AA6" s="16">
        <f>Q6+V6</f>
        <v>2147</v>
      </c>
      <c r="AB6" s="16">
        <f t="shared" si="8"/>
        <v>4181</v>
      </c>
      <c r="AC6" s="2">
        <f t="shared" si="11"/>
        <v>15074.2</v>
      </c>
    </row>
    <row r="7" spans="1:29" x14ac:dyDescent="0.25">
      <c r="A7" t="s">
        <v>8</v>
      </c>
      <c r="B7" t="s">
        <v>18</v>
      </c>
      <c r="C7" s="1">
        <v>11.2</v>
      </c>
      <c r="D7" s="6">
        <v>52</v>
      </c>
      <c r="E7" s="6">
        <v>56</v>
      </c>
      <c r="F7" s="6">
        <v>96</v>
      </c>
      <c r="G7" s="6">
        <v>56</v>
      </c>
      <c r="H7" s="6">
        <v>95</v>
      </c>
      <c r="I7" s="9">
        <f>IF(D7&gt;40,D7-40,0)</f>
        <v>12</v>
      </c>
      <c r="J7" s="9">
        <f t="shared" si="5"/>
        <v>16</v>
      </c>
      <c r="K7" s="9">
        <f t="shared" si="5"/>
        <v>56</v>
      </c>
      <c r="L7" s="9">
        <f t="shared" si="5"/>
        <v>16</v>
      </c>
      <c r="M7" s="9">
        <f t="shared" si="5"/>
        <v>55</v>
      </c>
      <c r="N7" s="12">
        <f t="shared" si="9"/>
        <v>582.4</v>
      </c>
      <c r="O7" s="12">
        <f t="shared" si="6"/>
        <v>627.19999999999993</v>
      </c>
      <c r="P7" s="12">
        <f t="shared" si="6"/>
        <v>1075.1999999999998</v>
      </c>
      <c r="Q7" s="12">
        <f t="shared" si="6"/>
        <v>627.19999999999993</v>
      </c>
      <c r="R7" s="12">
        <f t="shared" si="6"/>
        <v>1064</v>
      </c>
      <c r="S7" s="19">
        <f t="shared" si="10"/>
        <v>67.199999999999989</v>
      </c>
      <c r="T7" s="19">
        <f t="shared" si="7"/>
        <v>89.6</v>
      </c>
      <c r="U7" s="19">
        <f t="shared" si="7"/>
        <v>313.59999999999997</v>
      </c>
      <c r="V7" s="19">
        <f>0.5*$C7*L7</f>
        <v>89.6</v>
      </c>
      <c r="W7" s="19">
        <f>0.5*$C7*M7</f>
        <v>308</v>
      </c>
      <c r="X7" s="16">
        <f>N7+S7</f>
        <v>649.59999999999991</v>
      </c>
      <c r="Y7" s="16">
        <f t="shared" si="8"/>
        <v>716.8</v>
      </c>
      <c r="Z7" s="16">
        <f t="shared" si="8"/>
        <v>1388.7999999999997</v>
      </c>
      <c r="AA7" s="16">
        <f t="shared" si="8"/>
        <v>716.8</v>
      </c>
      <c r="AB7" s="16">
        <f t="shared" si="8"/>
        <v>1372</v>
      </c>
      <c r="AC7" s="2">
        <f t="shared" si="11"/>
        <v>4844</v>
      </c>
    </row>
    <row r="8" spans="1:29" x14ac:dyDescent="0.25">
      <c r="A8" t="s">
        <v>9</v>
      </c>
      <c r="B8" t="s">
        <v>19</v>
      </c>
      <c r="C8" s="1">
        <v>23</v>
      </c>
      <c r="D8" s="6">
        <v>85</v>
      </c>
      <c r="E8" s="6">
        <v>26</v>
      </c>
      <c r="F8" s="6">
        <v>99</v>
      </c>
      <c r="G8" s="6">
        <v>23</v>
      </c>
      <c r="H8" s="6">
        <v>26</v>
      </c>
      <c r="I8" s="9">
        <f>IF(D8&gt;40,D8-40,0)</f>
        <v>45</v>
      </c>
      <c r="J8" s="9">
        <f t="shared" si="5"/>
        <v>0</v>
      </c>
      <c r="K8" s="9">
        <f t="shared" si="5"/>
        <v>59</v>
      </c>
      <c r="L8" s="9">
        <f t="shared" si="5"/>
        <v>0</v>
      </c>
      <c r="M8" s="9">
        <f t="shared" si="5"/>
        <v>0</v>
      </c>
      <c r="N8" s="12">
        <f t="shared" si="9"/>
        <v>1955</v>
      </c>
      <c r="O8" s="12">
        <f>$C8*E8</f>
        <v>598</v>
      </c>
      <c r="P8" s="12">
        <f t="shared" si="6"/>
        <v>2277</v>
      </c>
      <c r="Q8" s="12">
        <f t="shared" si="6"/>
        <v>529</v>
      </c>
      <c r="R8" s="12">
        <f t="shared" si="6"/>
        <v>598</v>
      </c>
      <c r="S8" s="19">
        <f>0.5*$C8*I8</f>
        <v>517.5</v>
      </c>
      <c r="T8" s="19">
        <f>0.5*$C8*J8</f>
        <v>0</v>
      </c>
      <c r="U8" s="19">
        <f t="shared" si="7"/>
        <v>678.5</v>
      </c>
      <c r="V8" s="19">
        <f t="shared" si="7"/>
        <v>0</v>
      </c>
      <c r="W8" s="19">
        <f t="shared" si="7"/>
        <v>0</v>
      </c>
      <c r="X8" s="16">
        <f>N8+S8</f>
        <v>2472.5</v>
      </c>
      <c r="Y8" s="16">
        <f t="shared" si="8"/>
        <v>598</v>
      </c>
      <c r="Z8" s="16">
        <f t="shared" si="8"/>
        <v>2955.5</v>
      </c>
      <c r="AA8" s="16">
        <f t="shared" si="8"/>
        <v>529</v>
      </c>
      <c r="AB8" s="16">
        <f t="shared" si="8"/>
        <v>598</v>
      </c>
      <c r="AC8" s="2">
        <f t="shared" si="11"/>
        <v>7153</v>
      </c>
    </row>
    <row r="9" spans="1:29" x14ac:dyDescent="0.25">
      <c r="A9" t="s">
        <v>10</v>
      </c>
      <c r="B9" t="s">
        <v>20</v>
      </c>
      <c r="C9" s="1">
        <v>56</v>
      </c>
      <c r="D9" s="6">
        <v>2</v>
      </c>
      <c r="E9" s="6">
        <v>45</v>
      </c>
      <c r="F9" s="6">
        <v>4</v>
      </c>
      <c r="G9" s="6">
        <v>56</v>
      </c>
      <c r="H9" s="6">
        <v>53</v>
      </c>
      <c r="I9" s="9">
        <f>IF(D9&gt;40,D9-40,0)</f>
        <v>0</v>
      </c>
      <c r="J9" s="9">
        <f t="shared" si="5"/>
        <v>5</v>
      </c>
      <c r="K9" s="9">
        <f t="shared" si="5"/>
        <v>0</v>
      </c>
      <c r="L9" s="9">
        <f t="shared" si="5"/>
        <v>16</v>
      </c>
      <c r="M9" s="9">
        <f t="shared" si="5"/>
        <v>13</v>
      </c>
      <c r="N9" s="12">
        <f t="shared" si="9"/>
        <v>112</v>
      </c>
      <c r="O9" s="12">
        <f t="shared" si="6"/>
        <v>2520</v>
      </c>
      <c r="P9" s="12">
        <f t="shared" si="6"/>
        <v>224</v>
      </c>
      <c r="Q9" s="12">
        <f t="shared" si="6"/>
        <v>3136</v>
      </c>
      <c r="R9" s="12">
        <f t="shared" si="6"/>
        <v>2968</v>
      </c>
      <c r="S9" s="19">
        <f t="shared" si="10"/>
        <v>0</v>
      </c>
      <c r="T9" s="19">
        <f t="shared" si="7"/>
        <v>140</v>
      </c>
      <c r="U9" s="19">
        <f t="shared" si="7"/>
        <v>0</v>
      </c>
      <c r="V9" s="19">
        <f t="shared" si="7"/>
        <v>448</v>
      </c>
      <c r="W9" s="19">
        <f t="shared" si="7"/>
        <v>364</v>
      </c>
      <c r="X9" s="16">
        <f>N9+S9</f>
        <v>112</v>
      </c>
      <c r="Y9" s="16">
        <f t="shared" si="8"/>
        <v>2660</v>
      </c>
      <c r="Z9" s="16">
        <f t="shared" si="8"/>
        <v>224</v>
      </c>
      <c r="AA9" s="16">
        <f t="shared" si="8"/>
        <v>3584</v>
      </c>
      <c r="AB9" s="16">
        <f t="shared" si="8"/>
        <v>3332</v>
      </c>
      <c r="AC9" s="2">
        <f t="shared" si="11"/>
        <v>9912</v>
      </c>
    </row>
    <row r="10" spans="1:29" x14ac:dyDescent="0.25">
      <c r="A10" t="s">
        <v>11</v>
      </c>
      <c r="B10" t="s">
        <v>21</v>
      </c>
      <c r="C10" s="1">
        <v>99.2</v>
      </c>
      <c r="D10" s="6">
        <v>12</v>
      </c>
      <c r="E10" s="6">
        <v>78</v>
      </c>
      <c r="F10" s="6">
        <v>12</v>
      </c>
      <c r="G10" s="6">
        <v>23</v>
      </c>
      <c r="H10" s="6">
        <v>44</v>
      </c>
      <c r="I10" s="9">
        <f>IF(D10&gt;40,D10-40,0)</f>
        <v>0</v>
      </c>
      <c r="J10" s="9">
        <f t="shared" si="5"/>
        <v>38</v>
      </c>
      <c r="K10" s="9">
        <f t="shared" si="5"/>
        <v>0</v>
      </c>
      <c r="L10" s="9">
        <f t="shared" si="5"/>
        <v>0</v>
      </c>
      <c r="M10" s="9">
        <f t="shared" si="5"/>
        <v>4</v>
      </c>
      <c r="N10" s="12">
        <f t="shared" si="9"/>
        <v>1190.4000000000001</v>
      </c>
      <c r="O10" s="12">
        <f t="shared" si="6"/>
        <v>7737.6</v>
      </c>
      <c r="P10" s="12">
        <f t="shared" si="6"/>
        <v>1190.4000000000001</v>
      </c>
      <c r="Q10" s="12">
        <f t="shared" si="6"/>
        <v>2281.6</v>
      </c>
      <c r="R10" s="12">
        <f t="shared" si="6"/>
        <v>4364.8</v>
      </c>
      <c r="S10" s="19">
        <f t="shared" si="10"/>
        <v>0</v>
      </c>
      <c r="T10" s="19">
        <f t="shared" si="7"/>
        <v>1884.8</v>
      </c>
      <c r="U10" s="19">
        <f t="shared" si="7"/>
        <v>0</v>
      </c>
      <c r="V10" s="19">
        <f t="shared" si="7"/>
        <v>0</v>
      </c>
      <c r="W10" s="19">
        <f t="shared" si="7"/>
        <v>198.4</v>
      </c>
      <c r="X10" s="16">
        <f>N10+S10</f>
        <v>1190.4000000000001</v>
      </c>
      <c r="Y10" s="16">
        <f t="shared" si="8"/>
        <v>9622.4</v>
      </c>
      <c r="Z10" s="16">
        <f t="shared" si="8"/>
        <v>1190.4000000000001</v>
      </c>
      <c r="AA10" s="16">
        <f t="shared" si="8"/>
        <v>2281.6</v>
      </c>
      <c r="AB10" s="16">
        <f t="shared" si="8"/>
        <v>4563.2</v>
      </c>
      <c r="AC10" s="2">
        <f t="shared" si="11"/>
        <v>18848</v>
      </c>
    </row>
    <row r="11" spans="1:29" x14ac:dyDescent="0.25">
      <c r="A11" t="s">
        <v>12</v>
      </c>
      <c r="B11" t="s">
        <v>22</v>
      </c>
      <c r="C11" s="1">
        <v>55.2</v>
      </c>
      <c r="D11" s="6">
        <v>45</v>
      </c>
      <c r="E11" s="6">
        <v>15</v>
      </c>
      <c r="F11" s="6">
        <v>78</v>
      </c>
      <c r="G11" s="6">
        <v>45</v>
      </c>
      <c r="H11" s="6">
        <v>46</v>
      </c>
      <c r="I11" s="9">
        <f>IF(D11&gt;40,D11-40,0)</f>
        <v>5</v>
      </c>
      <c r="J11" s="9">
        <f t="shared" si="5"/>
        <v>0</v>
      </c>
      <c r="K11" s="9">
        <f t="shared" si="5"/>
        <v>38</v>
      </c>
      <c r="L11" s="9">
        <f t="shared" si="5"/>
        <v>5</v>
      </c>
      <c r="M11" s="9">
        <f t="shared" si="5"/>
        <v>6</v>
      </c>
      <c r="N11" s="12">
        <f t="shared" si="9"/>
        <v>2484</v>
      </c>
      <c r="O11" s="12">
        <f t="shared" si="6"/>
        <v>828</v>
      </c>
      <c r="P11" s="12">
        <f t="shared" si="6"/>
        <v>4305.6000000000004</v>
      </c>
      <c r="Q11" s="12">
        <f t="shared" si="6"/>
        <v>2484</v>
      </c>
      <c r="R11" s="12">
        <f t="shared" si="6"/>
        <v>2539.2000000000003</v>
      </c>
      <c r="S11" s="19">
        <f t="shared" si="10"/>
        <v>138</v>
      </c>
      <c r="T11" s="19">
        <f t="shared" si="7"/>
        <v>0</v>
      </c>
      <c r="U11" s="19">
        <f>0.5*$C11*K11</f>
        <v>1048.8</v>
      </c>
      <c r="V11" s="19">
        <f t="shared" si="7"/>
        <v>138</v>
      </c>
      <c r="W11" s="19">
        <f t="shared" si="7"/>
        <v>165.60000000000002</v>
      </c>
      <c r="X11" s="16">
        <f>N11+S11</f>
        <v>2622</v>
      </c>
      <c r="Y11" s="16">
        <f t="shared" si="8"/>
        <v>828</v>
      </c>
      <c r="Z11" s="16">
        <f t="shared" si="8"/>
        <v>5354.4000000000005</v>
      </c>
      <c r="AA11" s="16">
        <f t="shared" si="8"/>
        <v>2622</v>
      </c>
      <c r="AB11" s="16">
        <f t="shared" si="8"/>
        <v>2704.8</v>
      </c>
      <c r="AC11" s="2">
        <f t="shared" si="11"/>
        <v>14131.2</v>
      </c>
    </row>
    <row r="12" spans="1:29" x14ac:dyDescent="0.25">
      <c r="A12" t="s">
        <v>13</v>
      </c>
      <c r="B12" t="s">
        <v>23</v>
      </c>
      <c r="C12" s="1">
        <v>5.2</v>
      </c>
      <c r="D12" s="6">
        <v>23</v>
      </c>
      <c r="E12" s="6">
        <v>15</v>
      </c>
      <c r="F12" s="6">
        <v>52</v>
      </c>
      <c r="G12" s="6">
        <v>45</v>
      </c>
      <c r="H12" s="6">
        <v>48</v>
      </c>
      <c r="I12" s="9">
        <f>IF(D12&gt;40,D12-40,0)</f>
        <v>0</v>
      </c>
      <c r="J12" s="9">
        <f t="shared" si="5"/>
        <v>0</v>
      </c>
      <c r="K12" s="9">
        <f t="shared" si="5"/>
        <v>12</v>
      </c>
      <c r="L12" s="9">
        <f t="shared" si="5"/>
        <v>5</v>
      </c>
      <c r="M12" s="9">
        <f t="shared" si="5"/>
        <v>8</v>
      </c>
      <c r="N12" s="12">
        <f t="shared" si="9"/>
        <v>119.60000000000001</v>
      </c>
      <c r="O12" s="12">
        <f t="shared" si="6"/>
        <v>78</v>
      </c>
      <c r="P12" s="12">
        <f t="shared" si="6"/>
        <v>270.40000000000003</v>
      </c>
      <c r="Q12" s="12">
        <f t="shared" si="6"/>
        <v>234</v>
      </c>
      <c r="R12" s="12">
        <f t="shared" si="6"/>
        <v>249.60000000000002</v>
      </c>
      <c r="S12" s="19">
        <f t="shared" si="10"/>
        <v>0</v>
      </c>
      <c r="T12" s="19">
        <f t="shared" si="7"/>
        <v>0</v>
      </c>
      <c r="U12" s="19">
        <f t="shared" si="7"/>
        <v>31.200000000000003</v>
      </c>
      <c r="V12" s="19">
        <f t="shared" si="7"/>
        <v>13</v>
      </c>
      <c r="W12" s="19">
        <f t="shared" si="7"/>
        <v>20.8</v>
      </c>
      <c r="X12" s="16">
        <f>N12+S12</f>
        <v>119.60000000000001</v>
      </c>
      <c r="Y12" s="16">
        <f t="shared" si="8"/>
        <v>78</v>
      </c>
      <c r="Z12" s="16">
        <f t="shared" si="8"/>
        <v>301.60000000000002</v>
      </c>
      <c r="AA12" s="16">
        <f t="shared" si="8"/>
        <v>247</v>
      </c>
      <c r="AB12" s="16">
        <f t="shared" si="8"/>
        <v>270.40000000000003</v>
      </c>
      <c r="AC12" s="2">
        <f t="shared" si="11"/>
        <v>1016.6000000000001</v>
      </c>
    </row>
    <row r="13" spans="1:29" x14ac:dyDescent="0.25">
      <c r="A13" t="s">
        <v>14</v>
      </c>
      <c r="B13" t="s">
        <v>24</v>
      </c>
      <c r="C13" s="1">
        <v>56.2</v>
      </c>
      <c r="D13" s="6">
        <v>56</v>
      </c>
      <c r="E13" s="6">
        <v>45</v>
      </c>
      <c r="F13" s="6">
        <v>66</v>
      </c>
      <c r="G13" s="6">
        <v>48</v>
      </c>
      <c r="H13" s="6">
        <v>56</v>
      </c>
      <c r="I13" s="9">
        <f>IF(D13&gt;40,D13-40,0)</f>
        <v>16</v>
      </c>
      <c r="J13" s="9">
        <f t="shared" si="5"/>
        <v>5</v>
      </c>
      <c r="K13" s="9">
        <f t="shared" si="5"/>
        <v>26</v>
      </c>
      <c r="L13" s="9">
        <f t="shared" si="5"/>
        <v>8</v>
      </c>
      <c r="M13" s="9">
        <f t="shared" si="5"/>
        <v>16</v>
      </c>
      <c r="N13" s="12">
        <f t="shared" si="9"/>
        <v>3147.2000000000003</v>
      </c>
      <c r="O13" s="12">
        <f t="shared" si="6"/>
        <v>2529</v>
      </c>
      <c r="P13" s="12">
        <f t="shared" si="6"/>
        <v>3709.2000000000003</v>
      </c>
      <c r="Q13" s="12">
        <f t="shared" si="6"/>
        <v>2697.6000000000004</v>
      </c>
      <c r="R13" s="12">
        <f t="shared" si="6"/>
        <v>3147.2000000000003</v>
      </c>
      <c r="S13" s="19">
        <f t="shared" si="10"/>
        <v>449.6</v>
      </c>
      <c r="T13" s="19">
        <f t="shared" si="7"/>
        <v>140.5</v>
      </c>
      <c r="U13" s="19">
        <f t="shared" si="7"/>
        <v>730.6</v>
      </c>
      <c r="V13" s="19">
        <f t="shared" si="7"/>
        <v>224.8</v>
      </c>
      <c r="W13" s="19">
        <f t="shared" si="7"/>
        <v>449.6</v>
      </c>
      <c r="X13" s="16">
        <f>N13+S13</f>
        <v>3596.8</v>
      </c>
      <c r="Y13" s="16">
        <f t="shared" si="8"/>
        <v>2669.5</v>
      </c>
      <c r="Z13" s="16">
        <f t="shared" si="8"/>
        <v>4439.8</v>
      </c>
      <c r="AA13" s="16">
        <f t="shared" si="8"/>
        <v>2922.4000000000005</v>
      </c>
      <c r="AB13" s="16">
        <f t="shared" si="8"/>
        <v>3596.8</v>
      </c>
      <c r="AC13" s="2">
        <f t="shared" si="11"/>
        <v>17225.3</v>
      </c>
    </row>
    <row r="14" spans="1:29" x14ac:dyDescent="0.25">
      <c r="D14" s="6"/>
      <c r="E14" s="6"/>
      <c r="F14" s="6"/>
      <c r="G14" s="6"/>
      <c r="H14" s="6"/>
      <c r="I14" s="9"/>
      <c r="J14" s="9"/>
      <c r="K14" s="9"/>
      <c r="L14" s="9"/>
      <c r="M14" s="9"/>
      <c r="N14" s="13"/>
      <c r="O14" s="13"/>
      <c r="P14" s="13"/>
      <c r="Q14" s="13"/>
      <c r="R14" s="13"/>
      <c r="S14" s="19"/>
      <c r="T14" s="19"/>
      <c r="U14" s="19"/>
      <c r="V14" s="19"/>
      <c r="W14" s="19"/>
      <c r="X14" s="20"/>
      <c r="Y14" s="20"/>
      <c r="Z14" s="20"/>
      <c r="AA14" s="20"/>
      <c r="AB14" s="20"/>
      <c r="AC14" s="2"/>
    </row>
    <row r="15" spans="1:29" x14ac:dyDescent="0.25">
      <c r="A15" s="3" t="s">
        <v>28</v>
      </c>
      <c r="B15" s="3"/>
      <c r="C15" s="1">
        <f>MAX(C4:C13)</f>
        <v>99.2</v>
      </c>
      <c r="D15" s="22">
        <f>MAX(D4:D13)</f>
        <v>85</v>
      </c>
      <c r="E15" s="22">
        <f>MAX(E4:E13)</f>
        <v>78</v>
      </c>
      <c r="F15" s="22" t="e">
        <f>MAX(F21F4:G15F13)</f>
        <v>#NAME?</v>
      </c>
      <c r="G15" s="22">
        <f t="shared" ref="E15:L15" si="12">MAX(G4:G13)</f>
        <v>78</v>
      </c>
      <c r="H15" s="22">
        <f>MAX(H4:H13)</f>
        <v>95</v>
      </c>
      <c r="I15" s="22">
        <f>MAX(I4:I13)</f>
        <v>45</v>
      </c>
      <c r="J15" s="22">
        <f t="shared" ref="J15:O15" si="13">MAX(J4:J13)</f>
        <v>38</v>
      </c>
      <c r="K15" s="22">
        <f t="shared" si="13"/>
        <v>59</v>
      </c>
      <c r="L15" s="22">
        <f t="shared" si="13"/>
        <v>38</v>
      </c>
      <c r="M15" s="22">
        <f t="shared" si="13"/>
        <v>55</v>
      </c>
      <c r="N15" s="22">
        <f t="shared" si="13"/>
        <v>3563.28</v>
      </c>
      <c r="O15" s="22">
        <f t="shared" si="13"/>
        <v>7737.6</v>
      </c>
      <c r="P15" s="22" t="e">
        <f>MAX(F21F4:G15F13)</f>
        <v>#NAME?</v>
      </c>
      <c r="Q15" s="22">
        <f t="shared" ref="Q15:AB15" si="14">MAX(Q4:Q13)</f>
        <v>4411.68</v>
      </c>
      <c r="R15" s="22">
        <f t="shared" si="14"/>
        <v>4364.8</v>
      </c>
      <c r="S15" s="22">
        <f t="shared" si="14"/>
        <v>650.44000000000005</v>
      </c>
      <c r="T15" s="22">
        <f t="shared" si="14"/>
        <v>1884.8</v>
      </c>
      <c r="U15" s="22">
        <f t="shared" si="14"/>
        <v>1048.8</v>
      </c>
      <c r="V15" s="22">
        <f t="shared" si="14"/>
        <v>1074.6400000000001</v>
      </c>
      <c r="W15" s="22">
        <f t="shared" si="14"/>
        <v>955.74</v>
      </c>
      <c r="X15" s="23">
        <f>MAX(X4:X13)</f>
        <v>4213.72</v>
      </c>
      <c r="Y15" s="22">
        <f t="shared" si="14"/>
        <v>9622.4</v>
      </c>
      <c r="Z15" s="22" t="e">
        <f>MAX(F21F4:G15F13)</f>
        <v>#NAME?</v>
      </c>
      <c r="AA15" s="22">
        <f t="shared" ref="AA15:AB15" si="15">MAX(AA4:AA13)</f>
        <v>5486.3200000000006</v>
      </c>
      <c r="AB15" s="22">
        <f t="shared" si="15"/>
        <v>5116.0199999999995</v>
      </c>
      <c r="AC15" s="22">
        <f t="shared" ref="AC15" si="16">MAX(AC4:AC13)</f>
        <v>18848</v>
      </c>
    </row>
    <row r="16" spans="1:29" x14ac:dyDescent="0.25">
      <c r="A16" s="3" t="s">
        <v>29</v>
      </c>
      <c r="B16" s="3"/>
      <c r="C16" s="1">
        <f>MIN(C4:C14)</f>
        <v>5.2</v>
      </c>
      <c r="D16" s="22">
        <f>MIN(D4:D14)</f>
        <v>2</v>
      </c>
      <c r="E16" s="22">
        <f t="shared" ref="E16:L16" si="17">MIN(E4:E14)</f>
        <v>15</v>
      </c>
      <c r="F16" s="22">
        <f t="shared" si="17"/>
        <v>4</v>
      </c>
      <c r="G16" s="22">
        <f t="shared" si="17"/>
        <v>23</v>
      </c>
      <c r="H16" s="22">
        <f t="shared" si="17"/>
        <v>8</v>
      </c>
      <c r="I16" s="22">
        <f t="shared" ref="I16:J16" si="18">MIN(I4:I14)</f>
        <v>0</v>
      </c>
      <c r="J16" s="22">
        <f t="shared" si="18"/>
        <v>0</v>
      </c>
      <c r="K16" s="22">
        <f t="shared" ref="K16:T16" si="19">MIN(K4:K14)</f>
        <v>0</v>
      </c>
      <c r="L16" s="22">
        <f t="shared" si="19"/>
        <v>0</v>
      </c>
      <c r="M16" s="22">
        <f t="shared" si="19"/>
        <v>0</v>
      </c>
      <c r="N16" s="22">
        <f t="shared" si="19"/>
        <v>112</v>
      </c>
      <c r="O16" s="22">
        <f t="shared" si="19"/>
        <v>78</v>
      </c>
      <c r="P16" s="22">
        <f t="shared" si="19"/>
        <v>224</v>
      </c>
      <c r="Q16" s="22">
        <f t="shared" si="19"/>
        <v>234</v>
      </c>
      <c r="R16" s="22">
        <f t="shared" si="19"/>
        <v>249.60000000000002</v>
      </c>
      <c r="S16" s="22">
        <f t="shared" si="19"/>
        <v>0</v>
      </c>
      <c r="T16" s="22">
        <f t="shared" si="19"/>
        <v>0</v>
      </c>
      <c r="U16" s="22">
        <f t="shared" ref="U16:AB16" si="20">MIN(U4:U14)</f>
        <v>0</v>
      </c>
      <c r="V16" s="22">
        <f t="shared" si="20"/>
        <v>0</v>
      </c>
      <c r="W16" s="22">
        <f t="shared" si="20"/>
        <v>0</v>
      </c>
      <c r="X16" s="22">
        <f t="shared" si="20"/>
        <v>112</v>
      </c>
      <c r="Y16" s="22">
        <f t="shared" si="20"/>
        <v>78</v>
      </c>
      <c r="Z16" s="22">
        <f t="shared" si="20"/>
        <v>224</v>
      </c>
      <c r="AA16" s="22">
        <f t="shared" si="20"/>
        <v>247</v>
      </c>
      <c r="AB16" s="22">
        <f t="shared" si="20"/>
        <v>270.40000000000003</v>
      </c>
      <c r="AC16" s="22">
        <f t="shared" ref="AC16" si="21">MIN(AC4:AC14)</f>
        <v>1016.6000000000001</v>
      </c>
    </row>
    <row r="17" spans="1:29" x14ac:dyDescent="0.25">
      <c r="A17" s="3" t="s">
        <v>26</v>
      </c>
      <c r="B17" s="3"/>
      <c r="C17" s="1">
        <f>AVERAGE(C4:C13)</f>
        <v>46.397999999999996</v>
      </c>
      <c r="D17" s="22">
        <f>AVERAGE(D4:D13)</f>
        <v>39.799999999999997</v>
      </c>
      <c r="E17" s="22">
        <f t="shared" ref="E17:L17" si="22">AVERAGE(E4:E13)</f>
        <v>41.4</v>
      </c>
      <c r="F17" s="22">
        <f t="shared" si="22"/>
        <v>60</v>
      </c>
      <c r="G17" s="22">
        <f t="shared" si="22"/>
        <v>46.4</v>
      </c>
      <c r="H17" s="22">
        <f t="shared" si="22"/>
        <v>52.5</v>
      </c>
      <c r="I17" s="22">
        <f t="shared" ref="I17:J17" si="23">AVERAGE(I4:I13)</f>
        <v>10.1</v>
      </c>
      <c r="J17" s="22">
        <f t="shared" si="23"/>
        <v>7.8</v>
      </c>
      <c r="K17" s="22">
        <f t="shared" ref="K17:T17" si="24">AVERAGE(K4:K13)</f>
        <v>26.4</v>
      </c>
      <c r="L17" s="22">
        <f t="shared" si="24"/>
        <v>9.8000000000000007</v>
      </c>
      <c r="M17" s="22">
        <f t="shared" si="24"/>
        <v>17.100000000000001</v>
      </c>
      <c r="N17" s="22">
        <f t="shared" si="24"/>
        <v>1608.6280000000002</v>
      </c>
      <c r="O17" s="22">
        <f t="shared" si="24"/>
        <v>2198.17</v>
      </c>
      <c r="P17" s="22">
        <f t="shared" si="24"/>
        <v>2298.6980000000003</v>
      </c>
      <c r="Q17" s="22">
        <f t="shared" si="24"/>
        <v>2096.4980000000005</v>
      </c>
      <c r="R17" s="22">
        <f t="shared" si="24"/>
        <v>2293.3560000000002</v>
      </c>
      <c r="S17" s="22">
        <f t="shared" si="24"/>
        <v>182.27400000000003</v>
      </c>
      <c r="T17" s="22">
        <f t="shared" si="24"/>
        <v>262.72500000000002</v>
      </c>
      <c r="U17" s="22">
        <f t="shared" ref="U17:AB17" si="25">AVERAGE(U4:U13)</f>
        <v>461.06900000000007</v>
      </c>
      <c r="V17" s="22">
        <f t="shared" si="25"/>
        <v>224.15900000000002</v>
      </c>
      <c r="W17" s="22">
        <f t="shared" si="25"/>
        <v>325.31399999999996</v>
      </c>
      <c r="X17" s="22">
        <f t="shared" si="25"/>
        <v>1790.902</v>
      </c>
      <c r="Y17" s="23">
        <f>AVERAGE(Y4:Y13)</f>
        <v>2460.8950000000004</v>
      </c>
      <c r="Z17" s="22">
        <f t="shared" si="25"/>
        <v>2759.7670000000003</v>
      </c>
      <c r="AA17" s="22">
        <f t="shared" si="25"/>
        <v>2320.6570000000002</v>
      </c>
      <c r="AB17" s="22">
        <f t="shared" si="25"/>
        <v>2618.67</v>
      </c>
      <c r="AC17" s="22">
        <f t="shared" ref="AC17" si="26">AVERAGE(AC4:AC13)</f>
        <v>11950.891</v>
      </c>
    </row>
    <row r="18" spans="1:29" x14ac:dyDescent="0.25">
      <c r="A18" s="3" t="s">
        <v>27</v>
      </c>
      <c r="B18" s="3"/>
      <c r="C18" s="1">
        <f>SUM(C4:C14)</f>
        <v>463.97999999999996</v>
      </c>
      <c r="D18" s="22">
        <f>SUM(D4:D14)</f>
        <v>398</v>
      </c>
      <c r="E18" s="22">
        <f t="shared" ref="E18:L18" si="27">SUM(E4:E14)</f>
        <v>414</v>
      </c>
      <c r="F18" s="22">
        <f t="shared" si="27"/>
        <v>600</v>
      </c>
      <c r="G18" s="22">
        <f t="shared" si="27"/>
        <v>464</v>
      </c>
      <c r="H18" s="22">
        <f t="shared" si="27"/>
        <v>525</v>
      </c>
      <c r="I18" s="22">
        <f t="shared" ref="I18:J18" si="28">SUM(I4:I14)</f>
        <v>101</v>
      </c>
      <c r="J18" s="22">
        <f t="shared" si="28"/>
        <v>78</v>
      </c>
      <c r="K18" s="22">
        <f t="shared" ref="K18:T18" si="29">SUM(K4:K14)</f>
        <v>264</v>
      </c>
      <c r="L18" s="22">
        <f t="shared" si="29"/>
        <v>98</v>
      </c>
      <c r="M18" s="22">
        <f t="shared" si="29"/>
        <v>171</v>
      </c>
      <c r="N18" s="22">
        <f t="shared" si="29"/>
        <v>16086.28</v>
      </c>
      <c r="O18" s="22">
        <f t="shared" si="29"/>
        <v>21981.7</v>
      </c>
      <c r="P18" s="22">
        <f t="shared" si="29"/>
        <v>22986.980000000003</v>
      </c>
      <c r="Q18" s="22">
        <f t="shared" si="29"/>
        <v>20964.980000000003</v>
      </c>
      <c r="R18" s="22">
        <f t="shared" si="29"/>
        <v>22933.56</v>
      </c>
      <c r="S18" s="22">
        <f t="shared" si="29"/>
        <v>1822.7400000000002</v>
      </c>
      <c r="T18" s="22">
        <f t="shared" si="29"/>
        <v>2627.25</v>
      </c>
      <c r="U18" s="22">
        <f t="shared" ref="U18:AB18" si="30">SUM(U4:U14)</f>
        <v>4610.6900000000005</v>
      </c>
      <c r="V18" s="22">
        <f t="shared" si="30"/>
        <v>2241.59</v>
      </c>
      <c r="W18" s="22">
        <f t="shared" si="30"/>
        <v>3253.14</v>
      </c>
      <c r="X18" s="22">
        <f t="shared" si="30"/>
        <v>17909.02</v>
      </c>
      <c r="Y18" s="22">
        <f t="shared" si="30"/>
        <v>24608.950000000004</v>
      </c>
      <c r="Z18" s="23">
        <f>SUM(Z4:Z14)</f>
        <v>27597.670000000002</v>
      </c>
      <c r="AA18" s="22">
        <f t="shared" si="30"/>
        <v>23206.57</v>
      </c>
      <c r="AB18" s="22">
        <f t="shared" si="30"/>
        <v>26186.7</v>
      </c>
      <c r="AC18" s="22">
        <f t="shared" ref="AC18" si="31">SUM(AC4:AC14)</f>
        <v>119508.91</v>
      </c>
    </row>
  </sheetData>
  <mergeCells count="10">
    <mergeCell ref="S2:W2"/>
    <mergeCell ref="X2:AB2"/>
    <mergeCell ref="A1:AB1"/>
    <mergeCell ref="N2:R2"/>
    <mergeCell ref="A18:B18"/>
    <mergeCell ref="A17:B17"/>
    <mergeCell ref="A16:B16"/>
    <mergeCell ref="A15:B15"/>
    <mergeCell ref="D2:H2"/>
    <mergeCell ref="I2:M2"/>
  </mergeCells>
  <pageMargins left="0.7" right="0.7" top="0.75" bottom="0.75" header="0.3" footer="0.3"/>
  <pageSetup scale="3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</dc:creator>
  <cp:lastModifiedBy>Azar</cp:lastModifiedBy>
  <cp:lastPrinted>2023-10-19T09:34:36Z</cp:lastPrinted>
  <dcterms:created xsi:type="dcterms:W3CDTF">2023-10-19T08:21:16Z</dcterms:created>
  <dcterms:modified xsi:type="dcterms:W3CDTF">2023-10-19T09:34:54Z</dcterms:modified>
</cp:coreProperties>
</file>